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5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5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CCC08378-0367-47AF-B8CD-BB27B6AE2303}" xr6:coauthVersionLast="47" xr6:coauthVersionMax="47" xr10:uidLastSave="{00000000-0000-0000-0000-000000000000}"/>
  <bookViews>
    <workbookView showSheetTabs="0" xWindow="-120" yWindow="-120" windowWidth="29040" windowHeight="15720" xr2:uid="{49BC53F9-8213-4FDE-87D6-F9294EA2F53D}"/>
  </bookViews>
  <sheets>
    <sheet name="Dashboard" sheetId="1" r:id="rId1"/>
    <sheet name="FamilyTree" sheetId="4" r:id="rId2"/>
    <sheet name="Calculations" sheetId="2" state="hidden" r:id="rId3"/>
    <sheet name="Export" sheetId="7" state="hidden" r:id="rId4"/>
    <sheet name="Photos" sheetId="5" state="hidden" r:id="rId5"/>
  </sheets>
  <functionGroups builtInGroupCount="19"/>
  <definedNames>
    <definedName name="_xlnm._FilterDatabase" localSheetId="2">Calculations!$CL$3:$CL$503</definedName>
    <definedName name="_xlnm._FilterDatabase" localSheetId="0">Dashboard!$A$6:$A$469</definedName>
    <definedName name="allNames">Calculations!$P$4:$P$503</definedName>
    <definedName name="allParents">Calculations!$H$4:$H$1003</definedName>
    <definedName name="bgColor">Calculations!$DJ$4</definedName>
    <definedName name="boxHeight">Dashboard!$N$15</definedName>
    <definedName name="boxWidth">Dashboard!$N$14</definedName>
    <definedName name="chosenPerson">Dashboard!$J$13</definedName>
    <definedName name="colapseOpt">Calculations!$CI$2</definedName>
    <definedName name="colorsDT">Dashboard!$M$23:$N$30</definedName>
    <definedName name="connectorColor">Calculations!$DJ$6</definedName>
    <definedName name="connectorType">Dashboard!$K$23</definedName>
    <definedName name="count">Calculations!$DR$4</definedName>
    <definedName name="countSpouses">Calculations!$I$2</definedName>
    <definedName name="currentStatus">Calculations!$DJ$11</definedName>
    <definedName name="draw">Calculations!$EC$4</definedName>
    <definedName name="exportOpt">Calculations!$DJ$10</definedName>
    <definedName name="firstEmpty">Calculations!$DP$4</definedName>
    <definedName name="fontColor">Calculations!$DJ$5</definedName>
    <definedName name="fontSize">Dashboard!$K$28</definedName>
    <definedName name="fontXsize">Dashboard!$K$30</definedName>
    <definedName name="formattingPart">Dashboard!$B$6:$F$20</definedName>
    <definedName name="horizontalD">Dashboard!$N$17</definedName>
    <definedName name="informationPart">Dashboard!$K$29</definedName>
    <definedName name="instructions">Calculations!$DJ$9</definedName>
    <definedName name="lineWeight">Dashboard!$K$25</definedName>
    <definedName name="mainPositions">OFFSET(Calculations!$CT$3,1,0,MAX(Calculations!$BU$4:$BU$503),8)</definedName>
    <definedName name="onSide">Calculations!$CL$4:$CL$503</definedName>
    <definedName name="photoOpt">Dashboard!$N$18</definedName>
    <definedName name="_xlnm.Print_Area" localSheetId="0">OFFSET(Dashboard!$B$5,0,0,Calculations!$O$2,5)</definedName>
    <definedName name="_xlnm.Print_Area" localSheetId="1">FamilyTree!$B$6:$R$35</definedName>
    <definedName name="_xlnm.Print_Titles" localSheetId="0">Dashboard!$5:$5</definedName>
    <definedName name="spousesConnections">OFFSET(Calculations!$DD$4,0,0,Calculations!$I$2,4)</definedName>
    <definedName name="startChart">FamilyTree!$B$6</definedName>
    <definedName name="txtBoxShape">Dashboard!$N$13</definedName>
    <definedName name="updateP">Calculations!$DO$4</definedName>
    <definedName name="verticalD">Dashboard!$N$16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" i="2" l="1"/>
  <c r="C3" i="2" s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P4" i="2"/>
  <c r="P5" i="2"/>
  <c r="R4" i="2"/>
  <c r="R5" i="2"/>
  <c r="K4" i="2"/>
  <c r="Q6" i="2" l="1"/>
  <c r="Q14" i="2"/>
  <c r="Q4" i="2"/>
  <c r="U5" i="2"/>
  <c r="R6" i="2"/>
  <c r="U6" i="2" s="1"/>
  <c r="R7" i="2"/>
  <c r="U7" i="2" s="1"/>
  <c r="R8" i="2"/>
  <c r="U8" i="2" s="1"/>
  <c r="R9" i="2"/>
  <c r="U9" i="2" s="1"/>
  <c r="R10" i="2"/>
  <c r="U10" i="2" s="1"/>
  <c r="R11" i="2"/>
  <c r="V11" i="2" s="1"/>
  <c r="U11" i="2"/>
  <c r="R12" i="2"/>
  <c r="U12" i="2" s="1"/>
  <c r="R13" i="2"/>
  <c r="U13" i="2" s="1"/>
  <c r="R14" i="2"/>
  <c r="U14" i="2" s="1"/>
  <c r="R15" i="2"/>
  <c r="U15" i="2" s="1"/>
  <c r="R16" i="2"/>
  <c r="V16" i="2" s="1"/>
  <c r="U16" i="2"/>
  <c r="R17" i="2"/>
  <c r="U17" i="2" s="1"/>
  <c r="R18" i="2"/>
  <c r="U18" i="2" s="1"/>
  <c r="R19" i="2"/>
  <c r="U19" i="2" s="1"/>
  <c r="R20" i="2"/>
  <c r="U20" i="2"/>
  <c r="R21" i="2"/>
  <c r="U21" i="2" s="1"/>
  <c r="R22" i="2"/>
  <c r="R23" i="2"/>
  <c r="R24" i="2"/>
  <c r="R25" i="2"/>
  <c r="U25" i="2" s="1"/>
  <c r="R26" i="2"/>
  <c r="U26" i="2" s="1"/>
  <c r="R27" i="2"/>
  <c r="U27" i="2"/>
  <c r="R28" i="2"/>
  <c r="U28" i="2" s="1"/>
  <c r="R29" i="2"/>
  <c r="R30" i="2"/>
  <c r="R31" i="2"/>
  <c r="R32" i="2"/>
  <c r="U32" i="2" s="1"/>
  <c r="R33" i="2"/>
  <c r="U33" i="2" s="1"/>
  <c r="R34" i="2"/>
  <c r="U34" i="2" s="1"/>
  <c r="R35" i="2"/>
  <c r="U35" i="2" s="1"/>
  <c r="R36" i="2"/>
  <c r="U36" i="2"/>
  <c r="AW36" i="2" s="1"/>
  <c r="R37" i="2"/>
  <c r="U37" i="2" s="1"/>
  <c r="R38" i="2"/>
  <c r="U38" i="2" s="1"/>
  <c r="R39" i="2"/>
  <c r="U39" i="2" s="1"/>
  <c r="R40" i="2"/>
  <c r="U40" i="2" s="1"/>
  <c r="R41" i="2"/>
  <c r="U41" i="2" s="1"/>
  <c r="R42" i="2"/>
  <c r="R43" i="2"/>
  <c r="U43" i="2"/>
  <c r="R44" i="2"/>
  <c r="U44" i="2" s="1"/>
  <c r="AW44" i="2" s="1"/>
  <c r="R45" i="2"/>
  <c r="U45" i="2" s="1"/>
  <c r="R46" i="2"/>
  <c r="U46" i="2" s="1"/>
  <c r="R47" i="2"/>
  <c r="U47" i="2" s="1"/>
  <c r="R48" i="2"/>
  <c r="V48" i="2" s="1"/>
  <c r="U48" i="2"/>
  <c r="R49" i="2"/>
  <c r="R50" i="2"/>
  <c r="U50" i="2" s="1"/>
  <c r="R51" i="2"/>
  <c r="U51" i="2" s="1"/>
  <c r="R52" i="2"/>
  <c r="U52" i="2"/>
  <c r="R53" i="2"/>
  <c r="U53" i="2" s="1"/>
  <c r="R54" i="2"/>
  <c r="U54" i="2" s="1"/>
  <c r="R55" i="2"/>
  <c r="R56" i="2"/>
  <c r="R57" i="2"/>
  <c r="U57" i="2" s="1"/>
  <c r="R58" i="2"/>
  <c r="U58" i="2" s="1"/>
  <c r="R59" i="2"/>
  <c r="U59" i="2"/>
  <c r="R60" i="2"/>
  <c r="U60" i="2" s="1"/>
  <c r="R61" i="2"/>
  <c r="U61" i="2" s="1"/>
  <c r="R62" i="2"/>
  <c r="U62" i="2" s="1"/>
  <c r="R63" i="2"/>
  <c r="R64" i="2"/>
  <c r="U64" i="2" s="1"/>
  <c r="R65" i="2"/>
  <c r="U65" i="2" s="1"/>
  <c r="R66" i="2"/>
  <c r="U66" i="2" s="1"/>
  <c r="R67" i="2"/>
  <c r="R68" i="2"/>
  <c r="U68" i="2" s="1"/>
  <c r="R69" i="2"/>
  <c r="U69" i="2" s="1"/>
  <c r="R70" i="2"/>
  <c r="U70" i="2" s="1"/>
  <c r="R71" i="2"/>
  <c r="U71" i="2" s="1"/>
  <c r="AK71" i="2" s="1"/>
  <c r="R72" i="2"/>
  <c r="U72" i="2" s="1"/>
  <c r="R73" i="2"/>
  <c r="U73" i="2" s="1"/>
  <c r="R74" i="2"/>
  <c r="R75" i="2"/>
  <c r="V75" i="2" s="1"/>
  <c r="R76" i="2"/>
  <c r="U76" i="2" s="1"/>
  <c r="R77" i="2"/>
  <c r="U77" i="2" s="1"/>
  <c r="R78" i="2"/>
  <c r="U78" i="2" s="1"/>
  <c r="R79" i="2"/>
  <c r="U79" i="2" s="1"/>
  <c r="R80" i="2"/>
  <c r="V80" i="2" s="1"/>
  <c r="U80" i="2"/>
  <c r="R81" i="2"/>
  <c r="R82" i="2"/>
  <c r="U82" i="2" s="1"/>
  <c r="AK82" i="2" s="1"/>
  <c r="R83" i="2"/>
  <c r="U83" i="2" s="1"/>
  <c r="R84" i="2"/>
  <c r="U84" i="2" s="1"/>
  <c r="R85" i="2"/>
  <c r="U85" i="2" s="1"/>
  <c r="R86" i="2"/>
  <c r="U86" i="2" s="1"/>
  <c r="R87" i="2"/>
  <c r="U87" i="2" s="1"/>
  <c r="AQ87" i="2" s="1"/>
  <c r="R88" i="2"/>
  <c r="U88" i="2" s="1"/>
  <c r="R89" i="2"/>
  <c r="U89" i="2" s="1"/>
  <c r="R90" i="2"/>
  <c r="U90" i="2" s="1"/>
  <c r="R91" i="2"/>
  <c r="U91" i="2" s="1"/>
  <c r="R92" i="2"/>
  <c r="U92" i="2" s="1"/>
  <c r="R93" i="2"/>
  <c r="R94" i="2"/>
  <c r="U94" i="2" s="1"/>
  <c r="R95" i="2"/>
  <c r="U95" i="2" s="1"/>
  <c r="R96" i="2"/>
  <c r="U96" i="2" s="1"/>
  <c r="R97" i="2"/>
  <c r="U97" i="2" s="1"/>
  <c r="R98" i="2"/>
  <c r="U98" i="2" s="1"/>
  <c r="R99" i="2"/>
  <c r="R100" i="2"/>
  <c r="V100" i="2" s="1"/>
  <c r="U100" i="2"/>
  <c r="R101" i="2"/>
  <c r="U101" i="2" s="1"/>
  <c r="R102" i="2"/>
  <c r="U102" i="2" s="1"/>
  <c r="R103" i="2"/>
  <c r="U103" i="2" s="1"/>
  <c r="R104" i="2"/>
  <c r="U104" i="2" s="1"/>
  <c r="R105" i="2"/>
  <c r="U105" i="2" s="1"/>
  <c r="R106" i="2"/>
  <c r="R107" i="2"/>
  <c r="V107" i="2" s="1"/>
  <c r="U107" i="2"/>
  <c r="R108" i="2"/>
  <c r="U108" i="2" s="1"/>
  <c r="AK108" i="2" s="1"/>
  <c r="R109" i="2"/>
  <c r="U109" i="2" s="1"/>
  <c r="R110" i="2"/>
  <c r="U110" i="2" s="1"/>
  <c r="R111" i="2"/>
  <c r="U111" i="2" s="1"/>
  <c r="R112" i="2"/>
  <c r="U112" i="2"/>
  <c r="R113" i="2"/>
  <c r="U113" i="2" s="1"/>
  <c r="R114" i="2"/>
  <c r="R115" i="2"/>
  <c r="U115" i="2" s="1"/>
  <c r="R116" i="2"/>
  <c r="U116" i="2" s="1"/>
  <c r="R117" i="2"/>
  <c r="U117" i="2" s="1"/>
  <c r="R118" i="2"/>
  <c r="U118" i="2" s="1"/>
  <c r="R119" i="2"/>
  <c r="U119" i="2" s="1"/>
  <c r="AW119" i="2" s="1"/>
  <c r="R120" i="2"/>
  <c r="U120" i="2" s="1"/>
  <c r="R121" i="2"/>
  <c r="U121" i="2" s="1"/>
  <c r="R122" i="2"/>
  <c r="U122" i="2" s="1"/>
  <c r="R123" i="2"/>
  <c r="U123" i="2" s="1"/>
  <c r="R124" i="2"/>
  <c r="U124" i="2" s="1"/>
  <c r="R125" i="2"/>
  <c r="U125" i="2" s="1"/>
  <c r="R126" i="2"/>
  <c r="U126" i="2" s="1"/>
  <c r="R127" i="2"/>
  <c r="U127" i="2" s="1"/>
  <c r="R128" i="2"/>
  <c r="U128" i="2" s="1"/>
  <c r="R129" i="2"/>
  <c r="U129" i="2" s="1"/>
  <c r="R130" i="2"/>
  <c r="U130" i="2" s="1"/>
  <c r="AK130" i="2" s="1"/>
  <c r="R131" i="2"/>
  <c r="U131" i="2" s="1"/>
  <c r="R132" i="2"/>
  <c r="U132" i="2" s="1"/>
  <c r="R133" i="2"/>
  <c r="U133" i="2" s="1"/>
  <c r="R134" i="2"/>
  <c r="U134" i="2" s="1"/>
  <c r="R135" i="2"/>
  <c r="U135" i="2" s="1"/>
  <c r="AQ135" i="2" s="1"/>
  <c r="R136" i="2"/>
  <c r="R137" i="2"/>
  <c r="U137" i="2" s="1"/>
  <c r="R138" i="2"/>
  <c r="U138" i="2" s="1"/>
  <c r="R139" i="2"/>
  <c r="U139" i="2" s="1"/>
  <c r="R140" i="2"/>
  <c r="U140" i="2" s="1"/>
  <c r="AK140" i="2" s="1"/>
  <c r="R141" i="2"/>
  <c r="U141" i="2" s="1"/>
  <c r="R142" i="2"/>
  <c r="U142" i="2" s="1"/>
  <c r="R143" i="2"/>
  <c r="U143" i="2" s="1"/>
  <c r="R144" i="2"/>
  <c r="R145" i="2"/>
  <c r="U145" i="2" s="1"/>
  <c r="R146" i="2"/>
  <c r="U146" i="2" s="1"/>
  <c r="R147" i="2"/>
  <c r="U147" i="2" s="1"/>
  <c r="R148" i="2"/>
  <c r="U148" i="2" s="1"/>
  <c r="R149" i="2"/>
  <c r="U149" i="2" s="1"/>
  <c r="R150" i="2"/>
  <c r="U150" i="2" s="1"/>
  <c r="R151" i="2"/>
  <c r="U151" i="2" s="1"/>
  <c r="AK151" i="2" s="1"/>
  <c r="R152" i="2"/>
  <c r="R153" i="2"/>
  <c r="R154" i="2"/>
  <c r="U154" i="2" s="1"/>
  <c r="R155" i="2"/>
  <c r="U155" i="2" s="1"/>
  <c r="R156" i="2"/>
  <c r="U156" i="2" s="1"/>
  <c r="R157" i="2"/>
  <c r="U157" i="2" s="1"/>
  <c r="R158" i="2"/>
  <c r="U158" i="2" s="1"/>
  <c r="R159" i="2"/>
  <c r="U159" i="2" s="1"/>
  <c r="R160" i="2"/>
  <c r="R161" i="2"/>
  <c r="R162" i="2"/>
  <c r="R163" i="2"/>
  <c r="U163" i="2" s="1"/>
  <c r="R164" i="2"/>
  <c r="U164" i="2" s="1"/>
  <c r="R165" i="2"/>
  <c r="U165" i="2" s="1"/>
  <c r="R166" i="2"/>
  <c r="U166" i="2" s="1"/>
  <c r="R167" i="2"/>
  <c r="U167" i="2" s="1"/>
  <c r="R168" i="2"/>
  <c r="R169" i="2"/>
  <c r="R170" i="2"/>
  <c r="R171" i="2"/>
  <c r="U171" i="2" s="1"/>
  <c r="R172" i="2"/>
  <c r="U172" i="2" s="1"/>
  <c r="R173" i="2"/>
  <c r="U173" i="2" s="1"/>
  <c r="R174" i="2"/>
  <c r="U174" i="2" s="1"/>
  <c r="R175" i="2"/>
  <c r="U175" i="2" s="1"/>
  <c r="R176" i="2"/>
  <c r="R177" i="2"/>
  <c r="R178" i="2"/>
  <c r="R179" i="2"/>
  <c r="U179" i="2" s="1"/>
  <c r="R180" i="2"/>
  <c r="U180" i="2" s="1"/>
  <c r="R181" i="2"/>
  <c r="U181" i="2" s="1"/>
  <c r="R182" i="2"/>
  <c r="U182" i="2" s="1"/>
  <c r="R183" i="2"/>
  <c r="U183" i="2" s="1"/>
  <c r="R184" i="2"/>
  <c r="U184" i="2" s="1"/>
  <c r="R185" i="2"/>
  <c r="R186" i="2"/>
  <c r="R187" i="2"/>
  <c r="U187" i="2" s="1"/>
  <c r="R188" i="2"/>
  <c r="U188" i="2" s="1"/>
  <c r="AK188" i="2" s="1"/>
  <c r="R189" i="2"/>
  <c r="U189" i="2" s="1"/>
  <c r="R190" i="2"/>
  <c r="U190" i="2" s="1"/>
  <c r="R191" i="2"/>
  <c r="U191" i="2" s="1"/>
  <c r="R192" i="2"/>
  <c r="U192" i="2"/>
  <c r="R193" i="2"/>
  <c r="R194" i="2"/>
  <c r="U194" i="2" s="1"/>
  <c r="R195" i="2"/>
  <c r="U195" i="2" s="1"/>
  <c r="R196" i="2"/>
  <c r="U196" i="2" s="1"/>
  <c r="R197" i="2"/>
  <c r="R198" i="2"/>
  <c r="U198" i="2" s="1"/>
  <c r="R199" i="2"/>
  <c r="U199" i="2" s="1"/>
  <c r="R200" i="2"/>
  <c r="U200" i="2" s="1"/>
  <c r="R201" i="2"/>
  <c r="U201" i="2" s="1"/>
  <c r="R202" i="2"/>
  <c r="U202" i="2" s="1"/>
  <c r="R203" i="2"/>
  <c r="U203" i="2" s="1"/>
  <c r="R204" i="2"/>
  <c r="U204" i="2" s="1"/>
  <c r="R205" i="2"/>
  <c r="U205" i="2" s="1"/>
  <c r="R206" i="2"/>
  <c r="R207" i="2"/>
  <c r="U207" i="2" s="1"/>
  <c r="R208" i="2"/>
  <c r="U208" i="2" s="1"/>
  <c r="R209" i="2"/>
  <c r="U209" i="2" s="1"/>
  <c r="R210" i="2"/>
  <c r="U210" i="2" s="1"/>
  <c r="R211" i="2"/>
  <c r="U211" i="2" s="1"/>
  <c r="R212" i="2"/>
  <c r="U212" i="2" s="1"/>
  <c r="R213" i="2"/>
  <c r="R214" i="2"/>
  <c r="R215" i="2"/>
  <c r="V215" i="2" s="1"/>
  <c r="U215" i="2"/>
  <c r="R216" i="2"/>
  <c r="U216" i="2" s="1"/>
  <c r="R217" i="2"/>
  <c r="U217" i="2" s="1"/>
  <c r="R218" i="2"/>
  <c r="U218" i="2" s="1"/>
  <c r="R219" i="2"/>
  <c r="U219" i="2" s="1"/>
  <c r="R220" i="2"/>
  <c r="U220" i="2"/>
  <c r="R221" i="2"/>
  <c r="R222" i="2"/>
  <c r="R223" i="2"/>
  <c r="U223" i="2" s="1"/>
  <c r="R224" i="2"/>
  <c r="U224" i="2" s="1"/>
  <c r="R225" i="2"/>
  <c r="U225" i="2" s="1"/>
  <c r="R226" i="2"/>
  <c r="U226" i="2" s="1"/>
  <c r="R227" i="2"/>
  <c r="U227" i="2" s="1"/>
  <c r="R228" i="2"/>
  <c r="R229" i="2"/>
  <c r="R230" i="2"/>
  <c r="R231" i="2"/>
  <c r="U231" i="2"/>
  <c r="R232" i="2"/>
  <c r="U232" i="2" s="1"/>
  <c r="R233" i="2"/>
  <c r="U233" i="2" s="1"/>
  <c r="R234" i="2"/>
  <c r="U234" i="2" s="1"/>
  <c r="R235" i="2"/>
  <c r="U235" i="2" s="1"/>
  <c r="R236" i="2"/>
  <c r="V236" i="2" s="1"/>
  <c r="R237" i="2"/>
  <c r="U237" i="2" s="1"/>
  <c r="R238" i="2"/>
  <c r="U238" i="2" s="1"/>
  <c r="R239" i="2"/>
  <c r="U239" i="2" s="1"/>
  <c r="R240" i="2"/>
  <c r="U240" i="2" s="1"/>
  <c r="R241" i="2"/>
  <c r="U241" i="2" s="1"/>
  <c r="R242" i="2"/>
  <c r="U242" i="2" s="1"/>
  <c r="R243" i="2"/>
  <c r="U243" i="2" s="1"/>
  <c r="R244" i="2"/>
  <c r="R245" i="2"/>
  <c r="R246" i="2"/>
  <c r="U246" i="2" s="1"/>
  <c r="R247" i="2"/>
  <c r="U247" i="2" s="1"/>
  <c r="R248" i="2"/>
  <c r="U248" i="2" s="1"/>
  <c r="R249" i="2"/>
  <c r="R250" i="2"/>
  <c r="U250" i="2" s="1"/>
  <c r="R251" i="2"/>
  <c r="U251" i="2" s="1"/>
  <c r="R252" i="2"/>
  <c r="U252" i="2"/>
  <c r="R253" i="2"/>
  <c r="U253" i="2" s="1"/>
  <c r="R254" i="2"/>
  <c r="U254" i="2" s="1"/>
  <c r="R255" i="2"/>
  <c r="U255" i="2" s="1"/>
  <c r="R256" i="2"/>
  <c r="R257" i="2"/>
  <c r="R258" i="2"/>
  <c r="U258" i="2" s="1"/>
  <c r="R259" i="2"/>
  <c r="U259" i="2" s="1"/>
  <c r="R260" i="2"/>
  <c r="U260" i="2" s="1"/>
  <c r="R261" i="2"/>
  <c r="R262" i="2"/>
  <c r="U262" i="2" s="1"/>
  <c r="R263" i="2"/>
  <c r="U263" i="2"/>
  <c r="AW263" i="2" s="1"/>
  <c r="R264" i="2"/>
  <c r="R265" i="2"/>
  <c r="R266" i="2"/>
  <c r="U266" i="2" s="1"/>
  <c r="R267" i="2"/>
  <c r="U267" i="2" s="1"/>
  <c r="R268" i="2"/>
  <c r="U268" i="2" s="1"/>
  <c r="R269" i="2"/>
  <c r="U269" i="2" s="1"/>
  <c r="R270" i="2"/>
  <c r="R271" i="2"/>
  <c r="R272" i="2"/>
  <c r="R273" i="2"/>
  <c r="U273" i="2" s="1"/>
  <c r="R274" i="2"/>
  <c r="U274" i="2" s="1"/>
  <c r="R275" i="2"/>
  <c r="U275" i="2" s="1"/>
  <c r="R276" i="2"/>
  <c r="U276" i="2" s="1"/>
  <c r="R277" i="2"/>
  <c r="R278" i="2"/>
  <c r="R279" i="2"/>
  <c r="V279" i="2" s="1"/>
  <c r="R280" i="2"/>
  <c r="U280" i="2" s="1"/>
  <c r="R281" i="2"/>
  <c r="U281" i="2" s="1"/>
  <c r="R282" i="2"/>
  <c r="U282" i="2" s="1"/>
  <c r="R283" i="2"/>
  <c r="U283" i="2" s="1"/>
  <c r="R284" i="2"/>
  <c r="U284" i="2"/>
  <c r="R285" i="2"/>
  <c r="U285" i="2" s="1"/>
  <c r="R286" i="2"/>
  <c r="U286" i="2" s="1"/>
  <c r="R287" i="2"/>
  <c r="U287" i="2" s="1"/>
  <c r="R288" i="2"/>
  <c r="U288" i="2" s="1"/>
  <c r="R289" i="2"/>
  <c r="U289" i="2" s="1"/>
  <c r="R290" i="2"/>
  <c r="U290" i="2" s="1"/>
  <c r="R291" i="2"/>
  <c r="U291" i="2" s="1"/>
  <c r="R292" i="2"/>
  <c r="U292" i="2" s="1"/>
  <c r="R293" i="2"/>
  <c r="R294" i="2"/>
  <c r="U294" i="2" s="1"/>
  <c r="R295" i="2"/>
  <c r="U295" i="2"/>
  <c r="R296" i="2"/>
  <c r="U296" i="2" s="1"/>
  <c r="R297" i="2"/>
  <c r="U297" i="2" s="1"/>
  <c r="R298" i="2"/>
  <c r="U298" i="2" s="1"/>
  <c r="R299" i="2"/>
  <c r="R300" i="2"/>
  <c r="V300" i="2" s="1"/>
  <c r="R301" i="2"/>
  <c r="U301" i="2" s="1"/>
  <c r="R302" i="2"/>
  <c r="U302" i="2" s="1"/>
  <c r="R303" i="2"/>
  <c r="U303" i="2" s="1"/>
  <c r="R304" i="2"/>
  <c r="U304" i="2" s="1"/>
  <c r="R305" i="2"/>
  <c r="U305" i="2" s="1"/>
  <c r="R306" i="2"/>
  <c r="R307" i="2"/>
  <c r="R308" i="2"/>
  <c r="R309" i="2"/>
  <c r="R310" i="2"/>
  <c r="U310" i="2" s="1"/>
  <c r="R311" i="2"/>
  <c r="U311" i="2" s="1"/>
  <c r="R312" i="2"/>
  <c r="U312" i="2" s="1"/>
  <c r="R313" i="2"/>
  <c r="R314" i="2"/>
  <c r="R315" i="2"/>
  <c r="R316" i="2"/>
  <c r="U316" i="2"/>
  <c r="R317" i="2"/>
  <c r="U317" i="2" s="1"/>
  <c r="R318" i="2"/>
  <c r="U318" i="2" s="1"/>
  <c r="R319" i="2"/>
  <c r="U319" i="2" s="1"/>
  <c r="R320" i="2"/>
  <c r="R321" i="2"/>
  <c r="R322" i="2"/>
  <c r="R323" i="2"/>
  <c r="U323" i="2" s="1"/>
  <c r="R324" i="2"/>
  <c r="U324" i="2" s="1"/>
  <c r="R325" i="2"/>
  <c r="R326" i="2"/>
  <c r="U326" i="2" s="1"/>
  <c r="R327" i="2"/>
  <c r="U327" i="2" s="1"/>
  <c r="R328" i="2"/>
  <c r="U328" i="2" s="1"/>
  <c r="R329" i="2"/>
  <c r="U329" i="2" s="1"/>
  <c r="R330" i="2"/>
  <c r="R331" i="2"/>
  <c r="U331" i="2" s="1"/>
  <c r="R332" i="2"/>
  <c r="U332" i="2" s="1"/>
  <c r="R333" i="2"/>
  <c r="U333" i="2" s="1"/>
  <c r="R334" i="2"/>
  <c r="U334" i="2" s="1"/>
  <c r="R335" i="2"/>
  <c r="U335" i="2" s="1"/>
  <c r="R336" i="2"/>
  <c r="U336" i="2" s="1"/>
  <c r="R337" i="2"/>
  <c r="U337" i="2" s="1"/>
  <c r="R338" i="2"/>
  <c r="U338" i="2" s="1"/>
  <c r="R339" i="2"/>
  <c r="U339" i="2" s="1"/>
  <c r="R340" i="2"/>
  <c r="U340" i="2" s="1"/>
  <c r="R341" i="2"/>
  <c r="R342" i="2"/>
  <c r="U342" i="2" s="1"/>
  <c r="R343" i="2"/>
  <c r="V343" i="2" s="1"/>
  <c r="U343" i="2"/>
  <c r="R344" i="2"/>
  <c r="R345" i="2"/>
  <c r="U345" i="2" s="1"/>
  <c r="R346" i="2"/>
  <c r="U346" i="2" s="1"/>
  <c r="R347" i="2"/>
  <c r="U347" i="2" s="1"/>
  <c r="R348" i="2"/>
  <c r="U348" i="2" s="1"/>
  <c r="R349" i="2"/>
  <c r="U349" i="2" s="1"/>
  <c r="AK349" i="2" s="1"/>
  <c r="R350" i="2"/>
  <c r="R351" i="2"/>
  <c r="R352" i="2"/>
  <c r="R353" i="2"/>
  <c r="U353" i="2" s="1"/>
  <c r="R354" i="2"/>
  <c r="U354" i="2" s="1"/>
  <c r="R355" i="2"/>
  <c r="U355" i="2" s="1"/>
  <c r="AW355" i="2" s="1"/>
  <c r="R356" i="2"/>
  <c r="U356" i="2" s="1"/>
  <c r="R357" i="2"/>
  <c r="U357" i="2" s="1"/>
  <c r="R358" i="2"/>
  <c r="R359" i="2"/>
  <c r="V359" i="2" s="1"/>
  <c r="R360" i="2"/>
  <c r="U360" i="2" s="1"/>
  <c r="R361" i="2"/>
  <c r="U361" i="2" s="1"/>
  <c r="R362" i="2"/>
  <c r="R363" i="2"/>
  <c r="U363" i="2" s="1"/>
  <c r="R364" i="2"/>
  <c r="U364" i="2" s="1"/>
  <c r="R365" i="2"/>
  <c r="R366" i="2"/>
  <c r="R367" i="2"/>
  <c r="R368" i="2"/>
  <c r="U368" i="2" s="1"/>
  <c r="R369" i="2"/>
  <c r="U369" i="2" s="1"/>
  <c r="R370" i="2"/>
  <c r="U370" i="2" s="1"/>
  <c r="R371" i="2"/>
  <c r="U371" i="2" s="1"/>
  <c r="R372" i="2"/>
  <c r="U372" i="2" s="1"/>
  <c r="R373" i="2"/>
  <c r="R374" i="2"/>
  <c r="R375" i="2"/>
  <c r="R376" i="2"/>
  <c r="U376" i="2" s="1"/>
  <c r="R377" i="2"/>
  <c r="U377" i="2" s="1"/>
  <c r="R378" i="2"/>
  <c r="U378" i="2" s="1"/>
  <c r="R379" i="2"/>
  <c r="U379" i="2" s="1"/>
  <c r="R380" i="2"/>
  <c r="R381" i="2"/>
  <c r="R382" i="2"/>
  <c r="R383" i="2"/>
  <c r="U383" i="2" s="1"/>
  <c r="R384" i="2"/>
  <c r="U384" i="2" s="1"/>
  <c r="R385" i="2"/>
  <c r="U385" i="2" s="1"/>
  <c r="R386" i="2"/>
  <c r="U386" i="2" s="1"/>
  <c r="R387" i="2"/>
  <c r="U387" i="2" s="1"/>
  <c r="R388" i="2"/>
  <c r="R389" i="2"/>
  <c r="R390" i="2"/>
  <c r="R391" i="2"/>
  <c r="U391" i="2"/>
  <c r="R392" i="2"/>
  <c r="U392" i="2" s="1"/>
  <c r="R393" i="2"/>
  <c r="U393" i="2" s="1"/>
  <c r="R394" i="2"/>
  <c r="R395" i="2"/>
  <c r="U395" i="2" s="1"/>
  <c r="R396" i="2"/>
  <c r="U396" i="2" s="1"/>
  <c r="R397" i="2"/>
  <c r="R398" i="2"/>
  <c r="U398" i="2" s="1"/>
  <c r="R399" i="2"/>
  <c r="U399" i="2" s="1"/>
  <c r="R400" i="2"/>
  <c r="U400" i="2" s="1"/>
  <c r="R401" i="2"/>
  <c r="U401" i="2" s="1"/>
  <c r="R402" i="2"/>
  <c r="U402" i="2" s="1"/>
  <c r="R403" i="2"/>
  <c r="U403" i="2" s="1"/>
  <c r="R404" i="2"/>
  <c r="U404" i="2" s="1"/>
  <c r="R405" i="2"/>
  <c r="U405" i="2" s="1"/>
  <c r="R406" i="2"/>
  <c r="U406" i="2" s="1"/>
  <c r="R407" i="2"/>
  <c r="U407" i="2" s="1"/>
  <c r="R408" i="2"/>
  <c r="U408" i="2" s="1"/>
  <c r="R409" i="2"/>
  <c r="R410" i="2"/>
  <c r="U410" i="2" s="1"/>
  <c r="R411" i="2"/>
  <c r="U411" i="2" s="1"/>
  <c r="R412" i="2"/>
  <c r="U412" i="2" s="1"/>
  <c r="R413" i="2"/>
  <c r="U413" i="2" s="1"/>
  <c r="R414" i="2"/>
  <c r="U414" i="2" s="1"/>
  <c r="R415" i="2"/>
  <c r="U415" i="2" s="1"/>
  <c r="R416" i="2"/>
  <c r="U416" i="2" s="1"/>
  <c r="R417" i="2"/>
  <c r="R418" i="2"/>
  <c r="U418" i="2" s="1"/>
  <c r="R419" i="2"/>
  <c r="U419" i="2" s="1"/>
  <c r="R420" i="2"/>
  <c r="U420" i="2" s="1"/>
  <c r="R421" i="2"/>
  <c r="U421" i="2" s="1"/>
  <c r="R422" i="2"/>
  <c r="U422" i="2" s="1"/>
  <c r="R423" i="2"/>
  <c r="U423" i="2"/>
  <c r="R424" i="2"/>
  <c r="R425" i="2"/>
  <c r="R426" i="2"/>
  <c r="R427" i="2"/>
  <c r="U427" i="2" s="1"/>
  <c r="R428" i="2"/>
  <c r="U428" i="2" s="1"/>
  <c r="R429" i="2"/>
  <c r="U429" i="2" s="1"/>
  <c r="R430" i="2"/>
  <c r="U430" i="2" s="1"/>
  <c r="R431" i="2"/>
  <c r="U431" i="2" s="1"/>
  <c r="R432" i="2"/>
  <c r="R433" i="2"/>
  <c r="R434" i="2"/>
  <c r="R435" i="2"/>
  <c r="U435" i="2" s="1"/>
  <c r="R436" i="2"/>
  <c r="U436" i="2" s="1"/>
  <c r="R437" i="2"/>
  <c r="U437" i="2" s="1"/>
  <c r="R438" i="2"/>
  <c r="U438" i="2" s="1"/>
  <c r="R439" i="2"/>
  <c r="V439" i="2" s="1"/>
  <c r="U439" i="2"/>
  <c r="R440" i="2"/>
  <c r="R441" i="2"/>
  <c r="R442" i="2"/>
  <c r="U442" i="2" s="1"/>
  <c r="R443" i="2"/>
  <c r="U443" i="2" s="1"/>
  <c r="R444" i="2"/>
  <c r="U444" i="2" s="1"/>
  <c r="R445" i="2"/>
  <c r="U445" i="2" s="1"/>
  <c r="R446" i="2"/>
  <c r="U446" i="2" s="1"/>
  <c r="R447" i="2"/>
  <c r="V447" i="2" s="1"/>
  <c r="R448" i="2"/>
  <c r="R449" i="2"/>
  <c r="R450" i="2"/>
  <c r="U450" i="2" s="1"/>
  <c r="R451" i="2"/>
  <c r="U451" i="2" s="1"/>
  <c r="R452" i="2"/>
  <c r="U452" i="2" s="1"/>
  <c r="R453" i="2"/>
  <c r="V453" i="2" s="1"/>
  <c r="R454" i="2"/>
  <c r="U454" i="2" s="1"/>
  <c r="R455" i="2"/>
  <c r="V455" i="2" s="1"/>
  <c r="R456" i="2"/>
  <c r="U456" i="2" s="1"/>
  <c r="R457" i="2"/>
  <c r="R458" i="2"/>
  <c r="R459" i="2"/>
  <c r="U459" i="2" s="1"/>
  <c r="R460" i="2"/>
  <c r="U460" i="2" s="1"/>
  <c r="R461" i="2"/>
  <c r="R462" i="2"/>
  <c r="R463" i="2"/>
  <c r="V463" i="2" s="1"/>
  <c r="R464" i="2"/>
  <c r="R465" i="2"/>
  <c r="R466" i="2"/>
  <c r="U466" i="2" s="1"/>
  <c r="R467" i="2"/>
  <c r="U467" i="2" s="1"/>
  <c r="R468" i="2"/>
  <c r="U468" i="2" s="1"/>
  <c r="R469" i="2"/>
  <c r="R470" i="2"/>
  <c r="U470" i="2" s="1"/>
  <c r="R471" i="2"/>
  <c r="R472" i="2"/>
  <c r="U472" i="2" s="1"/>
  <c r="R473" i="2"/>
  <c r="R474" i="2"/>
  <c r="U474" i="2" s="1"/>
  <c r="R475" i="2"/>
  <c r="U475" i="2" s="1"/>
  <c r="R476" i="2"/>
  <c r="U476" i="2" s="1"/>
  <c r="R477" i="2"/>
  <c r="R478" i="2"/>
  <c r="R479" i="2"/>
  <c r="V479" i="2" s="1"/>
  <c r="U479" i="2"/>
  <c r="R480" i="2"/>
  <c r="U480" i="2" s="1"/>
  <c r="R481" i="2"/>
  <c r="R482" i="2"/>
  <c r="U482" i="2" s="1"/>
  <c r="R483" i="2"/>
  <c r="U483" i="2" s="1"/>
  <c r="R484" i="2"/>
  <c r="U484" i="2" s="1"/>
  <c r="R485" i="2"/>
  <c r="R486" i="2"/>
  <c r="U486" i="2" s="1"/>
  <c r="R487" i="2"/>
  <c r="R488" i="2"/>
  <c r="U488" i="2" s="1"/>
  <c r="R489" i="2"/>
  <c r="R490" i="2"/>
  <c r="R491" i="2"/>
  <c r="U491" i="2" s="1"/>
  <c r="R492" i="2"/>
  <c r="R493" i="2"/>
  <c r="R494" i="2"/>
  <c r="R495" i="2"/>
  <c r="V495" i="2" s="1"/>
  <c r="R496" i="2"/>
  <c r="R497" i="2"/>
  <c r="R498" i="2"/>
  <c r="U498" i="2" s="1"/>
  <c r="R499" i="2"/>
  <c r="U499" i="2" s="1"/>
  <c r="R500" i="2"/>
  <c r="U500" i="2" s="1"/>
  <c r="R501" i="2"/>
  <c r="R502" i="2"/>
  <c r="R503" i="2"/>
  <c r="V6" i="2"/>
  <c r="V7" i="2"/>
  <c r="V8" i="2"/>
  <c r="V9" i="2"/>
  <c r="V10" i="2"/>
  <c r="V12" i="2"/>
  <c r="V13" i="2"/>
  <c r="V14" i="2"/>
  <c r="V15" i="2"/>
  <c r="V18" i="2"/>
  <c r="V19" i="2"/>
  <c r="V20" i="2"/>
  <c r="V25" i="2"/>
  <c r="V26" i="2"/>
  <c r="V27" i="2"/>
  <c r="V28" i="2"/>
  <c r="V32" i="2"/>
  <c r="V33" i="2"/>
  <c r="V34" i="2"/>
  <c r="V35" i="2"/>
  <c r="V36" i="2"/>
  <c r="V38" i="2"/>
  <c r="V39" i="2"/>
  <c r="V40" i="2"/>
  <c r="V41" i="2"/>
  <c r="V43" i="2"/>
  <c r="V44" i="2"/>
  <c r="V45" i="2"/>
  <c r="V46" i="2"/>
  <c r="V47" i="2"/>
  <c r="V50" i="2"/>
  <c r="V51" i="2"/>
  <c r="V52" i="2"/>
  <c r="V54" i="2"/>
  <c r="V57" i="2"/>
  <c r="V58" i="2"/>
  <c r="V59" i="2"/>
  <c r="V60" i="2"/>
  <c r="V61" i="2"/>
  <c r="V62" i="2"/>
  <c r="V64" i="2"/>
  <c r="V65" i="2"/>
  <c r="V66" i="2"/>
  <c r="V70" i="2"/>
  <c r="V71" i="2"/>
  <c r="V72" i="2"/>
  <c r="V73" i="2"/>
  <c r="V76" i="2"/>
  <c r="V77" i="2"/>
  <c r="V78" i="2"/>
  <c r="V79" i="2"/>
  <c r="V82" i="2"/>
  <c r="V83" i="2"/>
  <c r="V84" i="2"/>
  <c r="V86" i="2"/>
  <c r="V87" i="2"/>
  <c r="V89" i="2"/>
  <c r="V90" i="2"/>
  <c r="V91" i="2"/>
  <c r="V92" i="2"/>
  <c r="V94" i="2"/>
  <c r="V95" i="2"/>
  <c r="V96" i="2"/>
  <c r="V97" i="2"/>
  <c r="V98" i="2"/>
  <c r="V102" i="2"/>
  <c r="V103" i="2"/>
  <c r="V104" i="2"/>
  <c r="V105" i="2"/>
  <c r="V108" i="2"/>
  <c r="V109" i="2"/>
  <c r="V110" i="2"/>
  <c r="V111" i="2"/>
  <c r="V112" i="2"/>
  <c r="V113" i="2"/>
  <c r="V115" i="2"/>
  <c r="V116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4" i="2"/>
  <c r="V135" i="2"/>
  <c r="V137" i="2"/>
  <c r="V138" i="2"/>
  <c r="V139" i="2"/>
  <c r="V140" i="2"/>
  <c r="V141" i="2"/>
  <c r="V142" i="2"/>
  <c r="V143" i="2"/>
  <c r="V145" i="2"/>
  <c r="V146" i="2"/>
  <c r="V147" i="2"/>
  <c r="V148" i="2"/>
  <c r="V150" i="2"/>
  <c r="V151" i="2"/>
  <c r="V154" i="2"/>
  <c r="V155" i="2"/>
  <c r="V156" i="2"/>
  <c r="V157" i="2"/>
  <c r="V158" i="2"/>
  <c r="V159" i="2"/>
  <c r="V163" i="2"/>
  <c r="V164" i="2"/>
  <c r="V166" i="2"/>
  <c r="V167" i="2"/>
  <c r="V171" i="2"/>
  <c r="V172" i="2"/>
  <c r="V173" i="2"/>
  <c r="V174" i="2"/>
  <c r="V175" i="2"/>
  <c r="V179" i="2"/>
  <c r="V180" i="2"/>
  <c r="V182" i="2"/>
  <c r="V183" i="2"/>
  <c r="V184" i="2"/>
  <c r="V187" i="2"/>
  <c r="V188" i="2"/>
  <c r="V189" i="2"/>
  <c r="V190" i="2"/>
  <c r="V191" i="2"/>
  <c r="V192" i="2"/>
  <c r="V194" i="2"/>
  <c r="V195" i="2"/>
  <c r="V196" i="2"/>
  <c r="V198" i="2"/>
  <c r="V199" i="2"/>
  <c r="V200" i="2"/>
  <c r="V201" i="2"/>
  <c r="V202" i="2"/>
  <c r="V203" i="2"/>
  <c r="V204" i="2"/>
  <c r="V205" i="2"/>
  <c r="V207" i="2"/>
  <c r="V208" i="2"/>
  <c r="V209" i="2"/>
  <c r="V210" i="2"/>
  <c r="V211" i="2"/>
  <c r="V212" i="2"/>
  <c r="V216" i="2"/>
  <c r="V217" i="2"/>
  <c r="V218" i="2"/>
  <c r="V219" i="2"/>
  <c r="V220" i="2"/>
  <c r="V223" i="2"/>
  <c r="V224" i="2"/>
  <c r="V225" i="2"/>
  <c r="V226" i="2"/>
  <c r="V227" i="2"/>
  <c r="V231" i="2"/>
  <c r="V232" i="2"/>
  <c r="V233" i="2"/>
  <c r="V234" i="2"/>
  <c r="V235" i="2"/>
  <c r="V237" i="2"/>
  <c r="V238" i="2"/>
  <c r="V239" i="2"/>
  <c r="V240" i="2"/>
  <c r="V241" i="2"/>
  <c r="V242" i="2"/>
  <c r="V243" i="2"/>
  <c r="V246" i="2"/>
  <c r="V247" i="2"/>
  <c r="V248" i="2"/>
  <c r="V250" i="2"/>
  <c r="V251" i="2"/>
  <c r="V252" i="2"/>
  <c r="V253" i="2"/>
  <c r="V254" i="2"/>
  <c r="V255" i="2"/>
  <c r="V258" i="2"/>
  <c r="V259" i="2"/>
  <c r="V260" i="2"/>
  <c r="V262" i="2"/>
  <c r="V263" i="2"/>
  <c r="V266" i="2"/>
  <c r="V267" i="2"/>
  <c r="V268" i="2"/>
  <c r="V269" i="2"/>
  <c r="V273" i="2"/>
  <c r="V274" i="2"/>
  <c r="V275" i="2"/>
  <c r="V276" i="2"/>
  <c r="V280" i="2"/>
  <c r="V281" i="2"/>
  <c r="V282" i="2"/>
  <c r="V283" i="2"/>
  <c r="V284" i="2"/>
  <c r="V286" i="2"/>
  <c r="V287" i="2"/>
  <c r="V288" i="2"/>
  <c r="V289" i="2"/>
  <c r="V290" i="2"/>
  <c r="V291" i="2"/>
  <c r="V292" i="2"/>
  <c r="V294" i="2"/>
  <c r="V295" i="2"/>
  <c r="V296" i="2"/>
  <c r="V297" i="2"/>
  <c r="V298" i="2"/>
  <c r="V301" i="2"/>
  <c r="V302" i="2"/>
  <c r="V303" i="2"/>
  <c r="V304" i="2"/>
  <c r="V305" i="2"/>
  <c r="V310" i="2"/>
  <c r="V311" i="2"/>
  <c r="V312" i="2"/>
  <c r="V316" i="2"/>
  <c r="V317" i="2"/>
  <c r="V318" i="2"/>
  <c r="V319" i="2"/>
  <c r="V323" i="2"/>
  <c r="V324" i="2"/>
  <c r="V326" i="2"/>
  <c r="V327" i="2"/>
  <c r="V328" i="2"/>
  <c r="V329" i="2"/>
  <c r="V331" i="2"/>
  <c r="V332" i="2"/>
  <c r="V333" i="2"/>
  <c r="V334" i="2"/>
  <c r="V335" i="2"/>
  <c r="V336" i="2"/>
  <c r="V337" i="2"/>
  <c r="V338" i="2"/>
  <c r="V339" i="2"/>
  <c r="V340" i="2"/>
  <c r="V342" i="2"/>
  <c r="V345" i="2"/>
  <c r="V346" i="2"/>
  <c r="V347" i="2"/>
  <c r="V348" i="2"/>
  <c r="V349" i="2"/>
  <c r="V353" i="2"/>
  <c r="V354" i="2"/>
  <c r="V355" i="2"/>
  <c r="V356" i="2"/>
  <c r="V357" i="2"/>
  <c r="V360" i="2"/>
  <c r="V361" i="2"/>
  <c r="V363" i="2"/>
  <c r="V364" i="2"/>
  <c r="V368" i="2"/>
  <c r="V369" i="2"/>
  <c r="V370" i="2"/>
  <c r="V371" i="2"/>
  <c r="V372" i="2"/>
  <c r="V376" i="2"/>
  <c r="V377" i="2"/>
  <c r="V378" i="2"/>
  <c r="V379" i="2"/>
  <c r="V383" i="2"/>
  <c r="V384" i="2"/>
  <c r="V385" i="2"/>
  <c r="V386" i="2"/>
  <c r="V387" i="2"/>
  <c r="V391" i="2"/>
  <c r="V392" i="2"/>
  <c r="V393" i="2"/>
  <c r="V395" i="2"/>
  <c r="V396" i="2"/>
  <c r="V398" i="2"/>
  <c r="V399" i="2"/>
  <c r="V400" i="2"/>
  <c r="V401" i="2"/>
  <c r="V402" i="2"/>
  <c r="V403" i="2"/>
  <c r="V404" i="2"/>
  <c r="V405" i="2"/>
  <c r="V406" i="2"/>
  <c r="V407" i="2"/>
  <c r="V408" i="2"/>
  <c r="V410" i="2"/>
  <c r="V411" i="2"/>
  <c r="V412" i="2"/>
  <c r="V413" i="2"/>
  <c r="V414" i="2"/>
  <c r="V415" i="2"/>
  <c r="V416" i="2"/>
  <c r="V418" i="2"/>
  <c r="V419" i="2"/>
  <c r="V420" i="2"/>
  <c r="V421" i="2"/>
  <c r="V422" i="2"/>
  <c r="V423" i="2"/>
  <c r="V427" i="2"/>
  <c r="V428" i="2"/>
  <c r="V429" i="2"/>
  <c r="V430" i="2"/>
  <c r="V431" i="2"/>
  <c r="V435" i="2"/>
  <c r="V436" i="2"/>
  <c r="V437" i="2"/>
  <c r="V438" i="2"/>
  <c r="V442" i="2"/>
  <c r="V443" i="2"/>
  <c r="V444" i="2"/>
  <c r="V445" i="2"/>
  <c r="V446" i="2"/>
  <c r="V450" i="2"/>
  <c r="V451" i="2"/>
  <c r="V452" i="2"/>
  <c r="V454" i="2"/>
  <c r="V459" i="2"/>
  <c r="V460" i="2"/>
  <c r="V466" i="2"/>
  <c r="V467" i="2"/>
  <c r="V468" i="2"/>
  <c r="V470" i="2"/>
  <c r="V472" i="2"/>
  <c r="V474" i="2"/>
  <c r="V475" i="2"/>
  <c r="V476" i="2"/>
  <c r="V480" i="2"/>
  <c r="V482" i="2"/>
  <c r="V483" i="2"/>
  <c r="V484" i="2"/>
  <c r="V486" i="2"/>
  <c r="V488" i="2"/>
  <c r="V491" i="2"/>
  <c r="V498" i="2"/>
  <c r="V499" i="2"/>
  <c r="V500" i="2"/>
  <c r="P6" i="2"/>
  <c r="P11" i="2"/>
  <c r="M11" i="2" s="1"/>
  <c r="P7" i="2"/>
  <c r="M7" i="2" s="1"/>
  <c r="P8" i="2"/>
  <c r="M8" i="2" s="1"/>
  <c r="P9" i="2"/>
  <c r="P10" i="2"/>
  <c r="M10" i="2" s="1"/>
  <c r="P12" i="2"/>
  <c r="M12" i="2" s="1"/>
  <c r="P16" i="2"/>
  <c r="P13" i="2"/>
  <c r="M13" i="2" s="1"/>
  <c r="P14" i="2"/>
  <c r="M14" i="2" s="1"/>
  <c r="P15" i="2"/>
  <c r="M15" i="2" s="1"/>
  <c r="P18" i="2"/>
  <c r="P17" i="2"/>
  <c r="P19" i="2"/>
  <c r="P20" i="2"/>
  <c r="P21" i="2"/>
  <c r="M21" i="2" s="1"/>
  <c r="P22" i="2"/>
  <c r="P23" i="2"/>
  <c r="M23" i="2" s="1"/>
  <c r="P24" i="2"/>
  <c r="M24" i="2" s="1"/>
  <c r="P25" i="2"/>
  <c r="P26" i="2"/>
  <c r="B26" i="2" s="1"/>
  <c r="P27" i="2"/>
  <c r="P28" i="2"/>
  <c r="P29" i="2"/>
  <c r="M29" i="2" s="1"/>
  <c r="P30" i="2"/>
  <c r="P31" i="2"/>
  <c r="M31" i="2" s="1"/>
  <c r="P32" i="2"/>
  <c r="M32" i="2" s="1"/>
  <c r="P33" i="2"/>
  <c r="M33" i="2" s="1"/>
  <c r="Q33" i="2" s="1"/>
  <c r="D33" i="2" s="1"/>
  <c r="C33" i="2" s="1"/>
  <c r="P34" i="2"/>
  <c r="P35" i="2"/>
  <c r="M35" i="2" s="1"/>
  <c r="P36" i="2"/>
  <c r="P37" i="2"/>
  <c r="M37" i="2" s="1"/>
  <c r="P38" i="2"/>
  <c r="P39" i="2"/>
  <c r="M39" i="2" s="1"/>
  <c r="P40" i="2"/>
  <c r="M40" i="2" s="1"/>
  <c r="Q40" i="2" s="1"/>
  <c r="D40" i="2" s="1"/>
  <c r="C40" i="2" s="1"/>
  <c r="P41" i="2"/>
  <c r="M41" i="2" s="1"/>
  <c r="P42" i="2"/>
  <c r="P43" i="2"/>
  <c r="P44" i="2"/>
  <c r="M44" i="2" s="1"/>
  <c r="P45" i="2"/>
  <c r="M45" i="2" s="1"/>
  <c r="P46" i="2"/>
  <c r="P47" i="2"/>
  <c r="M47" i="2" s="1"/>
  <c r="P48" i="2"/>
  <c r="M48" i="2" s="1"/>
  <c r="P49" i="2"/>
  <c r="M49" i="2" s="1"/>
  <c r="Q49" i="2" s="1"/>
  <c r="D49" i="2" s="1"/>
  <c r="C49" i="2" s="1"/>
  <c r="P50" i="2"/>
  <c r="P51" i="2"/>
  <c r="M51" i="2" s="1"/>
  <c r="Q51" i="2" s="1"/>
  <c r="D51" i="2" s="1"/>
  <c r="C51" i="2" s="1"/>
  <c r="P52" i="2"/>
  <c r="M52" i="2" s="1"/>
  <c r="P53" i="2"/>
  <c r="M53" i="2" s="1"/>
  <c r="P54" i="2"/>
  <c r="M54" i="2" s="1"/>
  <c r="P55" i="2"/>
  <c r="M55" i="2" s="1"/>
  <c r="P56" i="2"/>
  <c r="M56" i="2" s="1"/>
  <c r="P57" i="2"/>
  <c r="M57" i="2" s="1"/>
  <c r="Q57" i="2" s="1"/>
  <c r="D57" i="2" s="1"/>
  <c r="C57" i="2" s="1"/>
  <c r="P58" i="2"/>
  <c r="P59" i="2"/>
  <c r="P60" i="2"/>
  <c r="P61" i="2"/>
  <c r="M61" i="2" s="1"/>
  <c r="P62" i="2"/>
  <c r="M62" i="2" s="1"/>
  <c r="P63" i="2"/>
  <c r="M63" i="2" s="1"/>
  <c r="P64" i="2"/>
  <c r="M64" i="2" s="1"/>
  <c r="P65" i="2"/>
  <c r="M65" i="2" s="1"/>
  <c r="P66" i="2"/>
  <c r="P67" i="2"/>
  <c r="P68" i="2"/>
  <c r="M68" i="2" s="1"/>
  <c r="P69" i="2"/>
  <c r="M69" i="2" s="1"/>
  <c r="P70" i="2"/>
  <c r="M70" i="2" s="1"/>
  <c r="P71" i="2"/>
  <c r="M71" i="2" s="1"/>
  <c r="P72" i="2"/>
  <c r="M72" i="2" s="1"/>
  <c r="P73" i="2"/>
  <c r="N73" i="2" s="1"/>
  <c r="T73" i="2" s="1"/>
  <c r="F73" i="2" s="1"/>
  <c r="E73" i="2" s="1"/>
  <c r="P74" i="2"/>
  <c r="P75" i="2"/>
  <c r="P76" i="2"/>
  <c r="P77" i="2"/>
  <c r="M77" i="2" s="1"/>
  <c r="P78" i="2"/>
  <c r="M78" i="2" s="1"/>
  <c r="P79" i="2"/>
  <c r="M79" i="2" s="1"/>
  <c r="P80" i="2"/>
  <c r="M80" i="2" s="1"/>
  <c r="P81" i="2"/>
  <c r="M81" i="2" s="1"/>
  <c r="P82" i="2"/>
  <c r="M82" i="2" s="1"/>
  <c r="P83" i="2"/>
  <c r="M83" i="2" s="1"/>
  <c r="P84" i="2"/>
  <c r="P85" i="2"/>
  <c r="M85" i="2" s="1"/>
  <c r="P86" i="2"/>
  <c r="P87" i="2"/>
  <c r="M87" i="2" s="1"/>
  <c r="P88" i="2"/>
  <c r="M88" i="2" s="1"/>
  <c r="P89" i="2"/>
  <c r="M89" i="2" s="1"/>
  <c r="P90" i="2"/>
  <c r="P91" i="2"/>
  <c r="P92" i="2"/>
  <c r="P93" i="2"/>
  <c r="M93" i="2" s="1"/>
  <c r="P94" i="2"/>
  <c r="M94" i="2" s="1"/>
  <c r="P95" i="2"/>
  <c r="P96" i="2"/>
  <c r="M96" i="2" s="1"/>
  <c r="P97" i="2"/>
  <c r="M97" i="2" s="1"/>
  <c r="Q97" i="2" s="1"/>
  <c r="D97" i="2" s="1"/>
  <c r="C97" i="2" s="1"/>
  <c r="P98" i="2"/>
  <c r="M98" i="2" s="1"/>
  <c r="P99" i="2"/>
  <c r="AS99" i="2" s="1"/>
  <c r="P100" i="2"/>
  <c r="P101" i="2"/>
  <c r="P102" i="2"/>
  <c r="M102" i="2" s="1"/>
  <c r="P103" i="2"/>
  <c r="M103" i="2" s="1"/>
  <c r="P104" i="2"/>
  <c r="M104" i="2" s="1"/>
  <c r="P105" i="2"/>
  <c r="M105" i="2" s="1"/>
  <c r="P106" i="2"/>
  <c r="P107" i="2"/>
  <c r="M107" i="2" s="1"/>
  <c r="P108" i="2"/>
  <c r="P109" i="2"/>
  <c r="P110" i="2"/>
  <c r="M110" i="2" s="1"/>
  <c r="P111" i="2"/>
  <c r="M111" i="2" s="1"/>
  <c r="P112" i="2"/>
  <c r="M112" i="2" s="1"/>
  <c r="P113" i="2"/>
  <c r="M113" i="2" s="1"/>
  <c r="P114" i="2"/>
  <c r="M114" i="2" s="1"/>
  <c r="P115" i="2"/>
  <c r="P116" i="2"/>
  <c r="P117" i="2"/>
  <c r="P118" i="2"/>
  <c r="M118" i="2" s="1"/>
  <c r="P119" i="2"/>
  <c r="M119" i="2" s="1"/>
  <c r="P120" i="2"/>
  <c r="M120" i="2" s="1"/>
  <c r="P121" i="2"/>
  <c r="AC121" i="2" s="1"/>
  <c r="P122" i="2"/>
  <c r="AA122" i="2" s="1"/>
  <c r="P123" i="2"/>
  <c r="B123" i="2" s="1"/>
  <c r="P124" i="2"/>
  <c r="P125" i="2"/>
  <c r="AI125" i="2" s="1"/>
  <c r="P126" i="2"/>
  <c r="M126" i="2" s="1"/>
  <c r="P127" i="2"/>
  <c r="M127" i="2" s="1"/>
  <c r="P128" i="2"/>
  <c r="M128" i="2" s="1"/>
  <c r="P129" i="2"/>
  <c r="AC129" i="2" s="1"/>
  <c r="P130" i="2"/>
  <c r="M130" i="2" s="1"/>
  <c r="P131" i="2"/>
  <c r="M131" i="2" s="1"/>
  <c r="P132" i="2"/>
  <c r="P133" i="2"/>
  <c r="M133" i="2" s="1"/>
  <c r="P134" i="2"/>
  <c r="M134" i="2" s="1"/>
  <c r="P135" i="2"/>
  <c r="M135" i="2" s="1"/>
  <c r="P136" i="2"/>
  <c r="M136" i="2" s="1"/>
  <c r="P137" i="2"/>
  <c r="AS137" i="2" s="1"/>
  <c r="P138" i="2"/>
  <c r="M138" i="2" s="1"/>
  <c r="P139" i="2"/>
  <c r="Y139" i="2" s="1"/>
  <c r="P140" i="2"/>
  <c r="P141" i="2"/>
  <c r="M141" i="2" s="1"/>
  <c r="P142" i="2"/>
  <c r="AA142" i="2" s="1"/>
  <c r="P143" i="2"/>
  <c r="M143" i="2" s="1"/>
  <c r="P144" i="2"/>
  <c r="M144" i="2" s="1"/>
  <c r="P145" i="2"/>
  <c r="M145" i="2" s="1"/>
  <c r="P146" i="2"/>
  <c r="M146" i="2" s="1"/>
  <c r="P147" i="2"/>
  <c r="P148" i="2"/>
  <c r="M148" i="2" s="1"/>
  <c r="P149" i="2"/>
  <c r="M149" i="2" s="1"/>
  <c r="P150" i="2"/>
  <c r="M150" i="2" s="1"/>
  <c r="P151" i="2"/>
  <c r="P152" i="2"/>
  <c r="M152" i="2" s="1"/>
  <c r="P153" i="2"/>
  <c r="M153" i="2" s="1"/>
  <c r="P154" i="2"/>
  <c r="P155" i="2"/>
  <c r="M155" i="2" s="1"/>
  <c r="P156" i="2"/>
  <c r="M156" i="2" s="1"/>
  <c r="P157" i="2"/>
  <c r="M157" i="2" s="1"/>
  <c r="P158" i="2"/>
  <c r="M158" i="2" s="1"/>
  <c r="P159" i="2"/>
  <c r="M159" i="2" s="1"/>
  <c r="P160" i="2"/>
  <c r="M160" i="2" s="1"/>
  <c r="P161" i="2"/>
  <c r="Y161" i="2" s="1"/>
  <c r="P162" i="2"/>
  <c r="P163" i="2"/>
  <c r="P164" i="2"/>
  <c r="M164" i="2" s="1"/>
  <c r="P165" i="2"/>
  <c r="P166" i="2"/>
  <c r="M166" i="2" s="1"/>
  <c r="P167" i="2"/>
  <c r="M167" i="2" s="1"/>
  <c r="P168" i="2"/>
  <c r="M168" i="2" s="1"/>
  <c r="P169" i="2"/>
  <c r="AS169" i="2" s="1"/>
  <c r="P170" i="2"/>
  <c r="M170" i="2" s="1"/>
  <c r="P171" i="2"/>
  <c r="B171" i="2" s="1"/>
  <c r="P172" i="2"/>
  <c r="M172" i="2" s="1"/>
  <c r="P173" i="2"/>
  <c r="P174" i="2"/>
  <c r="M174" i="2" s="1"/>
  <c r="P175" i="2"/>
  <c r="M175" i="2" s="1"/>
  <c r="P176" i="2"/>
  <c r="M176" i="2" s="1"/>
  <c r="P177" i="2"/>
  <c r="M177" i="2" s="1"/>
  <c r="Q177" i="2" s="1"/>
  <c r="D177" i="2" s="1"/>
  <c r="C177" i="2" s="1"/>
  <c r="P178" i="2"/>
  <c r="M178" i="2" s="1"/>
  <c r="P179" i="2"/>
  <c r="M179" i="2" s="1"/>
  <c r="Q179" i="2" s="1"/>
  <c r="D179" i="2" s="1"/>
  <c r="C179" i="2" s="1"/>
  <c r="P180" i="2"/>
  <c r="M180" i="2" s="1"/>
  <c r="P181" i="2"/>
  <c r="M181" i="2" s="1"/>
  <c r="P182" i="2"/>
  <c r="M182" i="2" s="1"/>
  <c r="P183" i="2"/>
  <c r="M183" i="2" s="1"/>
  <c r="P184" i="2"/>
  <c r="M184" i="2" s="1"/>
  <c r="P185" i="2"/>
  <c r="M185" i="2" s="1"/>
  <c r="P186" i="2"/>
  <c r="M186" i="2" s="1"/>
  <c r="P187" i="2"/>
  <c r="P188" i="2"/>
  <c r="M188" i="2" s="1"/>
  <c r="P189" i="2"/>
  <c r="P190" i="2"/>
  <c r="P191" i="2"/>
  <c r="P192" i="2"/>
  <c r="P193" i="2"/>
  <c r="M193" i="2" s="1"/>
  <c r="P194" i="2"/>
  <c r="M194" i="2" s="1"/>
  <c r="P195" i="2"/>
  <c r="M195" i="2" s="1"/>
  <c r="P196" i="2"/>
  <c r="M196" i="2" s="1"/>
  <c r="P197" i="2"/>
  <c r="M197" i="2" s="1"/>
  <c r="P198" i="2"/>
  <c r="M198" i="2" s="1"/>
  <c r="P199" i="2"/>
  <c r="P200" i="2"/>
  <c r="M200" i="2" s="1"/>
  <c r="P201" i="2"/>
  <c r="M201" i="2" s="1"/>
  <c r="P202" i="2"/>
  <c r="M202" i="2" s="1"/>
  <c r="P203" i="2"/>
  <c r="AC203" i="2" s="1"/>
  <c r="P204" i="2"/>
  <c r="M204" i="2" s="1"/>
  <c r="P205" i="2"/>
  <c r="M205" i="2" s="1"/>
  <c r="P206" i="2"/>
  <c r="M206" i="2" s="1"/>
  <c r="P207" i="2"/>
  <c r="P208" i="2"/>
  <c r="M208" i="2" s="1"/>
  <c r="P209" i="2"/>
  <c r="P210" i="2"/>
  <c r="P211" i="2"/>
  <c r="P212" i="2"/>
  <c r="M212" i="2" s="1"/>
  <c r="P213" i="2"/>
  <c r="M213" i="2" s="1"/>
  <c r="P214" i="2"/>
  <c r="M214" i="2" s="1"/>
  <c r="P215" i="2"/>
  <c r="P216" i="2"/>
  <c r="M216" i="2" s="1"/>
  <c r="P217" i="2"/>
  <c r="M217" i="2" s="1"/>
  <c r="P218" i="2"/>
  <c r="M218" i="2" s="1"/>
  <c r="P219" i="2"/>
  <c r="P220" i="2"/>
  <c r="B220" i="2" s="1"/>
  <c r="P221" i="2"/>
  <c r="AC221" i="2" s="1"/>
  <c r="P222" i="2"/>
  <c r="M222" i="2" s="1"/>
  <c r="P223" i="2"/>
  <c r="B223" i="2" s="1"/>
  <c r="P224" i="2"/>
  <c r="P225" i="2"/>
  <c r="M225" i="2" s="1"/>
  <c r="P226" i="2"/>
  <c r="M226" i="2" s="1"/>
  <c r="P227" i="2"/>
  <c r="P228" i="2"/>
  <c r="P229" i="2"/>
  <c r="M229" i="2" s="1"/>
  <c r="Q229" i="2" s="1"/>
  <c r="D229" i="2" s="1"/>
  <c r="C229" i="2" s="1"/>
  <c r="P230" i="2"/>
  <c r="P231" i="2"/>
  <c r="P232" i="2"/>
  <c r="P233" i="2"/>
  <c r="M233" i="2" s="1"/>
  <c r="P234" i="2"/>
  <c r="B234" i="2" s="1"/>
  <c r="P235" i="2"/>
  <c r="M235" i="2" s="1"/>
  <c r="P236" i="2"/>
  <c r="M236" i="2" s="1"/>
  <c r="P237" i="2"/>
  <c r="M237" i="2" s="1"/>
  <c r="P238" i="2"/>
  <c r="M238" i="2" s="1"/>
  <c r="P239" i="2"/>
  <c r="P240" i="2"/>
  <c r="M240" i="2" s="1"/>
  <c r="P241" i="2"/>
  <c r="M241" i="2" s="1"/>
  <c r="P242" i="2"/>
  <c r="B242" i="2" s="1"/>
  <c r="P243" i="2"/>
  <c r="M243" i="2" s="1"/>
  <c r="P244" i="2"/>
  <c r="M244" i="2" s="1"/>
  <c r="P245" i="2"/>
  <c r="M245" i="2" s="1"/>
  <c r="P246" i="2"/>
  <c r="M246" i="2" s="1"/>
  <c r="P247" i="2"/>
  <c r="M247" i="2" s="1"/>
  <c r="P248" i="2"/>
  <c r="M248" i="2" s="1"/>
  <c r="P249" i="2"/>
  <c r="M249" i="2" s="1"/>
  <c r="P250" i="2"/>
  <c r="AC250" i="2" s="1"/>
  <c r="P251" i="2"/>
  <c r="AM251" i="2" s="1"/>
  <c r="P252" i="2"/>
  <c r="M252" i="2" s="1"/>
  <c r="P253" i="2"/>
  <c r="M253" i="2" s="1"/>
  <c r="P254" i="2"/>
  <c r="M254" i="2" s="1"/>
  <c r="P255" i="2"/>
  <c r="M255" i="2" s="1"/>
  <c r="P256" i="2"/>
  <c r="M256" i="2" s="1"/>
  <c r="P257" i="2"/>
  <c r="AS257" i="2" s="1"/>
  <c r="P258" i="2"/>
  <c r="M258" i="2" s="1"/>
  <c r="P259" i="2"/>
  <c r="P260" i="2"/>
  <c r="M260" i="2" s="1"/>
  <c r="P261" i="2"/>
  <c r="M261" i="2" s="1"/>
  <c r="P262" i="2"/>
  <c r="M262" i="2" s="1"/>
  <c r="P263" i="2"/>
  <c r="P264" i="2"/>
  <c r="M264" i="2" s="1"/>
  <c r="P265" i="2"/>
  <c r="M265" i="2" s="1"/>
  <c r="P266" i="2"/>
  <c r="P267" i="2"/>
  <c r="P268" i="2"/>
  <c r="AY268" i="2" s="1"/>
  <c r="P269" i="2"/>
  <c r="P270" i="2"/>
  <c r="P271" i="2"/>
  <c r="M271" i="2" s="1"/>
  <c r="P272" i="2"/>
  <c r="M272" i="2" s="1"/>
  <c r="P273" i="2"/>
  <c r="M273" i="2" s="1"/>
  <c r="P274" i="2"/>
  <c r="AS274" i="2" s="1"/>
  <c r="P275" i="2"/>
  <c r="M275" i="2" s="1"/>
  <c r="P276" i="2"/>
  <c r="P277" i="2"/>
  <c r="P278" i="2"/>
  <c r="M278" i="2" s="1"/>
  <c r="P279" i="2"/>
  <c r="P280" i="2"/>
  <c r="M280" i="2" s="1"/>
  <c r="P281" i="2"/>
  <c r="M281" i="2" s="1"/>
  <c r="P282" i="2"/>
  <c r="P283" i="2"/>
  <c r="B283" i="2" s="1"/>
  <c r="P284" i="2"/>
  <c r="P285" i="2"/>
  <c r="P286" i="2"/>
  <c r="M286" i="2" s="1"/>
  <c r="P287" i="2"/>
  <c r="M287" i="2" s="1"/>
  <c r="P288" i="2"/>
  <c r="M288" i="2" s="1"/>
  <c r="P289" i="2"/>
  <c r="AY289" i="2" s="1"/>
  <c r="P290" i="2"/>
  <c r="P291" i="2"/>
  <c r="M291" i="2" s="1"/>
  <c r="P292" i="2"/>
  <c r="M292" i="2" s="1"/>
  <c r="P293" i="2"/>
  <c r="M293" i="2" s="1"/>
  <c r="P294" i="2"/>
  <c r="P295" i="2"/>
  <c r="M295" i="2" s="1"/>
  <c r="P296" i="2"/>
  <c r="M296" i="2" s="1"/>
  <c r="Q296" i="2" s="1"/>
  <c r="D296" i="2" s="1"/>
  <c r="C296" i="2" s="1"/>
  <c r="P297" i="2"/>
  <c r="AI297" i="2" s="1"/>
  <c r="P298" i="2"/>
  <c r="P299" i="2"/>
  <c r="P300" i="2"/>
  <c r="M300" i="2" s="1"/>
  <c r="P301" i="2"/>
  <c r="P302" i="2"/>
  <c r="M302" i="2" s="1"/>
  <c r="P303" i="2"/>
  <c r="M303" i="2" s="1"/>
  <c r="P304" i="2"/>
  <c r="P305" i="2"/>
  <c r="M305" i="2" s="1"/>
  <c r="P306" i="2"/>
  <c r="M306" i="2" s="1"/>
  <c r="P307" i="2"/>
  <c r="B307" i="2" s="1"/>
  <c r="P308" i="2"/>
  <c r="M308" i="2" s="1"/>
  <c r="P309" i="2"/>
  <c r="M309" i="2" s="1"/>
  <c r="P310" i="2"/>
  <c r="M310" i="2" s="1"/>
  <c r="P311" i="2"/>
  <c r="M311" i="2" s="1"/>
  <c r="P312" i="2"/>
  <c r="M312" i="2" s="1"/>
  <c r="P313" i="2"/>
  <c r="P314" i="2"/>
  <c r="AI314" i="2" s="1"/>
  <c r="P315" i="2"/>
  <c r="M315" i="2" s="1"/>
  <c r="P316" i="2"/>
  <c r="P317" i="2"/>
  <c r="P318" i="2"/>
  <c r="P319" i="2"/>
  <c r="M319" i="2" s="1"/>
  <c r="P320" i="2"/>
  <c r="M320" i="2" s="1"/>
  <c r="P321" i="2"/>
  <c r="B321" i="2" s="1"/>
  <c r="P322" i="2"/>
  <c r="P323" i="2"/>
  <c r="M323" i="2" s="1"/>
  <c r="P324" i="2"/>
  <c r="M324" i="2" s="1"/>
  <c r="P325" i="2"/>
  <c r="P326" i="2"/>
  <c r="M326" i="2" s="1"/>
  <c r="P327" i="2"/>
  <c r="M327" i="2" s="1"/>
  <c r="P328" i="2"/>
  <c r="P329" i="2"/>
  <c r="B329" i="2" s="1"/>
  <c r="P330" i="2"/>
  <c r="AY330" i="2" s="1"/>
  <c r="P331" i="2"/>
  <c r="M331" i="2" s="1"/>
  <c r="P332" i="2"/>
  <c r="AY332" i="2" s="1"/>
  <c r="P333" i="2"/>
  <c r="M333" i="2" s="1"/>
  <c r="P334" i="2"/>
  <c r="M334" i="2" s="1"/>
  <c r="P335" i="2"/>
  <c r="M335" i="2" s="1"/>
  <c r="P336" i="2"/>
  <c r="M336" i="2" s="1"/>
  <c r="P337" i="2"/>
  <c r="M337" i="2" s="1"/>
  <c r="P338" i="2"/>
  <c r="B338" i="2" s="1"/>
  <c r="P339" i="2"/>
  <c r="M339" i="2" s="1"/>
  <c r="P340" i="2"/>
  <c r="M340" i="2" s="1"/>
  <c r="P341" i="2"/>
  <c r="P342" i="2"/>
  <c r="P343" i="2"/>
  <c r="AA343" i="2" s="1"/>
  <c r="P344" i="2"/>
  <c r="M344" i="2" s="1"/>
  <c r="P345" i="2"/>
  <c r="M345" i="2" s="1"/>
  <c r="P346" i="2"/>
  <c r="B346" i="2" s="1"/>
  <c r="P347" i="2"/>
  <c r="M347" i="2" s="1"/>
  <c r="P348" i="2"/>
  <c r="P349" i="2"/>
  <c r="M349" i="2" s="1"/>
  <c r="P350" i="2"/>
  <c r="P351" i="2"/>
  <c r="M351" i="2" s="1"/>
  <c r="P352" i="2"/>
  <c r="P353" i="2"/>
  <c r="M353" i="2" s="1"/>
  <c r="P354" i="2"/>
  <c r="P355" i="2"/>
  <c r="P356" i="2"/>
  <c r="P357" i="2"/>
  <c r="M357" i="2" s="1"/>
  <c r="P358" i="2"/>
  <c r="P359" i="2"/>
  <c r="M359" i="2" s="1"/>
  <c r="P360" i="2"/>
  <c r="P361" i="2"/>
  <c r="M361" i="2" s="1"/>
  <c r="P362" i="2"/>
  <c r="P363" i="2"/>
  <c r="AY363" i="2" s="1"/>
  <c r="P364" i="2"/>
  <c r="AO364" i="2" s="1"/>
  <c r="P365" i="2"/>
  <c r="M365" i="2" s="1"/>
  <c r="P366" i="2"/>
  <c r="M366" i="2" s="1"/>
  <c r="P367" i="2"/>
  <c r="M367" i="2" s="1"/>
  <c r="P368" i="2"/>
  <c r="P369" i="2"/>
  <c r="AY369" i="2" s="1"/>
  <c r="P370" i="2"/>
  <c r="M370" i="2" s="1"/>
  <c r="P371" i="2"/>
  <c r="P372" i="2"/>
  <c r="M372" i="2" s="1"/>
  <c r="P373" i="2"/>
  <c r="M373" i="2" s="1"/>
  <c r="P374" i="2"/>
  <c r="P375" i="2"/>
  <c r="AS375" i="2" s="1"/>
  <c r="P376" i="2"/>
  <c r="M376" i="2" s="1"/>
  <c r="P377" i="2"/>
  <c r="M377" i="2" s="1"/>
  <c r="P378" i="2"/>
  <c r="P379" i="2"/>
  <c r="AI379" i="2" s="1"/>
  <c r="P380" i="2"/>
  <c r="M380" i="2" s="1"/>
  <c r="P381" i="2"/>
  <c r="M381" i="2" s="1"/>
  <c r="P382" i="2"/>
  <c r="P383" i="2"/>
  <c r="M383" i="2" s="1"/>
  <c r="P384" i="2"/>
  <c r="M384" i="2" s="1"/>
  <c r="Q384" i="2" s="1"/>
  <c r="D384" i="2" s="1"/>
  <c r="C384" i="2" s="1"/>
  <c r="P385" i="2"/>
  <c r="AO385" i="2" s="1"/>
  <c r="P386" i="2"/>
  <c r="P387" i="2"/>
  <c r="M387" i="2" s="1"/>
  <c r="P388" i="2"/>
  <c r="P389" i="2"/>
  <c r="P390" i="2"/>
  <c r="M390" i="2" s="1"/>
  <c r="P391" i="2"/>
  <c r="M391" i="2" s="1"/>
  <c r="P392" i="2"/>
  <c r="M392" i="2" s="1"/>
  <c r="P393" i="2"/>
  <c r="AA393" i="2" s="1"/>
  <c r="P394" i="2"/>
  <c r="P395" i="2"/>
  <c r="M395" i="2" s="1"/>
  <c r="P396" i="2"/>
  <c r="M396" i="2" s="1"/>
  <c r="P397" i="2"/>
  <c r="P398" i="2"/>
  <c r="M398" i="2" s="1"/>
  <c r="P399" i="2"/>
  <c r="M399" i="2" s="1"/>
  <c r="P400" i="2"/>
  <c r="M400" i="2" s="1"/>
  <c r="P401" i="2"/>
  <c r="Y401" i="2" s="1"/>
  <c r="P402" i="2"/>
  <c r="AO402" i="2" s="1"/>
  <c r="P403" i="2"/>
  <c r="M403" i="2" s="1"/>
  <c r="P404" i="2"/>
  <c r="P405" i="2"/>
  <c r="M405" i="2" s="1"/>
  <c r="P406" i="2"/>
  <c r="P407" i="2"/>
  <c r="M407" i="2" s="1"/>
  <c r="P408" i="2"/>
  <c r="P409" i="2"/>
  <c r="AO409" i="2" s="1"/>
  <c r="P410" i="2"/>
  <c r="P411" i="2"/>
  <c r="M411" i="2" s="1"/>
  <c r="P412" i="2"/>
  <c r="M412" i="2" s="1"/>
  <c r="P413" i="2"/>
  <c r="P414" i="2"/>
  <c r="M414" i="2" s="1"/>
  <c r="P415" i="2"/>
  <c r="M415" i="2" s="1"/>
  <c r="P416" i="2"/>
  <c r="M416" i="2" s="1"/>
  <c r="P417" i="2"/>
  <c r="AG417" i="2" s="1"/>
  <c r="P418" i="2"/>
  <c r="P419" i="2"/>
  <c r="AU419" i="2" s="1"/>
  <c r="P420" i="2"/>
  <c r="P421" i="2"/>
  <c r="P422" i="2"/>
  <c r="AY422" i="2" s="1"/>
  <c r="P423" i="2"/>
  <c r="M423" i="2" s="1"/>
  <c r="Q423" i="2" s="1"/>
  <c r="D423" i="2" s="1"/>
  <c r="C423" i="2" s="1"/>
  <c r="P424" i="2"/>
  <c r="M424" i="2" s="1"/>
  <c r="P425" i="2"/>
  <c r="AY425" i="2" s="1"/>
  <c r="P426" i="2"/>
  <c r="P427" i="2"/>
  <c r="M427" i="2" s="1"/>
  <c r="P428" i="2"/>
  <c r="M428" i="2" s="1"/>
  <c r="P429" i="2"/>
  <c r="P430" i="2"/>
  <c r="P431" i="2"/>
  <c r="M431" i="2" s="1"/>
  <c r="P432" i="2"/>
  <c r="M432" i="2" s="1"/>
  <c r="P433" i="2"/>
  <c r="AS433" i="2" s="1"/>
  <c r="P434" i="2"/>
  <c r="M434" i="2" s="1"/>
  <c r="P435" i="2"/>
  <c r="M435" i="2" s="1"/>
  <c r="P436" i="2"/>
  <c r="M436" i="2" s="1"/>
  <c r="P437" i="2"/>
  <c r="M437" i="2" s="1"/>
  <c r="P438" i="2"/>
  <c r="Y438" i="2" s="1"/>
  <c r="P439" i="2"/>
  <c r="M439" i="2" s="1"/>
  <c r="P440" i="2"/>
  <c r="P441" i="2"/>
  <c r="AY441" i="2" s="1"/>
  <c r="P442" i="2"/>
  <c r="AU442" i="2" s="1"/>
  <c r="P443" i="2"/>
  <c r="M443" i="2" s="1"/>
  <c r="P444" i="2"/>
  <c r="M444" i="2" s="1"/>
  <c r="P445" i="2"/>
  <c r="P446" i="2"/>
  <c r="M446" i="2" s="1"/>
  <c r="P447" i="2"/>
  <c r="M447" i="2" s="1"/>
  <c r="P448" i="2"/>
  <c r="P449" i="2"/>
  <c r="B449" i="2" s="1"/>
  <c r="P450" i="2"/>
  <c r="AS450" i="2" s="1"/>
  <c r="P451" i="2"/>
  <c r="M451" i="2" s="1"/>
  <c r="P452" i="2"/>
  <c r="P453" i="2"/>
  <c r="M453" i="2" s="1"/>
  <c r="P454" i="2"/>
  <c r="P455" i="2"/>
  <c r="M455" i="2" s="1"/>
  <c r="P456" i="2"/>
  <c r="M456" i="2" s="1"/>
  <c r="P457" i="2"/>
  <c r="M457" i="2" s="1"/>
  <c r="P458" i="2"/>
  <c r="AS458" i="2" s="1"/>
  <c r="P459" i="2"/>
  <c r="M459" i="2" s="1"/>
  <c r="P460" i="2"/>
  <c r="M460" i="2" s="1"/>
  <c r="P461" i="2"/>
  <c r="M461" i="2" s="1"/>
  <c r="P462" i="2"/>
  <c r="M462" i="2" s="1"/>
  <c r="P463" i="2"/>
  <c r="M463" i="2" s="1"/>
  <c r="P464" i="2"/>
  <c r="M464" i="2" s="1"/>
  <c r="P465" i="2"/>
  <c r="AA465" i="2" s="1"/>
  <c r="P466" i="2"/>
  <c r="P467" i="2"/>
  <c r="M467" i="2" s="1"/>
  <c r="P468" i="2"/>
  <c r="AA468" i="2" s="1"/>
  <c r="P469" i="2"/>
  <c r="M469" i="2" s="1"/>
  <c r="P470" i="2"/>
  <c r="P471" i="2"/>
  <c r="P472" i="2"/>
  <c r="M472" i="2" s="1"/>
  <c r="P473" i="2"/>
  <c r="AA473" i="2" s="1"/>
  <c r="P474" i="2"/>
  <c r="P475" i="2"/>
  <c r="P476" i="2"/>
  <c r="P477" i="2"/>
  <c r="M477" i="2" s="1"/>
  <c r="P478" i="2"/>
  <c r="M478" i="2" s="1"/>
  <c r="P479" i="2"/>
  <c r="M479" i="2" s="1"/>
  <c r="P480" i="2"/>
  <c r="M480" i="2" s="1"/>
  <c r="Q480" i="2" s="1"/>
  <c r="D480" i="2" s="1"/>
  <c r="C480" i="2" s="1"/>
  <c r="P481" i="2"/>
  <c r="P482" i="2"/>
  <c r="B482" i="2" s="1"/>
  <c r="P483" i="2"/>
  <c r="AA483" i="2" s="1"/>
  <c r="P484" i="2"/>
  <c r="P485" i="2"/>
  <c r="M485" i="2" s="1"/>
  <c r="P486" i="2"/>
  <c r="P487" i="2"/>
  <c r="M487" i="2" s="1"/>
  <c r="P488" i="2"/>
  <c r="P489" i="2"/>
  <c r="AI489" i="2" s="1"/>
  <c r="P490" i="2"/>
  <c r="P491" i="2"/>
  <c r="B491" i="2" s="1"/>
  <c r="P492" i="2"/>
  <c r="M492" i="2" s="1"/>
  <c r="P493" i="2"/>
  <c r="M493" i="2" s="1"/>
  <c r="P494" i="2"/>
  <c r="M494" i="2" s="1"/>
  <c r="P495" i="2"/>
  <c r="M495" i="2" s="1"/>
  <c r="P496" i="2"/>
  <c r="M496" i="2" s="1"/>
  <c r="P497" i="2"/>
  <c r="P498" i="2"/>
  <c r="AO498" i="2" s="1"/>
  <c r="P499" i="2"/>
  <c r="P500" i="2"/>
  <c r="M500" i="2" s="1"/>
  <c r="P501" i="2"/>
  <c r="M501" i="2" s="1"/>
  <c r="P502" i="2"/>
  <c r="P503" i="2"/>
  <c r="M503" i="2" s="1"/>
  <c r="Q503" i="2" s="1"/>
  <c r="D503" i="2" s="1"/>
  <c r="C503" i="2" s="1"/>
  <c r="Q7" i="2"/>
  <c r="Q8" i="2"/>
  <c r="Q9" i="2"/>
  <c r="Q11" i="2"/>
  <c r="Q12" i="2"/>
  <c r="Q15" i="2"/>
  <c r="Q104" i="2"/>
  <c r="D104" i="2" s="1"/>
  <c r="C104" i="2" s="1"/>
  <c r="Q120" i="2"/>
  <c r="D120" i="2" s="1"/>
  <c r="C120" i="2" s="1"/>
  <c r="Q153" i="2"/>
  <c r="D153" i="2" s="1"/>
  <c r="C153" i="2" s="1"/>
  <c r="Q160" i="2"/>
  <c r="D160" i="2" s="1"/>
  <c r="C160" i="2" s="1"/>
  <c r="AE5" i="2"/>
  <c r="AC280" i="2"/>
  <c r="AE280" i="2"/>
  <c r="AE282" i="2"/>
  <c r="AK5" i="2"/>
  <c r="AK280" i="2"/>
  <c r="AE9" i="2"/>
  <c r="AK282" i="2"/>
  <c r="AQ5" i="2"/>
  <c r="AQ280" i="2"/>
  <c r="AK9" i="2"/>
  <c r="AK15" i="2"/>
  <c r="AQ282" i="2"/>
  <c r="AW5" i="2"/>
  <c r="AW280" i="2"/>
  <c r="AE283" i="2"/>
  <c r="N49" i="2"/>
  <c r="T49" i="2" s="1"/>
  <c r="F49" i="2" s="1"/>
  <c r="E49" i="2" s="1"/>
  <c r="N80" i="2"/>
  <c r="T80" i="2" s="1"/>
  <c r="F80" i="2" s="1"/>
  <c r="E80" i="2" s="1"/>
  <c r="N96" i="2"/>
  <c r="T96" i="2" s="1"/>
  <c r="F96" i="2" s="1"/>
  <c r="E96" i="2" s="1"/>
  <c r="N113" i="2"/>
  <c r="T113" i="2" s="1"/>
  <c r="F113" i="2" s="1"/>
  <c r="E113" i="2" s="1"/>
  <c r="N144" i="2"/>
  <c r="T144" i="2" s="1"/>
  <c r="F144" i="2" s="1"/>
  <c r="E144" i="2" s="1"/>
  <c r="N264" i="2"/>
  <c r="T264" i="2" s="1"/>
  <c r="F264" i="2" s="1"/>
  <c r="E264" i="2" s="1"/>
  <c r="N273" i="2"/>
  <c r="T273" i="2" s="1"/>
  <c r="F273" i="2" s="1"/>
  <c r="E273" i="2" s="1"/>
  <c r="N344" i="2"/>
  <c r="T344" i="2" s="1"/>
  <c r="F344" i="2" s="1"/>
  <c r="E344" i="2" s="1"/>
  <c r="N376" i="2"/>
  <c r="T376" i="2" s="1"/>
  <c r="F376" i="2" s="1"/>
  <c r="E376" i="2" s="1"/>
  <c r="N392" i="2"/>
  <c r="T392" i="2" s="1"/>
  <c r="F392" i="2" s="1"/>
  <c r="E392" i="2" s="1"/>
  <c r="N394" i="2"/>
  <c r="N408" i="2"/>
  <c r="T408" i="2" s="1"/>
  <c r="F408" i="2" s="1"/>
  <c r="E408" i="2" s="1"/>
  <c r="N409" i="2"/>
  <c r="T409" i="2" s="1"/>
  <c r="F409" i="2" s="1"/>
  <c r="E409" i="2" s="1"/>
  <c r="N496" i="2"/>
  <c r="T496" i="2" s="1"/>
  <c r="F496" i="2" s="1"/>
  <c r="E496" i="2" s="1"/>
  <c r="AE14" i="2"/>
  <c r="AK283" i="2"/>
  <c r="AK14" i="2"/>
  <c r="AQ15" i="2"/>
  <c r="AQ9" i="2"/>
  <c r="AW282" i="2"/>
  <c r="AW9" i="2"/>
  <c r="AQ14" i="2"/>
  <c r="AQ283" i="2"/>
  <c r="AW14" i="2"/>
  <c r="AW283" i="2"/>
  <c r="AE20" i="2"/>
  <c r="AE21" i="2"/>
  <c r="AK20" i="2"/>
  <c r="AK21" i="2"/>
  <c r="AQ20" i="2"/>
  <c r="AQ21" i="2"/>
  <c r="AW20" i="2"/>
  <c r="AW21" i="2"/>
  <c r="AQ284" i="2"/>
  <c r="AE25" i="2"/>
  <c r="AK25" i="2"/>
  <c r="AQ25" i="2"/>
  <c r="AW25" i="2"/>
  <c r="AE26" i="2"/>
  <c r="AK26" i="2"/>
  <c r="AQ26" i="2"/>
  <c r="AW26" i="2"/>
  <c r="AE27" i="2"/>
  <c r="AK27" i="2"/>
  <c r="AQ27" i="2"/>
  <c r="AW27" i="2"/>
  <c r="AW285" i="2"/>
  <c r="Y33" i="2"/>
  <c r="AE33" i="2"/>
  <c r="AI33" i="2"/>
  <c r="AK33" i="2"/>
  <c r="AQ33" i="2"/>
  <c r="AW33" i="2"/>
  <c r="AY33" i="2"/>
  <c r="AE36" i="2"/>
  <c r="AK36" i="2"/>
  <c r="AQ36" i="2"/>
  <c r="AE37" i="2"/>
  <c r="AK37" i="2"/>
  <c r="AQ37" i="2"/>
  <c r="AW37" i="2"/>
  <c r="AE38" i="2"/>
  <c r="AK38" i="2"/>
  <c r="AQ38" i="2"/>
  <c r="AW38" i="2"/>
  <c r="AM40" i="2"/>
  <c r="AO40" i="2"/>
  <c r="AE41" i="2"/>
  <c r="AG41" i="2"/>
  <c r="AK41" i="2"/>
  <c r="AQ41" i="2"/>
  <c r="AS41" i="2"/>
  <c r="AW41" i="2"/>
  <c r="AQ43" i="2"/>
  <c r="AE45" i="2"/>
  <c r="AK45" i="2"/>
  <c r="AQ45" i="2"/>
  <c r="AW45" i="2"/>
  <c r="AE46" i="2"/>
  <c r="AE287" i="2"/>
  <c r="AE289" i="2"/>
  <c r="AK46" i="2"/>
  <c r="AK287" i="2"/>
  <c r="AE291" i="2"/>
  <c r="AK47" i="2"/>
  <c r="AK289" i="2"/>
  <c r="AQ46" i="2"/>
  <c r="AQ287" i="2"/>
  <c r="AG49" i="2"/>
  <c r="AK48" i="2"/>
  <c r="AK291" i="2"/>
  <c r="AO289" i="2"/>
  <c r="AQ289" i="2"/>
  <c r="AW46" i="2"/>
  <c r="AW287" i="2"/>
  <c r="AQ291" i="2"/>
  <c r="AW289" i="2"/>
  <c r="AU48" i="2"/>
  <c r="AW48" i="2"/>
  <c r="AW291" i="2"/>
  <c r="AE52" i="2"/>
  <c r="AK52" i="2"/>
  <c r="AQ52" i="2"/>
  <c r="AW52" i="2"/>
  <c r="AE53" i="2"/>
  <c r="AK53" i="2"/>
  <c r="AQ53" i="2"/>
  <c r="AW53" i="2"/>
  <c r="AE54" i="2"/>
  <c r="AQ54" i="2"/>
  <c r="AO56" i="2"/>
  <c r="AS56" i="2"/>
  <c r="AE57" i="2"/>
  <c r="AI57" i="2"/>
  <c r="AK57" i="2"/>
  <c r="AM57" i="2"/>
  <c r="AQ57" i="2"/>
  <c r="AW57" i="2"/>
  <c r="AE58" i="2"/>
  <c r="AK58" i="2"/>
  <c r="AQ58" i="2"/>
  <c r="AW58" i="2"/>
  <c r="AE59" i="2"/>
  <c r="AK59" i="2"/>
  <c r="AQ59" i="2"/>
  <c r="AW59" i="2"/>
  <c r="AE62" i="2"/>
  <c r="AE294" i="2"/>
  <c r="AW62" i="2"/>
  <c r="AW294" i="2"/>
  <c r="AA64" i="2"/>
  <c r="AC64" i="2"/>
  <c r="AQ64" i="2"/>
  <c r="AS64" i="2"/>
  <c r="AW64" i="2"/>
  <c r="Y65" i="2"/>
  <c r="AA65" i="2"/>
  <c r="AC65" i="2"/>
  <c r="AE65" i="2"/>
  <c r="AK65" i="2"/>
  <c r="AM65" i="2"/>
  <c r="AO65" i="2"/>
  <c r="AQ65" i="2"/>
  <c r="AS65" i="2"/>
  <c r="AW65" i="2"/>
  <c r="AE295" i="2"/>
  <c r="AK295" i="2"/>
  <c r="AQ295" i="2"/>
  <c r="AW295" i="2"/>
  <c r="AE69" i="2"/>
  <c r="AC296" i="2"/>
  <c r="AE296" i="2"/>
  <c r="AE70" i="2"/>
  <c r="AK69" i="2"/>
  <c r="AK296" i="2"/>
  <c r="AK70" i="2"/>
  <c r="AQ69" i="2"/>
  <c r="AQ296" i="2"/>
  <c r="AQ70" i="2"/>
  <c r="AW69" i="2"/>
  <c r="AW296" i="2"/>
  <c r="AW70" i="2"/>
  <c r="Y73" i="2"/>
  <c r="AC72" i="2"/>
  <c r="AE297" i="2"/>
  <c r="AC73" i="2"/>
  <c r="AE73" i="2"/>
  <c r="AE298" i="2"/>
  <c r="AG73" i="2"/>
  <c r="AG297" i="2"/>
  <c r="AK297" i="2"/>
  <c r="AK73" i="2"/>
  <c r="AK298" i="2"/>
  <c r="AM73" i="2"/>
  <c r="AQ297" i="2"/>
  <c r="AO73" i="2"/>
  <c r="AQ73" i="2"/>
  <c r="AQ298" i="2"/>
  <c r="AW297" i="2"/>
  <c r="AU73" i="2"/>
  <c r="AW73" i="2"/>
  <c r="AW298" i="2"/>
  <c r="AY73" i="2"/>
  <c r="AE77" i="2"/>
  <c r="AE78" i="2"/>
  <c r="AK77" i="2"/>
  <c r="AK78" i="2"/>
  <c r="AQ77" i="2"/>
  <c r="AQ78" i="2"/>
  <c r="AW77" i="2"/>
  <c r="AW78" i="2"/>
  <c r="AE79" i="2"/>
  <c r="AK79" i="2"/>
  <c r="AQ79" i="2"/>
  <c r="AW79" i="2"/>
  <c r="AE80" i="2"/>
  <c r="AI80" i="2"/>
  <c r="AY80" i="2"/>
  <c r="Y81" i="2"/>
  <c r="AA81" i="2"/>
  <c r="AC81" i="2"/>
  <c r="AG81" i="2"/>
  <c r="AS81" i="2"/>
  <c r="AU81" i="2"/>
  <c r="AY81" i="2"/>
  <c r="AA82" i="2"/>
  <c r="AE84" i="2"/>
  <c r="AK84" i="2"/>
  <c r="AQ84" i="2"/>
  <c r="AW84" i="2"/>
  <c r="AE85" i="2"/>
  <c r="AK85" i="2"/>
  <c r="AQ85" i="2"/>
  <c r="AW85" i="2"/>
  <c r="AE86" i="2"/>
  <c r="AK86" i="2"/>
  <c r="AQ86" i="2"/>
  <c r="AW86" i="2"/>
  <c r="Y88" i="2"/>
  <c r="AA88" i="2"/>
  <c r="AU88" i="2"/>
  <c r="AY88" i="2"/>
  <c r="Y89" i="2"/>
  <c r="AE89" i="2"/>
  <c r="AG89" i="2"/>
  <c r="AI89" i="2"/>
  <c r="AK89" i="2"/>
  <c r="AM89" i="2"/>
  <c r="AO89" i="2"/>
  <c r="AQ89" i="2"/>
  <c r="AW89" i="2"/>
  <c r="AY89" i="2"/>
  <c r="AE90" i="2"/>
  <c r="AK90" i="2"/>
  <c r="AQ90" i="2"/>
  <c r="AW90" i="2"/>
  <c r="AE91" i="2"/>
  <c r="AK91" i="2"/>
  <c r="AO91" i="2"/>
  <c r="AQ91" i="2"/>
  <c r="AW91" i="2"/>
  <c r="AE94" i="2"/>
  <c r="Y96" i="2"/>
  <c r="AE95" i="2"/>
  <c r="AE301" i="2"/>
  <c r="AK94" i="2"/>
  <c r="AA96" i="2"/>
  <c r="AE96" i="2"/>
  <c r="AK95" i="2"/>
  <c r="AK301" i="2"/>
  <c r="AQ94" i="2"/>
  <c r="AQ95" i="2"/>
  <c r="AQ301" i="2"/>
  <c r="AW94" i="2"/>
  <c r="AW95" i="2"/>
  <c r="AW301" i="2"/>
  <c r="AU96" i="2"/>
  <c r="AE97" i="2"/>
  <c r="AG97" i="2"/>
  <c r="AI97" i="2"/>
  <c r="AK97" i="2"/>
  <c r="AM97" i="2"/>
  <c r="AQ97" i="2"/>
  <c r="AU97" i="2"/>
  <c r="AW97" i="2"/>
  <c r="AY97" i="2"/>
  <c r="AI98" i="2"/>
  <c r="AQ98" i="2"/>
  <c r="AE100" i="2"/>
  <c r="AK100" i="2"/>
  <c r="AQ100" i="2"/>
  <c r="AW100" i="2"/>
  <c r="AE101" i="2"/>
  <c r="AE102" i="2"/>
  <c r="AK101" i="2"/>
  <c r="AK102" i="2"/>
  <c r="AQ101" i="2"/>
  <c r="AQ102" i="2"/>
  <c r="AW101" i="2"/>
  <c r="AW102" i="2"/>
  <c r="Y105" i="2"/>
  <c r="AA105" i="2"/>
  <c r="AE105" i="2"/>
  <c r="AI104" i="2"/>
  <c r="AI105" i="2"/>
  <c r="AK105" i="2"/>
  <c r="AM105" i="2"/>
  <c r="AO105" i="2"/>
  <c r="AQ105" i="2"/>
  <c r="AW105" i="2"/>
  <c r="AY105" i="2"/>
  <c r="AE107" i="2"/>
  <c r="AE303" i="2"/>
  <c r="AE304" i="2"/>
  <c r="AK107" i="2"/>
  <c r="AK303" i="2"/>
  <c r="AE109" i="2"/>
  <c r="AE305" i="2"/>
  <c r="AG304" i="2"/>
  <c r="AK304" i="2"/>
  <c r="AQ107" i="2"/>
  <c r="AQ303" i="2"/>
  <c r="AE110" i="2"/>
  <c r="AK109" i="2"/>
  <c r="AK305" i="2"/>
  <c r="AQ304" i="2"/>
  <c r="AW107" i="2"/>
  <c r="AW303" i="2"/>
  <c r="AK110" i="2"/>
  <c r="AQ109" i="2"/>
  <c r="AQ305" i="2"/>
  <c r="AW304" i="2"/>
  <c r="AQ110" i="2"/>
  <c r="AW109" i="2"/>
  <c r="AW305" i="2"/>
  <c r="AW110" i="2"/>
  <c r="AE112" i="2"/>
  <c r="AI112" i="2"/>
  <c r="AK112" i="2"/>
  <c r="AQ112" i="2"/>
  <c r="AW112" i="2"/>
  <c r="AY112" i="2"/>
  <c r="Y113" i="2"/>
  <c r="AA113" i="2"/>
  <c r="AC113" i="2"/>
  <c r="AE113" i="2"/>
  <c r="AK113" i="2"/>
  <c r="AM113" i="2"/>
  <c r="AO113" i="2"/>
  <c r="AQ113" i="2"/>
  <c r="AS113" i="2"/>
  <c r="AU113" i="2"/>
  <c r="AW113" i="2"/>
  <c r="AE117" i="2"/>
  <c r="AK117" i="2"/>
  <c r="AQ117" i="2"/>
  <c r="AW117" i="2"/>
  <c r="AE118" i="2"/>
  <c r="AK118" i="2"/>
  <c r="AQ118" i="2"/>
  <c r="AW118" i="2"/>
  <c r="AA120" i="2"/>
  <c r="AC120" i="2"/>
  <c r="AY120" i="2"/>
  <c r="Y121" i="2"/>
  <c r="AA121" i="2"/>
  <c r="AE121" i="2"/>
  <c r="AE122" i="2"/>
  <c r="AI121" i="2"/>
  <c r="AK121" i="2"/>
  <c r="AM121" i="2"/>
  <c r="AK122" i="2"/>
  <c r="AQ121" i="2"/>
  <c r="AS121" i="2"/>
  <c r="AQ122" i="2"/>
  <c r="AU121" i="2"/>
  <c r="AW121" i="2"/>
  <c r="AY121" i="2"/>
  <c r="AW122" i="2"/>
  <c r="AE125" i="2"/>
  <c r="AE126" i="2"/>
  <c r="AK125" i="2"/>
  <c r="AK126" i="2"/>
  <c r="AQ125" i="2"/>
  <c r="AQ126" i="2"/>
  <c r="AW125" i="2"/>
  <c r="AW126" i="2"/>
  <c r="AE310" i="2"/>
  <c r="AK310" i="2"/>
  <c r="AQ310" i="2"/>
  <c r="AW310" i="2"/>
  <c r="AU128" i="2"/>
  <c r="Y129" i="2"/>
  <c r="AA129" i="2"/>
  <c r="AE129" i="2"/>
  <c r="AI129" i="2"/>
  <c r="AK129" i="2"/>
  <c r="AM129" i="2"/>
  <c r="AO129" i="2"/>
  <c r="AQ129" i="2"/>
  <c r="AW129" i="2"/>
  <c r="AY129" i="2"/>
  <c r="AE133" i="2"/>
  <c r="AE134" i="2"/>
  <c r="AK133" i="2"/>
  <c r="AK134" i="2"/>
  <c r="AQ133" i="2"/>
  <c r="AQ134" i="2"/>
  <c r="AW133" i="2"/>
  <c r="AW134" i="2"/>
  <c r="Y136" i="2"/>
  <c r="Y137" i="2"/>
  <c r="AA137" i="2"/>
  <c r="AC137" i="2"/>
  <c r="AE137" i="2"/>
  <c r="AK137" i="2"/>
  <c r="AM137" i="2"/>
  <c r="AS136" i="2"/>
  <c r="AO137" i="2"/>
  <c r="AQ137" i="2"/>
  <c r="AW137" i="2"/>
  <c r="AY137" i="2"/>
  <c r="AE138" i="2"/>
  <c r="AK138" i="2"/>
  <c r="AQ138" i="2"/>
  <c r="AW138" i="2"/>
  <c r="AE141" i="2"/>
  <c r="AE142" i="2"/>
  <c r="AK141" i="2"/>
  <c r="AK142" i="2"/>
  <c r="AQ141" i="2"/>
  <c r="AQ142" i="2"/>
  <c r="AW141" i="2"/>
  <c r="AW142" i="2"/>
  <c r="Y144" i="2"/>
  <c r="AA144" i="2"/>
  <c r="AU144" i="2"/>
  <c r="AY144" i="2"/>
  <c r="Y145" i="2"/>
  <c r="AA145" i="2"/>
  <c r="AC145" i="2"/>
  <c r="AE145" i="2"/>
  <c r="AE311" i="2"/>
  <c r="AE312" i="2"/>
  <c r="AI145" i="2"/>
  <c r="AK145" i="2"/>
  <c r="AK311" i="2"/>
  <c r="AM145" i="2"/>
  <c r="AK312" i="2"/>
  <c r="AQ145" i="2"/>
  <c r="AQ311" i="2"/>
  <c r="AS145" i="2"/>
  <c r="AO312" i="2"/>
  <c r="AQ312" i="2"/>
  <c r="AW145" i="2"/>
  <c r="AW311" i="2"/>
  <c r="AY145" i="2"/>
  <c r="AW312" i="2"/>
  <c r="AE149" i="2"/>
  <c r="AK149" i="2"/>
  <c r="AQ149" i="2"/>
  <c r="AW149" i="2"/>
  <c r="AE150" i="2"/>
  <c r="AK150" i="2"/>
  <c r="AQ150" i="2"/>
  <c r="AW150" i="2"/>
  <c r="AO152" i="2"/>
  <c r="AU152" i="2"/>
  <c r="AY152" i="2"/>
  <c r="Y153" i="2"/>
  <c r="AA153" i="2"/>
  <c r="AC153" i="2"/>
  <c r="AG153" i="2"/>
  <c r="AI153" i="2"/>
  <c r="AU153" i="2"/>
  <c r="AY153" i="2"/>
  <c r="AE154" i="2"/>
  <c r="AK154" i="2"/>
  <c r="AQ154" i="2"/>
  <c r="AW154" i="2"/>
  <c r="AE157" i="2"/>
  <c r="AK157" i="2"/>
  <c r="AQ157" i="2"/>
  <c r="AW157" i="2"/>
  <c r="AE158" i="2"/>
  <c r="AE316" i="2"/>
  <c r="AK158" i="2"/>
  <c r="AK316" i="2"/>
  <c r="AQ158" i="2"/>
  <c r="AQ316" i="2"/>
  <c r="AW158" i="2"/>
  <c r="AW316" i="2"/>
  <c r="AA160" i="2"/>
  <c r="AC160" i="2"/>
  <c r="AY160" i="2"/>
  <c r="AG161" i="2"/>
  <c r="AI161" i="2"/>
  <c r="AM161" i="2"/>
  <c r="AO161" i="2"/>
  <c r="AS161" i="2"/>
  <c r="AE317" i="2"/>
  <c r="AE165" i="2"/>
  <c r="AK317" i="2"/>
  <c r="AK165" i="2"/>
  <c r="AQ317" i="2"/>
  <c r="AQ165" i="2"/>
  <c r="AW317" i="2"/>
  <c r="AW165" i="2"/>
  <c r="AE166" i="2"/>
  <c r="AK166" i="2"/>
  <c r="AQ166" i="2"/>
  <c r="AW166" i="2"/>
  <c r="AC168" i="2"/>
  <c r="AI168" i="2"/>
  <c r="AM168" i="2"/>
  <c r="AC169" i="2"/>
  <c r="AG169" i="2"/>
  <c r="AI169" i="2"/>
  <c r="AM169" i="2"/>
  <c r="AO169" i="2"/>
  <c r="AE318" i="2"/>
  <c r="AK318" i="2"/>
  <c r="AQ318" i="2"/>
  <c r="AW318" i="2"/>
  <c r="AE173" i="2"/>
  <c r="AE319" i="2"/>
  <c r="AE174" i="2"/>
  <c r="AK173" i="2"/>
  <c r="AK319" i="2"/>
  <c r="AK174" i="2"/>
  <c r="AQ173" i="2"/>
  <c r="AQ319" i="2"/>
  <c r="AQ174" i="2"/>
  <c r="AW173" i="2"/>
  <c r="AW319" i="2"/>
  <c r="AW174" i="2"/>
  <c r="AG176" i="2"/>
  <c r="AM176" i="2"/>
  <c r="AO176" i="2"/>
  <c r="Y177" i="2"/>
  <c r="AA177" i="2"/>
  <c r="AM177" i="2"/>
  <c r="AO177" i="2"/>
  <c r="AS177" i="2"/>
  <c r="AU177" i="2"/>
  <c r="AY177" i="2"/>
  <c r="Y320" i="2"/>
  <c r="AA320" i="2"/>
  <c r="AM320" i="2"/>
  <c r="AE181" i="2"/>
  <c r="AK181" i="2"/>
  <c r="AQ181" i="2"/>
  <c r="AW181" i="2"/>
  <c r="AE182" i="2"/>
  <c r="AK182" i="2"/>
  <c r="AQ182" i="2"/>
  <c r="AW182" i="2"/>
  <c r="Y184" i="2"/>
  <c r="AA184" i="2"/>
  <c r="AM184" i="2"/>
  <c r="AU184" i="2"/>
  <c r="AY184" i="2"/>
  <c r="AE189" i="2"/>
  <c r="AK189" i="2"/>
  <c r="AQ189" i="2"/>
  <c r="AW189" i="2"/>
  <c r="AE190" i="2"/>
  <c r="AK190" i="2"/>
  <c r="AQ190" i="2"/>
  <c r="AW190" i="2"/>
  <c r="AE191" i="2"/>
  <c r="AK191" i="2"/>
  <c r="AQ191" i="2"/>
  <c r="AW191" i="2"/>
  <c r="Y192" i="2"/>
  <c r="AA192" i="2"/>
  <c r="AE192" i="2"/>
  <c r="AG192" i="2"/>
  <c r="AI192" i="2"/>
  <c r="AK192" i="2"/>
  <c r="AM192" i="2"/>
  <c r="AE194" i="2"/>
  <c r="AO192" i="2"/>
  <c r="AQ192" i="2"/>
  <c r="AS192" i="2"/>
  <c r="AK194" i="2"/>
  <c r="AU192" i="2"/>
  <c r="AW192" i="2"/>
  <c r="AS322" i="2"/>
  <c r="AY192" i="2"/>
  <c r="AQ194" i="2"/>
  <c r="AW194" i="2"/>
  <c r="AE323" i="2"/>
  <c r="AE198" i="2"/>
  <c r="AI323" i="2"/>
  <c r="AK323" i="2"/>
  <c r="AK198" i="2"/>
  <c r="AQ323" i="2"/>
  <c r="AQ198" i="2"/>
  <c r="AW323" i="2"/>
  <c r="AW198" i="2"/>
  <c r="Y200" i="2"/>
  <c r="AA200" i="2"/>
  <c r="AO200" i="2"/>
  <c r="AS200" i="2"/>
  <c r="AU200" i="2"/>
  <c r="AY200" i="2"/>
  <c r="AE201" i="2"/>
  <c r="AK201" i="2"/>
  <c r="AQ201" i="2"/>
  <c r="AW201" i="2"/>
  <c r="AE202" i="2"/>
  <c r="AE324" i="2"/>
  <c r="AE203" i="2"/>
  <c r="AK202" i="2"/>
  <c r="AK324" i="2"/>
  <c r="AK203" i="2"/>
  <c r="AQ202" i="2"/>
  <c r="AQ324" i="2"/>
  <c r="AK204" i="2"/>
  <c r="AQ203" i="2"/>
  <c r="AW202" i="2"/>
  <c r="AW324" i="2"/>
  <c r="AQ204" i="2"/>
  <c r="AW203" i="2"/>
  <c r="AE205" i="2"/>
  <c r="AK205" i="2"/>
  <c r="AQ205" i="2"/>
  <c r="AW205" i="2"/>
  <c r="AE326" i="2"/>
  <c r="AK326" i="2"/>
  <c r="AQ326" i="2"/>
  <c r="AW326" i="2"/>
  <c r="AE208" i="2"/>
  <c r="AG208" i="2"/>
  <c r="AI208" i="2"/>
  <c r="AK208" i="2"/>
  <c r="AQ208" i="2"/>
  <c r="AU208" i="2"/>
  <c r="AW208" i="2"/>
  <c r="AY208" i="2"/>
  <c r="Y209" i="2"/>
  <c r="AA209" i="2"/>
  <c r="AE209" i="2"/>
  <c r="AC327" i="2"/>
  <c r="AE210" i="2"/>
  <c r="AK209" i="2"/>
  <c r="AK210" i="2"/>
  <c r="AQ209" i="2"/>
  <c r="AQ210" i="2"/>
  <c r="AW209" i="2"/>
  <c r="AW210" i="2"/>
  <c r="AE211" i="2"/>
  <c r="AK211" i="2"/>
  <c r="AQ211" i="2"/>
  <c r="AW211" i="2"/>
  <c r="AE212" i="2"/>
  <c r="AC328" i="2"/>
  <c r="AK212" i="2"/>
  <c r="AI328" i="2"/>
  <c r="AQ212" i="2"/>
  <c r="AW212" i="2"/>
  <c r="AE215" i="2"/>
  <c r="AK215" i="2"/>
  <c r="AQ215" i="2"/>
  <c r="AW215" i="2"/>
  <c r="Y216" i="2"/>
  <c r="AA216" i="2"/>
  <c r="AE216" i="2"/>
  <c r="AE329" i="2"/>
  <c r="AG216" i="2"/>
  <c r="AC217" i="2"/>
  <c r="AE217" i="2"/>
  <c r="AI216" i="2"/>
  <c r="AK216" i="2"/>
  <c r="AM216" i="2"/>
  <c r="AK217" i="2"/>
  <c r="AO216" i="2"/>
  <c r="AQ216" i="2"/>
  <c r="AS216" i="2"/>
  <c r="AQ217" i="2"/>
  <c r="AU216" i="2"/>
  <c r="AW216" i="2"/>
  <c r="AW329" i="2"/>
  <c r="AY216" i="2"/>
  <c r="AW217" i="2"/>
  <c r="AE218" i="2"/>
  <c r="AK218" i="2"/>
  <c r="AQ218" i="2"/>
  <c r="AW218" i="2"/>
  <c r="AE219" i="2"/>
  <c r="AK219" i="2"/>
  <c r="AQ219" i="2"/>
  <c r="AW219" i="2"/>
  <c r="AE220" i="2"/>
  <c r="AK220" i="2"/>
  <c r="AQ220" i="2"/>
  <c r="AW220" i="2"/>
  <c r="AE331" i="2"/>
  <c r="AE223" i="2"/>
  <c r="AK331" i="2"/>
  <c r="AK223" i="2"/>
  <c r="AQ331" i="2"/>
  <c r="AQ223" i="2"/>
  <c r="AW331" i="2"/>
  <c r="AW223" i="2"/>
  <c r="Y224" i="2"/>
  <c r="AA224" i="2"/>
  <c r="AC224" i="2"/>
  <c r="AE224" i="2"/>
  <c r="AE332" i="2"/>
  <c r="AG224" i="2"/>
  <c r="AE225" i="2"/>
  <c r="AE334" i="2"/>
  <c r="AI224" i="2"/>
  <c r="AK224" i="2"/>
  <c r="AK332" i="2"/>
  <c r="AM224" i="2"/>
  <c r="AE226" i="2"/>
  <c r="AK225" i="2"/>
  <c r="AK334" i="2"/>
  <c r="AO224" i="2"/>
  <c r="AQ224" i="2"/>
  <c r="AQ332" i="2"/>
  <c r="AS224" i="2"/>
  <c r="AK226" i="2"/>
  <c r="AQ225" i="2"/>
  <c r="AQ334" i="2"/>
  <c r="AU224" i="2"/>
  <c r="AW224" i="2"/>
  <c r="AW332" i="2"/>
  <c r="AY224" i="2"/>
  <c r="AQ226" i="2"/>
  <c r="AW225" i="2"/>
  <c r="AW334" i="2"/>
  <c r="AW226" i="2"/>
  <c r="AE227" i="2"/>
  <c r="AK227" i="2"/>
  <c r="AQ227" i="2"/>
  <c r="AW227" i="2"/>
  <c r="Y232" i="2"/>
  <c r="Y336" i="2"/>
  <c r="AA336" i="2"/>
  <c r="AE231" i="2"/>
  <c r="AC336" i="2"/>
  <c r="AA232" i="2"/>
  <c r="AC232" i="2"/>
  <c r="AE232" i="2"/>
  <c r="AG232" i="2"/>
  <c r="AK231" i="2"/>
  <c r="AG336" i="2"/>
  <c r="AI336" i="2"/>
  <c r="AI232" i="2"/>
  <c r="AK232" i="2"/>
  <c r="AM232" i="2"/>
  <c r="AQ231" i="2"/>
  <c r="AM336" i="2"/>
  <c r="AO336" i="2"/>
  <c r="AO232" i="2"/>
  <c r="AQ232" i="2"/>
  <c r="AS232" i="2"/>
  <c r="AW231" i="2"/>
  <c r="AS336" i="2"/>
  <c r="AU336" i="2"/>
  <c r="AU232" i="2"/>
  <c r="AW232" i="2"/>
  <c r="AY232" i="2"/>
  <c r="AA233" i="2"/>
  <c r="AC233" i="2"/>
  <c r="AE233" i="2"/>
  <c r="AG233" i="2"/>
  <c r="AI233" i="2"/>
  <c r="AK233" i="2"/>
  <c r="AQ233" i="2"/>
  <c r="AS233" i="2"/>
  <c r="AU233" i="2"/>
  <c r="AW233" i="2"/>
  <c r="AY233" i="2"/>
  <c r="AE234" i="2"/>
  <c r="AK234" i="2"/>
  <c r="AQ234" i="2"/>
  <c r="AW234" i="2"/>
  <c r="AE235" i="2"/>
  <c r="AK235" i="2"/>
  <c r="AM235" i="2"/>
  <c r="AQ235" i="2"/>
  <c r="AW235" i="2"/>
  <c r="AE237" i="2"/>
  <c r="AK237" i="2"/>
  <c r="AQ237" i="2"/>
  <c r="AW237" i="2"/>
  <c r="AE238" i="2"/>
  <c r="AK238" i="2"/>
  <c r="AQ238" i="2"/>
  <c r="AW238" i="2"/>
  <c r="AE239" i="2"/>
  <c r="AK239" i="2"/>
  <c r="AQ239" i="2"/>
  <c r="AW239" i="2"/>
  <c r="AE240" i="2"/>
  <c r="AK240" i="2"/>
  <c r="AM240" i="2"/>
  <c r="AO240" i="2"/>
  <c r="AQ240" i="2"/>
  <c r="AW240" i="2"/>
  <c r="Y241" i="2"/>
  <c r="Y242" i="2"/>
  <c r="AA241" i="2"/>
  <c r="AC241" i="2"/>
  <c r="AE241" i="2"/>
  <c r="AE338" i="2"/>
  <c r="AE242" i="2"/>
  <c r="AI241" i="2"/>
  <c r="AK241" i="2"/>
  <c r="AK338" i="2"/>
  <c r="AM241" i="2"/>
  <c r="AK242" i="2"/>
  <c r="AQ241" i="2"/>
  <c r="AQ338" i="2"/>
  <c r="AS241" i="2"/>
  <c r="AQ242" i="2"/>
  <c r="AU241" i="2"/>
  <c r="AW241" i="2"/>
  <c r="AW338" i="2"/>
  <c r="AW242" i="2"/>
  <c r="AI243" i="2"/>
  <c r="AE339" i="2"/>
  <c r="AK339" i="2"/>
  <c r="AQ339" i="2"/>
  <c r="AW339" i="2"/>
  <c r="AE246" i="2"/>
  <c r="AK246" i="2"/>
  <c r="AQ246" i="2"/>
  <c r="AW246" i="2"/>
  <c r="AE247" i="2"/>
  <c r="AK247" i="2"/>
  <c r="Y248" i="2"/>
  <c r="AA248" i="2"/>
  <c r="AC248" i="2"/>
  <c r="AE248" i="2"/>
  <c r="AE340" i="2"/>
  <c r="AG248" i="2"/>
  <c r="AA249" i="2"/>
  <c r="AI248" i="2"/>
  <c r="AK248" i="2"/>
  <c r="AK340" i="2"/>
  <c r="AM248" i="2"/>
  <c r="AI249" i="2"/>
  <c r="AM249" i="2"/>
  <c r="AO248" i="2"/>
  <c r="AQ248" i="2"/>
  <c r="AQ340" i="2"/>
  <c r="AS248" i="2"/>
  <c r="AO249" i="2"/>
  <c r="AS249" i="2"/>
  <c r="AU248" i="2"/>
  <c r="AW248" i="2"/>
  <c r="AW340" i="2"/>
  <c r="AY248" i="2"/>
  <c r="AY249" i="2"/>
  <c r="AE250" i="2"/>
  <c r="AK250" i="2"/>
  <c r="AQ250" i="2"/>
  <c r="AW250" i="2"/>
  <c r="AE251" i="2"/>
  <c r="AK251" i="2"/>
  <c r="AQ251" i="2"/>
  <c r="AW251" i="2"/>
  <c r="AE252" i="2"/>
  <c r="AK252" i="2"/>
  <c r="AQ252" i="2"/>
  <c r="AW252" i="2"/>
  <c r="AE253" i="2"/>
  <c r="AE254" i="2"/>
  <c r="AK253" i="2"/>
  <c r="AK254" i="2"/>
  <c r="AQ253" i="2"/>
  <c r="AQ254" i="2"/>
  <c r="AW253" i="2"/>
  <c r="AW254" i="2"/>
  <c r="AE255" i="2"/>
  <c r="AK255" i="2"/>
  <c r="AQ255" i="2"/>
  <c r="AW255" i="2"/>
  <c r="Y256" i="2"/>
  <c r="AA256" i="2"/>
  <c r="AC256" i="2"/>
  <c r="AG256" i="2"/>
  <c r="AI256" i="2"/>
  <c r="AM256" i="2"/>
  <c r="AO256" i="2"/>
  <c r="AS256" i="2"/>
  <c r="AU256" i="2"/>
  <c r="AY256" i="2"/>
  <c r="AC257" i="2"/>
  <c r="AG257" i="2"/>
  <c r="AI257" i="2"/>
  <c r="AM257" i="2"/>
  <c r="AO257" i="2"/>
  <c r="AE258" i="2"/>
  <c r="AI258" i="2"/>
  <c r="AK258" i="2"/>
  <c r="AQ258" i="2"/>
  <c r="AW258" i="2"/>
  <c r="AE259" i="2"/>
  <c r="AK259" i="2"/>
  <c r="AQ259" i="2"/>
  <c r="AU259" i="2"/>
  <c r="AW259" i="2"/>
  <c r="AE260" i="2"/>
  <c r="AK260" i="2"/>
  <c r="AQ260" i="2"/>
  <c r="AW260" i="2"/>
  <c r="Y343" i="2"/>
  <c r="AE343" i="2"/>
  <c r="AE262" i="2"/>
  <c r="AK262" i="2"/>
  <c r="AM343" i="2"/>
  <c r="AQ262" i="2"/>
  <c r="AW262" i="2"/>
  <c r="AE263" i="2"/>
  <c r="AK263" i="2"/>
  <c r="AQ263" i="2"/>
  <c r="Y264" i="2"/>
  <c r="AA264" i="2"/>
  <c r="AC264" i="2"/>
  <c r="AG264" i="2"/>
  <c r="AI264" i="2"/>
  <c r="AM264" i="2"/>
  <c r="AO264" i="2"/>
  <c r="AS264" i="2"/>
  <c r="AU264" i="2"/>
  <c r="AY264" i="2"/>
  <c r="AG265" i="2"/>
  <c r="AI265" i="2"/>
  <c r="AM265" i="2"/>
  <c r="AO265" i="2"/>
  <c r="AS265" i="2"/>
  <c r="AE266" i="2"/>
  <c r="AI266" i="2"/>
  <c r="AK266" i="2"/>
  <c r="AQ266" i="2"/>
  <c r="AW266" i="2"/>
  <c r="AE267" i="2"/>
  <c r="AK267" i="2"/>
  <c r="AQ267" i="2"/>
  <c r="AU267" i="2"/>
  <c r="AW267" i="2"/>
  <c r="AE268" i="2"/>
  <c r="AK268" i="2"/>
  <c r="AQ268" i="2"/>
  <c r="AW268" i="2"/>
  <c r="AA345" i="2"/>
  <c r="AE269" i="2"/>
  <c r="AE345" i="2"/>
  <c r="AK269" i="2"/>
  <c r="AK345" i="2"/>
  <c r="AQ269" i="2"/>
  <c r="AQ345" i="2"/>
  <c r="AW269" i="2"/>
  <c r="AW345" i="2"/>
  <c r="Y272" i="2"/>
  <c r="AA272" i="2"/>
  <c r="AC272" i="2"/>
  <c r="AE346" i="2"/>
  <c r="AG272" i="2"/>
  <c r="AA273" i="2"/>
  <c r="AC273" i="2"/>
  <c r="AE273" i="2"/>
  <c r="AI272" i="2"/>
  <c r="AK346" i="2"/>
  <c r="AM272" i="2"/>
  <c r="AI273" i="2"/>
  <c r="AK273" i="2"/>
  <c r="AM273" i="2"/>
  <c r="AO272" i="2"/>
  <c r="AQ346" i="2"/>
  <c r="AS272" i="2"/>
  <c r="AO273" i="2"/>
  <c r="AQ273" i="2"/>
  <c r="AS273" i="2"/>
  <c r="AU272" i="2"/>
  <c r="AW346" i="2"/>
  <c r="AY272" i="2"/>
  <c r="AW273" i="2"/>
  <c r="AY273" i="2"/>
  <c r="AE274" i="2"/>
  <c r="AK274" i="2"/>
  <c r="AQ274" i="2"/>
  <c r="AW274" i="2"/>
  <c r="AE275" i="2"/>
  <c r="AG275" i="2"/>
  <c r="AI275" i="2"/>
  <c r="AK275" i="2"/>
  <c r="AQ275" i="2"/>
  <c r="AW275" i="2"/>
  <c r="AE276" i="2"/>
  <c r="AE347" i="2"/>
  <c r="AI276" i="2"/>
  <c r="AK276" i="2"/>
  <c r="AK347" i="2"/>
  <c r="AQ276" i="2"/>
  <c r="AQ347" i="2"/>
  <c r="AW276" i="2"/>
  <c r="AW347" i="2"/>
  <c r="AY280" i="2"/>
  <c r="AE281" i="2"/>
  <c r="AG281" i="2"/>
  <c r="AI281" i="2"/>
  <c r="AK281" i="2"/>
  <c r="AM281" i="2"/>
  <c r="AQ281" i="2"/>
  <c r="AU281" i="2"/>
  <c r="AW281" i="2"/>
  <c r="AY281" i="2"/>
  <c r="AE286" i="2"/>
  <c r="AK286" i="2"/>
  <c r="AQ286" i="2"/>
  <c r="AW286" i="2"/>
  <c r="Y288" i="2"/>
  <c r="AA288" i="2"/>
  <c r="AC288" i="2"/>
  <c r="AE288" i="2"/>
  <c r="AG288" i="2"/>
  <c r="AI288" i="2"/>
  <c r="AK288" i="2"/>
  <c r="AM288" i="2"/>
  <c r="AO288" i="2"/>
  <c r="AQ288" i="2"/>
  <c r="AS288" i="2"/>
  <c r="AU288" i="2"/>
  <c r="AW288" i="2"/>
  <c r="AY288" i="2"/>
  <c r="AA290" i="2"/>
  <c r="AE290" i="2"/>
  <c r="AG290" i="2"/>
  <c r="AK290" i="2"/>
  <c r="AQ290" i="2"/>
  <c r="AW290" i="2"/>
  <c r="AY296" i="2"/>
  <c r="AY297" i="2"/>
  <c r="AE302" i="2"/>
  <c r="AK302" i="2"/>
  <c r="AQ302" i="2"/>
  <c r="AW302" i="2"/>
  <c r="AY303" i="2"/>
  <c r="AY304" i="2"/>
  <c r="AY305" i="2"/>
  <c r="AY312" i="2"/>
  <c r="AY320" i="2"/>
  <c r="AY327" i="2"/>
  <c r="AY328" i="2"/>
  <c r="AY329" i="2"/>
  <c r="AE333" i="2"/>
  <c r="AK333" i="2"/>
  <c r="AQ333" i="2"/>
  <c r="AW333" i="2"/>
  <c r="AY336" i="2"/>
  <c r="AE342" i="2"/>
  <c r="AK342" i="2"/>
  <c r="AQ342" i="2"/>
  <c r="AW342" i="2"/>
  <c r="Y344" i="2"/>
  <c r="AA344" i="2"/>
  <c r="AC344" i="2"/>
  <c r="AG344" i="2"/>
  <c r="AI344" i="2"/>
  <c r="AM344" i="2"/>
  <c r="AO344" i="2"/>
  <c r="AS344" i="2"/>
  <c r="AU344" i="2"/>
  <c r="AY344" i="2"/>
  <c r="AE348" i="2"/>
  <c r="AK348" i="2"/>
  <c r="AQ348" i="2"/>
  <c r="AW348" i="2"/>
  <c r="AO351" i="2"/>
  <c r="Y352" i="2"/>
  <c r="AA352" i="2"/>
  <c r="AC352" i="2"/>
  <c r="AG352" i="2"/>
  <c r="AI352" i="2"/>
  <c r="AM352" i="2"/>
  <c r="AO352" i="2"/>
  <c r="AS352" i="2"/>
  <c r="AU352" i="2"/>
  <c r="AY352" i="2"/>
  <c r="AA353" i="2"/>
  <c r="AC353" i="2"/>
  <c r="AE353" i="2"/>
  <c r="AK353" i="2"/>
  <c r="AO353" i="2"/>
  <c r="AQ353" i="2"/>
  <c r="AW353" i="2"/>
  <c r="AY353" i="2"/>
  <c r="Y354" i="2"/>
  <c r="AE354" i="2"/>
  <c r="AI354" i="2"/>
  <c r="AK354" i="2"/>
  <c r="AQ354" i="2"/>
  <c r="AW354" i="2"/>
  <c r="AM355" i="2"/>
  <c r="AE356" i="2"/>
  <c r="AK356" i="2"/>
  <c r="AQ356" i="2"/>
  <c r="AW356" i="2"/>
  <c r="AE357" i="2"/>
  <c r="AK357" i="2"/>
  <c r="AQ357" i="2"/>
  <c r="AW357" i="2"/>
  <c r="AG359" i="2"/>
  <c r="Y360" i="2"/>
  <c r="AA360" i="2"/>
  <c r="AC360" i="2"/>
  <c r="AE360" i="2"/>
  <c r="AG360" i="2"/>
  <c r="AI360" i="2"/>
  <c r="AK360" i="2"/>
  <c r="AM360" i="2"/>
  <c r="AO360" i="2"/>
  <c r="AQ360" i="2"/>
  <c r="AS360" i="2"/>
  <c r="AU360" i="2"/>
  <c r="AW360" i="2"/>
  <c r="AY360" i="2"/>
  <c r="AE361" i="2"/>
  <c r="AG361" i="2"/>
  <c r="AK361" i="2"/>
  <c r="AM361" i="2"/>
  <c r="AO361" i="2"/>
  <c r="AQ361" i="2"/>
  <c r="AW361" i="2"/>
  <c r="AO362" i="2"/>
  <c r="AE363" i="2"/>
  <c r="AK363" i="2"/>
  <c r="AQ363" i="2"/>
  <c r="AW363" i="2"/>
  <c r="AE364" i="2"/>
  <c r="AK364" i="2"/>
  <c r="AQ364" i="2"/>
  <c r="AW364" i="2"/>
  <c r="AI367" i="2"/>
  <c r="Y368" i="2"/>
  <c r="AA368" i="2"/>
  <c r="AC368" i="2"/>
  <c r="AG368" i="2"/>
  <c r="AI368" i="2"/>
  <c r="AM368" i="2"/>
  <c r="AO368" i="2"/>
  <c r="AS368" i="2"/>
  <c r="AU368" i="2"/>
  <c r="AY368" i="2"/>
  <c r="AE369" i="2"/>
  <c r="AI369" i="2"/>
  <c r="AK369" i="2"/>
  <c r="AM369" i="2"/>
  <c r="AO369" i="2"/>
  <c r="AQ369" i="2"/>
  <c r="AW369" i="2"/>
  <c r="AE370" i="2"/>
  <c r="AK370" i="2"/>
  <c r="AQ370" i="2"/>
  <c r="AU370" i="2"/>
  <c r="AW370" i="2"/>
  <c r="AE371" i="2"/>
  <c r="AK371" i="2"/>
  <c r="AQ371" i="2"/>
  <c r="AW371" i="2"/>
  <c r="AE372" i="2"/>
  <c r="AK372" i="2"/>
  <c r="AQ372" i="2"/>
  <c r="AW372" i="2"/>
  <c r="AO375" i="2"/>
  <c r="Y376" i="2"/>
  <c r="AA376" i="2"/>
  <c r="AC376" i="2"/>
  <c r="AE376" i="2"/>
  <c r="AG376" i="2"/>
  <c r="AI376" i="2"/>
  <c r="AK376" i="2"/>
  <c r="AM376" i="2"/>
  <c r="AO376" i="2"/>
  <c r="AQ376" i="2"/>
  <c r="AS376" i="2"/>
  <c r="AU376" i="2"/>
  <c r="AW376" i="2"/>
  <c r="AY376" i="2"/>
  <c r="AE377" i="2"/>
  <c r="AI377" i="2"/>
  <c r="AK377" i="2"/>
  <c r="AM377" i="2"/>
  <c r="AQ377" i="2"/>
  <c r="AW377" i="2"/>
  <c r="AE378" i="2"/>
  <c r="AI378" i="2"/>
  <c r="AK378" i="2"/>
  <c r="AQ378" i="2"/>
  <c r="AW378" i="2"/>
  <c r="AE379" i="2"/>
  <c r="AK379" i="2"/>
  <c r="AQ379" i="2"/>
  <c r="AW379" i="2"/>
  <c r="Y383" i="2"/>
  <c r="AE383" i="2"/>
  <c r="AK383" i="2"/>
  <c r="AQ383" i="2"/>
  <c r="AW383" i="2"/>
  <c r="Y384" i="2"/>
  <c r="AA384" i="2"/>
  <c r="AC384" i="2"/>
  <c r="AE384" i="2"/>
  <c r="AG384" i="2"/>
  <c r="AI384" i="2"/>
  <c r="AK384" i="2"/>
  <c r="AM384" i="2"/>
  <c r="AO384" i="2"/>
  <c r="AQ384" i="2"/>
  <c r="AS384" i="2"/>
  <c r="AU384" i="2"/>
  <c r="AW384" i="2"/>
  <c r="AY384" i="2"/>
  <c r="AA385" i="2"/>
  <c r="AC385" i="2"/>
  <c r="AE385" i="2"/>
  <c r="AK385" i="2"/>
  <c r="AM385" i="2"/>
  <c r="AQ385" i="2"/>
  <c r="AW385" i="2"/>
  <c r="AE386" i="2"/>
  <c r="AK386" i="2"/>
  <c r="AM386" i="2"/>
  <c r="AQ386" i="2"/>
  <c r="AW386" i="2"/>
  <c r="Y390" i="2"/>
  <c r="Y391" i="2"/>
  <c r="AE391" i="2"/>
  <c r="AK391" i="2"/>
  <c r="AQ391" i="2"/>
  <c r="AW391" i="2"/>
  <c r="Y392" i="2"/>
  <c r="AA392" i="2"/>
  <c r="AC392" i="2"/>
  <c r="AE392" i="2"/>
  <c r="AG392" i="2"/>
  <c r="AI392" i="2"/>
  <c r="AK392" i="2"/>
  <c r="AM392" i="2"/>
  <c r="AO392" i="2"/>
  <c r="AQ392" i="2"/>
  <c r="AS392" i="2"/>
  <c r="AU392" i="2"/>
  <c r="AW392" i="2"/>
  <c r="AY392" i="2"/>
  <c r="Y393" i="2"/>
  <c r="AE393" i="2"/>
  <c r="AG393" i="2"/>
  <c r="AI393" i="2"/>
  <c r="AK393" i="2"/>
  <c r="AO393" i="2"/>
  <c r="AQ393" i="2"/>
  <c r="AW393" i="2"/>
  <c r="AY393" i="2"/>
  <c r="AA394" i="2"/>
  <c r="AM394" i="2"/>
  <c r="AO394" i="2"/>
  <c r="AY394" i="2"/>
  <c r="AE395" i="2"/>
  <c r="AK395" i="2"/>
  <c r="AQ395" i="2"/>
  <c r="AW395" i="2"/>
  <c r="AE396" i="2"/>
  <c r="AK396" i="2"/>
  <c r="AQ396" i="2"/>
  <c r="AW396" i="2"/>
  <c r="AE398" i="2"/>
  <c r="AK398" i="2"/>
  <c r="AQ398" i="2"/>
  <c r="AW398" i="2"/>
  <c r="AE399" i="2"/>
  <c r="AW399" i="2"/>
  <c r="Y400" i="2"/>
  <c r="AA400" i="2"/>
  <c r="AC400" i="2"/>
  <c r="AG400" i="2"/>
  <c r="AI400" i="2"/>
  <c r="AM400" i="2"/>
  <c r="AO400" i="2"/>
  <c r="AS400" i="2"/>
  <c r="AU400" i="2"/>
  <c r="AY400" i="2"/>
  <c r="AE401" i="2"/>
  <c r="AK401" i="2"/>
  <c r="AM401" i="2"/>
  <c r="AO401" i="2"/>
  <c r="AQ401" i="2"/>
  <c r="AW401" i="2"/>
  <c r="AE402" i="2"/>
  <c r="AG402" i="2"/>
  <c r="AK402" i="2"/>
  <c r="AQ402" i="2"/>
  <c r="AW402" i="2"/>
  <c r="AE403" i="2"/>
  <c r="AK403" i="2"/>
  <c r="AO403" i="2"/>
  <c r="AQ403" i="2"/>
  <c r="AW403" i="2"/>
  <c r="AE404" i="2"/>
  <c r="AK404" i="2"/>
  <c r="AQ404" i="2"/>
  <c r="AW404" i="2"/>
  <c r="AE405" i="2"/>
  <c r="AK405" i="2"/>
  <c r="AQ405" i="2"/>
  <c r="AW405" i="2"/>
  <c r="AE406" i="2"/>
  <c r="AK406" i="2"/>
  <c r="AQ406" i="2"/>
  <c r="AW406" i="2"/>
  <c r="AI407" i="2"/>
  <c r="AK407" i="2"/>
  <c r="AW407" i="2"/>
  <c r="Y408" i="2"/>
  <c r="AA408" i="2"/>
  <c r="AC408" i="2"/>
  <c r="AE408" i="2"/>
  <c r="AG408" i="2"/>
  <c r="AI408" i="2"/>
  <c r="AK408" i="2"/>
  <c r="AM408" i="2"/>
  <c r="AO408" i="2"/>
  <c r="AQ408" i="2"/>
  <c r="AS408" i="2"/>
  <c r="AU408" i="2"/>
  <c r="AW408" i="2"/>
  <c r="AY408" i="2"/>
  <c r="Y409" i="2"/>
  <c r="AA409" i="2"/>
  <c r="AC409" i="2"/>
  <c r="AG409" i="2"/>
  <c r="AY409" i="2"/>
  <c r="Y410" i="2"/>
  <c r="AA410" i="2"/>
  <c r="AE410" i="2"/>
  <c r="AK410" i="2"/>
  <c r="AQ410" i="2"/>
  <c r="AW410" i="2"/>
  <c r="AE411" i="2"/>
  <c r="AK411" i="2"/>
  <c r="AQ411" i="2"/>
  <c r="AW411" i="2"/>
  <c r="AE412" i="2"/>
  <c r="AK412" i="2"/>
  <c r="AQ412" i="2"/>
  <c r="AW412" i="2"/>
  <c r="AE414" i="2"/>
  <c r="AK414" i="2"/>
  <c r="AQ414" i="2"/>
  <c r="AW414" i="2"/>
  <c r="AY414" i="2"/>
  <c r="AA415" i="2"/>
  <c r="AE415" i="2"/>
  <c r="AK415" i="2"/>
  <c r="AQ415" i="2"/>
  <c r="AW415" i="2"/>
  <c r="Y416" i="2"/>
  <c r="AA416" i="2"/>
  <c r="AC416" i="2"/>
  <c r="AE416" i="2"/>
  <c r="AG416" i="2"/>
  <c r="AI416" i="2"/>
  <c r="AK416" i="2"/>
  <c r="AM416" i="2"/>
  <c r="AO416" i="2"/>
  <c r="AQ416" i="2"/>
  <c r="AS416" i="2"/>
  <c r="AU416" i="2"/>
  <c r="AW416" i="2"/>
  <c r="AY416" i="2"/>
  <c r="Y417" i="2"/>
  <c r="AA417" i="2"/>
  <c r="AC417" i="2"/>
  <c r="AU417" i="2"/>
  <c r="AY417" i="2"/>
  <c r="AE418" i="2"/>
  <c r="AK418" i="2"/>
  <c r="AQ418" i="2"/>
  <c r="AU418" i="2"/>
  <c r="AW418" i="2"/>
  <c r="AE420" i="2"/>
  <c r="AK420" i="2"/>
  <c r="AQ420" i="2"/>
  <c r="AW420" i="2"/>
  <c r="AE421" i="2"/>
  <c r="AK421" i="2"/>
  <c r="AQ421" i="2"/>
  <c r="AW421" i="2"/>
  <c r="AE422" i="2"/>
  <c r="AK422" i="2"/>
  <c r="AQ422" i="2"/>
  <c r="AW422" i="2"/>
  <c r="AE423" i="2"/>
  <c r="AK423" i="2"/>
  <c r="AQ423" i="2"/>
  <c r="AW423" i="2"/>
  <c r="Y424" i="2"/>
  <c r="AA424" i="2"/>
  <c r="AC424" i="2"/>
  <c r="AG424" i="2"/>
  <c r="AI424" i="2"/>
  <c r="AM424" i="2"/>
  <c r="AO424" i="2"/>
  <c r="AS424" i="2"/>
  <c r="AU424" i="2"/>
  <c r="AY424" i="2"/>
  <c r="AC425" i="2"/>
  <c r="AM425" i="2"/>
  <c r="AO425" i="2"/>
  <c r="AS425" i="2"/>
  <c r="AU425" i="2"/>
  <c r="AE427" i="2"/>
  <c r="AK427" i="2"/>
  <c r="AQ427" i="2"/>
  <c r="AW427" i="2"/>
  <c r="AE428" i="2"/>
  <c r="AK428" i="2"/>
  <c r="AQ428" i="2"/>
  <c r="AW428" i="2"/>
  <c r="AE429" i="2"/>
  <c r="AK429" i="2"/>
  <c r="AQ429" i="2"/>
  <c r="AW429" i="2"/>
  <c r="AE430" i="2"/>
  <c r="AK430" i="2"/>
  <c r="AQ430" i="2"/>
  <c r="AW430" i="2"/>
  <c r="AE431" i="2"/>
  <c r="AK431" i="2"/>
  <c r="AQ431" i="2"/>
  <c r="AW431" i="2"/>
  <c r="Y432" i="2"/>
  <c r="AA432" i="2"/>
  <c r="AC432" i="2"/>
  <c r="AG432" i="2"/>
  <c r="AI432" i="2"/>
  <c r="AM432" i="2"/>
  <c r="AO432" i="2"/>
  <c r="AS432" i="2"/>
  <c r="AU432" i="2"/>
  <c r="AY432" i="2"/>
  <c r="Y433" i="2"/>
  <c r="AA433" i="2"/>
  <c r="AI433" i="2"/>
  <c r="AM433" i="2"/>
  <c r="AO433" i="2"/>
  <c r="AE435" i="2"/>
  <c r="AK435" i="2"/>
  <c r="AQ435" i="2"/>
  <c r="AW435" i="2"/>
  <c r="AE436" i="2"/>
  <c r="AK436" i="2"/>
  <c r="AQ436" i="2"/>
  <c r="AW436" i="2"/>
  <c r="AE437" i="2"/>
  <c r="AK437" i="2"/>
  <c r="AQ437" i="2"/>
  <c r="AW437" i="2"/>
  <c r="AE438" i="2"/>
  <c r="AK438" i="2"/>
  <c r="AQ438" i="2"/>
  <c r="AW438" i="2"/>
  <c r="AE439" i="2"/>
  <c r="AK439" i="2"/>
  <c r="AQ439" i="2"/>
  <c r="AW439" i="2"/>
  <c r="Y440" i="2"/>
  <c r="AA440" i="2"/>
  <c r="AC440" i="2"/>
  <c r="AG440" i="2"/>
  <c r="AI440" i="2"/>
  <c r="AM440" i="2"/>
  <c r="AO440" i="2"/>
  <c r="AS440" i="2"/>
  <c r="AU440" i="2"/>
  <c r="AY440" i="2"/>
  <c r="AC441" i="2"/>
  <c r="AM441" i="2"/>
  <c r="AO441" i="2"/>
  <c r="AS441" i="2"/>
  <c r="AU441" i="2"/>
  <c r="AE442" i="2"/>
  <c r="AK442" i="2"/>
  <c r="AQ442" i="2"/>
  <c r="AW442" i="2"/>
  <c r="AE443" i="2"/>
  <c r="AK443" i="2"/>
  <c r="AQ443" i="2"/>
  <c r="AW443" i="2"/>
  <c r="AE444" i="2"/>
  <c r="AK444" i="2"/>
  <c r="AQ444" i="2"/>
  <c r="AW444" i="2"/>
  <c r="AE446" i="2"/>
  <c r="AK446" i="2"/>
  <c r="AQ446" i="2"/>
  <c r="AW446" i="2"/>
  <c r="AC447" i="2"/>
  <c r="Y448" i="2"/>
  <c r="AA448" i="2"/>
  <c r="AC448" i="2"/>
  <c r="AG448" i="2"/>
  <c r="AI448" i="2"/>
  <c r="AM448" i="2"/>
  <c r="AO448" i="2"/>
  <c r="AS448" i="2"/>
  <c r="AU448" i="2"/>
  <c r="AY448" i="2"/>
  <c r="AU449" i="2"/>
  <c r="AE450" i="2"/>
  <c r="AK450" i="2"/>
  <c r="AQ450" i="2"/>
  <c r="AW450" i="2"/>
  <c r="AE452" i="2"/>
  <c r="AK452" i="2"/>
  <c r="AQ452" i="2"/>
  <c r="AW452" i="2"/>
  <c r="AE454" i="2"/>
  <c r="AK454" i="2"/>
  <c r="AQ454" i="2"/>
  <c r="AW454" i="2"/>
  <c r="AG455" i="2"/>
  <c r="Y456" i="2"/>
  <c r="AA456" i="2"/>
  <c r="AC456" i="2"/>
  <c r="AE456" i="2"/>
  <c r="AG456" i="2"/>
  <c r="AI456" i="2"/>
  <c r="AK456" i="2"/>
  <c r="AM456" i="2"/>
  <c r="AO456" i="2"/>
  <c r="AQ456" i="2"/>
  <c r="AS456" i="2"/>
  <c r="AU456" i="2"/>
  <c r="AW456" i="2"/>
  <c r="AY456" i="2"/>
  <c r="AE459" i="2"/>
  <c r="AK459" i="2"/>
  <c r="AQ459" i="2"/>
  <c r="AW459" i="2"/>
  <c r="AE460" i="2"/>
  <c r="AK460" i="2"/>
  <c r="AQ460" i="2"/>
  <c r="AW460" i="2"/>
  <c r="AO463" i="2"/>
  <c r="Y464" i="2"/>
  <c r="AA464" i="2"/>
  <c r="AC464" i="2"/>
  <c r="AG464" i="2"/>
  <c r="AI464" i="2"/>
  <c r="AM464" i="2"/>
  <c r="AO464" i="2"/>
  <c r="AS464" i="2"/>
  <c r="AU464" i="2"/>
  <c r="AY464" i="2"/>
  <c r="Y465" i="2"/>
  <c r="AE466" i="2"/>
  <c r="AK466" i="2"/>
  <c r="AM466" i="2"/>
  <c r="AO466" i="2"/>
  <c r="AQ466" i="2"/>
  <c r="AW466" i="2"/>
  <c r="AE467" i="2"/>
  <c r="AK467" i="2"/>
  <c r="AQ467" i="2"/>
  <c r="AW467" i="2"/>
  <c r="AE468" i="2"/>
  <c r="AK468" i="2"/>
  <c r="AQ468" i="2"/>
  <c r="AW468" i="2"/>
  <c r="AE470" i="2"/>
  <c r="AK470" i="2"/>
  <c r="AQ470" i="2"/>
  <c r="AW470" i="2"/>
  <c r="Y472" i="2"/>
  <c r="AA472" i="2"/>
  <c r="AC472" i="2"/>
  <c r="AE472" i="2"/>
  <c r="AG472" i="2"/>
  <c r="AI472" i="2"/>
  <c r="AK472" i="2"/>
  <c r="AM472" i="2"/>
  <c r="AO472" i="2"/>
  <c r="AQ472" i="2"/>
  <c r="AS472" i="2"/>
  <c r="AU472" i="2"/>
  <c r="AW472" i="2"/>
  <c r="AY472" i="2"/>
  <c r="AC473" i="2"/>
  <c r="AE474" i="2"/>
  <c r="AK474" i="2"/>
  <c r="AQ474" i="2"/>
  <c r="AW474" i="2"/>
  <c r="AE475" i="2"/>
  <c r="AK475" i="2"/>
  <c r="AQ475" i="2"/>
  <c r="AW475" i="2"/>
  <c r="AE476" i="2"/>
  <c r="AK476" i="2"/>
  <c r="AQ476" i="2"/>
  <c r="AW476" i="2"/>
  <c r="AE479" i="2"/>
  <c r="AK479" i="2"/>
  <c r="AM479" i="2"/>
  <c r="AQ479" i="2"/>
  <c r="AW479" i="2"/>
  <c r="Y480" i="2"/>
  <c r="AA480" i="2"/>
  <c r="AC480" i="2"/>
  <c r="AE480" i="2"/>
  <c r="AG480" i="2"/>
  <c r="AI480" i="2"/>
  <c r="AK480" i="2"/>
  <c r="AM480" i="2"/>
  <c r="AO480" i="2"/>
  <c r="AQ480" i="2"/>
  <c r="AS480" i="2"/>
  <c r="AU480" i="2"/>
  <c r="AW480" i="2"/>
  <c r="AY480" i="2"/>
  <c r="Y481" i="2"/>
  <c r="AG481" i="2"/>
  <c r="AE482" i="2"/>
  <c r="AK482" i="2"/>
  <c r="AQ482" i="2"/>
  <c r="AW482" i="2"/>
  <c r="AE483" i="2"/>
  <c r="AK483" i="2"/>
  <c r="AQ483" i="2"/>
  <c r="AW483" i="2"/>
  <c r="AE484" i="2"/>
  <c r="AK484" i="2"/>
  <c r="AQ484" i="2"/>
  <c r="AW484" i="2"/>
  <c r="AE486" i="2"/>
  <c r="AK486" i="2"/>
  <c r="AQ486" i="2"/>
  <c r="AS486" i="2"/>
  <c r="AW486" i="2"/>
  <c r="AS487" i="2"/>
  <c r="Y488" i="2"/>
  <c r="AA488" i="2"/>
  <c r="AC488" i="2"/>
  <c r="AE488" i="2"/>
  <c r="AG488" i="2"/>
  <c r="AI488" i="2"/>
  <c r="AK488" i="2"/>
  <c r="AM488" i="2"/>
  <c r="AO488" i="2"/>
  <c r="AQ488" i="2"/>
  <c r="AS488" i="2"/>
  <c r="AU488" i="2"/>
  <c r="AW488" i="2"/>
  <c r="AY488" i="2"/>
  <c r="Y491" i="2"/>
  <c r="AE491" i="2"/>
  <c r="AK491" i="2"/>
  <c r="AQ491" i="2"/>
  <c r="AW491" i="2"/>
  <c r="AI495" i="2"/>
  <c r="Y496" i="2"/>
  <c r="AA496" i="2"/>
  <c r="AC496" i="2"/>
  <c r="AG496" i="2"/>
  <c r="AI496" i="2"/>
  <c r="AM496" i="2"/>
  <c r="AO496" i="2"/>
  <c r="AS496" i="2"/>
  <c r="AU496" i="2"/>
  <c r="AY496" i="2"/>
  <c r="AG497" i="2"/>
  <c r="AI497" i="2"/>
  <c r="AE498" i="2"/>
  <c r="AK498" i="2"/>
  <c r="AQ498" i="2"/>
  <c r="AW498" i="2"/>
  <c r="AE499" i="2"/>
  <c r="AK499" i="2"/>
  <c r="AQ499" i="2"/>
  <c r="AW499" i="2"/>
  <c r="AE500" i="2"/>
  <c r="AK500" i="2"/>
  <c r="AQ500" i="2"/>
  <c r="AW500" i="2"/>
  <c r="AS503" i="2"/>
  <c r="CI2" i="2"/>
  <c r="CJ9" i="2" s="1"/>
  <c r="CJ13" i="2"/>
  <c r="CJ17" i="2"/>
  <c r="X2" i="2"/>
  <c r="AA2" i="2"/>
  <c r="Z2" i="2"/>
  <c r="AE2" i="2"/>
  <c r="AK2" i="2"/>
  <c r="AI2" i="2"/>
  <c r="AQ2" i="2"/>
  <c r="AW2" i="2"/>
  <c r="S43" i="2"/>
  <c r="S6" i="2"/>
  <c r="S5" i="2"/>
  <c r="S8" i="2"/>
  <c r="B24" i="2"/>
  <c r="B40" i="2"/>
  <c r="B41" i="2"/>
  <c r="B48" i="2"/>
  <c r="B56" i="2"/>
  <c r="B58" i="2"/>
  <c r="B59" i="2"/>
  <c r="B64" i="2"/>
  <c r="B65" i="2"/>
  <c r="B72" i="2"/>
  <c r="B80" i="2"/>
  <c r="B81" i="2"/>
  <c r="B82" i="2"/>
  <c r="B88" i="2"/>
  <c r="B96" i="2"/>
  <c r="B97" i="2"/>
  <c r="B104" i="2"/>
  <c r="B105" i="2"/>
  <c r="B112" i="2"/>
  <c r="B114" i="2"/>
  <c r="B120" i="2"/>
  <c r="B121" i="2"/>
  <c r="B128" i="2"/>
  <c r="B136" i="2"/>
  <c r="B144" i="2"/>
  <c r="B145" i="2"/>
  <c r="B152" i="2"/>
  <c r="B153" i="2"/>
  <c r="B157" i="2"/>
  <c r="B160" i="2"/>
  <c r="B168" i="2"/>
  <c r="B169" i="2"/>
  <c r="B176" i="2"/>
  <c r="B177" i="2"/>
  <c r="B179" i="2"/>
  <c r="B184" i="2"/>
  <c r="B192" i="2"/>
  <c r="B200" i="2"/>
  <c r="B208" i="2"/>
  <c r="B211" i="2"/>
  <c r="B216" i="2"/>
  <c r="B224" i="2"/>
  <c r="B232" i="2"/>
  <c r="B233" i="2"/>
  <c r="B240" i="2"/>
  <c r="B248" i="2"/>
  <c r="B249" i="2"/>
  <c r="B256" i="2"/>
  <c r="B257" i="2"/>
  <c r="B264" i="2"/>
  <c r="B272" i="2"/>
  <c r="B273" i="2"/>
  <c r="B274" i="2"/>
  <c r="B275" i="2"/>
  <c r="B280" i="2"/>
  <c r="B281" i="2"/>
  <c r="B288" i="2"/>
  <c r="B289" i="2"/>
  <c r="B296" i="2"/>
  <c r="B297" i="2"/>
  <c r="B298" i="2"/>
  <c r="B299" i="2"/>
  <c r="B303" i="2"/>
  <c r="B304" i="2"/>
  <c r="B312" i="2"/>
  <c r="B319" i="2"/>
  <c r="B320" i="2"/>
  <c r="B328" i="2"/>
  <c r="B336" i="2"/>
  <c r="B337" i="2"/>
  <c r="B344" i="2"/>
  <c r="B352" i="2"/>
  <c r="B360" i="2"/>
  <c r="B361" i="2"/>
  <c r="B362" i="2"/>
  <c r="B368" i="2"/>
  <c r="B369" i="2"/>
  <c r="B376" i="2"/>
  <c r="B384" i="2"/>
  <c r="B392" i="2"/>
  <c r="B393" i="2"/>
  <c r="B400" i="2"/>
  <c r="B401" i="2"/>
  <c r="B408" i="2"/>
  <c r="B416" i="2"/>
  <c r="B417" i="2"/>
  <c r="B424" i="2"/>
  <c r="B425" i="2"/>
  <c r="B432" i="2"/>
  <c r="B435" i="2"/>
  <c r="B440" i="2"/>
  <c r="B447" i="2"/>
  <c r="B448" i="2"/>
  <c r="B456" i="2"/>
  <c r="B464" i="2"/>
  <c r="B465" i="2"/>
  <c r="B466" i="2"/>
  <c r="B472" i="2"/>
  <c r="B480" i="2"/>
  <c r="B488" i="2"/>
  <c r="B496" i="2"/>
  <c r="B498" i="2"/>
  <c r="S4" i="2"/>
  <c r="S7" i="2"/>
  <c r="S280" i="2"/>
  <c r="S9" i="2"/>
  <c r="S281" i="2"/>
  <c r="S10" i="2"/>
  <c r="S107" i="2"/>
  <c r="S11" i="2"/>
  <c r="S302" i="2"/>
  <c r="S12" i="2"/>
  <c r="S303" i="2"/>
  <c r="S13" i="2"/>
  <c r="S15" i="2"/>
  <c r="S276" i="2"/>
  <c r="S17" i="2"/>
  <c r="S16" i="2"/>
  <c r="S347" i="2"/>
  <c r="S14" i="2"/>
  <c r="S24" i="2"/>
  <c r="S282" i="2"/>
  <c r="S42" i="2"/>
  <c r="S19" i="2"/>
  <c r="S283" i="2"/>
  <c r="S21" i="2"/>
  <c r="S18" i="2"/>
  <c r="S22" i="2"/>
  <c r="S20" i="2"/>
  <c r="S25" i="2"/>
  <c r="S284" i="2"/>
  <c r="S29" i="2"/>
  <c r="S285" i="2"/>
  <c r="S41" i="2"/>
  <c r="S286" i="2"/>
  <c r="S26" i="2"/>
  <c r="S46" i="2"/>
  <c r="S27" i="2"/>
  <c r="S23" i="2"/>
  <c r="S287" i="2"/>
  <c r="S30" i="2"/>
  <c r="S288" i="2"/>
  <c r="S31" i="2"/>
  <c r="S87" i="2"/>
  <c r="S91" i="2"/>
  <c r="S94" i="2"/>
  <c r="S300" i="2"/>
  <c r="S108" i="2"/>
  <c r="S304" i="2"/>
  <c r="S28" i="2"/>
  <c r="S144" i="2"/>
  <c r="S145" i="2"/>
  <c r="S32" i="2"/>
  <c r="S311" i="2"/>
  <c r="S36" i="2"/>
  <c r="S202" i="2"/>
  <c r="S33" i="2"/>
  <c r="S324" i="2"/>
  <c r="S44" i="2"/>
  <c r="S224" i="2"/>
  <c r="S34" i="2"/>
  <c r="S332" i="2"/>
  <c r="S45" i="2"/>
  <c r="S333" i="2"/>
  <c r="S35" i="2"/>
  <c r="S251" i="2"/>
  <c r="S37" i="2"/>
  <c r="S252" i="2"/>
  <c r="S38" i="2"/>
  <c r="S253" i="2"/>
  <c r="S39" i="2"/>
  <c r="S341" i="2"/>
  <c r="S40" i="2"/>
  <c r="S342" i="2"/>
  <c r="S261" i="2"/>
  <c r="S47" i="2"/>
  <c r="S343" i="2"/>
  <c r="S48" i="2"/>
  <c r="S344" i="2"/>
  <c r="S49" i="2"/>
  <c r="S269" i="2"/>
  <c r="S345" i="2"/>
  <c r="S272" i="2"/>
  <c r="S346" i="2"/>
  <c r="S277" i="2"/>
  <c r="S278" i="2"/>
  <c r="S289" i="2"/>
  <c r="S290" i="2"/>
  <c r="S66" i="2"/>
  <c r="S295" i="2"/>
  <c r="S69" i="2"/>
  <c r="S296" i="2"/>
  <c r="S72" i="2"/>
  <c r="S297" i="2"/>
  <c r="S75" i="2"/>
  <c r="S77" i="2"/>
  <c r="S299" i="2"/>
  <c r="S82" i="2"/>
  <c r="S88" i="2"/>
  <c r="S89" i="2"/>
  <c r="S90" i="2"/>
  <c r="S92" i="2"/>
  <c r="S93" i="2"/>
  <c r="S95" i="2"/>
  <c r="S301" i="2"/>
  <c r="S98" i="2"/>
  <c r="S101" i="2"/>
  <c r="S104" i="2"/>
  <c r="S109" i="2"/>
  <c r="S305" i="2"/>
  <c r="S130" i="2"/>
  <c r="S133" i="2"/>
  <c r="S136" i="2"/>
  <c r="S141" i="2"/>
  <c r="S146" i="2"/>
  <c r="S312" i="2"/>
  <c r="S158" i="2"/>
  <c r="S316" i="2"/>
  <c r="S164" i="2"/>
  <c r="S317" i="2"/>
  <c r="S170" i="2"/>
  <c r="S318" i="2"/>
  <c r="S173" i="2"/>
  <c r="S319" i="2"/>
  <c r="S178" i="2"/>
  <c r="S320" i="2"/>
  <c r="S182" i="2"/>
  <c r="S192" i="2"/>
  <c r="S322" i="2"/>
  <c r="S197" i="2"/>
  <c r="S323" i="2"/>
  <c r="S201" i="2"/>
  <c r="S203" i="2"/>
  <c r="S325" i="2"/>
  <c r="S206" i="2"/>
  <c r="S326" i="2"/>
  <c r="S209" i="2"/>
  <c r="S327" i="2"/>
  <c r="S212" i="2"/>
  <c r="S328" i="2"/>
  <c r="S216" i="2"/>
  <c r="S329" i="2"/>
  <c r="S221" i="2"/>
  <c r="S330" i="2"/>
  <c r="S222" i="2"/>
  <c r="S331" i="2"/>
  <c r="S225" i="2"/>
  <c r="S334" i="2"/>
  <c r="S228" i="2"/>
  <c r="S335" i="2"/>
  <c r="S231" i="2"/>
  <c r="S336" i="2"/>
  <c r="S236" i="2"/>
  <c r="S337" i="2"/>
  <c r="S241" i="2"/>
  <c r="S338" i="2"/>
  <c r="S244" i="2"/>
  <c r="S339" i="2"/>
  <c r="S248" i="2"/>
  <c r="S340" i="2"/>
  <c r="S254" i="2"/>
  <c r="S255" i="2"/>
  <c r="S256" i="2"/>
  <c r="S257" i="2"/>
  <c r="S258" i="2"/>
  <c r="S259" i="2"/>
  <c r="S260" i="2"/>
  <c r="S262" i="2"/>
  <c r="S263" i="2"/>
  <c r="S264" i="2"/>
  <c r="S265" i="2"/>
  <c r="S266" i="2"/>
  <c r="S267" i="2"/>
  <c r="S268" i="2"/>
  <c r="S270" i="2"/>
  <c r="S271" i="2"/>
  <c r="S273" i="2"/>
  <c r="S274" i="2"/>
  <c r="S275" i="2"/>
  <c r="S291" i="2"/>
  <c r="S54" i="2"/>
  <c r="S292" i="2"/>
  <c r="S59" i="2"/>
  <c r="S293" i="2"/>
  <c r="S62" i="2"/>
  <c r="S294" i="2"/>
  <c r="S65" i="2"/>
  <c r="S67" i="2"/>
  <c r="S68" i="2"/>
  <c r="S70" i="2"/>
  <c r="S71" i="2"/>
  <c r="S73" i="2"/>
  <c r="S298" i="2"/>
  <c r="S74" i="2"/>
  <c r="S76" i="2"/>
  <c r="S78" i="2"/>
  <c r="S79" i="2"/>
  <c r="S80" i="2"/>
  <c r="S81" i="2"/>
  <c r="S83" i="2"/>
  <c r="S84" i="2"/>
  <c r="S85" i="2"/>
  <c r="S86" i="2"/>
  <c r="S96" i="2"/>
  <c r="S97" i="2"/>
  <c r="S99" i="2"/>
  <c r="S100" i="2"/>
  <c r="S102" i="2"/>
  <c r="S103" i="2"/>
  <c r="S105" i="2"/>
  <c r="S106" i="2"/>
  <c r="S110" i="2"/>
  <c r="S116" i="2"/>
  <c r="S306" i="2"/>
  <c r="S118" i="2"/>
  <c r="S307" i="2"/>
  <c r="S121" i="2"/>
  <c r="S308" i="2"/>
  <c r="S125" i="2"/>
  <c r="S309" i="2"/>
  <c r="S127" i="2"/>
  <c r="S310" i="2"/>
  <c r="S131" i="2"/>
  <c r="S132" i="2"/>
  <c r="S134" i="2"/>
  <c r="S135" i="2"/>
  <c r="S137" i="2"/>
  <c r="S138" i="2"/>
  <c r="S139" i="2"/>
  <c r="S140" i="2"/>
  <c r="S142" i="2"/>
  <c r="S143" i="2"/>
  <c r="S147" i="2"/>
  <c r="S313" i="2"/>
  <c r="S151" i="2"/>
  <c r="S314" i="2"/>
  <c r="S155" i="2"/>
  <c r="S156" i="2"/>
  <c r="S315" i="2"/>
  <c r="S159" i="2"/>
  <c r="S160" i="2"/>
  <c r="S161" i="2"/>
  <c r="S162" i="2"/>
  <c r="S163" i="2"/>
  <c r="S165" i="2"/>
  <c r="S166" i="2"/>
  <c r="S167" i="2"/>
  <c r="S168" i="2"/>
  <c r="S169" i="2"/>
  <c r="S171" i="2"/>
  <c r="S172" i="2"/>
  <c r="S174" i="2"/>
  <c r="S175" i="2"/>
  <c r="S176" i="2"/>
  <c r="S177" i="2"/>
  <c r="S179" i="2"/>
  <c r="S180" i="2"/>
  <c r="S181" i="2"/>
  <c r="S183" i="2"/>
  <c r="S184" i="2"/>
  <c r="S321" i="2"/>
  <c r="S187" i="2"/>
  <c r="S190" i="2"/>
  <c r="S191" i="2"/>
  <c r="S193" i="2"/>
  <c r="S195" i="2"/>
  <c r="S196" i="2"/>
  <c r="S198" i="2"/>
  <c r="S199" i="2"/>
  <c r="S200" i="2"/>
  <c r="S204" i="2"/>
  <c r="S205" i="2"/>
  <c r="S207" i="2"/>
  <c r="S208" i="2"/>
  <c r="S210" i="2"/>
  <c r="S211" i="2"/>
  <c r="S213" i="2"/>
  <c r="S214" i="2"/>
  <c r="S215" i="2"/>
  <c r="S217" i="2"/>
  <c r="S218" i="2"/>
  <c r="S219" i="2"/>
  <c r="S220" i="2"/>
  <c r="S223" i="2"/>
  <c r="S226" i="2"/>
  <c r="S227" i="2"/>
  <c r="S229" i="2"/>
  <c r="S230" i="2"/>
  <c r="S232" i="2"/>
  <c r="S233" i="2"/>
  <c r="S234" i="2"/>
  <c r="S235" i="2"/>
  <c r="S237" i="2"/>
  <c r="S238" i="2"/>
  <c r="S239" i="2"/>
  <c r="S240" i="2"/>
  <c r="S242" i="2"/>
  <c r="S243" i="2"/>
  <c r="S245" i="2"/>
  <c r="S246" i="2"/>
  <c r="S247" i="2"/>
  <c r="S249" i="2"/>
  <c r="S250" i="2"/>
  <c r="S50" i="2"/>
  <c r="S51" i="2"/>
  <c r="S52" i="2"/>
  <c r="S53" i="2"/>
  <c r="S55" i="2"/>
  <c r="S56" i="2"/>
  <c r="S57" i="2"/>
  <c r="S58" i="2"/>
  <c r="S60" i="2"/>
  <c r="S61" i="2"/>
  <c r="S63" i="2"/>
  <c r="S64" i="2"/>
  <c r="S111" i="2"/>
  <c r="S112" i="2"/>
  <c r="S113" i="2"/>
  <c r="S114" i="2"/>
  <c r="S115" i="2"/>
  <c r="S117" i="2"/>
  <c r="S119" i="2"/>
  <c r="S120" i="2"/>
  <c r="S122" i="2"/>
  <c r="S123" i="2"/>
  <c r="S124" i="2"/>
  <c r="S126" i="2"/>
  <c r="S128" i="2"/>
  <c r="S129" i="2"/>
  <c r="S148" i="2"/>
  <c r="S149" i="2"/>
  <c r="S150" i="2"/>
  <c r="S152" i="2"/>
  <c r="S153" i="2"/>
  <c r="S154" i="2"/>
  <c r="S157" i="2"/>
  <c r="S185" i="2"/>
  <c r="S186" i="2"/>
  <c r="S188" i="2"/>
  <c r="S189" i="2"/>
  <c r="S194" i="2"/>
  <c r="S448" i="2"/>
  <c r="S449" i="2"/>
  <c r="S459" i="2"/>
  <c r="S388" i="2"/>
  <c r="S389" i="2"/>
  <c r="S399" i="2"/>
  <c r="S398" i="2"/>
  <c r="S405" i="2"/>
  <c r="S406" i="2"/>
  <c r="S411" i="2"/>
  <c r="S412" i="2"/>
  <c r="S415" i="2"/>
  <c r="S416" i="2"/>
  <c r="S422" i="2"/>
  <c r="S423" i="2"/>
  <c r="S446" i="2"/>
  <c r="S447" i="2"/>
  <c r="S451" i="2"/>
  <c r="S452" i="2"/>
  <c r="S453" i="2"/>
  <c r="S456" i="2"/>
  <c r="S457" i="2"/>
  <c r="S466" i="2"/>
  <c r="S467" i="2"/>
  <c r="S348" i="2"/>
  <c r="S349" i="2"/>
  <c r="S354" i="2"/>
  <c r="S355" i="2"/>
  <c r="S357" i="2"/>
  <c r="S358" i="2"/>
  <c r="S360" i="2"/>
  <c r="S361" i="2"/>
  <c r="S362" i="2"/>
  <c r="S363" i="2"/>
  <c r="S364" i="2"/>
  <c r="S365" i="2"/>
  <c r="S367" i="2"/>
  <c r="S369" i="2"/>
  <c r="S370" i="2"/>
  <c r="S376" i="2"/>
  <c r="S377" i="2"/>
  <c r="S380" i="2"/>
  <c r="S381" i="2"/>
  <c r="S382" i="2"/>
  <c r="S383" i="2"/>
  <c r="S390" i="2"/>
  <c r="S391" i="2"/>
  <c r="S396" i="2"/>
  <c r="S397" i="2"/>
  <c r="S407" i="2"/>
  <c r="S408" i="2"/>
  <c r="S413" i="2"/>
  <c r="S414" i="2"/>
  <c r="S417" i="2"/>
  <c r="S420" i="2"/>
  <c r="S421" i="2"/>
  <c r="S424" i="2"/>
  <c r="S279" i="2"/>
  <c r="S425" i="2"/>
  <c r="S428" i="2"/>
  <c r="S429" i="2"/>
  <c r="S441" i="2"/>
  <c r="S442" i="2"/>
  <c r="S450" i="2"/>
  <c r="S463" i="2"/>
  <c r="S454" i="2"/>
  <c r="S458" i="2"/>
  <c r="S464" i="2"/>
  <c r="S468" i="2"/>
  <c r="S469" i="2"/>
  <c r="S470" i="2"/>
  <c r="S471" i="2"/>
  <c r="S350" i="2"/>
  <c r="S351" i="2"/>
  <c r="S352" i="2"/>
  <c r="S353" i="2"/>
  <c r="S356" i="2"/>
  <c r="S359" i="2"/>
  <c r="S366" i="2"/>
  <c r="S368" i="2"/>
  <c r="S371" i="2"/>
  <c r="S455" i="2"/>
  <c r="S372" i="2"/>
  <c r="S373" i="2"/>
  <c r="S374" i="2"/>
  <c r="S375" i="2"/>
  <c r="S378" i="2"/>
  <c r="S379" i="2"/>
  <c r="S384" i="2"/>
  <c r="S387" i="2"/>
  <c r="S386" i="2"/>
  <c r="S385" i="2"/>
  <c r="S460" i="2"/>
  <c r="S461" i="2"/>
  <c r="S392" i="2"/>
  <c r="S393" i="2"/>
  <c r="S394" i="2"/>
  <c r="S395" i="2"/>
  <c r="S400" i="2"/>
  <c r="S401" i="2"/>
  <c r="S403" i="2"/>
  <c r="S402" i="2"/>
  <c r="S462" i="2"/>
  <c r="S404" i="2"/>
  <c r="S409" i="2"/>
  <c r="S410" i="2"/>
  <c r="S465" i="2"/>
  <c r="S418" i="2"/>
  <c r="S419" i="2"/>
  <c r="S426" i="2"/>
  <c r="S427" i="2"/>
  <c r="S430" i="2"/>
  <c r="S431" i="2"/>
  <c r="S432" i="2"/>
  <c r="S433" i="2"/>
  <c r="S434" i="2"/>
  <c r="S435" i="2"/>
  <c r="S436" i="2"/>
  <c r="S437" i="2"/>
  <c r="S438" i="2"/>
  <c r="S439" i="2"/>
  <c r="S440" i="2"/>
  <c r="S443" i="2"/>
  <c r="S444" i="2"/>
  <c r="S445" i="2"/>
  <c r="S472" i="2"/>
  <c r="S473" i="2"/>
  <c r="S474" i="2"/>
  <c r="S475" i="2"/>
  <c r="S476" i="2"/>
  <c r="S477" i="2"/>
  <c r="S478" i="2"/>
  <c r="S479" i="2"/>
  <c r="S480" i="2"/>
  <c r="S481" i="2"/>
  <c r="S482" i="2"/>
  <c r="S483" i="2"/>
  <c r="S484" i="2"/>
  <c r="S485" i="2"/>
  <c r="S486" i="2"/>
  <c r="S487" i="2"/>
  <c r="S488" i="2"/>
  <c r="S489" i="2"/>
  <c r="S490" i="2"/>
  <c r="S491" i="2"/>
  <c r="S492" i="2"/>
  <c r="S493" i="2"/>
  <c r="S494" i="2"/>
  <c r="S495" i="2"/>
  <c r="S496" i="2"/>
  <c r="S497" i="2"/>
  <c r="S498" i="2"/>
  <c r="S499" i="2"/>
  <c r="S500" i="2"/>
  <c r="S501" i="2"/>
  <c r="S502" i="2"/>
  <c r="S503" i="2"/>
  <c r="AB2" i="2"/>
  <c r="AD2" i="2"/>
  <c r="AF2" i="2"/>
  <c r="AH2" i="2"/>
  <c r="AJ2" i="2"/>
  <c r="AN2" i="2"/>
  <c r="AO2" i="2"/>
  <c r="AP2" i="2"/>
  <c r="AR2" i="2"/>
  <c r="AZ2" i="2"/>
  <c r="AX2" i="2"/>
  <c r="AV2" i="2"/>
  <c r="AU2" i="2"/>
  <c r="AL2" i="2"/>
  <c r="DW18" i="2"/>
  <c r="DW10" i="2"/>
  <c r="DW8" i="2"/>
  <c r="AT2" i="2"/>
  <c r="DP4" i="2" a="1"/>
  <c r="DP4" i="2"/>
  <c r="DI10" i="2"/>
  <c r="DJ6" i="2"/>
  <c r="DJ5" i="2"/>
  <c r="DO4" i="2"/>
  <c r="DJ4" i="2"/>
  <c r="DX18" i="2"/>
  <c r="M277" i="2" l="1"/>
  <c r="AO277" i="2"/>
  <c r="M356" i="2"/>
  <c r="AY356" i="2"/>
  <c r="M316" i="2"/>
  <c r="Q316" i="2" s="1"/>
  <c r="D316" i="2" s="1"/>
  <c r="C316" i="2" s="1"/>
  <c r="AY316" i="2"/>
  <c r="AG277" i="2"/>
  <c r="M499" i="2"/>
  <c r="Q499" i="2" s="1"/>
  <c r="D499" i="2" s="1"/>
  <c r="C499" i="2" s="1"/>
  <c r="AU499" i="2"/>
  <c r="M259" i="2"/>
  <c r="Y259" i="2"/>
  <c r="AM259" i="2"/>
  <c r="M227" i="2"/>
  <c r="Q227" i="2" s="1"/>
  <c r="D227" i="2" s="1"/>
  <c r="C227" i="2" s="1"/>
  <c r="B227" i="2"/>
  <c r="M211" i="2"/>
  <c r="Q211" i="2" s="1"/>
  <c r="D211" i="2" s="1"/>
  <c r="C211" i="2" s="1"/>
  <c r="AM211" i="2"/>
  <c r="M91" i="2"/>
  <c r="Y91" i="2"/>
  <c r="B91" i="2"/>
  <c r="AU220" i="2"/>
  <c r="B426" i="2"/>
  <c r="AM426" i="2"/>
  <c r="AS426" i="2"/>
  <c r="AO426" i="2"/>
  <c r="M378" i="2"/>
  <c r="AY378" i="2"/>
  <c r="Y378" i="2"/>
  <c r="M354" i="2"/>
  <c r="Q354" i="2" s="1"/>
  <c r="D354" i="2" s="1"/>
  <c r="C354" i="2" s="1"/>
  <c r="AM354" i="2"/>
  <c r="M322" i="2"/>
  <c r="Q322" i="2" s="1"/>
  <c r="D322" i="2" s="1"/>
  <c r="C322" i="2" s="1"/>
  <c r="Y322" i="2"/>
  <c r="M290" i="2"/>
  <c r="Q290" i="2" s="1"/>
  <c r="D290" i="2" s="1"/>
  <c r="C290" i="2" s="1"/>
  <c r="AM290" i="2"/>
  <c r="AO290" i="2"/>
  <c r="Y290" i="2"/>
  <c r="M266" i="2"/>
  <c r="AY266" i="2"/>
  <c r="B266" i="2"/>
  <c r="AC266" i="2"/>
  <c r="M66" i="2"/>
  <c r="Q66" i="2" s="1"/>
  <c r="D66" i="2" s="1"/>
  <c r="C66" i="2" s="1"/>
  <c r="Y66" i="2"/>
  <c r="AO314" i="2"/>
  <c r="Y122" i="2"/>
  <c r="Y98" i="2"/>
  <c r="M475" i="2"/>
  <c r="Q475" i="2" s="1"/>
  <c r="D475" i="2" s="1"/>
  <c r="C475" i="2" s="1"/>
  <c r="Y475" i="2"/>
  <c r="M299" i="2"/>
  <c r="Q299" i="2" s="1"/>
  <c r="D299" i="2" s="1"/>
  <c r="C299" i="2" s="1"/>
  <c r="AY299" i="2"/>
  <c r="AS299" i="2"/>
  <c r="AY267" i="2"/>
  <c r="Y267" i="2"/>
  <c r="M75" i="2"/>
  <c r="Q75" i="2" s="1"/>
  <c r="D75" i="2" s="1"/>
  <c r="C75" i="2" s="1"/>
  <c r="AS75" i="2"/>
  <c r="AU75" i="2"/>
  <c r="AY75" i="2"/>
  <c r="M67" i="2"/>
  <c r="Q67" i="2" s="1"/>
  <c r="D67" i="2" s="1"/>
  <c r="C67" i="2" s="1"/>
  <c r="AY67" i="2"/>
  <c r="M59" i="2"/>
  <c r="AY59" i="2"/>
  <c r="M43" i="2"/>
  <c r="Q43" i="2" s="1"/>
  <c r="D43" i="2" s="1"/>
  <c r="C43" i="2" s="1"/>
  <c r="AI43" i="2"/>
  <c r="AI372" i="2"/>
  <c r="AG235" i="2"/>
  <c r="AY490" i="2"/>
  <c r="Y490" i="2"/>
  <c r="M418" i="2"/>
  <c r="AS418" i="2"/>
  <c r="M386" i="2"/>
  <c r="AO386" i="2"/>
  <c r="N386" i="2"/>
  <c r="T386" i="2" s="1"/>
  <c r="F386" i="2" s="1"/>
  <c r="E386" i="2" s="1"/>
  <c r="M106" i="2"/>
  <c r="Q106" i="2" s="1"/>
  <c r="D106" i="2" s="1"/>
  <c r="C106" i="2" s="1"/>
  <c r="B106" i="2"/>
  <c r="M90" i="2"/>
  <c r="B90" i="2"/>
  <c r="B235" i="2"/>
  <c r="N323" i="2"/>
  <c r="T323" i="2" s="1"/>
  <c r="F323" i="2" s="1"/>
  <c r="E323" i="2" s="1"/>
  <c r="B75" i="2"/>
  <c r="AO251" i="2"/>
  <c r="AM226" i="2"/>
  <c r="AM314" i="2"/>
  <c r="N426" i="2"/>
  <c r="N26" i="2"/>
  <c r="M269" i="2"/>
  <c r="AM269" i="2"/>
  <c r="M476" i="2"/>
  <c r="Q476" i="2" s="1"/>
  <c r="D476" i="2" s="1"/>
  <c r="C476" i="2" s="1"/>
  <c r="AS476" i="2"/>
  <c r="M276" i="2"/>
  <c r="Q276" i="2" s="1"/>
  <c r="D276" i="2" s="1"/>
  <c r="C276" i="2" s="1"/>
  <c r="AS276" i="2"/>
  <c r="M355" i="2"/>
  <c r="Y355" i="2"/>
  <c r="AC187" i="2"/>
  <c r="AG187" i="2"/>
  <c r="B187" i="2"/>
  <c r="M147" i="2"/>
  <c r="Q147" i="2" s="1"/>
  <c r="D147" i="2" s="1"/>
  <c r="C147" i="2" s="1"/>
  <c r="AC147" i="2"/>
  <c r="M27" i="2"/>
  <c r="Q27" i="2" s="1"/>
  <c r="D27" i="2" s="1"/>
  <c r="C27" i="2" s="1"/>
  <c r="AS27" i="2"/>
  <c r="B27" i="2"/>
  <c r="M402" i="2"/>
  <c r="B402" i="2"/>
  <c r="AG362" i="2"/>
  <c r="Y362" i="2"/>
  <c r="B314" i="2"/>
  <c r="AG372" i="2"/>
  <c r="AC418" i="2"/>
  <c r="AA357" i="2"/>
  <c r="B442" i="2"/>
  <c r="B43" i="2"/>
  <c r="AM402" i="2"/>
  <c r="AY283" i="2"/>
  <c r="AA300" i="2"/>
  <c r="AS291" i="2"/>
  <c r="M20" i="2"/>
  <c r="Q20" i="2" s="1"/>
  <c r="D20" i="2" s="1"/>
  <c r="C20" i="2" s="1"/>
  <c r="AO20" i="2"/>
  <c r="M491" i="2"/>
  <c r="AU491" i="2"/>
  <c r="M371" i="2"/>
  <c r="Q371" i="2" s="1"/>
  <c r="D371" i="2" s="1"/>
  <c r="C371" i="2" s="1"/>
  <c r="B371" i="2"/>
  <c r="AG371" i="2"/>
  <c r="AM379" i="2"/>
  <c r="AC355" i="2"/>
  <c r="AS259" i="2"/>
  <c r="AG323" i="2"/>
  <c r="M466" i="2"/>
  <c r="AI466" i="2"/>
  <c r="AM410" i="2"/>
  <c r="AO410" i="2"/>
  <c r="B410" i="2"/>
  <c r="M338" i="2"/>
  <c r="AS338" i="2"/>
  <c r="M282" i="2"/>
  <c r="B282" i="2"/>
  <c r="M74" i="2"/>
  <c r="Q74" i="2" s="1"/>
  <c r="D74" i="2" s="1"/>
  <c r="C74" i="2" s="1"/>
  <c r="AG74" i="2"/>
  <c r="B74" i="2"/>
  <c r="M42" i="2"/>
  <c r="Q42" i="2" s="1"/>
  <c r="D42" i="2" s="1"/>
  <c r="C42" i="2" s="1"/>
  <c r="AG42" i="2"/>
  <c r="B204" i="2"/>
  <c r="Y499" i="2"/>
  <c r="AS370" i="2"/>
  <c r="AA355" i="2"/>
  <c r="AY291" i="2"/>
  <c r="AS277" i="2"/>
  <c r="N27" i="2"/>
  <c r="T27" i="2" s="1"/>
  <c r="F27" i="2" s="1"/>
  <c r="E27" i="2" s="1"/>
  <c r="B339" i="2"/>
  <c r="AY410" i="2"/>
  <c r="AY290" i="2"/>
  <c r="B411" i="2"/>
  <c r="B258" i="2"/>
  <c r="B195" i="2"/>
  <c r="B98" i="2"/>
  <c r="AA418" i="2"/>
  <c r="AC386" i="2"/>
  <c r="AO274" i="2"/>
  <c r="B467" i="2"/>
  <c r="B66" i="2"/>
  <c r="B42" i="2"/>
  <c r="AC427" i="2"/>
  <c r="Y418" i="2"/>
  <c r="AY282" i="2"/>
  <c r="AO275" i="2"/>
  <c r="AM274" i="2"/>
  <c r="AU266" i="2"/>
  <c r="AS243" i="2"/>
  <c r="Y67" i="2"/>
  <c r="B457" i="2"/>
  <c r="B433" i="2"/>
  <c r="B377" i="2"/>
  <c r="B353" i="2"/>
  <c r="B305" i="2"/>
  <c r="B137" i="2"/>
  <c r="B113" i="2"/>
  <c r="B57" i="2"/>
  <c r="B33" i="2"/>
  <c r="AC457" i="2"/>
  <c r="AA441" i="2"/>
  <c r="AY433" i="2"/>
  <c r="AA425" i="2"/>
  <c r="AM417" i="2"/>
  <c r="AU409" i="2"/>
  <c r="AC401" i="2"/>
  <c r="AU385" i="2"/>
  <c r="AC377" i="2"/>
  <c r="AG369" i="2"/>
  <c r="Y353" i="2"/>
  <c r="AY345" i="2"/>
  <c r="AS281" i="2"/>
  <c r="AC281" i="2"/>
  <c r="AC265" i="2"/>
  <c r="AY257" i="2"/>
  <c r="AA257" i="2"/>
  <c r="AU249" i="2"/>
  <c r="AY241" i="2"/>
  <c r="AG241" i="2"/>
  <c r="AO233" i="2"/>
  <c r="Y233" i="2"/>
  <c r="AA201" i="2"/>
  <c r="AI177" i="2"/>
  <c r="AY169" i="2"/>
  <c r="AA169" i="2"/>
  <c r="AC161" i="2"/>
  <c r="AS153" i="2"/>
  <c r="AO145" i="2"/>
  <c r="AG145" i="2"/>
  <c r="AI137" i="2"/>
  <c r="AG129" i="2"/>
  <c r="AG121" i="2"/>
  <c r="AU105" i="2"/>
  <c r="AG105" i="2"/>
  <c r="AS97" i="2"/>
  <c r="AC97" i="2"/>
  <c r="AU89" i="2"/>
  <c r="AO81" i="2"/>
  <c r="AS73" i="2"/>
  <c r="AI73" i="2"/>
  <c r="AA73" i="2"/>
  <c r="AY65" i="2"/>
  <c r="AI65" i="2"/>
  <c r="AY57" i="2"/>
  <c r="AC41" i="2"/>
  <c r="AU33" i="2"/>
  <c r="B161" i="2"/>
  <c r="B73" i="2"/>
  <c r="AM489" i="2"/>
  <c r="Y441" i="2"/>
  <c r="AU433" i="2"/>
  <c r="Y425" i="2"/>
  <c r="AI417" i="2"/>
  <c r="AS409" i="2"/>
  <c r="AU401" i="2"/>
  <c r="AA401" i="2"/>
  <c r="AU393" i="2"/>
  <c r="AC393" i="2"/>
  <c r="AU377" i="2"/>
  <c r="AY361" i="2"/>
  <c r="AA361" i="2"/>
  <c r="AS353" i="2"/>
  <c r="AA281" i="2"/>
  <c r="AU273" i="2"/>
  <c r="AG273" i="2"/>
  <c r="Y273" i="2"/>
  <c r="AY265" i="2"/>
  <c r="AA265" i="2"/>
  <c r="AU257" i="2"/>
  <c r="Y257" i="2"/>
  <c r="AG249" i="2"/>
  <c r="Y249" i="2"/>
  <c r="AO241" i="2"/>
  <c r="AM233" i="2"/>
  <c r="AM225" i="2"/>
  <c r="AG225" i="2"/>
  <c r="AG177" i="2"/>
  <c r="AU169" i="2"/>
  <c r="Y169" i="2"/>
  <c r="AY161" i="2"/>
  <c r="AA161" i="2"/>
  <c r="AO153" i="2"/>
  <c r="AU137" i="2"/>
  <c r="AG137" i="2"/>
  <c r="AU129" i="2"/>
  <c r="AO121" i="2"/>
  <c r="AY113" i="2"/>
  <c r="AI113" i="2"/>
  <c r="AS105" i="2"/>
  <c r="AA97" i="2"/>
  <c r="AS89" i="2"/>
  <c r="AC89" i="2"/>
  <c r="AM81" i="2"/>
  <c r="AG65" i="2"/>
  <c r="B265" i="2"/>
  <c r="B241" i="2"/>
  <c r="B129" i="2"/>
  <c r="B89" i="2"/>
  <c r="B49" i="2"/>
  <c r="AS401" i="2"/>
  <c r="AS393" i="2"/>
  <c r="AS377" i="2"/>
  <c r="Y361" i="2"/>
  <c r="AO281" i="2"/>
  <c r="Y281" i="2"/>
  <c r="AU265" i="2"/>
  <c r="Y265" i="2"/>
  <c r="AC249" i="2"/>
  <c r="AO225" i="2"/>
  <c r="AU193" i="2"/>
  <c r="AC177" i="2"/>
  <c r="AU161" i="2"/>
  <c r="AM153" i="2"/>
  <c r="AU145" i="2"/>
  <c r="AS129" i="2"/>
  <c r="AG113" i="2"/>
  <c r="AC105" i="2"/>
  <c r="AO97" i="2"/>
  <c r="Y97" i="2"/>
  <c r="AA89" i="2"/>
  <c r="AI81" i="2"/>
  <c r="AU65" i="2"/>
  <c r="AU41" i="2"/>
  <c r="AM33" i="2"/>
  <c r="B391" i="2"/>
  <c r="AC455" i="2"/>
  <c r="AM439" i="2"/>
  <c r="AM375" i="2"/>
  <c r="B463" i="2"/>
  <c r="B407" i="2"/>
  <c r="AI463" i="2"/>
  <c r="AC367" i="2"/>
  <c r="AS319" i="2"/>
  <c r="B439" i="2"/>
  <c r="B311" i="2"/>
  <c r="AI487" i="2"/>
  <c r="AG439" i="2"/>
  <c r="AG399" i="2"/>
  <c r="AG375" i="2"/>
  <c r="AA367" i="2"/>
  <c r="Y359" i="2"/>
  <c r="AU335" i="2"/>
  <c r="B479" i="2"/>
  <c r="B308" i="2"/>
  <c r="B237" i="2"/>
  <c r="B196" i="2"/>
  <c r="B172" i="2"/>
  <c r="AG503" i="2"/>
  <c r="AU495" i="2"/>
  <c r="Y495" i="2"/>
  <c r="AG487" i="2"/>
  <c r="AU479" i="2"/>
  <c r="AA463" i="2"/>
  <c r="AS447" i="2"/>
  <c r="AU431" i="2"/>
  <c r="AA431" i="2"/>
  <c r="AY423" i="2"/>
  <c r="AO391" i="2"/>
  <c r="AC375" i="2"/>
  <c r="AU367" i="2"/>
  <c r="Y367" i="2"/>
  <c r="AS359" i="2"/>
  <c r="AC351" i="2"/>
  <c r="AY340" i="2"/>
  <c r="AU343" i="2"/>
  <c r="AO237" i="2"/>
  <c r="AS335" i="2"/>
  <c r="AC150" i="2"/>
  <c r="AA303" i="2"/>
  <c r="B487" i="2"/>
  <c r="AO503" i="2"/>
  <c r="AG367" i="2"/>
  <c r="AM351" i="2"/>
  <c r="B335" i="2"/>
  <c r="AM487" i="2"/>
  <c r="AY479" i="2"/>
  <c r="AI479" i="2"/>
  <c r="AG423" i="2"/>
  <c r="AA359" i="2"/>
  <c r="AA327" i="2"/>
  <c r="B423" i="2"/>
  <c r="B367" i="2"/>
  <c r="AU447" i="2"/>
  <c r="AC431" i="2"/>
  <c r="AO383" i="2"/>
  <c r="AU359" i="2"/>
  <c r="AG351" i="2"/>
  <c r="B455" i="2"/>
  <c r="B343" i="2"/>
  <c r="B327" i="2"/>
  <c r="B253" i="2"/>
  <c r="B236" i="2"/>
  <c r="B221" i="2"/>
  <c r="AC503" i="2"/>
  <c r="AS495" i="2"/>
  <c r="AC494" i="2"/>
  <c r="AC487" i="2"/>
  <c r="AS479" i="2"/>
  <c r="AC479" i="2"/>
  <c r="AU455" i="2"/>
  <c r="AO447" i="2"/>
  <c r="AC439" i="2"/>
  <c r="AS431" i="2"/>
  <c r="Y431" i="2"/>
  <c r="AY407" i="2"/>
  <c r="AI396" i="2"/>
  <c r="AM391" i="2"/>
  <c r="AY375" i="2"/>
  <c r="AA375" i="2"/>
  <c r="AS367" i="2"/>
  <c r="AO359" i="2"/>
  <c r="AY351" i="2"/>
  <c r="AA351" i="2"/>
  <c r="AY311" i="2"/>
  <c r="AS343" i="2"/>
  <c r="AU244" i="2"/>
  <c r="AS236" i="2"/>
  <c r="AO335" i="2"/>
  <c r="AS213" i="2"/>
  <c r="AO308" i="2"/>
  <c r="N311" i="2"/>
  <c r="T311" i="2" s="1"/>
  <c r="F311" i="2" s="1"/>
  <c r="E311" i="2" s="1"/>
  <c r="AM463" i="2"/>
  <c r="Y447" i="2"/>
  <c r="AC359" i="2"/>
  <c r="AM503" i="2"/>
  <c r="AC495" i="2"/>
  <c r="AA455" i="2"/>
  <c r="AY431" i="2"/>
  <c r="AU415" i="2"/>
  <c r="AI399" i="2"/>
  <c r="AI351" i="2"/>
  <c r="AI343" i="2"/>
  <c r="B503" i="2"/>
  <c r="B383" i="2"/>
  <c r="AA495" i="2"/>
  <c r="AS415" i="2"/>
  <c r="B495" i="2"/>
  <c r="B415" i="2"/>
  <c r="B399" i="2"/>
  <c r="B375" i="2"/>
  <c r="B252" i="2"/>
  <c r="AY503" i="2"/>
  <c r="AA503" i="2"/>
  <c r="AO495" i="2"/>
  <c r="AY487" i="2"/>
  <c r="AA487" i="2"/>
  <c r="AA479" i="2"/>
  <c r="AY463" i="2"/>
  <c r="AS455" i="2"/>
  <c r="AM447" i="2"/>
  <c r="AU439" i="2"/>
  <c r="AA439" i="2"/>
  <c r="AC383" i="2"/>
  <c r="AU375" i="2"/>
  <c r="Y375" i="2"/>
  <c r="AO367" i="2"/>
  <c r="AM359" i="2"/>
  <c r="AU351" i="2"/>
  <c r="Y351" i="2"/>
  <c r="AY335" i="2"/>
  <c r="AC343" i="2"/>
  <c r="AO253" i="2"/>
  <c r="AS244" i="2"/>
  <c r="AG335" i="2"/>
  <c r="AM319" i="2"/>
  <c r="AA61" i="2"/>
  <c r="AG495" i="2"/>
  <c r="AO487" i="2"/>
  <c r="AI431" i="2"/>
  <c r="AI423" i="2"/>
  <c r="AG407" i="2"/>
  <c r="AU399" i="2"/>
  <c r="AS383" i="2"/>
  <c r="B351" i="2"/>
  <c r="AI375" i="2"/>
  <c r="AY359" i="2"/>
  <c r="AY319" i="2"/>
  <c r="AI503" i="2"/>
  <c r="AY495" i="2"/>
  <c r="AG479" i="2"/>
  <c r="AC463" i="2"/>
  <c r="AY367" i="2"/>
  <c r="AC333" i="2"/>
  <c r="AG343" i="2"/>
  <c r="AM327" i="2"/>
  <c r="B431" i="2"/>
  <c r="B372" i="2"/>
  <c r="B359" i="2"/>
  <c r="B141" i="2"/>
  <c r="AU503" i="2"/>
  <c r="Y503" i="2"/>
  <c r="AM495" i="2"/>
  <c r="AU487" i="2"/>
  <c r="Y487" i="2"/>
  <c r="AO479" i="2"/>
  <c r="Y479" i="2"/>
  <c r="AS463" i="2"/>
  <c r="AM455" i="2"/>
  <c r="AG447" i="2"/>
  <c r="AS439" i="2"/>
  <c r="AO431" i="2"/>
  <c r="AM423" i="2"/>
  <c r="AC415" i="2"/>
  <c r="AY399" i="2"/>
  <c r="AM398" i="2"/>
  <c r="AA383" i="2"/>
  <c r="AM367" i="2"/>
  <c r="AI359" i="2"/>
  <c r="AS351" i="2"/>
  <c r="AS349" i="2"/>
  <c r="AY343" i="2"/>
  <c r="AO343" i="2"/>
  <c r="Y335" i="2"/>
  <c r="AA20" i="2"/>
  <c r="AU502" i="2"/>
  <c r="M502" i="2"/>
  <c r="Q502" i="2" s="1"/>
  <c r="D502" i="2" s="1"/>
  <c r="C502" i="2" s="1"/>
  <c r="Y486" i="2"/>
  <c r="M486" i="2"/>
  <c r="Q486" i="2" s="1"/>
  <c r="D486" i="2" s="1"/>
  <c r="C486" i="2" s="1"/>
  <c r="AY470" i="2"/>
  <c r="M470" i="2"/>
  <c r="Q470" i="2" s="1"/>
  <c r="D470" i="2" s="1"/>
  <c r="C470" i="2" s="1"/>
  <c r="N454" i="2"/>
  <c r="T454" i="2" s="1"/>
  <c r="F454" i="2" s="1"/>
  <c r="E454" i="2" s="1"/>
  <c r="M454" i="2"/>
  <c r="Q454" i="2" s="1"/>
  <c r="D454" i="2" s="1"/>
  <c r="C454" i="2" s="1"/>
  <c r="B438" i="2"/>
  <c r="M438" i="2"/>
  <c r="Q438" i="2" s="1"/>
  <c r="D438" i="2" s="1"/>
  <c r="C438" i="2" s="1"/>
  <c r="AS430" i="2"/>
  <c r="M430" i="2"/>
  <c r="Q430" i="2" s="1"/>
  <c r="D430" i="2" s="1"/>
  <c r="C430" i="2" s="1"/>
  <c r="AM422" i="2"/>
  <c r="M422" i="2"/>
  <c r="Q422" i="2" s="1"/>
  <c r="D422" i="2" s="1"/>
  <c r="C422" i="2" s="1"/>
  <c r="AS406" i="2"/>
  <c r="M406" i="2"/>
  <c r="Q406" i="2" s="1"/>
  <c r="D406" i="2" s="1"/>
  <c r="C406" i="2" s="1"/>
  <c r="AA382" i="2"/>
  <c r="M382" i="2"/>
  <c r="Q382" i="2" s="1"/>
  <c r="D382" i="2" s="1"/>
  <c r="C382" i="2" s="1"/>
  <c r="AA374" i="2"/>
  <c r="M374" i="2"/>
  <c r="AU358" i="2"/>
  <c r="M358" i="2"/>
  <c r="Q358" i="2" s="1"/>
  <c r="D358" i="2" s="1"/>
  <c r="C358" i="2" s="1"/>
  <c r="AU350" i="2"/>
  <c r="M350" i="2"/>
  <c r="Q350" i="2" s="1"/>
  <c r="D350" i="2" s="1"/>
  <c r="C350" i="2" s="1"/>
  <c r="AY342" i="2"/>
  <c r="M342" i="2"/>
  <c r="Q342" i="2" s="1"/>
  <c r="D342" i="2" s="1"/>
  <c r="C342" i="2" s="1"/>
  <c r="AY318" i="2"/>
  <c r="M318" i="2"/>
  <c r="Q318" i="2" s="1"/>
  <c r="AI279" i="2"/>
  <c r="M279" i="2"/>
  <c r="Q279" i="2" s="1"/>
  <c r="D279" i="2" s="1"/>
  <c r="C279" i="2" s="1"/>
  <c r="AY263" i="2"/>
  <c r="M263" i="2"/>
  <c r="Q263" i="2" s="1"/>
  <c r="AG239" i="2"/>
  <c r="M239" i="2"/>
  <c r="Q239" i="2" s="1"/>
  <c r="D239" i="2" s="1"/>
  <c r="C239" i="2" s="1"/>
  <c r="AY231" i="2"/>
  <c r="M231" i="2"/>
  <c r="AG223" i="2"/>
  <c r="M223" i="2"/>
  <c r="Q223" i="2" s="1"/>
  <c r="D223" i="2" s="1"/>
  <c r="C223" i="2" s="1"/>
  <c r="AY215" i="2"/>
  <c r="M215" i="2"/>
  <c r="Q215" i="2" s="1"/>
  <c r="D215" i="2" s="1"/>
  <c r="C215" i="2" s="1"/>
  <c r="AU207" i="2"/>
  <c r="M207" i="2"/>
  <c r="Q207" i="2" s="1"/>
  <c r="D207" i="2" s="1"/>
  <c r="C207" i="2" s="1"/>
  <c r="B199" i="2"/>
  <c r="M199" i="2"/>
  <c r="Q199" i="2" s="1"/>
  <c r="Y191" i="2"/>
  <c r="M191" i="2"/>
  <c r="Q191" i="2" s="1"/>
  <c r="D191" i="2" s="1"/>
  <c r="C191" i="2" s="1"/>
  <c r="B151" i="2"/>
  <c r="M151" i="2"/>
  <c r="Q151" i="2" s="1"/>
  <c r="D151" i="2" s="1"/>
  <c r="C151" i="2" s="1"/>
  <c r="AG95" i="2"/>
  <c r="M95" i="2"/>
  <c r="Q95" i="2" s="1"/>
  <c r="D95" i="2" s="1"/>
  <c r="C95" i="2" s="1"/>
  <c r="DW5" i="2"/>
  <c r="M5" i="2"/>
  <c r="AU445" i="2"/>
  <c r="M445" i="2"/>
  <c r="Q445" i="2" s="1"/>
  <c r="D445" i="2" s="1"/>
  <c r="C445" i="2" s="1"/>
  <c r="AO429" i="2"/>
  <c r="M429" i="2"/>
  <c r="Q429" i="2" s="1"/>
  <c r="D429" i="2" s="1"/>
  <c r="C429" i="2" s="1"/>
  <c r="AO421" i="2"/>
  <c r="M421" i="2"/>
  <c r="Q421" i="2" s="1"/>
  <c r="D421" i="2" s="1"/>
  <c r="C421" i="2" s="1"/>
  <c r="AA413" i="2"/>
  <c r="M413" i="2"/>
  <c r="Y397" i="2"/>
  <c r="M397" i="2"/>
  <c r="Q397" i="2" s="1"/>
  <c r="D397" i="2" s="1"/>
  <c r="C397" i="2" s="1"/>
  <c r="Y389" i="2"/>
  <c r="M389" i="2"/>
  <c r="Q389" i="2" s="1"/>
  <c r="D389" i="2" s="1"/>
  <c r="C389" i="2" s="1"/>
  <c r="AY341" i="2"/>
  <c r="M341" i="2"/>
  <c r="Q341" i="2" s="1"/>
  <c r="D341" i="2" s="1"/>
  <c r="C341" i="2" s="1"/>
  <c r="B325" i="2"/>
  <c r="M325" i="2"/>
  <c r="Q325" i="2" s="1"/>
  <c r="D325" i="2" s="1"/>
  <c r="C325" i="2" s="1"/>
  <c r="AM317" i="2"/>
  <c r="M317" i="2"/>
  <c r="Q317" i="2" s="1"/>
  <c r="D317" i="2" s="1"/>
  <c r="C317" i="2" s="1"/>
  <c r="AY301" i="2"/>
  <c r="M301" i="2"/>
  <c r="N294" i="2"/>
  <c r="T294" i="2" s="1"/>
  <c r="F294" i="2" s="1"/>
  <c r="E294" i="2" s="1"/>
  <c r="M294" i="2"/>
  <c r="Q294" i="2" s="1"/>
  <c r="D294" i="2" s="1"/>
  <c r="C294" i="2" s="1"/>
  <c r="AM270" i="2"/>
  <c r="M270" i="2"/>
  <c r="AO230" i="2"/>
  <c r="M230" i="2"/>
  <c r="Q230" i="2" s="1"/>
  <c r="D230" i="2" s="1"/>
  <c r="C230" i="2" s="1"/>
  <c r="AM190" i="2"/>
  <c r="M190" i="2"/>
  <c r="Q190" i="2" s="1"/>
  <c r="D190" i="2" s="1"/>
  <c r="C190" i="2" s="1"/>
  <c r="AS142" i="2"/>
  <c r="M142" i="2"/>
  <c r="Q142" i="2" s="1"/>
  <c r="D142" i="2" s="1"/>
  <c r="C142" i="2" s="1"/>
  <c r="AA86" i="2"/>
  <c r="M86" i="2"/>
  <c r="Q86" i="2" s="1"/>
  <c r="D86" i="2" s="1"/>
  <c r="C86" i="2" s="1"/>
  <c r="AY46" i="2"/>
  <c r="M46" i="2"/>
  <c r="Q46" i="2" s="1"/>
  <c r="D46" i="2" s="1"/>
  <c r="C46" i="2" s="1"/>
  <c r="AG38" i="2"/>
  <c r="M38" i="2"/>
  <c r="Q38" i="2" s="1"/>
  <c r="D38" i="2" s="1"/>
  <c r="C38" i="2" s="1"/>
  <c r="AU30" i="2"/>
  <c r="M30" i="2"/>
  <c r="Q30" i="2" s="1"/>
  <c r="D30" i="2" s="1"/>
  <c r="C30" i="2" s="1"/>
  <c r="AU22" i="2"/>
  <c r="M22" i="2"/>
  <c r="Q22" i="2" s="1"/>
  <c r="D22" i="2" s="1"/>
  <c r="C22" i="2" s="1"/>
  <c r="DW6" i="2"/>
  <c r="M6" i="2"/>
  <c r="M484" i="2"/>
  <c r="Q484" i="2" s="1"/>
  <c r="D484" i="2" s="1"/>
  <c r="C484" i="2" s="1"/>
  <c r="B468" i="2"/>
  <c r="M468" i="2"/>
  <c r="Q468" i="2" s="1"/>
  <c r="D468" i="2" s="1"/>
  <c r="C468" i="2" s="1"/>
  <c r="AA452" i="2"/>
  <c r="M452" i="2"/>
  <c r="Q452" i="2" s="1"/>
  <c r="D452" i="2" s="1"/>
  <c r="C452" i="2" s="1"/>
  <c r="AY420" i="2"/>
  <c r="M420" i="2"/>
  <c r="Q420" i="2" s="1"/>
  <c r="D420" i="2" s="1"/>
  <c r="C420" i="2" s="1"/>
  <c r="AG404" i="2"/>
  <c r="M404" i="2"/>
  <c r="Q404" i="2" s="1"/>
  <c r="D404" i="2" s="1"/>
  <c r="C404" i="2" s="1"/>
  <c r="AG388" i="2"/>
  <c r="M388" i="2"/>
  <c r="Q388" i="2" s="1"/>
  <c r="D388" i="2" s="1"/>
  <c r="C388" i="2" s="1"/>
  <c r="Y364" i="2"/>
  <c r="M364" i="2"/>
  <c r="Q364" i="2" s="1"/>
  <c r="AG348" i="2"/>
  <c r="M348" i="2"/>
  <c r="Q348" i="2" s="1"/>
  <c r="D348" i="2" s="1"/>
  <c r="C348" i="2" s="1"/>
  <c r="AI332" i="2"/>
  <c r="M332" i="2"/>
  <c r="Q332" i="2" s="1"/>
  <c r="D332" i="2" s="1"/>
  <c r="C332" i="2" s="1"/>
  <c r="O300" i="2"/>
  <c r="X300" i="2" s="1"/>
  <c r="AY285" i="2"/>
  <c r="M285" i="2"/>
  <c r="Q285" i="2" s="1"/>
  <c r="D285" i="2" s="1"/>
  <c r="C285" i="2" s="1"/>
  <c r="AA221" i="2"/>
  <c r="M221" i="2"/>
  <c r="Q221" i="2" s="1"/>
  <c r="D221" i="2" s="1"/>
  <c r="C221" i="2" s="1"/>
  <c r="AA189" i="2"/>
  <c r="M189" i="2"/>
  <c r="Q189" i="2" s="1"/>
  <c r="D189" i="2" s="1"/>
  <c r="C189" i="2" s="1"/>
  <c r="AS173" i="2"/>
  <c r="M173" i="2"/>
  <c r="Q173" i="2" s="1"/>
  <c r="D173" i="2" s="1"/>
  <c r="C173" i="2" s="1"/>
  <c r="B165" i="2"/>
  <c r="M165" i="2"/>
  <c r="Q165" i="2" s="1"/>
  <c r="D165" i="2" s="1"/>
  <c r="C165" i="2" s="1"/>
  <c r="B125" i="2"/>
  <c r="M125" i="2"/>
  <c r="Q125" i="2" s="1"/>
  <c r="D125" i="2" s="1"/>
  <c r="C125" i="2" s="1"/>
  <c r="AC117" i="2"/>
  <c r="M117" i="2"/>
  <c r="Q117" i="2" s="1"/>
  <c r="D117" i="2" s="1"/>
  <c r="C117" i="2" s="1"/>
  <c r="B109" i="2"/>
  <c r="M109" i="2"/>
  <c r="Q109" i="2" s="1"/>
  <c r="D109" i="2" s="1"/>
  <c r="C109" i="2" s="1"/>
  <c r="AG101" i="2"/>
  <c r="M101" i="2"/>
  <c r="Q101" i="2" s="1"/>
  <c r="D101" i="2" s="1"/>
  <c r="C101" i="2" s="1"/>
  <c r="DW16" i="2"/>
  <c r="M16" i="2"/>
  <c r="Q16" i="2" s="1"/>
  <c r="Y483" i="2"/>
  <c r="M483" i="2"/>
  <c r="Q483" i="2" s="1"/>
  <c r="D483" i="2" s="1"/>
  <c r="C483" i="2" s="1"/>
  <c r="B419" i="2"/>
  <c r="M419" i="2"/>
  <c r="Q419" i="2" s="1"/>
  <c r="D419" i="2" s="1"/>
  <c r="C419" i="2" s="1"/>
  <c r="N379" i="2"/>
  <c r="T379" i="2" s="1"/>
  <c r="F379" i="2" s="1"/>
  <c r="E379" i="2" s="1"/>
  <c r="M379" i="2"/>
  <c r="Q379" i="2" s="1"/>
  <c r="D379" i="2" s="1"/>
  <c r="C379" i="2" s="1"/>
  <c r="AG363" i="2"/>
  <c r="M363" i="2"/>
  <c r="Q363" i="2" s="1"/>
  <c r="D363" i="2" s="1"/>
  <c r="C363" i="2" s="1"/>
  <c r="AG307" i="2"/>
  <c r="M307" i="2"/>
  <c r="Q307" i="2" s="1"/>
  <c r="D307" i="2" s="1"/>
  <c r="C307" i="2" s="1"/>
  <c r="AY284" i="2"/>
  <c r="M284" i="2"/>
  <c r="Q284" i="2" s="1"/>
  <c r="D284" i="2" s="1"/>
  <c r="C284" i="2" s="1"/>
  <c r="AC268" i="2"/>
  <c r="M268" i="2"/>
  <c r="Q268" i="2" s="1"/>
  <c r="D268" i="2" s="1"/>
  <c r="C268" i="2" s="1"/>
  <c r="AO228" i="2"/>
  <c r="M228" i="2"/>
  <c r="Q228" i="2" s="1"/>
  <c r="D228" i="2" s="1"/>
  <c r="C228" i="2" s="1"/>
  <c r="AG220" i="2"/>
  <c r="M220" i="2"/>
  <c r="Q220" i="2" s="1"/>
  <c r="D220" i="2" s="1"/>
  <c r="C220" i="2" s="1"/>
  <c r="AO140" i="2"/>
  <c r="M140" i="2"/>
  <c r="Q140" i="2" s="1"/>
  <c r="D140" i="2" s="1"/>
  <c r="C140" i="2" s="1"/>
  <c r="AU132" i="2"/>
  <c r="M132" i="2"/>
  <c r="Q132" i="2" s="1"/>
  <c r="D132" i="2" s="1"/>
  <c r="C132" i="2" s="1"/>
  <c r="B124" i="2"/>
  <c r="M124" i="2"/>
  <c r="Q124" i="2" s="1"/>
  <c r="D124" i="2" s="1"/>
  <c r="C124" i="2" s="1"/>
  <c r="B116" i="2"/>
  <c r="M116" i="2"/>
  <c r="Q116" i="2" s="1"/>
  <c r="D116" i="2" s="1"/>
  <c r="C116" i="2" s="1"/>
  <c r="B108" i="2"/>
  <c r="M108" i="2"/>
  <c r="Q108" i="2" s="1"/>
  <c r="D108" i="2" s="1"/>
  <c r="C108" i="2" s="1"/>
  <c r="B100" i="2"/>
  <c r="M100" i="2"/>
  <c r="Q100" i="2" s="1"/>
  <c r="D100" i="2" s="1"/>
  <c r="C100" i="2" s="1"/>
  <c r="AC92" i="2"/>
  <c r="M92" i="2"/>
  <c r="Q92" i="2" s="1"/>
  <c r="D92" i="2" s="1"/>
  <c r="C92" i="2" s="1"/>
  <c r="M84" i="2"/>
  <c r="Q84" i="2" s="1"/>
  <c r="D84" i="2" s="1"/>
  <c r="C84" i="2" s="1"/>
  <c r="B76" i="2"/>
  <c r="M76" i="2"/>
  <c r="Q76" i="2" s="1"/>
  <c r="D76" i="2" s="1"/>
  <c r="C76" i="2" s="1"/>
  <c r="AC60" i="2"/>
  <c r="M60" i="2"/>
  <c r="Q60" i="2" s="1"/>
  <c r="D60" i="2" s="1"/>
  <c r="C60" i="2" s="1"/>
  <c r="B36" i="2"/>
  <c r="M36" i="2"/>
  <c r="Q36" i="2" s="1"/>
  <c r="D36" i="2" s="1"/>
  <c r="C36" i="2" s="1"/>
  <c r="N28" i="2"/>
  <c r="T28" i="2" s="1"/>
  <c r="F28" i="2" s="1"/>
  <c r="E28" i="2" s="1"/>
  <c r="M28" i="2"/>
  <c r="Q28" i="2" s="1"/>
  <c r="D28" i="2" s="1"/>
  <c r="C28" i="2" s="1"/>
  <c r="AC498" i="2"/>
  <c r="M498" i="2"/>
  <c r="Q498" i="2" s="1"/>
  <c r="D498" i="2" s="1"/>
  <c r="C498" i="2" s="1"/>
  <c r="B490" i="2"/>
  <c r="M490" i="2"/>
  <c r="Q490" i="2" s="1"/>
  <c r="D490" i="2" s="1"/>
  <c r="C490" i="2" s="1"/>
  <c r="AI482" i="2"/>
  <c r="M482" i="2"/>
  <c r="Q482" i="2" s="1"/>
  <c r="D482" i="2" s="1"/>
  <c r="C482" i="2" s="1"/>
  <c r="B474" i="2"/>
  <c r="M474" i="2"/>
  <c r="Q474" i="2" s="1"/>
  <c r="D474" i="2" s="1"/>
  <c r="C474" i="2" s="1"/>
  <c r="Y458" i="2"/>
  <c r="M458" i="2"/>
  <c r="Q458" i="2" s="1"/>
  <c r="D458" i="2" s="1"/>
  <c r="C458" i="2" s="1"/>
  <c r="B450" i="2"/>
  <c r="M450" i="2"/>
  <c r="Q450" i="2" s="1"/>
  <c r="D450" i="2" s="1"/>
  <c r="C450" i="2" s="1"/>
  <c r="AS442" i="2"/>
  <c r="M442" i="2"/>
  <c r="Q442" i="2" s="1"/>
  <c r="D442" i="2" s="1"/>
  <c r="C442" i="2" s="1"/>
  <c r="AG426" i="2"/>
  <c r="M426" i="2"/>
  <c r="Q426" i="2" s="1"/>
  <c r="D426" i="2" s="1"/>
  <c r="C426" i="2" s="1"/>
  <c r="AI410" i="2"/>
  <c r="M410" i="2"/>
  <c r="Q410" i="2" s="1"/>
  <c r="D410" i="2" s="1"/>
  <c r="C410" i="2" s="1"/>
  <c r="AG394" i="2"/>
  <c r="M394" i="2"/>
  <c r="Q394" i="2" s="1"/>
  <c r="D394" i="2" s="1"/>
  <c r="C394" i="2" s="1"/>
  <c r="AU362" i="2"/>
  <c r="M362" i="2"/>
  <c r="AA346" i="2"/>
  <c r="M346" i="2"/>
  <c r="M330" i="2"/>
  <c r="Q330" i="2" s="1"/>
  <c r="D330" i="2" s="1"/>
  <c r="C330" i="2" s="1"/>
  <c r="AG314" i="2"/>
  <c r="M314" i="2"/>
  <c r="Q314" i="2" s="1"/>
  <c r="D314" i="2" s="1"/>
  <c r="C314" i="2" s="1"/>
  <c r="AO283" i="2"/>
  <c r="M283" i="2"/>
  <c r="Q283" i="2" s="1"/>
  <c r="D283" i="2" s="1"/>
  <c r="C283" i="2" s="1"/>
  <c r="AG267" i="2"/>
  <c r="M267" i="2"/>
  <c r="Q267" i="2" s="1"/>
  <c r="D267" i="2" s="1"/>
  <c r="C267" i="2" s="1"/>
  <c r="AC251" i="2"/>
  <c r="M251" i="2"/>
  <c r="Q251" i="2" s="1"/>
  <c r="D251" i="2" s="1"/>
  <c r="C251" i="2" s="1"/>
  <c r="B219" i="2"/>
  <c r="M219" i="2"/>
  <c r="Q219" i="2" s="1"/>
  <c r="D219" i="2" s="1"/>
  <c r="C219" i="2" s="1"/>
  <c r="B203" i="2"/>
  <c r="M203" i="2"/>
  <c r="Q203" i="2" s="1"/>
  <c r="D203" i="2" s="1"/>
  <c r="C203" i="2" s="1"/>
  <c r="AO187" i="2"/>
  <c r="M187" i="2"/>
  <c r="Q187" i="2" s="1"/>
  <c r="D187" i="2" s="1"/>
  <c r="C187" i="2" s="1"/>
  <c r="AM171" i="2"/>
  <c r="M171" i="2"/>
  <c r="Q171" i="2" s="1"/>
  <c r="D171" i="2" s="1"/>
  <c r="C171" i="2" s="1"/>
  <c r="B163" i="2"/>
  <c r="M163" i="2"/>
  <c r="Q163" i="2" s="1"/>
  <c r="D163" i="2" s="1"/>
  <c r="C163" i="2" s="1"/>
  <c r="AC139" i="2"/>
  <c r="M139" i="2"/>
  <c r="Q139" i="2" s="1"/>
  <c r="D139" i="2" s="1"/>
  <c r="C139" i="2" s="1"/>
  <c r="O123" i="2"/>
  <c r="M123" i="2"/>
  <c r="B115" i="2"/>
  <c r="M115" i="2"/>
  <c r="Q115" i="2" s="1"/>
  <c r="D115" i="2" s="1"/>
  <c r="C115" i="2" s="1"/>
  <c r="AI99" i="2"/>
  <c r="M99" i="2"/>
  <c r="Q99" i="2" s="1"/>
  <c r="D99" i="2" s="1"/>
  <c r="C99" i="2" s="1"/>
  <c r="DW19" i="2"/>
  <c r="M19" i="2"/>
  <c r="Q19" i="2" s="1"/>
  <c r="D19" i="2" s="1"/>
  <c r="C19" i="2" s="1"/>
  <c r="DW4" i="2"/>
  <c r="M4" i="2"/>
  <c r="AO497" i="2"/>
  <c r="M497" i="2"/>
  <c r="Q497" i="2" s="1"/>
  <c r="D497" i="2" s="1"/>
  <c r="C497" i="2" s="1"/>
  <c r="AG489" i="2"/>
  <c r="M489" i="2"/>
  <c r="Q489" i="2" s="1"/>
  <c r="AY481" i="2"/>
  <c r="M481" i="2"/>
  <c r="Q481" i="2" s="1"/>
  <c r="D481" i="2" s="1"/>
  <c r="C481" i="2" s="1"/>
  <c r="B473" i="2"/>
  <c r="M473" i="2"/>
  <c r="Q473" i="2" s="1"/>
  <c r="D473" i="2" s="1"/>
  <c r="C473" i="2" s="1"/>
  <c r="AC465" i="2"/>
  <c r="M465" i="2"/>
  <c r="Q465" i="2" s="1"/>
  <c r="D465" i="2" s="1"/>
  <c r="C465" i="2" s="1"/>
  <c r="AA449" i="2"/>
  <c r="M449" i="2"/>
  <c r="Q449" i="2" s="1"/>
  <c r="N441" i="2"/>
  <c r="T441" i="2" s="1"/>
  <c r="F441" i="2" s="1"/>
  <c r="E441" i="2" s="1"/>
  <c r="M441" i="2"/>
  <c r="Q441" i="2" s="1"/>
  <c r="D441" i="2" s="1"/>
  <c r="C441" i="2" s="1"/>
  <c r="AC433" i="2"/>
  <c r="M433" i="2"/>
  <c r="Q433" i="2" s="1"/>
  <c r="D433" i="2" s="1"/>
  <c r="C433" i="2" s="1"/>
  <c r="AG425" i="2"/>
  <c r="M425" i="2"/>
  <c r="Q425" i="2" s="1"/>
  <c r="D425" i="2" s="1"/>
  <c r="C425" i="2" s="1"/>
  <c r="AO417" i="2"/>
  <c r="M417" i="2"/>
  <c r="Q417" i="2" s="1"/>
  <c r="D417" i="2" s="1"/>
  <c r="C417" i="2" s="1"/>
  <c r="AI409" i="2"/>
  <c r="M409" i="2"/>
  <c r="Q409" i="2" s="1"/>
  <c r="D409" i="2" s="1"/>
  <c r="C409" i="2" s="1"/>
  <c r="AG401" i="2"/>
  <c r="M401" i="2"/>
  <c r="Q401" i="2" s="1"/>
  <c r="D401" i="2" s="1"/>
  <c r="C401" i="2" s="1"/>
  <c r="AM393" i="2"/>
  <c r="M393" i="2"/>
  <c r="Q393" i="2" s="1"/>
  <c r="D393" i="2" s="1"/>
  <c r="C393" i="2" s="1"/>
  <c r="Y385" i="2"/>
  <c r="M385" i="2"/>
  <c r="Q385" i="2" s="1"/>
  <c r="D385" i="2" s="1"/>
  <c r="C385" i="2" s="1"/>
  <c r="AA369" i="2"/>
  <c r="M369" i="2"/>
  <c r="Q369" i="2" s="1"/>
  <c r="D369" i="2" s="1"/>
  <c r="C369" i="2" s="1"/>
  <c r="Y329" i="2"/>
  <c r="M329" i="2"/>
  <c r="Q329" i="2" s="1"/>
  <c r="D329" i="2" s="1"/>
  <c r="C329" i="2" s="1"/>
  <c r="AC321" i="2"/>
  <c r="M321" i="2"/>
  <c r="Q321" i="2" s="1"/>
  <c r="D321" i="2" s="1"/>
  <c r="C321" i="2" s="1"/>
  <c r="AY313" i="2"/>
  <c r="M313" i="2"/>
  <c r="Q313" i="2" s="1"/>
  <c r="D313" i="2" s="1"/>
  <c r="C313" i="2" s="1"/>
  <c r="AY298" i="2"/>
  <c r="M298" i="2"/>
  <c r="Q298" i="2" s="1"/>
  <c r="D298" i="2" s="1"/>
  <c r="C298" i="2" s="1"/>
  <c r="Y274" i="2"/>
  <c r="M274" i="2"/>
  <c r="Q274" i="2" s="1"/>
  <c r="D274" i="2" s="1"/>
  <c r="C274" i="2" s="1"/>
  <c r="AA250" i="2"/>
  <c r="M250" i="2"/>
  <c r="Q250" i="2" s="1"/>
  <c r="D250" i="2" s="1"/>
  <c r="C250" i="2" s="1"/>
  <c r="AU242" i="2"/>
  <c r="M242" i="2"/>
  <c r="Q242" i="2" s="1"/>
  <c r="AU234" i="2"/>
  <c r="M234" i="2"/>
  <c r="Q234" i="2" s="1"/>
  <c r="D234" i="2" s="1"/>
  <c r="C234" i="2" s="1"/>
  <c r="AC210" i="2"/>
  <c r="M210" i="2"/>
  <c r="Q210" i="2" s="1"/>
  <c r="AY162" i="2"/>
  <c r="M162" i="2"/>
  <c r="Q162" i="2" s="1"/>
  <c r="D162" i="2" s="1"/>
  <c r="C162" i="2" s="1"/>
  <c r="AY154" i="2"/>
  <c r="M154" i="2"/>
  <c r="Q154" i="2" s="1"/>
  <c r="D154" i="2" s="1"/>
  <c r="C154" i="2" s="1"/>
  <c r="B122" i="2"/>
  <c r="M122" i="2"/>
  <c r="Q122" i="2" s="1"/>
  <c r="D122" i="2" s="1"/>
  <c r="C122" i="2" s="1"/>
  <c r="Y58" i="2"/>
  <c r="M58" i="2"/>
  <c r="Q58" i="2" s="1"/>
  <c r="D58" i="2" s="1"/>
  <c r="C58" i="2" s="1"/>
  <c r="AY50" i="2"/>
  <c r="M50" i="2"/>
  <c r="Q50" i="2" s="1"/>
  <c r="D50" i="2" s="1"/>
  <c r="C50" i="2" s="1"/>
  <c r="M34" i="2"/>
  <c r="Q34" i="2" s="1"/>
  <c r="D34" i="2" s="1"/>
  <c r="C34" i="2" s="1"/>
  <c r="AO26" i="2"/>
  <c r="M26" i="2"/>
  <c r="Q26" i="2" s="1"/>
  <c r="D26" i="2" s="1"/>
  <c r="C26" i="2" s="1"/>
  <c r="M17" i="2"/>
  <c r="Q17" i="2" s="1"/>
  <c r="DW9" i="2"/>
  <c r="M9" i="2"/>
  <c r="M488" i="2"/>
  <c r="Q488" i="2" s="1"/>
  <c r="D488" i="2" s="1"/>
  <c r="C488" i="2" s="1"/>
  <c r="M448" i="2"/>
  <c r="Q448" i="2" s="1"/>
  <c r="D448" i="2" s="1"/>
  <c r="C448" i="2" s="1"/>
  <c r="N440" i="2"/>
  <c r="T440" i="2" s="1"/>
  <c r="F440" i="2" s="1"/>
  <c r="E440" i="2" s="1"/>
  <c r="M440" i="2"/>
  <c r="Q440" i="2" s="1"/>
  <c r="D440" i="2" s="1"/>
  <c r="C440" i="2" s="1"/>
  <c r="O408" i="2"/>
  <c r="M408" i="2"/>
  <c r="Q408" i="2" s="1"/>
  <c r="D408" i="2" s="1"/>
  <c r="C408" i="2" s="1"/>
  <c r="O368" i="2"/>
  <c r="M368" i="2"/>
  <c r="Q368" i="2" s="1"/>
  <c r="D368" i="2" s="1"/>
  <c r="C368" i="2" s="1"/>
  <c r="M360" i="2"/>
  <c r="Q360" i="2" s="1"/>
  <c r="D360" i="2" s="1"/>
  <c r="C360" i="2" s="1"/>
  <c r="M352" i="2"/>
  <c r="Q352" i="2" s="1"/>
  <c r="D352" i="2" s="1"/>
  <c r="C352" i="2" s="1"/>
  <c r="N328" i="2"/>
  <c r="T328" i="2" s="1"/>
  <c r="F328" i="2" s="1"/>
  <c r="E328" i="2" s="1"/>
  <c r="M328" i="2"/>
  <c r="Q328" i="2" s="1"/>
  <c r="D328" i="2" s="1"/>
  <c r="C328" i="2" s="1"/>
  <c r="N304" i="2"/>
  <c r="T304" i="2" s="1"/>
  <c r="F304" i="2" s="1"/>
  <c r="E304" i="2" s="1"/>
  <c r="M304" i="2"/>
  <c r="Q304" i="2" s="1"/>
  <c r="D304" i="2" s="1"/>
  <c r="C304" i="2" s="1"/>
  <c r="Y297" i="2"/>
  <c r="M297" i="2"/>
  <c r="Q297" i="2" s="1"/>
  <c r="D297" i="2" s="1"/>
  <c r="C297" i="2" s="1"/>
  <c r="AM289" i="2"/>
  <c r="M289" i="2"/>
  <c r="Q289" i="2" s="1"/>
  <c r="D289" i="2" s="1"/>
  <c r="C289" i="2" s="1"/>
  <c r="N257" i="2"/>
  <c r="T257" i="2" s="1"/>
  <c r="F257" i="2" s="1"/>
  <c r="E257" i="2" s="1"/>
  <c r="M257" i="2"/>
  <c r="Q257" i="2" s="1"/>
  <c r="D257" i="2" s="1"/>
  <c r="C257" i="2" s="1"/>
  <c r="M209" i="2"/>
  <c r="Q209" i="2" s="1"/>
  <c r="D209" i="2" s="1"/>
  <c r="C209" i="2" s="1"/>
  <c r="M169" i="2"/>
  <c r="Q169" i="2" s="1"/>
  <c r="D169" i="2" s="1"/>
  <c r="C169" i="2" s="1"/>
  <c r="M161" i="2"/>
  <c r="Q161" i="2" s="1"/>
  <c r="D161" i="2" s="1"/>
  <c r="C161" i="2" s="1"/>
  <c r="N137" i="2"/>
  <c r="T137" i="2" s="1"/>
  <c r="F137" i="2" s="1"/>
  <c r="E137" i="2" s="1"/>
  <c r="M137" i="2"/>
  <c r="Q137" i="2" s="1"/>
  <c r="D137" i="2" s="1"/>
  <c r="C137" i="2" s="1"/>
  <c r="N129" i="2"/>
  <c r="T129" i="2" s="1"/>
  <c r="F129" i="2" s="1"/>
  <c r="E129" i="2" s="1"/>
  <c r="M129" i="2"/>
  <c r="Q129" i="2" s="1"/>
  <c r="D129" i="2" s="1"/>
  <c r="C129" i="2" s="1"/>
  <c r="M121" i="2"/>
  <c r="Q121" i="2" s="1"/>
  <c r="D121" i="2" s="1"/>
  <c r="C121" i="2" s="1"/>
  <c r="O73" i="2"/>
  <c r="M73" i="2"/>
  <c r="Q73" i="2" s="1"/>
  <c r="D73" i="2" s="1"/>
  <c r="C73" i="2" s="1"/>
  <c r="AI25" i="2"/>
  <c r="M25" i="2"/>
  <c r="Q25" i="2" s="1"/>
  <c r="D25" i="2" s="1"/>
  <c r="C25" i="2" s="1"/>
  <c r="M18" i="2"/>
  <c r="Q18" i="2" s="1"/>
  <c r="D18" i="2" s="1"/>
  <c r="C18" i="2" s="1"/>
  <c r="B471" i="2"/>
  <c r="M471" i="2"/>
  <c r="Q471" i="2" s="1"/>
  <c r="D471" i="2" s="1"/>
  <c r="C471" i="2" s="1"/>
  <c r="N375" i="2"/>
  <c r="T375" i="2" s="1"/>
  <c r="F375" i="2" s="1"/>
  <c r="E375" i="2" s="1"/>
  <c r="M375" i="2"/>
  <c r="Q375" i="2" s="1"/>
  <c r="D375" i="2" s="1"/>
  <c r="C375" i="2" s="1"/>
  <c r="N343" i="2"/>
  <c r="T343" i="2" s="1"/>
  <c r="F343" i="2" s="1"/>
  <c r="E343" i="2" s="1"/>
  <c r="M343" i="2"/>
  <c r="Q343" i="2" s="1"/>
  <c r="D343" i="2" s="1"/>
  <c r="C343" i="2" s="1"/>
  <c r="N232" i="2"/>
  <c r="T232" i="2" s="1"/>
  <c r="F232" i="2" s="1"/>
  <c r="E232" i="2" s="1"/>
  <c r="M232" i="2"/>
  <c r="Q232" i="2" s="1"/>
  <c r="D232" i="2" s="1"/>
  <c r="C232" i="2" s="1"/>
  <c r="N224" i="2"/>
  <c r="T224" i="2" s="1"/>
  <c r="F224" i="2" s="1"/>
  <c r="E224" i="2" s="1"/>
  <c r="M224" i="2"/>
  <c r="Q224" i="2" s="1"/>
  <c r="D224" i="2" s="1"/>
  <c r="C224" i="2" s="1"/>
  <c r="AC192" i="2"/>
  <c r="M192" i="2"/>
  <c r="Q192" i="2" s="1"/>
  <c r="D192" i="2" s="1"/>
  <c r="C192" i="2" s="1"/>
  <c r="O494" i="2"/>
  <c r="Q494" i="2"/>
  <c r="D494" i="2" s="1"/>
  <c r="C494" i="2" s="1"/>
  <c r="Y494" i="2"/>
  <c r="AU494" i="2"/>
  <c r="N494" i="2"/>
  <c r="T494" i="2" s="1"/>
  <c r="F494" i="2" s="1"/>
  <c r="E494" i="2" s="1"/>
  <c r="AA494" i="2"/>
  <c r="AY494" i="2"/>
  <c r="AM494" i="2"/>
  <c r="AS494" i="2"/>
  <c r="AO494" i="2"/>
  <c r="O478" i="2"/>
  <c r="N478" i="2"/>
  <c r="T478" i="2" s="1"/>
  <c r="F478" i="2" s="1"/>
  <c r="E478" i="2" s="1"/>
  <c r="AS478" i="2"/>
  <c r="Y478" i="2"/>
  <c r="AU478" i="2"/>
  <c r="AY478" i="2"/>
  <c r="Q478" i="2"/>
  <c r="D478" i="2" s="1"/>
  <c r="C478" i="2" s="1"/>
  <c r="AC478" i="2"/>
  <c r="AA478" i="2"/>
  <c r="B478" i="2"/>
  <c r="O462" i="2"/>
  <c r="N462" i="2"/>
  <c r="T462" i="2" s="1"/>
  <c r="F462" i="2" s="1"/>
  <c r="E462" i="2" s="1"/>
  <c r="AM462" i="2"/>
  <c r="B462" i="2"/>
  <c r="AO462" i="2"/>
  <c r="Q462" i="2"/>
  <c r="D462" i="2" s="1"/>
  <c r="C462" i="2" s="1"/>
  <c r="AA462" i="2"/>
  <c r="AI462" i="2"/>
  <c r="AC462" i="2"/>
  <c r="AG462" i="2"/>
  <c r="O446" i="2"/>
  <c r="Q446" i="2"/>
  <c r="D446" i="2" s="1"/>
  <c r="C446" i="2" s="1"/>
  <c r="AM446" i="2"/>
  <c r="Y446" i="2"/>
  <c r="AO446" i="2"/>
  <c r="AC446" i="2"/>
  <c r="AI446" i="2"/>
  <c r="AY446" i="2"/>
  <c r="B446" i="2"/>
  <c r="AG446" i="2"/>
  <c r="N414" i="2"/>
  <c r="T414" i="2" s="1"/>
  <c r="F414" i="2" s="1"/>
  <c r="E414" i="2" s="1"/>
  <c r="AC414" i="2"/>
  <c r="AS414" i="2"/>
  <c r="AU414" i="2"/>
  <c r="AM414" i="2"/>
  <c r="AO414" i="2"/>
  <c r="Y414" i="2"/>
  <c r="AA414" i="2"/>
  <c r="AC398" i="2"/>
  <c r="AS398" i="2"/>
  <c r="B398" i="2"/>
  <c r="AU398" i="2"/>
  <c r="AO398" i="2"/>
  <c r="Y398" i="2"/>
  <c r="AA398" i="2"/>
  <c r="AY398" i="2"/>
  <c r="O390" i="2"/>
  <c r="N390" i="2"/>
  <c r="T390" i="2" s="1"/>
  <c r="F390" i="2" s="1"/>
  <c r="E390" i="2" s="1"/>
  <c r="AM390" i="2"/>
  <c r="AO390" i="2"/>
  <c r="AG390" i="2"/>
  <c r="AS390" i="2"/>
  <c r="Q390" i="2"/>
  <c r="D390" i="2" s="1"/>
  <c r="C390" i="2" s="1"/>
  <c r="AU390" i="2"/>
  <c r="AI390" i="2"/>
  <c r="B494" i="2"/>
  <c r="AY502" i="2"/>
  <c r="AY462" i="2"/>
  <c r="AM454" i="2"/>
  <c r="AU446" i="2"/>
  <c r="AI382" i="2"/>
  <c r="AU477" i="2"/>
  <c r="AC477" i="2"/>
  <c r="N357" i="2"/>
  <c r="T357" i="2" s="1"/>
  <c r="F357" i="2" s="1"/>
  <c r="E357" i="2" s="1"/>
  <c r="AG357" i="2"/>
  <c r="AI357" i="2"/>
  <c r="AY357" i="2"/>
  <c r="B357" i="2"/>
  <c r="Q349" i="2"/>
  <c r="D349" i="2" s="1"/>
  <c r="C349" i="2" s="1"/>
  <c r="AU349" i="2"/>
  <c r="Y349" i="2"/>
  <c r="AI349" i="2"/>
  <c r="AM333" i="2"/>
  <c r="AI333" i="2"/>
  <c r="B333" i="2"/>
  <c r="AS333" i="2"/>
  <c r="AA278" i="2"/>
  <c r="B278" i="2"/>
  <c r="AU262" i="2"/>
  <c r="AC262" i="2"/>
  <c r="AM246" i="2"/>
  <c r="AO246" i="2"/>
  <c r="B214" i="2"/>
  <c r="AG214" i="2"/>
  <c r="AI198" i="2"/>
  <c r="AA198" i="2"/>
  <c r="Y174" i="2"/>
  <c r="AM174" i="2"/>
  <c r="AO166" i="2"/>
  <c r="Y166" i="2"/>
  <c r="B166" i="2"/>
  <c r="AS158" i="2"/>
  <c r="AG158" i="2"/>
  <c r="Q158" i="2"/>
  <c r="D158" i="2" s="1"/>
  <c r="C158" i="2" s="1"/>
  <c r="AI150" i="2"/>
  <c r="B150" i="2"/>
  <c r="Q134" i="2"/>
  <c r="D134" i="2" s="1"/>
  <c r="C134" i="2" s="1"/>
  <c r="AG134" i="2"/>
  <c r="B134" i="2"/>
  <c r="AU462" i="2"/>
  <c r="AC430" i="2"/>
  <c r="AM372" i="2"/>
  <c r="Y372" i="2"/>
  <c r="AO372" i="2"/>
  <c r="AA372" i="2"/>
  <c r="AS372" i="2"/>
  <c r="AU372" i="2"/>
  <c r="AC372" i="2"/>
  <c r="O356" i="2"/>
  <c r="N356" i="2"/>
  <c r="T356" i="2" s="1"/>
  <c r="F356" i="2" s="1"/>
  <c r="E356" i="2" s="1"/>
  <c r="Y356" i="2"/>
  <c r="AO356" i="2"/>
  <c r="AA356" i="2"/>
  <c r="AM356" i="2"/>
  <c r="AC356" i="2"/>
  <c r="AS356" i="2"/>
  <c r="B356" i="2"/>
  <c r="AU356" i="2"/>
  <c r="AS340" i="2"/>
  <c r="AM340" i="2"/>
  <c r="AC340" i="2"/>
  <c r="AG340" i="2"/>
  <c r="B340" i="2"/>
  <c r="Y340" i="2"/>
  <c r="AY324" i="2"/>
  <c r="AG324" i="2"/>
  <c r="N324" i="2"/>
  <c r="T324" i="2" s="1"/>
  <c r="F324" i="2" s="1"/>
  <c r="E324" i="2" s="1"/>
  <c r="AO324" i="2"/>
  <c r="AI308" i="2"/>
  <c r="AY308" i="2"/>
  <c r="AG293" i="2"/>
  <c r="AY293" i="2"/>
  <c r="B293" i="2"/>
  <c r="AI277" i="2"/>
  <c r="Y277" i="2"/>
  <c r="AC277" i="2"/>
  <c r="AA277" i="2"/>
  <c r="AM277" i="2"/>
  <c r="AU277" i="2"/>
  <c r="AA261" i="2"/>
  <c r="AI261" i="2"/>
  <c r="Q261" i="2"/>
  <c r="D261" i="2" s="1"/>
  <c r="C261" i="2" s="1"/>
  <c r="AC261" i="2"/>
  <c r="AS261" i="2"/>
  <c r="AG229" i="2"/>
  <c r="B229" i="2"/>
  <c r="AU229" i="2"/>
  <c r="AS229" i="2"/>
  <c r="AM213" i="2"/>
  <c r="AO213" i="2"/>
  <c r="B213" i="2"/>
  <c r="AG213" i="2"/>
  <c r="AM197" i="2"/>
  <c r="AA197" i="2"/>
  <c r="B197" i="2"/>
  <c r="AS197" i="2"/>
  <c r="AY181" i="2"/>
  <c r="B181" i="2"/>
  <c r="AM149" i="2"/>
  <c r="B149" i="2"/>
  <c r="AM133" i="2"/>
  <c r="AC133" i="2"/>
  <c r="B133" i="2"/>
  <c r="Q69" i="2"/>
  <c r="D69" i="2" s="1"/>
  <c r="C69" i="2" s="1"/>
  <c r="AM69" i="2"/>
  <c r="AS29" i="2"/>
  <c r="AY29" i="2"/>
  <c r="B277" i="2"/>
  <c r="AS462" i="2"/>
  <c r="AA430" i="2"/>
  <c r="AA406" i="2"/>
  <c r="AC382" i="2"/>
  <c r="O499" i="2"/>
  <c r="AA499" i="2"/>
  <c r="B499" i="2"/>
  <c r="AC499" i="2"/>
  <c r="AS499" i="2"/>
  <c r="N499" i="2"/>
  <c r="T499" i="2" s="1"/>
  <c r="F499" i="2" s="1"/>
  <c r="E499" i="2" s="1"/>
  <c r="AI499" i="2"/>
  <c r="AG499" i="2"/>
  <c r="AY499" i="2"/>
  <c r="O491" i="2"/>
  <c r="N491" i="2"/>
  <c r="T491" i="2" s="1"/>
  <c r="F491" i="2" s="1"/>
  <c r="E491" i="2" s="1"/>
  <c r="AA491" i="2"/>
  <c r="AC491" i="2"/>
  <c r="AS491" i="2"/>
  <c r="AI491" i="2"/>
  <c r="AG491" i="2"/>
  <c r="AY491" i="2"/>
  <c r="AY475" i="2"/>
  <c r="B475" i="2"/>
  <c r="AI475" i="2"/>
  <c r="AI459" i="2"/>
  <c r="B459" i="2"/>
  <c r="AS443" i="2"/>
  <c r="B443" i="2"/>
  <c r="Y403" i="2"/>
  <c r="AS403" i="2"/>
  <c r="AU403" i="2"/>
  <c r="AS395" i="2"/>
  <c r="B395" i="2"/>
  <c r="O371" i="2"/>
  <c r="AI371" i="2"/>
  <c r="AY371" i="2"/>
  <c r="N371" i="2"/>
  <c r="T371" i="2" s="1"/>
  <c r="F371" i="2" s="1"/>
  <c r="E371" i="2" s="1"/>
  <c r="AA371" i="2"/>
  <c r="AS371" i="2"/>
  <c r="AC371" i="2"/>
  <c r="AU371" i="2"/>
  <c r="Y371" i="2"/>
  <c r="AG355" i="2"/>
  <c r="AI355" i="2"/>
  <c r="AU355" i="2"/>
  <c r="AY355" i="2"/>
  <c r="B355" i="2"/>
  <c r="AO355" i="2"/>
  <c r="AS355" i="2"/>
  <c r="AA339" i="2"/>
  <c r="AS339" i="2"/>
  <c r="AU339" i="2"/>
  <c r="AI339" i="2"/>
  <c r="AY339" i="2"/>
  <c r="Y339" i="2"/>
  <c r="AM339" i="2"/>
  <c r="AO339" i="2"/>
  <c r="N339" i="2"/>
  <c r="T339" i="2" s="1"/>
  <c r="F339" i="2" s="1"/>
  <c r="E339" i="2" s="1"/>
  <c r="AG339" i="2"/>
  <c r="O323" i="2"/>
  <c r="AA323" i="2"/>
  <c r="AS323" i="2"/>
  <c r="AC323" i="2"/>
  <c r="AU323" i="2"/>
  <c r="AO323" i="2"/>
  <c r="Q323" i="2"/>
  <c r="D323" i="2" s="1"/>
  <c r="C323" i="2" s="1"/>
  <c r="AM323" i="2"/>
  <c r="B323" i="2"/>
  <c r="Y323" i="2"/>
  <c r="AY323" i="2"/>
  <c r="N300" i="2"/>
  <c r="T300" i="2" s="1"/>
  <c r="F300" i="2" s="1"/>
  <c r="E300" i="2" s="1"/>
  <c r="AC300" i="2"/>
  <c r="AG300" i="2"/>
  <c r="AO300" i="2"/>
  <c r="Y300" i="2"/>
  <c r="AI300" i="2"/>
  <c r="B300" i="2"/>
  <c r="AS300" i="2"/>
  <c r="Q300" i="2"/>
  <c r="D300" i="2" s="1"/>
  <c r="C300" i="2" s="1"/>
  <c r="AY300" i="2"/>
  <c r="AM300" i="2"/>
  <c r="AC292" i="2"/>
  <c r="AG292" i="2"/>
  <c r="AO292" i="2"/>
  <c r="AS292" i="2"/>
  <c r="AY292" i="2"/>
  <c r="N292" i="2"/>
  <c r="T292" i="2" s="1"/>
  <c r="F292" i="2" s="1"/>
  <c r="E292" i="2" s="1"/>
  <c r="AI292" i="2"/>
  <c r="Y292" i="2"/>
  <c r="B292" i="2"/>
  <c r="AA292" i="2"/>
  <c r="Y276" i="2"/>
  <c r="AC276" i="2"/>
  <c r="AG276" i="2"/>
  <c r="AU276" i="2"/>
  <c r="AO276" i="2"/>
  <c r="AY276" i="2"/>
  <c r="AA276" i="2"/>
  <c r="AM276" i="2"/>
  <c r="Q260" i="2"/>
  <c r="D260" i="2" s="1"/>
  <c r="C260" i="2" s="1"/>
  <c r="AM260" i="2"/>
  <c r="AG260" i="2"/>
  <c r="AY260" i="2"/>
  <c r="Y260" i="2"/>
  <c r="AS260" i="2"/>
  <c r="AA260" i="2"/>
  <c r="AU260" i="2"/>
  <c r="B260" i="2"/>
  <c r="AC260" i="2"/>
  <c r="AO260" i="2"/>
  <c r="AI260" i="2"/>
  <c r="N244" i="2"/>
  <c r="T244" i="2" s="1"/>
  <c r="F244" i="2" s="1"/>
  <c r="E244" i="2" s="1"/>
  <c r="AC244" i="2"/>
  <c r="AM244" i="2"/>
  <c r="Y244" i="2"/>
  <c r="AA244" i="2"/>
  <c r="AY244" i="2"/>
  <c r="AO244" i="2"/>
  <c r="AI244" i="2"/>
  <c r="B244" i="2"/>
  <c r="AC204" i="2"/>
  <c r="N204" i="2"/>
  <c r="T204" i="2" s="1"/>
  <c r="F204" i="2" s="1"/>
  <c r="E204" i="2" s="1"/>
  <c r="Q204" i="2"/>
  <c r="D204" i="2" s="1"/>
  <c r="C204" i="2" s="1"/>
  <c r="AM188" i="2"/>
  <c r="B188" i="2"/>
  <c r="AY172" i="2"/>
  <c r="AC172" i="2"/>
  <c r="AA172" i="2"/>
  <c r="B403" i="2"/>
  <c r="B276" i="2"/>
  <c r="B246" i="2"/>
  <c r="Y462" i="2"/>
  <c r="AO459" i="2"/>
  <c r="AU430" i="2"/>
  <c r="AY333" i="2"/>
  <c r="AG174" i="2"/>
  <c r="B486" i="2"/>
  <c r="AO499" i="2"/>
  <c r="AO491" i="2"/>
  <c r="AI478" i="2"/>
  <c r="AG414" i="2"/>
  <c r="AY372" i="2"/>
  <c r="AI356" i="2"/>
  <c r="AI348" i="2"/>
  <c r="AG244" i="2"/>
  <c r="AG60" i="2"/>
  <c r="B483" i="2"/>
  <c r="B348" i="2"/>
  <c r="B284" i="2"/>
  <c r="AM499" i="2"/>
  <c r="AI494" i="2"/>
  <c r="AM491" i="2"/>
  <c r="AG478" i="2"/>
  <c r="AA446" i="2"/>
  <c r="AC390" i="2"/>
  <c r="AO371" i="2"/>
  <c r="AG356" i="2"/>
  <c r="AY277" i="2"/>
  <c r="AY261" i="2"/>
  <c r="AU292" i="2"/>
  <c r="N446" i="2"/>
  <c r="T446" i="2" s="1"/>
  <c r="F446" i="2" s="1"/>
  <c r="E446" i="2" s="1"/>
  <c r="N188" i="2"/>
  <c r="T188" i="2" s="1"/>
  <c r="F188" i="2" s="1"/>
  <c r="E188" i="2" s="1"/>
  <c r="O502" i="2"/>
  <c r="AM502" i="2"/>
  <c r="AO502" i="2"/>
  <c r="Y502" i="2"/>
  <c r="B502" i="2"/>
  <c r="AG502" i="2"/>
  <c r="N502" i="2"/>
  <c r="T502" i="2" s="1"/>
  <c r="F502" i="2" s="1"/>
  <c r="E502" i="2" s="1"/>
  <c r="AA502" i="2"/>
  <c r="AC502" i="2"/>
  <c r="O486" i="2"/>
  <c r="N486" i="2"/>
  <c r="T486" i="2" s="1"/>
  <c r="F486" i="2" s="1"/>
  <c r="E486" i="2" s="1"/>
  <c r="AG486" i="2"/>
  <c r="AI486" i="2"/>
  <c r="AY486" i="2"/>
  <c r="AA486" i="2"/>
  <c r="AU486" i="2"/>
  <c r="AC486" i="2"/>
  <c r="O470" i="2"/>
  <c r="N470" i="2"/>
  <c r="T470" i="2" s="1"/>
  <c r="F470" i="2" s="1"/>
  <c r="E470" i="2" s="1"/>
  <c r="AU470" i="2"/>
  <c r="AG470" i="2"/>
  <c r="AI470" i="2"/>
  <c r="B470" i="2"/>
  <c r="AM470" i="2"/>
  <c r="AO470" i="2"/>
  <c r="O454" i="2"/>
  <c r="Y454" i="2"/>
  <c r="AO454" i="2"/>
  <c r="AA454" i="2"/>
  <c r="AC454" i="2"/>
  <c r="AU454" i="2"/>
  <c r="AY454" i="2"/>
  <c r="AI454" i="2"/>
  <c r="AG454" i="2"/>
  <c r="AI438" i="2"/>
  <c r="AY438" i="2"/>
  <c r="AA438" i="2"/>
  <c r="AS438" i="2"/>
  <c r="AC438" i="2"/>
  <c r="AU438" i="2"/>
  <c r="AG438" i="2"/>
  <c r="B430" i="2"/>
  <c r="AM430" i="2"/>
  <c r="AI430" i="2"/>
  <c r="AG430" i="2"/>
  <c r="AY430" i="2"/>
  <c r="O422" i="2"/>
  <c r="N422" i="2"/>
  <c r="T422" i="2" s="1"/>
  <c r="F422" i="2" s="1"/>
  <c r="E422" i="2" s="1"/>
  <c r="AU422" i="2"/>
  <c r="AG422" i="2"/>
  <c r="AO422" i="2"/>
  <c r="AA422" i="2"/>
  <c r="AS422" i="2"/>
  <c r="Y422" i="2"/>
  <c r="B422" i="2"/>
  <c r="AC422" i="2"/>
  <c r="N406" i="2"/>
  <c r="T406" i="2" s="1"/>
  <c r="F406" i="2" s="1"/>
  <c r="E406" i="2" s="1"/>
  <c r="AM406" i="2"/>
  <c r="AG406" i="2"/>
  <c r="AY406" i="2"/>
  <c r="B406" i="2"/>
  <c r="AI406" i="2"/>
  <c r="AO406" i="2"/>
  <c r="AM382" i="2"/>
  <c r="AO382" i="2"/>
  <c r="AU382" i="2"/>
  <c r="AY382" i="2"/>
  <c r="AS382" i="2"/>
  <c r="B382" i="2"/>
  <c r="Y382" i="2"/>
  <c r="AA501" i="2"/>
  <c r="B501" i="2"/>
  <c r="Q365" i="2"/>
  <c r="D365" i="2" s="1"/>
  <c r="C365" i="2" s="1"/>
  <c r="AY365" i="2"/>
  <c r="AA365" i="2"/>
  <c r="AM365" i="2"/>
  <c r="Y365" i="2"/>
  <c r="AU365" i="2"/>
  <c r="N286" i="2"/>
  <c r="T286" i="2" s="1"/>
  <c r="F286" i="2" s="1"/>
  <c r="E286" i="2" s="1"/>
  <c r="AA286" i="2"/>
  <c r="AC254" i="2"/>
  <c r="B254" i="2"/>
  <c r="N254" i="2"/>
  <c r="T254" i="2" s="1"/>
  <c r="F254" i="2" s="1"/>
  <c r="E254" i="2" s="1"/>
  <c r="AA238" i="2"/>
  <c r="AC238" i="2"/>
  <c r="AA222" i="2"/>
  <c r="AC222" i="2"/>
  <c r="AU222" i="2"/>
  <c r="AY206" i="2"/>
  <c r="AS206" i="2"/>
  <c r="AC206" i="2"/>
  <c r="Q182" i="2"/>
  <c r="D182" i="2" s="1"/>
  <c r="C182" i="2" s="1"/>
  <c r="AM182" i="2"/>
  <c r="N126" i="2"/>
  <c r="T126" i="2" s="1"/>
  <c r="F126" i="2" s="1"/>
  <c r="E126" i="2" s="1"/>
  <c r="AU126" i="2"/>
  <c r="B126" i="2"/>
  <c r="AO486" i="2"/>
  <c r="AS446" i="2"/>
  <c r="AC406" i="2"/>
  <c r="AI398" i="2"/>
  <c r="AG382" i="2"/>
  <c r="AM318" i="2"/>
  <c r="AC500" i="2"/>
  <c r="AG500" i="2"/>
  <c r="Y492" i="2"/>
  <c r="AI492" i="2"/>
  <c r="AY492" i="2"/>
  <c r="AU476" i="2"/>
  <c r="AC476" i="2"/>
  <c r="O364" i="2"/>
  <c r="AC364" i="2"/>
  <c r="AS364" i="2"/>
  <c r="AU364" i="2"/>
  <c r="AI364" i="2"/>
  <c r="B364" i="2"/>
  <c r="AM364" i="2"/>
  <c r="AG364" i="2"/>
  <c r="N348" i="2"/>
  <c r="T348" i="2" s="1"/>
  <c r="F348" i="2" s="1"/>
  <c r="E348" i="2" s="1"/>
  <c r="AC348" i="2"/>
  <c r="AS348" i="2"/>
  <c r="AU348" i="2"/>
  <c r="AM348" i="2"/>
  <c r="AO348" i="2"/>
  <c r="Y348" i="2"/>
  <c r="AY348" i="2"/>
  <c r="AA348" i="2"/>
  <c r="AG332" i="2"/>
  <c r="AO332" i="2"/>
  <c r="B332" i="2"/>
  <c r="AA316" i="2"/>
  <c r="AI316" i="2"/>
  <c r="B316" i="2"/>
  <c r="W300" i="2"/>
  <c r="N269" i="2"/>
  <c r="T269" i="2" s="1"/>
  <c r="F269" i="2" s="1"/>
  <c r="E269" i="2" s="1"/>
  <c r="AO269" i="2"/>
  <c r="AG269" i="2"/>
  <c r="AY269" i="2"/>
  <c r="Y269" i="2"/>
  <c r="B269" i="2"/>
  <c r="AA269" i="2"/>
  <c r="AC269" i="2"/>
  <c r="AS269" i="2"/>
  <c r="AU269" i="2"/>
  <c r="AI269" i="2"/>
  <c r="AA253" i="2"/>
  <c r="AC253" i="2"/>
  <c r="AU253" i="2"/>
  <c r="AI253" i="2"/>
  <c r="N253" i="2"/>
  <c r="T253" i="2" s="1"/>
  <c r="F253" i="2" s="1"/>
  <c r="E253" i="2" s="1"/>
  <c r="AG237" i="2"/>
  <c r="AM237" i="2"/>
  <c r="AO205" i="2"/>
  <c r="AU205" i="2"/>
  <c r="Y205" i="2"/>
  <c r="AG189" i="2"/>
  <c r="AI189" i="2"/>
  <c r="B189" i="2"/>
  <c r="N189" i="2"/>
  <c r="T189" i="2" s="1"/>
  <c r="F189" i="2" s="1"/>
  <c r="E189" i="2" s="1"/>
  <c r="AY189" i="2"/>
  <c r="AC173" i="2"/>
  <c r="AY173" i="2"/>
  <c r="B173" i="2"/>
  <c r="B454" i="2"/>
  <c r="B324" i="2"/>
  <c r="AS502" i="2"/>
  <c r="AM486" i="2"/>
  <c r="AO478" i="2"/>
  <c r="AC470" i="2"/>
  <c r="AG398" i="2"/>
  <c r="N293" i="2"/>
  <c r="T293" i="2" s="1"/>
  <c r="F293" i="2" s="1"/>
  <c r="E293" i="2" s="1"/>
  <c r="Y467" i="2"/>
  <c r="AA467" i="2"/>
  <c r="AO451" i="2"/>
  <c r="B451" i="2"/>
  <c r="AS451" i="2"/>
  <c r="AS435" i="2"/>
  <c r="AU435" i="2"/>
  <c r="Y435" i="2"/>
  <c r="AA435" i="2"/>
  <c r="AC435" i="2"/>
  <c r="AY427" i="2"/>
  <c r="AG427" i="2"/>
  <c r="AI427" i="2"/>
  <c r="AI411" i="2"/>
  <c r="AG411" i="2"/>
  <c r="O379" i="2"/>
  <c r="AU379" i="2"/>
  <c r="AG379" i="2"/>
  <c r="AC379" i="2"/>
  <c r="AY379" i="2"/>
  <c r="Y379" i="2"/>
  <c r="AS379" i="2"/>
  <c r="B379" i="2"/>
  <c r="AA379" i="2"/>
  <c r="O363" i="2"/>
  <c r="N363" i="2"/>
  <c r="T363" i="2" s="1"/>
  <c r="F363" i="2" s="1"/>
  <c r="E363" i="2" s="1"/>
  <c r="AA363" i="2"/>
  <c r="AC363" i="2"/>
  <c r="AS363" i="2"/>
  <c r="Y363" i="2"/>
  <c r="AU363" i="2"/>
  <c r="B363" i="2"/>
  <c r="AM363" i="2"/>
  <c r="AO363" i="2"/>
  <c r="O347" i="2"/>
  <c r="Q347" i="2"/>
  <c r="D347" i="2" s="1"/>
  <c r="C347" i="2" s="1"/>
  <c r="N347" i="2"/>
  <c r="T347" i="2" s="1"/>
  <c r="F347" i="2" s="1"/>
  <c r="E347" i="2" s="1"/>
  <c r="AC347" i="2"/>
  <c r="AG347" i="2"/>
  <c r="AM347" i="2"/>
  <c r="AS347" i="2"/>
  <c r="AI347" i="2"/>
  <c r="AO347" i="2"/>
  <c r="AU347" i="2"/>
  <c r="AY347" i="2"/>
  <c r="Y347" i="2"/>
  <c r="AA347" i="2"/>
  <c r="AM315" i="2"/>
  <c r="AO315" i="2"/>
  <c r="Y315" i="2"/>
  <c r="AA315" i="2"/>
  <c r="AU315" i="2"/>
  <c r="AY315" i="2"/>
  <c r="AC315" i="2"/>
  <c r="AG315" i="2"/>
  <c r="B315" i="2"/>
  <c r="AI315" i="2"/>
  <c r="AC307" i="2"/>
  <c r="AS307" i="2"/>
  <c r="AA307" i="2"/>
  <c r="AU307" i="2"/>
  <c r="AO307" i="2"/>
  <c r="Y307" i="2"/>
  <c r="AM307" i="2"/>
  <c r="AY307" i="2"/>
  <c r="AU268" i="2"/>
  <c r="AG268" i="2"/>
  <c r="Y268" i="2"/>
  <c r="AA268" i="2"/>
  <c r="AS268" i="2"/>
  <c r="AI268" i="2"/>
  <c r="AO268" i="2"/>
  <c r="B268" i="2"/>
  <c r="AM268" i="2"/>
  <c r="O252" i="2"/>
  <c r="W252" i="2" s="1"/>
  <c r="Q252" i="2"/>
  <c r="D252" i="2" s="1"/>
  <c r="C252" i="2" s="1"/>
  <c r="N252" i="2"/>
  <c r="T252" i="2" s="1"/>
  <c r="F252" i="2" s="1"/>
  <c r="E252" i="2" s="1"/>
  <c r="AM252" i="2"/>
  <c r="AI252" i="2"/>
  <c r="AO252" i="2"/>
  <c r="Y252" i="2"/>
  <c r="AS252" i="2"/>
  <c r="AA252" i="2"/>
  <c r="AY252" i="2"/>
  <c r="AC252" i="2"/>
  <c r="AG252" i="2"/>
  <c r="AM236" i="2"/>
  <c r="Y236" i="2"/>
  <c r="AY236" i="2"/>
  <c r="AU236" i="2"/>
  <c r="Q236" i="2"/>
  <c r="D236" i="2" s="1"/>
  <c r="C236" i="2" s="1"/>
  <c r="AO236" i="2"/>
  <c r="AA236" i="2"/>
  <c r="AG236" i="2"/>
  <c r="AC236" i="2"/>
  <c r="AG228" i="2"/>
  <c r="AY228" i="2"/>
  <c r="AA228" i="2"/>
  <c r="B228" i="2"/>
  <c r="Y228" i="2"/>
  <c r="AU228" i="2"/>
  <c r="Y212" i="2"/>
  <c r="AM212" i="2"/>
  <c r="AS212" i="2"/>
  <c r="AG212" i="2"/>
  <c r="AI196" i="2"/>
  <c r="AM196" i="2"/>
  <c r="Y180" i="2"/>
  <c r="B180" i="2"/>
  <c r="AS180" i="2"/>
  <c r="Q164" i="2"/>
  <c r="D164" i="2" s="1"/>
  <c r="C164" i="2" s="1"/>
  <c r="Y164" i="2"/>
  <c r="AU164" i="2"/>
  <c r="B164" i="2"/>
  <c r="Y52" i="2"/>
  <c r="B52" i="2"/>
  <c r="O28" i="2"/>
  <c r="AS28" i="2"/>
  <c r="Y28" i="2"/>
  <c r="AU28" i="2"/>
  <c r="AI28" i="2"/>
  <c r="AM28" i="2"/>
  <c r="AA28" i="2"/>
  <c r="AG28" i="2"/>
  <c r="AC28" i="2"/>
  <c r="AO28" i="2"/>
  <c r="B28" i="2"/>
  <c r="AY28" i="2"/>
  <c r="O20" i="2"/>
  <c r="W20" i="2" s="1"/>
  <c r="N20" i="2"/>
  <c r="T20" i="2" s="1"/>
  <c r="F20" i="2" s="1"/>
  <c r="E20" i="2" s="1"/>
  <c r="AG20" i="2"/>
  <c r="AS20" i="2"/>
  <c r="Y20" i="2"/>
  <c r="AY20" i="2"/>
  <c r="AM20" i="2"/>
  <c r="AI20" i="2"/>
  <c r="DW12" i="2"/>
  <c r="B390" i="2"/>
  <c r="B261" i="2"/>
  <c r="B212" i="2"/>
  <c r="AI502" i="2"/>
  <c r="AM478" i="2"/>
  <c r="AA470" i="2"/>
  <c r="AO438" i="2"/>
  <c r="Y430" i="2"/>
  <c r="AI414" i="2"/>
  <c r="Y406" i="2"/>
  <c r="AI363" i="2"/>
  <c r="AY262" i="2"/>
  <c r="AY197" i="2"/>
  <c r="AS315" i="2"/>
  <c r="AU101" i="2"/>
  <c r="AU300" i="2"/>
  <c r="B285" i="2"/>
  <c r="B190" i="2"/>
  <c r="Y470" i="2"/>
  <c r="AM459" i="2"/>
  <c r="AM438" i="2"/>
  <c r="AI422" i="2"/>
  <c r="AU406" i="2"/>
  <c r="AI395" i="2"/>
  <c r="AY390" i="2"/>
  <c r="AA364" i="2"/>
  <c r="AM278" i="2"/>
  <c r="AI236" i="2"/>
  <c r="AI307" i="2"/>
  <c r="B427" i="2"/>
  <c r="B414" i="2"/>
  <c r="B347" i="2"/>
  <c r="B205" i="2"/>
  <c r="B142" i="2"/>
  <c r="B20" i="2"/>
  <c r="AG494" i="2"/>
  <c r="AS470" i="2"/>
  <c r="AS454" i="2"/>
  <c r="AI443" i="2"/>
  <c r="AO430" i="2"/>
  <c r="AY419" i="2"/>
  <c r="AA390" i="2"/>
  <c r="AO379" i="2"/>
  <c r="AM371" i="2"/>
  <c r="AY364" i="2"/>
  <c r="AU252" i="2"/>
  <c r="AC339" i="2"/>
  <c r="AM228" i="2"/>
  <c r="AG205" i="2"/>
  <c r="AY188" i="2"/>
  <c r="AU180" i="2"/>
  <c r="AC293" i="2"/>
  <c r="AM292" i="2"/>
  <c r="AU20" i="2"/>
  <c r="AC20" i="2"/>
  <c r="N430" i="2"/>
  <c r="T430" i="2" s="1"/>
  <c r="F430" i="2" s="1"/>
  <c r="E430" i="2" s="1"/>
  <c r="N166" i="2"/>
  <c r="T166" i="2" s="1"/>
  <c r="F166" i="2" s="1"/>
  <c r="E166" i="2" s="1"/>
  <c r="Y434" i="2"/>
  <c r="AA434" i="2"/>
  <c r="N418" i="2"/>
  <c r="T418" i="2" s="1"/>
  <c r="F418" i="2" s="1"/>
  <c r="E418" i="2" s="1"/>
  <c r="AG418" i="2"/>
  <c r="B418" i="2"/>
  <c r="AI418" i="2"/>
  <c r="AY418" i="2"/>
  <c r="O402" i="2"/>
  <c r="Q402" i="2"/>
  <c r="D402" i="2" s="1"/>
  <c r="C402" i="2" s="1"/>
  <c r="N402" i="2"/>
  <c r="AI402" i="2"/>
  <c r="AY402" i="2"/>
  <c r="O386" i="2"/>
  <c r="W386" i="2" s="1"/>
  <c r="AG386" i="2"/>
  <c r="AI386" i="2"/>
  <c r="AY386" i="2"/>
  <c r="B386" i="2"/>
  <c r="AG370" i="2"/>
  <c r="AI370" i="2"/>
  <c r="AY370" i="2"/>
  <c r="AM370" i="2"/>
  <c r="AO370" i="2"/>
  <c r="AA354" i="2"/>
  <c r="AC354" i="2"/>
  <c r="AS354" i="2"/>
  <c r="B354" i="2"/>
  <c r="AG354" i="2"/>
  <c r="AY354" i="2"/>
  <c r="N338" i="2"/>
  <c r="T338" i="2" s="1"/>
  <c r="F338" i="2" s="1"/>
  <c r="E338" i="2" s="1"/>
  <c r="AI338" i="2"/>
  <c r="AC338" i="2"/>
  <c r="AY338" i="2"/>
  <c r="AM338" i="2"/>
  <c r="AU338" i="2"/>
  <c r="AA338" i="2"/>
  <c r="Y338" i="2"/>
  <c r="AO338" i="2"/>
  <c r="AG338" i="2"/>
  <c r="O322" i="2"/>
  <c r="W322" i="2" s="1"/>
  <c r="AA322" i="2"/>
  <c r="AG322" i="2"/>
  <c r="N322" i="2"/>
  <c r="T322" i="2" s="1"/>
  <c r="F322" i="2" s="1"/>
  <c r="E322" i="2" s="1"/>
  <c r="AI322" i="2"/>
  <c r="AU322" i="2"/>
  <c r="B322" i="2"/>
  <c r="AC322" i="2"/>
  <c r="AM322" i="2"/>
  <c r="AO322" i="2"/>
  <c r="Y306" i="2"/>
  <c r="AM306" i="2"/>
  <c r="AO306" i="2"/>
  <c r="AG306" i="2"/>
  <c r="AI306" i="2"/>
  <c r="AA306" i="2"/>
  <c r="AC306" i="2"/>
  <c r="AC291" i="2"/>
  <c r="AM291" i="2"/>
  <c r="AO291" i="2"/>
  <c r="B291" i="2"/>
  <c r="N275" i="2"/>
  <c r="T275" i="2" s="1"/>
  <c r="F275" i="2" s="1"/>
  <c r="E275" i="2" s="1"/>
  <c r="AM275" i="2"/>
  <c r="AA275" i="2"/>
  <c r="AS275" i="2"/>
  <c r="AC275" i="2"/>
  <c r="AU275" i="2"/>
  <c r="Y275" i="2"/>
  <c r="AY275" i="2"/>
  <c r="N259" i="2"/>
  <c r="T259" i="2" s="1"/>
  <c r="F259" i="2" s="1"/>
  <c r="E259" i="2" s="1"/>
  <c r="AG259" i="2"/>
  <c r="AI259" i="2"/>
  <c r="AY259" i="2"/>
  <c r="AO259" i="2"/>
  <c r="AC259" i="2"/>
  <c r="B259" i="2"/>
  <c r="AM243" i="2"/>
  <c r="AO243" i="2"/>
  <c r="Y243" i="2"/>
  <c r="N243" i="2"/>
  <c r="T243" i="2" s="1"/>
  <c r="F243" i="2" s="1"/>
  <c r="E243" i="2" s="1"/>
  <c r="AA243" i="2"/>
  <c r="AU243" i="2"/>
  <c r="AY243" i="2"/>
  <c r="AM227" i="2"/>
  <c r="AO227" i="2"/>
  <c r="AC227" i="2"/>
  <c r="Y227" i="2"/>
  <c r="AA227" i="2"/>
  <c r="O91" i="2"/>
  <c r="AC91" i="2"/>
  <c r="AS91" i="2"/>
  <c r="AI91" i="2"/>
  <c r="N91" i="2"/>
  <c r="T91" i="2" s="1"/>
  <c r="F91" i="2" s="1"/>
  <c r="E91" i="2" s="1"/>
  <c r="AA91" i="2"/>
  <c r="AU91" i="2"/>
  <c r="AY91" i="2"/>
  <c r="AG91" i="2"/>
  <c r="AI67" i="2"/>
  <c r="AC67" i="2"/>
  <c r="N67" i="2"/>
  <c r="T67" i="2" s="1"/>
  <c r="F67" i="2" s="1"/>
  <c r="E67" i="2" s="1"/>
  <c r="AG67" i="2"/>
  <c r="AU67" i="2"/>
  <c r="AA67" i="2"/>
  <c r="AM67" i="2"/>
  <c r="AI51" i="2"/>
  <c r="AO51" i="2"/>
  <c r="AO35" i="2"/>
  <c r="AC35" i="2"/>
  <c r="AA35" i="2"/>
  <c r="B35" i="2"/>
  <c r="B434" i="2"/>
  <c r="B370" i="2"/>
  <c r="AM482" i="2"/>
  <c r="AI474" i="2"/>
  <c r="AC458" i="2"/>
  <c r="AU402" i="2"/>
  <c r="AU386" i="2"/>
  <c r="AY362" i="2"/>
  <c r="AU354" i="2"/>
  <c r="AU306" i="2"/>
  <c r="AS67" i="2"/>
  <c r="DX19" i="2"/>
  <c r="B458" i="2"/>
  <c r="B394" i="2"/>
  <c r="B330" i="2"/>
  <c r="B243" i="2"/>
  <c r="B99" i="2"/>
  <c r="B51" i="2"/>
  <c r="AG474" i="2"/>
  <c r="AA458" i="2"/>
  <c r="AO418" i="2"/>
  <c r="AS402" i="2"/>
  <c r="AA402" i="2"/>
  <c r="AS386" i="2"/>
  <c r="Y386" i="2"/>
  <c r="AA370" i="2"/>
  <c r="AC243" i="2"/>
  <c r="AG330" i="2"/>
  <c r="AU203" i="2"/>
  <c r="AS171" i="2"/>
  <c r="AS306" i="2"/>
  <c r="AO67" i="2"/>
  <c r="O426" i="2"/>
  <c r="Y426" i="2"/>
  <c r="AU426" i="2"/>
  <c r="AA426" i="2"/>
  <c r="AY426" i="2"/>
  <c r="AC410" i="2"/>
  <c r="AS410" i="2"/>
  <c r="AU410" i="2"/>
  <c r="O394" i="2"/>
  <c r="AS394" i="2"/>
  <c r="Y394" i="2"/>
  <c r="AU394" i="2"/>
  <c r="N378" i="2"/>
  <c r="T378" i="2" s="1"/>
  <c r="F378" i="2" s="1"/>
  <c r="E378" i="2" s="1"/>
  <c r="AC378" i="2"/>
  <c r="AS378" i="2"/>
  <c r="AU378" i="2"/>
  <c r="AM378" i="2"/>
  <c r="AO378" i="2"/>
  <c r="AI362" i="2"/>
  <c r="AM362" i="2"/>
  <c r="AA362" i="2"/>
  <c r="N362" i="2"/>
  <c r="T362" i="2" s="1"/>
  <c r="F362" i="2" s="1"/>
  <c r="E362" i="2" s="1"/>
  <c r="AC362" i="2"/>
  <c r="AC346" i="2"/>
  <c r="AG346" i="2"/>
  <c r="AM346" i="2"/>
  <c r="AS346" i="2"/>
  <c r="AI346" i="2"/>
  <c r="AO346" i="2"/>
  <c r="AU346" i="2"/>
  <c r="AY346" i="2"/>
  <c r="N346" i="2"/>
  <c r="T346" i="2" s="1"/>
  <c r="F346" i="2" s="1"/>
  <c r="E346" i="2" s="1"/>
  <c r="AM330" i="2"/>
  <c r="AO330" i="2"/>
  <c r="Y330" i="2"/>
  <c r="AA330" i="2"/>
  <c r="AI330" i="2"/>
  <c r="AS330" i="2"/>
  <c r="AU330" i="2"/>
  <c r="N314" i="2"/>
  <c r="T314" i="2" s="1"/>
  <c r="F314" i="2" s="1"/>
  <c r="E314" i="2" s="1"/>
  <c r="Y314" i="2"/>
  <c r="AS314" i="2"/>
  <c r="AA314" i="2"/>
  <c r="AU314" i="2"/>
  <c r="AY314" i="2"/>
  <c r="AC314" i="2"/>
  <c r="AO299" i="2"/>
  <c r="AM299" i="2"/>
  <c r="AC299" i="2"/>
  <c r="Y299" i="2"/>
  <c r="AA299" i="2"/>
  <c r="AU299" i="2"/>
  <c r="AG299" i="2"/>
  <c r="AI299" i="2"/>
  <c r="AA267" i="2"/>
  <c r="AC267" i="2"/>
  <c r="AS267" i="2"/>
  <c r="AI267" i="2"/>
  <c r="AM267" i="2"/>
  <c r="AO267" i="2"/>
  <c r="AG251" i="2"/>
  <c r="AI251" i="2"/>
  <c r="AY251" i="2"/>
  <c r="Y251" i="2"/>
  <c r="AS251" i="2"/>
  <c r="AA251" i="2"/>
  <c r="AU251" i="2"/>
  <c r="B251" i="2"/>
  <c r="Q235" i="2"/>
  <c r="D235" i="2" s="1"/>
  <c r="C235" i="2" s="1"/>
  <c r="AI235" i="2"/>
  <c r="AY235" i="2"/>
  <c r="AO235" i="2"/>
  <c r="Y235" i="2"/>
  <c r="AS235" i="2"/>
  <c r="AA235" i="2"/>
  <c r="AU235" i="2"/>
  <c r="AC235" i="2"/>
  <c r="AS219" i="2"/>
  <c r="AU219" i="2"/>
  <c r="AC219" i="2"/>
  <c r="Y211" i="2"/>
  <c r="AO211" i="2"/>
  <c r="Y195" i="2"/>
  <c r="AS195" i="2"/>
  <c r="AC99" i="2"/>
  <c r="AU99" i="2"/>
  <c r="AG99" i="2"/>
  <c r="AY99" i="2"/>
  <c r="Y99" i="2"/>
  <c r="AA99" i="2"/>
  <c r="AM99" i="2"/>
  <c r="AO99" i="2"/>
  <c r="AI75" i="2"/>
  <c r="AM75" i="2"/>
  <c r="Y75" i="2"/>
  <c r="AA75" i="2"/>
  <c r="AC75" i="2"/>
  <c r="AO75" i="2"/>
  <c r="AG75" i="2"/>
  <c r="AG59" i="2"/>
  <c r="Y59" i="2"/>
  <c r="AO59" i="2"/>
  <c r="AM59" i="2"/>
  <c r="N43" i="2"/>
  <c r="T43" i="2" s="1"/>
  <c r="F43" i="2" s="1"/>
  <c r="E43" i="2" s="1"/>
  <c r="AO43" i="2"/>
  <c r="AS43" i="2"/>
  <c r="AY43" i="2"/>
  <c r="Y27" i="2"/>
  <c r="AA27" i="2"/>
  <c r="AC27" i="2"/>
  <c r="AO27" i="2"/>
  <c r="AI19" i="2"/>
  <c r="N19" i="2"/>
  <c r="T19" i="2" s="1"/>
  <c r="AU19" i="2"/>
  <c r="B306" i="2"/>
  <c r="B67" i="2"/>
  <c r="AI426" i="2"/>
  <c r="AC402" i="2"/>
  <c r="AI394" i="2"/>
  <c r="AA386" i="2"/>
  <c r="AG378" i="2"/>
  <c r="AC370" i="2"/>
  <c r="AG243" i="2"/>
  <c r="AM91" i="2"/>
  <c r="N410" i="2"/>
  <c r="DY19" i="2"/>
  <c r="B378" i="2"/>
  <c r="B267" i="2"/>
  <c r="AU450" i="2"/>
  <c r="AC426" i="2"/>
  <c r="AM418" i="2"/>
  <c r="AG410" i="2"/>
  <c r="Y402" i="2"/>
  <c r="AC394" i="2"/>
  <c r="AA378" i="2"/>
  <c r="Y370" i="2"/>
  <c r="AS362" i="2"/>
  <c r="AO354" i="2"/>
  <c r="AY322" i="2"/>
  <c r="AY306" i="2"/>
  <c r="Y346" i="2"/>
  <c r="AA259" i="2"/>
  <c r="AS227" i="2"/>
  <c r="AC330" i="2"/>
  <c r="AU195" i="2"/>
  <c r="AM51" i="2"/>
  <c r="N377" i="2"/>
  <c r="T377" i="2" s="1"/>
  <c r="F377" i="2" s="1"/>
  <c r="E377" i="2" s="1"/>
  <c r="Y377" i="2"/>
  <c r="AO377" i="2"/>
  <c r="AA377" i="2"/>
  <c r="Q361" i="2"/>
  <c r="D361" i="2" s="1"/>
  <c r="C361" i="2" s="1"/>
  <c r="AC361" i="2"/>
  <c r="AS361" i="2"/>
  <c r="AU361" i="2"/>
  <c r="AC345" i="2"/>
  <c r="AM345" i="2"/>
  <c r="Y266" i="2"/>
  <c r="AM266" i="2"/>
  <c r="AS266" i="2"/>
  <c r="Y202" i="2"/>
  <c r="AY202" i="2"/>
  <c r="AA114" i="2"/>
  <c r="N114" i="2"/>
  <c r="AO114" i="2"/>
  <c r="AY114" i="2"/>
  <c r="Q114" i="2"/>
  <c r="D114" i="2" s="1"/>
  <c r="C114" i="2" s="1"/>
  <c r="AO106" i="2"/>
  <c r="AY106" i="2"/>
  <c r="AS90" i="2"/>
  <c r="AA90" i="2"/>
  <c r="N90" i="2"/>
  <c r="T90" i="2" s="1"/>
  <c r="F90" i="2" s="1"/>
  <c r="E90" i="2" s="1"/>
  <c r="AC82" i="2"/>
  <c r="AO82" i="2"/>
  <c r="N66" i="2"/>
  <c r="T66" i="2" s="1"/>
  <c r="F66" i="2" s="1"/>
  <c r="E66" i="2" s="1"/>
  <c r="AI66" i="2"/>
  <c r="B441" i="2"/>
  <c r="B409" i="2"/>
  <c r="B345" i="2"/>
  <c r="B313" i="2"/>
  <c r="B50" i="2"/>
  <c r="AC481" i="2"/>
  <c r="Y473" i="2"/>
  <c r="AS465" i="2"/>
  <c r="AS449" i="2"/>
  <c r="AI441" i="2"/>
  <c r="AG433" i="2"/>
  <c r="AI425" i="2"/>
  <c r="AS417" i="2"/>
  <c r="AM409" i="2"/>
  <c r="AY401" i="2"/>
  <c r="AI401" i="2"/>
  <c r="AS385" i="2"/>
  <c r="AY377" i="2"/>
  <c r="AG377" i="2"/>
  <c r="AU345" i="2"/>
  <c r="AI345" i="2"/>
  <c r="AS250" i="2"/>
  <c r="AC106" i="2"/>
  <c r="AO58" i="2"/>
  <c r="AG385" i="2"/>
  <c r="AI385" i="2"/>
  <c r="AY385" i="2"/>
  <c r="N369" i="2"/>
  <c r="T369" i="2" s="1"/>
  <c r="F369" i="2" s="1"/>
  <c r="E369" i="2" s="1"/>
  <c r="AC369" i="2"/>
  <c r="AS369" i="2"/>
  <c r="AU369" i="2"/>
  <c r="AU353" i="2"/>
  <c r="AI353" i="2"/>
  <c r="Y337" i="2"/>
  <c r="AS337" i="2"/>
  <c r="AC290" i="2"/>
  <c r="AS290" i="2"/>
  <c r="AU290" i="2"/>
  <c r="AC274" i="2"/>
  <c r="AU274" i="2"/>
  <c r="AG274" i="2"/>
  <c r="AA258" i="2"/>
  <c r="AY258" i="2"/>
  <c r="AA218" i="2"/>
  <c r="Y218" i="2"/>
  <c r="B385" i="2"/>
  <c r="B290" i="2"/>
  <c r="B250" i="2"/>
  <c r="B34" i="2"/>
  <c r="AA481" i="2"/>
  <c r="AG441" i="2"/>
  <c r="Y369" i="2"/>
  <c r="AI361" i="2"/>
  <c r="AI290" i="2"/>
  <c r="AG345" i="2"/>
  <c r="Y258" i="2"/>
  <c r="AC114" i="2"/>
  <c r="AA106" i="2"/>
  <c r="AM58" i="2"/>
  <c r="B317" i="2"/>
  <c r="AG317" i="2"/>
  <c r="N246" i="2"/>
  <c r="T246" i="2" s="1"/>
  <c r="F246" i="2" s="1"/>
  <c r="E246" i="2" s="1"/>
  <c r="AA246" i="2"/>
  <c r="AC246" i="2"/>
  <c r="AS246" i="2"/>
  <c r="AU246" i="2"/>
  <c r="AI246" i="2"/>
  <c r="AY246" i="2"/>
  <c r="AG230" i="2"/>
  <c r="AI230" i="2"/>
  <c r="AM230" i="2"/>
  <c r="AS230" i="2"/>
  <c r="Y230" i="2"/>
  <c r="AU230" i="2"/>
  <c r="N214" i="2"/>
  <c r="T214" i="2" s="1"/>
  <c r="F214" i="2" s="1"/>
  <c r="E214" i="2" s="1"/>
  <c r="AM214" i="2"/>
  <c r="AO214" i="2"/>
  <c r="AS214" i="2"/>
  <c r="AA214" i="2"/>
  <c r="AY214" i="2"/>
  <c r="AC214" i="2"/>
  <c r="AG198" i="2"/>
  <c r="AM198" i="2"/>
  <c r="AS198" i="2"/>
  <c r="AY198" i="2"/>
  <c r="Y190" i="2"/>
  <c r="AO190" i="2"/>
  <c r="AA190" i="2"/>
  <c r="AC190" i="2"/>
  <c r="AS190" i="2"/>
  <c r="AG190" i="2"/>
  <c r="AI190" i="2"/>
  <c r="AY190" i="2"/>
  <c r="O174" i="2"/>
  <c r="N174" i="2"/>
  <c r="T174" i="2" s="1"/>
  <c r="F174" i="2" s="1"/>
  <c r="E174" i="2" s="1"/>
  <c r="AO174" i="2"/>
  <c r="AI174" i="2"/>
  <c r="AY174" i="2"/>
  <c r="AS174" i="2"/>
  <c r="AC174" i="2"/>
  <c r="O158" i="2"/>
  <c r="AU158" i="2"/>
  <c r="AM158" i="2"/>
  <c r="AO158" i="2"/>
  <c r="AA158" i="2"/>
  <c r="AI158" i="2"/>
  <c r="N158" i="2"/>
  <c r="T158" i="2" s="1"/>
  <c r="F158" i="2" s="1"/>
  <c r="E158" i="2" s="1"/>
  <c r="AY158" i="2"/>
  <c r="O142" i="2"/>
  <c r="Y142" i="2"/>
  <c r="N142" i="2"/>
  <c r="T142" i="2" s="1"/>
  <c r="F142" i="2" s="1"/>
  <c r="E142" i="2" s="1"/>
  <c r="AI142" i="2"/>
  <c r="AU142" i="2"/>
  <c r="AC142" i="2"/>
  <c r="AO142" i="2"/>
  <c r="O126" i="2"/>
  <c r="AC126" i="2"/>
  <c r="AY126" i="2"/>
  <c r="Q126" i="2"/>
  <c r="D126" i="2" s="1"/>
  <c r="C126" i="2" s="1"/>
  <c r="AG126" i="2"/>
  <c r="AO126" i="2"/>
  <c r="Y126" i="2"/>
  <c r="AS126" i="2"/>
  <c r="AI126" i="2"/>
  <c r="B413" i="2"/>
  <c r="B262" i="2"/>
  <c r="AS365" i="2"/>
  <c r="AU357" i="2"/>
  <c r="AO349" i="2"/>
  <c r="AG333" i="2"/>
  <c r="AY270" i="2"/>
  <c r="AO254" i="2"/>
  <c r="AU214" i="2"/>
  <c r="AU134" i="2"/>
  <c r="AA126" i="2"/>
  <c r="O372" i="2"/>
  <c r="N372" i="2"/>
  <c r="T372" i="2" s="1"/>
  <c r="F372" i="2" s="1"/>
  <c r="E372" i="2" s="1"/>
  <c r="O340" i="2"/>
  <c r="AI340" i="2"/>
  <c r="AO340" i="2"/>
  <c r="AU340" i="2"/>
  <c r="N340" i="2"/>
  <c r="T340" i="2" s="1"/>
  <c r="F340" i="2" s="1"/>
  <c r="E340" i="2" s="1"/>
  <c r="AA340" i="2"/>
  <c r="N332" i="2"/>
  <c r="T332" i="2" s="1"/>
  <c r="F332" i="2" s="1"/>
  <c r="E332" i="2" s="1"/>
  <c r="Y332" i="2"/>
  <c r="AA332" i="2"/>
  <c r="AM332" i="2"/>
  <c r="AC332" i="2"/>
  <c r="AS332" i="2"/>
  <c r="O324" i="2"/>
  <c r="AA324" i="2"/>
  <c r="AI324" i="2"/>
  <c r="AC324" i="2"/>
  <c r="AU324" i="2"/>
  <c r="AM324" i="2"/>
  <c r="AC316" i="2"/>
  <c r="AS316" i="2"/>
  <c r="N316" i="2"/>
  <c r="T316" i="2" s="1"/>
  <c r="F316" i="2" s="1"/>
  <c r="E316" i="2" s="1"/>
  <c r="AM316" i="2"/>
  <c r="Y316" i="2"/>
  <c r="AO316" i="2"/>
  <c r="Y308" i="2"/>
  <c r="N308" i="2"/>
  <c r="T308" i="2" s="1"/>
  <c r="F308" i="2" s="1"/>
  <c r="E308" i="2" s="1"/>
  <c r="AA308" i="2"/>
  <c r="AC308" i="2"/>
  <c r="AG308" i="2"/>
  <c r="AM308" i="2"/>
  <c r="AS308" i="2"/>
  <c r="O293" i="2"/>
  <c r="AM293" i="2"/>
  <c r="Q293" i="2"/>
  <c r="D293" i="2" s="1"/>
  <c r="C293" i="2" s="1"/>
  <c r="AO293" i="2"/>
  <c r="Y293" i="2"/>
  <c r="AI293" i="2"/>
  <c r="AU293" i="2"/>
  <c r="AA293" i="2"/>
  <c r="Y285" i="2"/>
  <c r="AA285" i="2"/>
  <c r="N285" i="2"/>
  <c r="T285" i="2" s="1"/>
  <c r="F285" i="2" s="1"/>
  <c r="E285" i="2" s="1"/>
  <c r="AU285" i="2"/>
  <c r="O261" i="2"/>
  <c r="N261" i="2"/>
  <c r="T261" i="2" s="1"/>
  <c r="F261" i="2" s="1"/>
  <c r="E261" i="2" s="1"/>
  <c r="Y261" i="2"/>
  <c r="AG261" i="2"/>
  <c r="AM261" i="2"/>
  <c r="AU261" i="2"/>
  <c r="AO261" i="2"/>
  <c r="O253" i="2"/>
  <c r="Y253" i="2"/>
  <c r="AG253" i="2"/>
  <c r="AM253" i="2"/>
  <c r="AS253" i="2"/>
  <c r="AY253" i="2"/>
  <c r="Q253" i="2"/>
  <c r="D253" i="2" s="1"/>
  <c r="C253" i="2" s="1"/>
  <c r="Q237" i="2"/>
  <c r="D237" i="2" s="1"/>
  <c r="C237" i="2" s="1"/>
  <c r="AU237" i="2"/>
  <c r="AA237" i="2"/>
  <c r="AI237" i="2"/>
  <c r="AY237" i="2"/>
  <c r="Y237" i="2"/>
  <c r="AC237" i="2"/>
  <c r="AS237" i="2"/>
  <c r="O229" i="2"/>
  <c r="W229" i="2" s="1"/>
  <c r="Y229" i="2"/>
  <c r="AI229" i="2"/>
  <c r="N229" i="2"/>
  <c r="T229" i="2" s="1"/>
  <c r="F229" i="2" s="1"/>
  <c r="E229" i="2" s="1"/>
  <c r="AM229" i="2"/>
  <c r="AA229" i="2"/>
  <c r="AY229" i="2"/>
  <c r="AC229" i="2"/>
  <c r="AO229" i="2"/>
  <c r="O221" i="2"/>
  <c r="AG221" i="2"/>
  <c r="AS221" i="2"/>
  <c r="N221" i="2"/>
  <c r="T221" i="2" s="1"/>
  <c r="F221" i="2" s="1"/>
  <c r="E221" i="2" s="1"/>
  <c r="AI221" i="2"/>
  <c r="AU221" i="2"/>
  <c r="Y221" i="2"/>
  <c r="AM221" i="2"/>
  <c r="AY221" i="2"/>
  <c r="AO221" i="2"/>
  <c r="O213" i="2"/>
  <c r="Y213" i="2"/>
  <c r="AU213" i="2"/>
  <c r="AI213" i="2"/>
  <c r="AY213" i="2"/>
  <c r="AA213" i="2"/>
  <c r="AC213" i="2"/>
  <c r="O205" i="2"/>
  <c r="AI205" i="2"/>
  <c r="AY205" i="2"/>
  <c r="Q205" i="2"/>
  <c r="D205" i="2" s="1"/>
  <c r="C205" i="2" s="1"/>
  <c r="AM205" i="2"/>
  <c r="AA205" i="2"/>
  <c r="AC205" i="2"/>
  <c r="AS205" i="2"/>
  <c r="O197" i="2"/>
  <c r="Q197" i="2"/>
  <c r="D197" i="2" s="1"/>
  <c r="C197" i="2" s="1"/>
  <c r="AC197" i="2"/>
  <c r="AI197" i="2"/>
  <c r="AO197" i="2"/>
  <c r="AU197" i="2"/>
  <c r="N197" i="2"/>
  <c r="T197" i="2" s="1"/>
  <c r="F197" i="2" s="1"/>
  <c r="E197" i="2" s="1"/>
  <c r="Y197" i="2"/>
  <c r="AG197" i="2"/>
  <c r="O189" i="2"/>
  <c r="AM189" i="2"/>
  <c r="Y189" i="2"/>
  <c r="AO189" i="2"/>
  <c r="AC189" i="2"/>
  <c r="AS189" i="2"/>
  <c r="AU189" i="2"/>
  <c r="AG181" i="2"/>
  <c r="AI181" i="2"/>
  <c r="AC165" i="2"/>
  <c r="AS165" i="2"/>
  <c r="Y165" i="2"/>
  <c r="AM165" i="2"/>
  <c r="AI157" i="2"/>
  <c r="AY157" i="2"/>
  <c r="N157" i="2"/>
  <c r="T157" i="2" s="1"/>
  <c r="F157" i="2" s="1"/>
  <c r="E157" i="2" s="1"/>
  <c r="AO157" i="2"/>
  <c r="N141" i="2"/>
  <c r="T141" i="2" s="1"/>
  <c r="F141" i="2" s="1"/>
  <c r="E141" i="2" s="1"/>
  <c r="AM141" i="2"/>
  <c r="AG141" i="2"/>
  <c r="AS125" i="2"/>
  <c r="N125" i="2"/>
  <c r="T125" i="2" s="1"/>
  <c r="F125" i="2" s="1"/>
  <c r="E125" i="2" s="1"/>
  <c r="AA125" i="2"/>
  <c r="AC341" i="2"/>
  <c r="AG341" i="2"/>
  <c r="AM341" i="2"/>
  <c r="AS341" i="2"/>
  <c r="AI341" i="2"/>
  <c r="AO341" i="2"/>
  <c r="AU341" i="2"/>
  <c r="Y341" i="2"/>
  <c r="AA341" i="2"/>
  <c r="O262" i="2"/>
  <c r="W262" i="2" s="1"/>
  <c r="Q262" i="2"/>
  <c r="D262" i="2" s="1"/>
  <c r="C262" i="2" s="1"/>
  <c r="N262" i="2"/>
  <c r="T262" i="2" s="1"/>
  <c r="F262" i="2" s="1"/>
  <c r="E262" i="2" s="1"/>
  <c r="AO262" i="2"/>
  <c r="Y262" i="2"/>
  <c r="AA262" i="2"/>
  <c r="AI262" i="2"/>
  <c r="AM262" i="2"/>
  <c r="AG262" i="2"/>
  <c r="O254" i="2"/>
  <c r="Y254" i="2"/>
  <c r="AA254" i="2"/>
  <c r="Q254" i="2"/>
  <c r="D254" i="2" s="1"/>
  <c r="C254" i="2" s="1"/>
  <c r="AG254" i="2"/>
  <c r="AM254" i="2"/>
  <c r="AS254" i="2"/>
  <c r="AY254" i="2"/>
  <c r="AU238" i="2"/>
  <c r="AG238" i="2"/>
  <c r="AI238" i="2"/>
  <c r="AY238" i="2"/>
  <c r="AM238" i="2"/>
  <c r="Y238" i="2"/>
  <c r="AO238" i="2"/>
  <c r="AG222" i="2"/>
  <c r="AS222" i="2"/>
  <c r="Y222" i="2"/>
  <c r="AM222" i="2"/>
  <c r="AY222" i="2"/>
  <c r="AM206" i="2"/>
  <c r="Y206" i="2"/>
  <c r="AO206" i="2"/>
  <c r="AA206" i="2"/>
  <c r="AU206" i="2"/>
  <c r="AG206" i="2"/>
  <c r="O182" i="2"/>
  <c r="Y182" i="2"/>
  <c r="AO182" i="2"/>
  <c r="N182" i="2"/>
  <c r="T182" i="2" s="1"/>
  <c r="F182" i="2" s="1"/>
  <c r="E182" i="2" s="1"/>
  <c r="AA182" i="2"/>
  <c r="AC182" i="2"/>
  <c r="AS182" i="2"/>
  <c r="AG182" i="2"/>
  <c r="AI182" i="2"/>
  <c r="AY182" i="2"/>
  <c r="O166" i="2"/>
  <c r="AA166" i="2"/>
  <c r="AC166" i="2"/>
  <c r="AS166" i="2"/>
  <c r="Q166" i="2"/>
  <c r="D166" i="2" s="1"/>
  <c r="C166" i="2" s="1"/>
  <c r="AU166" i="2"/>
  <c r="AI166" i="2"/>
  <c r="AY166" i="2"/>
  <c r="O150" i="2"/>
  <c r="AM150" i="2"/>
  <c r="Y150" i="2"/>
  <c r="AO150" i="2"/>
  <c r="AA150" i="2"/>
  <c r="AU150" i="2"/>
  <c r="Q150" i="2"/>
  <c r="D150" i="2" s="1"/>
  <c r="C150" i="2" s="1"/>
  <c r="AG150" i="2"/>
  <c r="O134" i="2"/>
  <c r="AA134" i="2"/>
  <c r="AM134" i="2"/>
  <c r="AY134" i="2"/>
  <c r="AC134" i="2"/>
  <c r="AO134" i="2"/>
  <c r="AS134" i="2"/>
  <c r="Y134" i="2"/>
  <c r="Q118" i="2"/>
  <c r="D118" i="2" s="1"/>
  <c r="C118" i="2" s="1"/>
  <c r="AG118" i="2"/>
  <c r="AM118" i="2"/>
  <c r="B341" i="2"/>
  <c r="B349" i="2"/>
  <c r="B270" i="2"/>
  <c r="B222" i="2"/>
  <c r="B198" i="2"/>
  <c r="B174" i="2"/>
  <c r="AC397" i="2"/>
  <c r="AO365" i="2"/>
  <c r="AS357" i="2"/>
  <c r="AC357" i="2"/>
  <c r="AM353" i="2"/>
  <c r="AM349" i="2"/>
  <c r="AU333" i="2"/>
  <c r="AA274" i="2"/>
  <c r="AO345" i="2"/>
  <c r="Y345" i="2"/>
  <c r="AG266" i="2"/>
  <c r="AG246" i="2"/>
  <c r="AY230" i="2"/>
  <c r="AO222" i="2"/>
  <c r="AI214" i="2"/>
  <c r="AO198" i="2"/>
  <c r="AC158" i="2"/>
  <c r="AM142" i="2"/>
  <c r="AS293" i="2"/>
  <c r="N173" i="2"/>
  <c r="T173" i="2" s="1"/>
  <c r="F173" i="2" s="1"/>
  <c r="E173" i="2" s="1"/>
  <c r="AI365" i="2"/>
  <c r="AO357" i="2"/>
  <c r="Y357" i="2"/>
  <c r="AG349" i="2"/>
  <c r="AA333" i="2"/>
  <c r="Y286" i="2"/>
  <c r="Y246" i="2"/>
  <c r="AS238" i="2"/>
  <c r="AC230" i="2"/>
  <c r="Y214" i="2"/>
  <c r="AU198" i="2"/>
  <c r="AM166" i="2"/>
  <c r="AS317" i="2"/>
  <c r="Y158" i="2"/>
  <c r="AY150" i="2"/>
  <c r="AY142" i="2"/>
  <c r="AM126" i="2"/>
  <c r="AM30" i="2"/>
  <c r="N150" i="2"/>
  <c r="T150" i="2" s="1"/>
  <c r="F150" i="2" s="1"/>
  <c r="E150" i="2" s="1"/>
  <c r="Q174" i="2"/>
  <c r="D174" i="2" s="1"/>
  <c r="C174" i="2" s="1"/>
  <c r="O425" i="2"/>
  <c r="AA337" i="2"/>
  <c r="AM337" i="2"/>
  <c r="AU337" i="2"/>
  <c r="AG337" i="2"/>
  <c r="AO337" i="2"/>
  <c r="AC337" i="2"/>
  <c r="AI337" i="2"/>
  <c r="AM313" i="2"/>
  <c r="AO313" i="2"/>
  <c r="AC313" i="2"/>
  <c r="Y298" i="2"/>
  <c r="AM298" i="2"/>
  <c r="AA298" i="2"/>
  <c r="N258" i="2"/>
  <c r="T258" i="2" s="1"/>
  <c r="F258" i="2" s="1"/>
  <c r="E258" i="2" s="1"/>
  <c r="AC258" i="2"/>
  <c r="AS258" i="2"/>
  <c r="AU258" i="2"/>
  <c r="AG258" i="2"/>
  <c r="AM258" i="2"/>
  <c r="AU250" i="2"/>
  <c r="AG250" i="2"/>
  <c r="AI250" i="2"/>
  <c r="AY250" i="2"/>
  <c r="AM250" i="2"/>
  <c r="Y250" i="2"/>
  <c r="AO250" i="2"/>
  <c r="N242" i="2"/>
  <c r="T242" i="2" s="1"/>
  <c r="F242" i="2" s="1"/>
  <c r="E242" i="2" s="1"/>
  <c r="AC242" i="2"/>
  <c r="AI242" i="2"/>
  <c r="AG242" i="2"/>
  <c r="AO242" i="2"/>
  <c r="AS242" i="2"/>
  <c r="AY242" i="2"/>
  <c r="Y234" i="2"/>
  <c r="AO234" i="2"/>
  <c r="AA234" i="2"/>
  <c r="AC234" i="2"/>
  <c r="AS234" i="2"/>
  <c r="AG234" i="2"/>
  <c r="AI234" i="2"/>
  <c r="AY234" i="2"/>
  <c r="Y226" i="2"/>
  <c r="AC226" i="2"/>
  <c r="AG226" i="2"/>
  <c r="Y210" i="2"/>
  <c r="AA210" i="2"/>
  <c r="N178" i="2"/>
  <c r="T178" i="2" s="1"/>
  <c r="F178" i="2" s="1"/>
  <c r="E178" i="2" s="1"/>
  <c r="AC178" i="2"/>
  <c r="AO178" i="2"/>
  <c r="AY178" i="2"/>
  <c r="Q170" i="2"/>
  <c r="D170" i="2" s="1"/>
  <c r="C170" i="2" s="1"/>
  <c r="AU170" i="2"/>
  <c r="AC170" i="2"/>
  <c r="AC122" i="2"/>
  <c r="AI122" i="2"/>
  <c r="AO122" i="2"/>
  <c r="AU122" i="2"/>
  <c r="AG122" i="2"/>
  <c r="AM122" i="2"/>
  <c r="AS122" i="2"/>
  <c r="AY122" i="2"/>
  <c r="N122" i="2"/>
  <c r="T122" i="2" s="1"/>
  <c r="F122" i="2" s="1"/>
  <c r="E122" i="2" s="1"/>
  <c r="O114" i="2"/>
  <c r="W114" i="2" s="1"/>
  <c r="AG114" i="2"/>
  <c r="AI114" i="2"/>
  <c r="AM114" i="2"/>
  <c r="AS114" i="2"/>
  <c r="Y114" i="2"/>
  <c r="AU114" i="2"/>
  <c r="AG106" i="2"/>
  <c r="AI106" i="2"/>
  <c r="AM106" i="2"/>
  <c r="AS106" i="2"/>
  <c r="Y106" i="2"/>
  <c r="AU106" i="2"/>
  <c r="AS98" i="2"/>
  <c r="AM98" i="2"/>
  <c r="AU98" i="2"/>
  <c r="Q98" i="2"/>
  <c r="D98" i="2" s="1"/>
  <c r="C98" i="2" s="1"/>
  <c r="AA98" i="2"/>
  <c r="AY98" i="2"/>
  <c r="AU90" i="2"/>
  <c r="AG90" i="2"/>
  <c r="AI90" i="2"/>
  <c r="AY90" i="2"/>
  <c r="AM90" i="2"/>
  <c r="Y90" i="2"/>
  <c r="AO90" i="2"/>
  <c r="AG82" i="2"/>
  <c r="AI82" i="2"/>
  <c r="AM82" i="2"/>
  <c r="AS82" i="2"/>
  <c r="Y82" i="2"/>
  <c r="AU82" i="2"/>
  <c r="Y74" i="2"/>
  <c r="AU74" i="2"/>
  <c r="AA74" i="2"/>
  <c r="AY74" i="2"/>
  <c r="AC74" i="2"/>
  <c r="AI74" i="2"/>
  <c r="AM74" i="2"/>
  <c r="AA66" i="2"/>
  <c r="AU66" i="2"/>
  <c r="AC66" i="2"/>
  <c r="AM66" i="2"/>
  <c r="AY66" i="2"/>
  <c r="AS66" i="2"/>
  <c r="AI50" i="2"/>
  <c r="AM50" i="2"/>
  <c r="AM42" i="2"/>
  <c r="N42" i="2"/>
  <c r="T42" i="2" s="1"/>
  <c r="F42" i="2" s="1"/>
  <c r="E42" i="2" s="1"/>
  <c r="AC42" i="2"/>
  <c r="AG34" i="2"/>
  <c r="AO34" i="2"/>
  <c r="Y26" i="2"/>
  <c r="AM26" i="2"/>
  <c r="B286" i="2"/>
  <c r="B206" i="2"/>
  <c r="B182" i="2"/>
  <c r="B294" i="2"/>
  <c r="B238" i="2"/>
  <c r="AG365" i="2"/>
  <c r="AM357" i="2"/>
  <c r="AG353" i="2"/>
  <c r="AC349" i="2"/>
  <c r="AY337" i="2"/>
  <c r="AO333" i="2"/>
  <c r="Y333" i="2"/>
  <c r="AS345" i="2"/>
  <c r="AA266" i="2"/>
  <c r="AS262" i="2"/>
  <c r="AU254" i="2"/>
  <c r="AI254" i="2"/>
  <c r="AM242" i="2"/>
  <c r="AA230" i="2"/>
  <c r="AU332" i="2"/>
  <c r="AI222" i="2"/>
  <c r="Y198" i="2"/>
  <c r="AU174" i="2"/>
  <c r="AA174" i="2"/>
  <c r="AC317" i="2"/>
  <c r="AG316" i="2"/>
  <c r="AG142" i="2"/>
  <c r="AG98" i="2"/>
  <c r="AS74" i="2"/>
  <c r="AG66" i="2"/>
  <c r="AA26" i="2"/>
  <c r="N213" i="2"/>
  <c r="T213" i="2" s="1"/>
  <c r="F213" i="2" s="1"/>
  <c r="E213" i="2" s="1"/>
  <c r="B365" i="2"/>
  <c r="B230" i="2"/>
  <c r="B158" i="2"/>
  <c r="B118" i="2"/>
  <c r="AC365" i="2"/>
  <c r="AY349" i="2"/>
  <c r="AA349" i="2"/>
  <c r="AY321" i="2"/>
  <c r="AY274" i="2"/>
  <c r="AI274" i="2"/>
  <c r="AO266" i="2"/>
  <c r="AO258" i="2"/>
  <c r="AA242" i="2"/>
  <c r="AM234" i="2"/>
  <c r="AI206" i="2"/>
  <c r="AS324" i="2"/>
  <c r="Y324" i="2"/>
  <c r="AC198" i="2"/>
  <c r="AU190" i="2"/>
  <c r="AU182" i="2"/>
  <c r="AG166" i="2"/>
  <c r="AU316" i="2"/>
  <c r="AS150" i="2"/>
  <c r="AI134" i="2"/>
  <c r="AU308" i="2"/>
  <c r="AO98" i="2"/>
  <c r="AC98" i="2"/>
  <c r="AC90" i="2"/>
  <c r="AY82" i="2"/>
  <c r="AO74" i="2"/>
  <c r="AO66" i="2"/>
  <c r="AS34" i="2"/>
  <c r="N364" i="2"/>
  <c r="T364" i="2" s="1"/>
  <c r="F364" i="2" s="1"/>
  <c r="E364" i="2" s="1"/>
  <c r="N205" i="2"/>
  <c r="T205" i="2" s="1"/>
  <c r="F205" i="2" s="1"/>
  <c r="E205" i="2" s="1"/>
  <c r="N134" i="2"/>
  <c r="T134" i="2" s="1"/>
  <c r="F134" i="2" s="1"/>
  <c r="E134" i="2" s="1"/>
  <c r="Q213" i="2"/>
  <c r="D213" i="2" s="1"/>
  <c r="C213" i="2" s="1"/>
  <c r="V88" i="2"/>
  <c r="V17" i="2"/>
  <c r="AE68" i="2"/>
  <c r="AK68" i="2"/>
  <c r="AQ68" i="2"/>
  <c r="AW68" i="2"/>
  <c r="AK32" i="2"/>
  <c r="AW32" i="2"/>
  <c r="AQ32" i="2"/>
  <c r="AE32" i="2"/>
  <c r="AE204" i="2"/>
  <c r="AW204" i="2"/>
  <c r="AW96" i="2"/>
  <c r="AQ96" i="2"/>
  <c r="AK80" i="2"/>
  <c r="AQ80" i="2"/>
  <c r="AW80" i="2"/>
  <c r="U67" i="2"/>
  <c r="V67" i="2"/>
  <c r="U278" i="2"/>
  <c r="V278" i="2"/>
  <c r="U270" i="2"/>
  <c r="V270" i="2"/>
  <c r="AK96" i="2"/>
  <c r="AQ407" i="2"/>
  <c r="AE407" i="2"/>
  <c r="AK399" i="2"/>
  <c r="AQ399" i="2"/>
  <c r="U299" i="2"/>
  <c r="V299" i="2"/>
  <c r="AK292" i="2"/>
  <c r="AW292" i="2"/>
  <c r="AE292" i="2"/>
  <c r="AQ292" i="2"/>
  <c r="AW284" i="2"/>
  <c r="AE284" i="2"/>
  <c r="AK284" i="2"/>
  <c r="AQ247" i="2"/>
  <c r="AW247" i="2"/>
  <c r="O503" i="2"/>
  <c r="N503" i="2"/>
  <c r="T503" i="2" s="1"/>
  <c r="F503" i="2" s="1"/>
  <c r="E503" i="2" s="1"/>
  <c r="O487" i="2"/>
  <c r="Q487" i="2"/>
  <c r="D487" i="2" s="1"/>
  <c r="C487" i="2" s="1"/>
  <c r="N487" i="2"/>
  <c r="T487" i="2" s="1"/>
  <c r="F487" i="2" s="1"/>
  <c r="E487" i="2" s="1"/>
  <c r="O479" i="2"/>
  <c r="N479" i="2"/>
  <c r="Q479" i="2"/>
  <c r="D479" i="2" s="1"/>
  <c r="C479" i="2" s="1"/>
  <c r="O463" i="2"/>
  <c r="Q463" i="2"/>
  <c r="D463" i="2" s="1"/>
  <c r="C463" i="2" s="1"/>
  <c r="Y463" i="2"/>
  <c r="AU463" i="2"/>
  <c r="N463" i="2"/>
  <c r="T463" i="2" s="1"/>
  <c r="F463" i="2" s="1"/>
  <c r="E463" i="2" s="1"/>
  <c r="AG463" i="2"/>
  <c r="O455" i="2"/>
  <c r="N455" i="2"/>
  <c r="T455" i="2" s="1"/>
  <c r="F455" i="2" s="1"/>
  <c r="E455" i="2" s="1"/>
  <c r="Q455" i="2"/>
  <c r="D455" i="2" s="1"/>
  <c r="C455" i="2" s="1"/>
  <c r="AI455" i="2"/>
  <c r="AY455" i="2"/>
  <c r="Y455" i="2"/>
  <c r="AO455" i="2"/>
  <c r="O447" i="2"/>
  <c r="N447" i="2"/>
  <c r="T447" i="2" s="1"/>
  <c r="F447" i="2" s="1"/>
  <c r="E447" i="2" s="1"/>
  <c r="AA447" i="2"/>
  <c r="AY447" i="2"/>
  <c r="Q447" i="2"/>
  <c r="D447" i="2" s="1"/>
  <c r="C447" i="2" s="1"/>
  <c r="AI447" i="2"/>
  <c r="O439" i="2"/>
  <c r="Q439" i="2"/>
  <c r="D439" i="2" s="1"/>
  <c r="C439" i="2" s="1"/>
  <c r="N439" i="2"/>
  <c r="T439" i="2" s="1"/>
  <c r="F439" i="2" s="1"/>
  <c r="E439" i="2" s="1"/>
  <c r="AI439" i="2"/>
  <c r="AY439" i="2"/>
  <c r="Y439" i="2"/>
  <c r="AO439" i="2"/>
  <c r="AG431" i="2"/>
  <c r="Q431" i="2"/>
  <c r="D431" i="2" s="1"/>
  <c r="C431" i="2" s="1"/>
  <c r="AM431" i="2"/>
  <c r="O423" i="2"/>
  <c r="Y423" i="2"/>
  <c r="AO423" i="2"/>
  <c r="AA423" i="2"/>
  <c r="N423" i="2"/>
  <c r="T423" i="2" s="1"/>
  <c r="F423" i="2" s="1"/>
  <c r="E423" i="2" s="1"/>
  <c r="AC423" i="2"/>
  <c r="AS423" i="2"/>
  <c r="AU423" i="2"/>
  <c r="O415" i="2"/>
  <c r="Q415" i="2"/>
  <c r="D415" i="2" s="1"/>
  <c r="C415" i="2" s="1"/>
  <c r="N415" i="2"/>
  <c r="T415" i="2" s="1"/>
  <c r="F415" i="2" s="1"/>
  <c r="E415" i="2" s="1"/>
  <c r="AG415" i="2"/>
  <c r="AI415" i="2"/>
  <c r="AY415" i="2"/>
  <c r="AM415" i="2"/>
  <c r="Y415" i="2"/>
  <c r="AO415" i="2"/>
  <c r="O407" i="2"/>
  <c r="N407" i="2"/>
  <c r="T407" i="2" s="1"/>
  <c r="F407" i="2" s="1"/>
  <c r="E407" i="2" s="1"/>
  <c r="AM407" i="2"/>
  <c r="Y407" i="2"/>
  <c r="AO407" i="2"/>
  <c r="AA407" i="2"/>
  <c r="AC407" i="2"/>
  <c r="AS407" i="2"/>
  <c r="Q407" i="2"/>
  <c r="D407" i="2" s="1"/>
  <c r="C407" i="2" s="1"/>
  <c r="AU407" i="2"/>
  <c r="AM399" i="2"/>
  <c r="Y399" i="2"/>
  <c r="AO399" i="2"/>
  <c r="AA399" i="2"/>
  <c r="AC399" i="2"/>
  <c r="AS399" i="2"/>
  <c r="O391" i="2"/>
  <c r="Q391" i="2"/>
  <c r="D391" i="2" s="1"/>
  <c r="C391" i="2" s="1"/>
  <c r="N391" i="2"/>
  <c r="T391" i="2" s="1"/>
  <c r="F391" i="2" s="1"/>
  <c r="E391" i="2" s="1"/>
  <c r="AA391" i="2"/>
  <c r="AC391" i="2"/>
  <c r="AS391" i="2"/>
  <c r="AU391" i="2"/>
  <c r="AG391" i="2"/>
  <c r="AI391" i="2"/>
  <c r="AY391" i="2"/>
  <c r="Q383" i="2"/>
  <c r="D383" i="2" s="1"/>
  <c r="C383" i="2" s="1"/>
  <c r="AU383" i="2"/>
  <c r="AG383" i="2"/>
  <c r="AI383" i="2"/>
  <c r="AY383" i="2"/>
  <c r="AM383" i="2"/>
  <c r="V375" i="2"/>
  <c r="U375" i="2"/>
  <c r="U367" i="2"/>
  <c r="V367" i="2"/>
  <c r="U359" i="2"/>
  <c r="U352" i="2"/>
  <c r="V352" i="2"/>
  <c r="U344" i="2"/>
  <c r="V344" i="2"/>
  <c r="AE337" i="2"/>
  <c r="AK337" i="2"/>
  <c r="AQ337" i="2"/>
  <c r="AW337" i="2"/>
  <c r="AQ329" i="2"/>
  <c r="AK329" i="2"/>
  <c r="U321" i="2"/>
  <c r="V321" i="2"/>
  <c r="U314" i="2"/>
  <c r="V314" i="2"/>
  <c r="U306" i="2"/>
  <c r="V306" i="2"/>
  <c r="U4" i="2"/>
  <c r="V4" i="2"/>
  <c r="U74" i="2"/>
  <c r="V74" i="2"/>
  <c r="V31" i="2"/>
  <c r="U31" i="2"/>
  <c r="U24" i="2"/>
  <c r="V24" i="2"/>
  <c r="U397" i="2"/>
  <c r="V397" i="2"/>
  <c r="U390" i="2"/>
  <c r="V390" i="2"/>
  <c r="U382" i="2"/>
  <c r="V382" i="2"/>
  <c r="U374" i="2"/>
  <c r="V374" i="2"/>
  <c r="U366" i="2"/>
  <c r="V366" i="2"/>
  <c r="U351" i="2"/>
  <c r="V351" i="2"/>
  <c r="AK343" i="2"/>
  <c r="AQ343" i="2"/>
  <c r="AW343" i="2"/>
  <c r="AW336" i="2"/>
  <c r="AQ336" i="2"/>
  <c r="AE336" i="2"/>
  <c r="AK336" i="2"/>
  <c r="U320" i="2"/>
  <c r="V320" i="2"/>
  <c r="U313" i="2"/>
  <c r="V313" i="2"/>
  <c r="U330" i="2"/>
  <c r="V330" i="2"/>
  <c r="U322" i="2"/>
  <c r="V322" i="2"/>
  <c r="U315" i="2"/>
  <c r="V315" i="2"/>
  <c r="U307" i="2"/>
  <c r="AE307" i="2" s="1"/>
  <c r="V307" i="2"/>
  <c r="AE285" i="2"/>
  <c r="AK285" i="2"/>
  <c r="AQ285" i="2"/>
  <c r="U271" i="2"/>
  <c r="AW271" i="2" s="1"/>
  <c r="V271" i="2"/>
  <c r="U256" i="2"/>
  <c r="V256" i="2"/>
  <c r="U249" i="2"/>
  <c r="V249" i="2"/>
  <c r="U81" i="2"/>
  <c r="V81" i="2"/>
  <c r="AQ47" i="2"/>
  <c r="AE47" i="2"/>
  <c r="AW47" i="2"/>
  <c r="Q91" i="2"/>
  <c r="D91" i="2" s="1"/>
  <c r="C91" i="2" s="1"/>
  <c r="U389" i="2"/>
  <c r="V389" i="2"/>
  <c r="U381" i="2"/>
  <c r="V381" i="2"/>
  <c r="U373" i="2"/>
  <c r="V373" i="2"/>
  <c r="U365" i="2"/>
  <c r="V365" i="2"/>
  <c r="U358" i="2"/>
  <c r="V358" i="2"/>
  <c r="U350" i="2"/>
  <c r="V350" i="2"/>
  <c r="U30" i="2"/>
  <c r="V30" i="2"/>
  <c r="U23" i="2"/>
  <c r="AK23" i="2" s="1"/>
  <c r="V23" i="2"/>
  <c r="N425" i="2"/>
  <c r="T425" i="2" s="1"/>
  <c r="F425" i="2" s="1"/>
  <c r="E425" i="2" s="1"/>
  <c r="V487" i="2"/>
  <c r="U487" i="2"/>
  <c r="U449" i="2"/>
  <c r="V449" i="2"/>
  <c r="U441" i="2"/>
  <c r="V441" i="2"/>
  <c r="U434" i="2"/>
  <c r="V434" i="2"/>
  <c r="U388" i="2"/>
  <c r="V388" i="2"/>
  <c r="U380" i="2"/>
  <c r="V380" i="2"/>
  <c r="U193" i="2"/>
  <c r="V193" i="2"/>
  <c r="U186" i="2"/>
  <c r="V186" i="2"/>
  <c r="U170" i="2"/>
  <c r="V170" i="2"/>
  <c r="U114" i="2"/>
  <c r="AW114" i="2" s="1"/>
  <c r="V114" i="2"/>
  <c r="U93" i="2"/>
  <c r="V93" i="2"/>
  <c r="AE64" i="2"/>
  <c r="AK64" i="2"/>
  <c r="AE43" i="2"/>
  <c r="AW43" i="2"/>
  <c r="AK43" i="2"/>
  <c r="U29" i="2"/>
  <c r="V29" i="2"/>
  <c r="U22" i="2"/>
  <c r="V22" i="2"/>
  <c r="Q378" i="2"/>
  <c r="D378" i="2" s="1"/>
  <c r="C378" i="2" s="1"/>
  <c r="O378" i="2"/>
  <c r="O370" i="2"/>
  <c r="W370" i="2" s="1"/>
  <c r="Q370" i="2"/>
  <c r="D370" i="2" s="1"/>
  <c r="C370" i="2" s="1"/>
  <c r="N370" i="2"/>
  <c r="T370" i="2" s="1"/>
  <c r="F370" i="2" s="1"/>
  <c r="E370" i="2" s="1"/>
  <c r="O354" i="2"/>
  <c r="N354" i="2"/>
  <c r="T354" i="2" s="1"/>
  <c r="F354" i="2" s="1"/>
  <c r="E354" i="2" s="1"/>
  <c r="O330" i="2"/>
  <c r="N330" i="2"/>
  <c r="T330" i="2" s="1"/>
  <c r="F330" i="2" s="1"/>
  <c r="E330" i="2" s="1"/>
  <c r="AI291" i="2"/>
  <c r="Y291" i="2"/>
  <c r="AA291" i="2"/>
  <c r="N291" i="2"/>
  <c r="T291" i="2" s="1"/>
  <c r="F291" i="2" s="1"/>
  <c r="E291" i="2" s="1"/>
  <c r="AG291" i="2"/>
  <c r="AU291" i="2"/>
  <c r="Y283" i="2"/>
  <c r="N283" i="2"/>
  <c r="T283" i="2" s="1"/>
  <c r="F283" i="2" s="1"/>
  <c r="E283" i="2" s="1"/>
  <c r="AA283" i="2"/>
  <c r="AG283" i="2"/>
  <c r="AC283" i="2"/>
  <c r="AU283" i="2"/>
  <c r="AM283" i="2"/>
  <c r="N187" i="2"/>
  <c r="T187" i="2" s="1"/>
  <c r="F187" i="2" s="1"/>
  <c r="E187" i="2" s="1"/>
  <c r="O99" i="2"/>
  <c r="W99" i="2" s="1"/>
  <c r="N99" i="2"/>
  <c r="T99" i="2" s="1"/>
  <c r="F99" i="2" s="1"/>
  <c r="E99" i="2" s="1"/>
  <c r="O75" i="2"/>
  <c r="N75" i="2"/>
  <c r="T75" i="2" s="1"/>
  <c r="F75" i="2" s="1"/>
  <c r="E75" i="2" s="1"/>
  <c r="O67" i="2"/>
  <c r="O59" i="2"/>
  <c r="Q59" i="2"/>
  <c r="D59" i="2" s="1"/>
  <c r="C59" i="2" s="1"/>
  <c r="AI59" i="2"/>
  <c r="AS59" i="2"/>
  <c r="N59" i="2"/>
  <c r="T59" i="2" s="1"/>
  <c r="F59" i="2" s="1"/>
  <c r="E59" i="2" s="1"/>
  <c r="AC59" i="2"/>
  <c r="AU59" i="2"/>
  <c r="AA59" i="2"/>
  <c r="O51" i="2"/>
  <c r="Y51" i="2"/>
  <c r="AU51" i="2"/>
  <c r="AA51" i="2"/>
  <c r="AY51" i="2"/>
  <c r="AC51" i="2"/>
  <c r="AG51" i="2"/>
  <c r="N51" i="2"/>
  <c r="T51" i="2" s="1"/>
  <c r="F51" i="2" s="1"/>
  <c r="E51" i="2" s="1"/>
  <c r="AS51" i="2"/>
  <c r="O43" i="2"/>
  <c r="W43" i="2" s="1"/>
  <c r="AC43" i="2"/>
  <c r="AM43" i="2"/>
  <c r="Y43" i="2"/>
  <c r="AG43" i="2"/>
  <c r="AU43" i="2"/>
  <c r="AA43" i="2"/>
  <c r="O35" i="2"/>
  <c r="W35" i="2" s="1"/>
  <c r="Y35" i="2"/>
  <c r="N35" i="2"/>
  <c r="T35" i="2" s="1"/>
  <c r="F35" i="2" s="1"/>
  <c r="E35" i="2" s="1"/>
  <c r="AI35" i="2"/>
  <c r="AU35" i="2"/>
  <c r="AM35" i="2"/>
  <c r="AY35" i="2"/>
  <c r="Q35" i="2"/>
  <c r="D35" i="2" s="1"/>
  <c r="C35" i="2" s="1"/>
  <c r="AG35" i="2"/>
  <c r="AS35" i="2"/>
  <c r="O27" i="2"/>
  <c r="AG27" i="2"/>
  <c r="AI27" i="2"/>
  <c r="AY27" i="2"/>
  <c r="AM27" i="2"/>
  <c r="AU27" i="2"/>
  <c r="AO19" i="2"/>
  <c r="AA19" i="2"/>
  <c r="U502" i="2"/>
  <c r="V502" i="2"/>
  <c r="U494" i="2"/>
  <c r="V494" i="2"/>
  <c r="U455" i="2"/>
  <c r="U448" i="2"/>
  <c r="V448" i="2"/>
  <c r="U440" i="2"/>
  <c r="V440" i="2"/>
  <c r="U433" i="2"/>
  <c r="V433" i="2"/>
  <c r="U425" i="2"/>
  <c r="V425" i="2"/>
  <c r="U244" i="2"/>
  <c r="V244" i="2"/>
  <c r="U236" i="2"/>
  <c r="U230" i="2"/>
  <c r="V230" i="2"/>
  <c r="U222" i="2"/>
  <c r="V222" i="2"/>
  <c r="U185" i="2"/>
  <c r="V185" i="2"/>
  <c r="U177" i="2"/>
  <c r="V177" i="2"/>
  <c r="U169" i="2"/>
  <c r="V169" i="2"/>
  <c r="U161" i="2"/>
  <c r="V161" i="2"/>
  <c r="U153" i="2"/>
  <c r="V153" i="2"/>
  <c r="U63" i="2"/>
  <c r="V63" i="2"/>
  <c r="U56" i="2"/>
  <c r="AE56" i="2" s="1"/>
  <c r="V56" i="2"/>
  <c r="U49" i="2"/>
  <c r="V49" i="2"/>
  <c r="AE15" i="2"/>
  <c r="AW15" i="2"/>
  <c r="O441" i="2"/>
  <c r="O433" i="2"/>
  <c r="N433" i="2"/>
  <c r="T433" i="2" s="1"/>
  <c r="F433" i="2" s="1"/>
  <c r="E433" i="2" s="1"/>
  <c r="O417" i="2"/>
  <c r="N417" i="2"/>
  <c r="T417" i="2" s="1"/>
  <c r="F417" i="2" s="1"/>
  <c r="E417" i="2" s="1"/>
  <c r="O409" i="2"/>
  <c r="O401" i="2"/>
  <c r="N401" i="2"/>
  <c r="T401" i="2" s="1"/>
  <c r="F401" i="2" s="1"/>
  <c r="E401" i="2" s="1"/>
  <c r="O385" i="2"/>
  <c r="N385" i="2"/>
  <c r="T385" i="2" s="1"/>
  <c r="F385" i="2" s="1"/>
  <c r="E385" i="2" s="1"/>
  <c r="O377" i="2"/>
  <c r="Q377" i="2"/>
  <c r="D377" i="2" s="1"/>
  <c r="C377" i="2" s="1"/>
  <c r="O353" i="2"/>
  <c r="N353" i="2"/>
  <c r="T353" i="2" s="1"/>
  <c r="F353" i="2" s="1"/>
  <c r="E353" i="2" s="1"/>
  <c r="Q353" i="2"/>
  <c r="D353" i="2" s="1"/>
  <c r="C353" i="2" s="1"/>
  <c r="Y282" i="2"/>
  <c r="AA282" i="2"/>
  <c r="AU282" i="2"/>
  <c r="O234" i="2"/>
  <c r="N234" i="2"/>
  <c r="T234" i="2" s="1"/>
  <c r="F234" i="2" s="1"/>
  <c r="E234" i="2" s="1"/>
  <c r="O106" i="2"/>
  <c r="N106" i="2"/>
  <c r="T106" i="2" s="1"/>
  <c r="F106" i="2" s="1"/>
  <c r="E106" i="2" s="1"/>
  <c r="O98" i="2"/>
  <c r="W98" i="2" s="1"/>
  <c r="N98" i="2"/>
  <c r="T98" i="2" s="1"/>
  <c r="F98" i="2" s="1"/>
  <c r="E98" i="2" s="1"/>
  <c r="O90" i="2"/>
  <c r="Q90" i="2"/>
  <c r="D90" i="2" s="1"/>
  <c r="C90" i="2" s="1"/>
  <c r="O82" i="2"/>
  <c r="Q82" i="2"/>
  <c r="D82" i="2" s="1"/>
  <c r="C82" i="2" s="1"/>
  <c r="N82" i="2"/>
  <c r="T82" i="2" s="1"/>
  <c r="F82" i="2" s="1"/>
  <c r="E82" i="2" s="1"/>
  <c r="O74" i="2"/>
  <c r="N74" i="2"/>
  <c r="T74" i="2" s="1"/>
  <c r="F74" i="2" s="1"/>
  <c r="E74" i="2" s="1"/>
  <c r="O66" i="2"/>
  <c r="O58" i="2"/>
  <c r="AC58" i="2"/>
  <c r="AS58" i="2"/>
  <c r="N58" i="2"/>
  <c r="T58" i="2" s="1"/>
  <c r="F58" i="2" s="1"/>
  <c r="E58" i="2" s="1"/>
  <c r="AU58" i="2"/>
  <c r="AG58" i="2"/>
  <c r="AI58" i="2"/>
  <c r="AY58" i="2"/>
  <c r="AA58" i="2"/>
  <c r="O42" i="2"/>
  <c r="Y42" i="2"/>
  <c r="AO42" i="2"/>
  <c r="AY42" i="2"/>
  <c r="AA42" i="2"/>
  <c r="AI42" i="2"/>
  <c r="AS42" i="2"/>
  <c r="AU42" i="2"/>
  <c r="O34" i="2"/>
  <c r="Y34" i="2"/>
  <c r="AI34" i="2"/>
  <c r="AU34" i="2"/>
  <c r="N34" i="2"/>
  <c r="T34" i="2" s="1"/>
  <c r="F34" i="2" s="1"/>
  <c r="E34" i="2" s="1"/>
  <c r="AM34" i="2"/>
  <c r="AY34" i="2"/>
  <c r="AA34" i="2"/>
  <c r="AC34" i="2"/>
  <c r="O26" i="2"/>
  <c r="W26" i="2" s="1"/>
  <c r="AU26" i="2"/>
  <c r="AG26" i="2"/>
  <c r="AI26" i="2"/>
  <c r="AY26" i="2"/>
  <c r="AC26" i="2"/>
  <c r="AS26" i="2"/>
  <c r="V68" i="2"/>
  <c r="U501" i="2"/>
  <c r="V501" i="2"/>
  <c r="U493" i="2"/>
  <c r="V493" i="2"/>
  <c r="U478" i="2"/>
  <c r="V478" i="2"/>
  <c r="U462" i="2"/>
  <c r="V462" i="2"/>
  <c r="U432" i="2"/>
  <c r="AQ432" i="2" s="1"/>
  <c r="V432" i="2"/>
  <c r="U424" i="2"/>
  <c r="V424" i="2"/>
  <c r="U417" i="2"/>
  <c r="V417" i="2"/>
  <c r="U409" i="2"/>
  <c r="V409" i="2"/>
  <c r="U265" i="2"/>
  <c r="V265" i="2"/>
  <c r="U221" i="2"/>
  <c r="V221" i="2"/>
  <c r="U176" i="2"/>
  <c r="V176" i="2"/>
  <c r="U168" i="2"/>
  <c r="AQ168" i="2" s="1"/>
  <c r="V168" i="2"/>
  <c r="U160" i="2"/>
  <c r="V160" i="2"/>
  <c r="U152" i="2"/>
  <c r="V152" i="2"/>
  <c r="U144" i="2"/>
  <c r="V144" i="2"/>
  <c r="U136" i="2"/>
  <c r="AE136" i="2" s="1"/>
  <c r="V136" i="2"/>
  <c r="U106" i="2"/>
  <c r="V106" i="2"/>
  <c r="U99" i="2"/>
  <c r="V99" i="2"/>
  <c r="AQ62" i="2"/>
  <c r="AK62" i="2"/>
  <c r="U55" i="2"/>
  <c r="AQ55" i="2" s="1"/>
  <c r="V55" i="2"/>
  <c r="AE48" i="2"/>
  <c r="AQ48" i="2"/>
  <c r="U42" i="2"/>
  <c r="V42" i="2"/>
  <c r="O496" i="2"/>
  <c r="Q496" i="2"/>
  <c r="D496" i="2" s="1"/>
  <c r="C496" i="2" s="1"/>
  <c r="O456" i="2"/>
  <c r="Q456" i="2"/>
  <c r="D456" i="2" s="1"/>
  <c r="C456" i="2" s="1"/>
  <c r="N456" i="2"/>
  <c r="T456" i="2" s="1"/>
  <c r="F456" i="2" s="1"/>
  <c r="E456" i="2" s="1"/>
  <c r="O448" i="2"/>
  <c r="N448" i="2"/>
  <c r="T448" i="2" s="1"/>
  <c r="F448" i="2" s="1"/>
  <c r="E448" i="2" s="1"/>
  <c r="O432" i="2"/>
  <c r="N432" i="2"/>
  <c r="T432" i="2" s="1"/>
  <c r="F432" i="2" s="1"/>
  <c r="E432" i="2" s="1"/>
  <c r="Q432" i="2"/>
  <c r="D432" i="2" s="1"/>
  <c r="C432" i="2" s="1"/>
  <c r="O416" i="2"/>
  <c r="Q416" i="2"/>
  <c r="D416" i="2" s="1"/>
  <c r="C416" i="2" s="1"/>
  <c r="N416" i="2"/>
  <c r="T416" i="2" s="1"/>
  <c r="F416" i="2" s="1"/>
  <c r="E416" i="2" s="1"/>
  <c r="O400" i="2"/>
  <c r="Q400" i="2"/>
  <c r="D400" i="2" s="1"/>
  <c r="C400" i="2" s="1"/>
  <c r="N400" i="2"/>
  <c r="T400" i="2" s="1"/>
  <c r="F400" i="2" s="1"/>
  <c r="E400" i="2" s="1"/>
  <c r="O392" i="2"/>
  <c r="Q392" i="2"/>
  <c r="D392" i="2" s="1"/>
  <c r="C392" i="2" s="1"/>
  <c r="O384" i="2"/>
  <c r="N384" i="2"/>
  <c r="T384" i="2" s="1"/>
  <c r="F384" i="2" s="1"/>
  <c r="E384" i="2" s="1"/>
  <c r="O344" i="2"/>
  <c r="Q344" i="2"/>
  <c r="D344" i="2" s="1"/>
  <c r="C344" i="2" s="1"/>
  <c r="O241" i="2"/>
  <c r="Q241" i="2"/>
  <c r="D241" i="2" s="1"/>
  <c r="C241" i="2" s="1"/>
  <c r="N241" i="2"/>
  <c r="T241" i="2" s="1"/>
  <c r="F241" i="2" s="1"/>
  <c r="E241" i="2" s="1"/>
  <c r="O113" i="2"/>
  <c r="Q113" i="2"/>
  <c r="D113" i="2" s="1"/>
  <c r="C113" i="2" s="1"/>
  <c r="O105" i="2"/>
  <c r="Q105" i="2"/>
  <c r="D105" i="2" s="1"/>
  <c r="C105" i="2" s="1"/>
  <c r="N105" i="2"/>
  <c r="T105" i="2" s="1"/>
  <c r="F105" i="2" s="1"/>
  <c r="E105" i="2" s="1"/>
  <c r="O97" i="2"/>
  <c r="N97" i="2"/>
  <c r="T97" i="2" s="1"/>
  <c r="F97" i="2" s="1"/>
  <c r="E97" i="2" s="1"/>
  <c r="O81" i="2"/>
  <c r="Q81" i="2"/>
  <c r="D81" i="2" s="1"/>
  <c r="C81" i="2" s="1"/>
  <c r="N81" i="2"/>
  <c r="T81" i="2" s="1"/>
  <c r="F81" i="2" s="1"/>
  <c r="E81" i="2" s="1"/>
  <c r="O65" i="2"/>
  <c r="Q65" i="2"/>
  <c r="D65" i="2" s="1"/>
  <c r="C65" i="2" s="1"/>
  <c r="N65" i="2"/>
  <c r="T65" i="2" s="1"/>
  <c r="F65" i="2" s="1"/>
  <c r="E65" i="2" s="1"/>
  <c r="O57" i="2"/>
  <c r="N57" i="2"/>
  <c r="T57" i="2" s="1"/>
  <c r="F57" i="2" s="1"/>
  <c r="E57" i="2" s="1"/>
  <c r="AA57" i="2"/>
  <c r="AC57" i="2"/>
  <c r="AS57" i="2"/>
  <c r="AU57" i="2"/>
  <c r="AG57" i="2"/>
  <c r="Y57" i="2"/>
  <c r="AO57" i="2"/>
  <c r="O49" i="2"/>
  <c r="Y49" i="2"/>
  <c r="AI49" i="2"/>
  <c r="AO49" i="2"/>
  <c r="AU49" i="2"/>
  <c r="AA49" i="2"/>
  <c r="AM49" i="2"/>
  <c r="AC49" i="2"/>
  <c r="AS49" i="2"/>
  <c r="AY49" i="2"/>
  <c r="O41" i="2"/>
  <c r="W41" i="2" s="1"/>
  <c r="Q41" i="2"/>
  <c r="D41" i="2" s="1"/>
  <c r="C41" i="2" s="1"/>
  <c r="AM41" i="2"/>
  <c r="Y41" i="2"/>
  <c r="AO41" i="2"/>
  <c r="N41" i="2"/>
  <c r="T41" i="2" s="1"/>
  <c r="F41" i="2" s="1"/>
  <c r="E41" i="2" s="1"/>
  <c r="AA41" i="2"/>
  <c r="AI41" i="2"/>
  <c r="AY41" i="2"/>
  <c r="O33" i="2"/>
  <c r="N33" i="2"/>
  <c r="T33" i="2" s="1"/>
  <c r="F33" i="2" s="1"/>
  <c r="E33" i="2" s="1"/>
  <c r="AC33" i="2"/>
  <c r="AO33" i="2"/>
  <c r="AG33" i="2"/>
  <c r="AS33" i="2"/>
  <c r="AA33" i="2"/>
  <c r="V456" i="2"/>
  <c r="V285" i="2"/>
  <c r="U492" i="2"/>
  <c r="V492" i="2"/>
  <c r="U308" i="2"/>
  <c r="V308" i="2"/>
  <c r="U300" i="2"/>
  <c r="AK294" i="2"/>
  <c r="AQ294" i="2"/>
  <c r="U279" i="2"/>
  <c r="U272" i="2"/>
  <c r="V272" i="2"/>
  <c r="U264" i="2"/>
  <c r="V264" i="2"/>
  <c r="U257" i="2"/>
  <c r="V257" i="2"/>
  <c r="U228" i="2"/>
  <c r="V228" i="2"/>
  <c r="U214" i="2"/>
  <c r="V214" i="2"/>
  <c r="U206" i="2"/>
  <c r="V206" i="2"/>
  <c r="U75" i="2"/>
  <c r="AE61" i="2"/>
  <c r="AK61" i="2"/>
  <c r="AQ61" i="2"/>
  <c r="AW61" i="2"/>
  <c r="AK54" i="2"/>
  <c r="AW54" i="2"/>
  <c r="Q10" i="2"/>
  <c r="D10" i="2" s="1"/>
  <c r="C10" i="2" s="1"/>
  <c r="Q13" i="2"/>
  <c r="D13" i="2" s="1"/>
  <c r="C13" i="2" s="1"/>
  <c r="Q324" i="2"/>
  <c r="D324" i="2" s="1"/>
  <c r="C324" i="2" s="1"/>
  <c r="AC437" i="2"/>
  <c r="AS437" i="2"/>
  <c r="AU437" i="2"/>
  <c r="B437" i="2"/>
  <c r="AG437" i="2"/>
  <c r="AI437" i="2"/>
  <c r="AY437" i="2"/>
  <c r="AM437" i="2"/>
  <c r="AA437" i="2"/>
  <c r="AI358" i="2"/>
  <c r="AC231" i="2"/>
  <c r="AO437" i="2"/>
  <c r="Y405" i="2"/>
  <c r="AI501" i="2"/>
  <c r="AY501" i="2"/>
  <c r="AM501" i="2"/>
  <c r="Y501" i="2"/>
  <c r="AO501" i="2"/>
  <c r="AC501" i="2"/>
  <c r="AS501" i="2"/>
  <c r="AG501" i="2"/>
  <c r="N493" i="2"/>
  <c r="T493" i="2" s="1"/>
  <c r="F493" i="2" s="1"/>
  <c r="E493" i="2" s="1"/>
  <c r="AU493" i="2"/>
  <c r="AG493" i="2"/>
  <c r="AI493" i="2"/>
  <c r="AY493" i="2"/>
  <c r="Y493" i="2"/>
  <c r="AO493" i="2"/>
  <c r="AC493" i="2"/>
  <c r="AS493" i="2"/>
  <c r="AC485" i="2"/>
  <c r="B485" i="2"/>
  <c r="AG485" i="2"/>
  <c r="AI485" i="2"/>
  <c r="AM485" i="2"/>
  <c r="AS485" i="2"/>
  <c r="AA485" i="2"/>
  <c r="AY485" i="2"/>
  <c r="AI477" i="2"/>
  <c r="AM477" i="2"/>
  <c r="AO477" i="2"/>
  <c r="B477" i="2"/>
  <c r="AS477" i="2"/>
  <c r="AA477" i="2"/>
  <c r="AY477" i="2"/>
  <c r="AG477" i="2"/>
  <c r="AA469" i="2"/>
  <c r="AY469" i="2"/>
  <c r="AC469" i="2"/>
  <c r="AG469" i="2"/>
  <c r="AI469" i="2"/>
  <c r="AO469" i="2"/>
  <c r="B469" i="2"/>
  <c r="Y469" i="2"/>
  <c r="AU469" i="2"/>
  <c r="N461" i="2"/>
  <c r="T461" i="2" s="1"/>
  <c r="F461" i="2" s="1"/>
  <c r="E461" i="2" s="1"/>
  <c r="AM461" i="2"/>
  <c r="AO461" i="2"/>
  <c r="AS461" i="2"/>
  <c r="Y461" i="2"/>
  <c r="AU461" i="2"/>
  <c r="AC461" i="2"/>
  <c r="AI461" i="2"/>
  <c r="AI453" i="2"/>
  <c r="AM453" i="2"/>
  <c r="AO453" i="2"/>
  <c r="AS453" i="2"/>
  <c r="AA453" i="2"/>
  <c r="AY453" i="2"/>
  <c r="AG453" i="2"/>
  <c r="B453" i="2"/>
  <c r="AC445" i="2"/>
  <c r="B445" i="2"/>
  <c r="AG445" i="2"/>
  <c r="AI445" i="2"/>
  <c r="AM445" i="2"/>
  <c r="AS445" i="2"/>
  <c r="AA445" i="2"/>
  <c r="AY445" i="2"/>
  <c r="AC429" i="2"/>
  <c r="AS429" i="2"/>
  <c r="AU429" i="2"/>
  <c r="AG429" i="2"/>
  <c r="B429" i="2"/>
  <c r="AI429" i="2"/>
  <c r="AY429" i="2"/>
  <c r="AM429" i="2"/>
  <c r="AA429" i="2"/>
  <c r="AC389" i="2"/>
  <c r="AS389" i="2"/>
  <c r="AU389" i="2"/>
  <c r="AG389" i="2"/>
  <c r="AI389" i="2"/>
  <c r="AY389" i="2"/>
  <c r="AM389" i="2"/>
  <c r="N389" i="2"/>
  <c r="T389" i="2" s="1"/>
  <c r="F389" i="2" s="1"/>
  <c r="E389" i="2" s="1"/>
  <c r="AA389" i="2"/>
  <c r="B389" i="2"/>
  <c r="Y381" i="2"/>
  <c r="AU381" i="2"/>
  <c r="AA381" i="2"/>
  <c r="AY381" i="2"/>
  <c r="B381" i="2"/>
  <c r="AC381" i="2"/>
  <c r="AG381" i="2"/>
  <c r="AM381" i="2"/>
  <c r="AS381" i="2"/>
  <c r="Q374" i="2"/>
  <c r="D374" i="2" s="1"/>
  <c r="C374" i="2" s="1"/>
  <c r="AU374" i="2"/>
  <c r="AG374" i="2"/>
  <c r="AI374" i="2"/>
  <c r="AY374" i="2"/>
  <c r="B374" i="2"/>
  <c r="Y374" i="2"/>
  <c r="AO374" i="2"/>
  <c r="AC374" i="2"/>
  <c r="AS374" i="2"/>
  <c r="Y366" i="2"/>
  <c r="AO366" i="2"/>
  <c r="AA366" i="2"/>
  <c r="AC366" i="2"/>
  <c r="AS366" i="2"/>
  <c r="AU366" i="2"/>
  <c r="AI366" i="2"/>
  <c r="AY366" i="2"/>
  <c r="AM366" i="2"/>
  <c r="AM358" i="2"/>
  <c r="Y358" i="2"/>
  <c r="AO358" i="2"/>
  <c r="AA358" i="2"/>
  <c r="AC358" i="2"/>
  <c r="AS358" i="2"/>
  <c r="AG358" i="2"/>
  <c r="AM350" i="2"/>
  <c r="Y350" i="2"/>
  <c r="AO350" i="2"/>
  <c r="AA350" i="2"/>
  <c r="AC350" i="2"/>
  <c r="AS350" i="2"/>
  <c r="AG350" i="2"/>
  <c r="AA342" i="2"/>
  <c r="AC342" i="2"/>
  <c r="AS342" i="2"/>
  <c r="AU342" i="2"/>
  <c r="AG342" i="2"/>
  <c r="Y342" i="2"/>
  <c r="AO342" i="2"/>
  <c r="AO334" i="2"/>
  <c r="AM334" i="2"/>
  <c r="AY334" i="2"/>
  <c r="N318" i="2"/>
  <c r="T318" i="2" s="1"/>
  <c r="F318" i="2" s="1"/>
  <c r="E318" i="2" s="1"/>
  <c r="AG318" i="2"/>
  <c r="Y318" i="2"/>
  <c r="AI318" i="2"/>
  <c r="AA318" i="2"/>
  <c r="AU318" i="2"/>
  <c r="AS318" i="2"/>
  <c r="AO318" i="2"/>
  <c r="B318" i="2"/>
  <c r="O310" i="2"/>
  <c r="Q310" i="2"/>
  <c r="D310" i="2" s="1"/>
  <c r="C310" i="2" s="1"/>
  <c r="Y310" i="2"/>
  <c r="AS310" i="2"/>
  <c r="AA310" i="2"/>
  <c r="AM310" i="2"/>
  <c r="AU310" i="2"/>
  <c r="N310" i="2"/>
  <c r="T310" i="2" s="1"/>
  <c r="F310" i="2" s="1"/>
  <c r="E310" i="2" s="1"/>
  <c r="AG310" i="2"/>
  <c r="AO310" i="2"/>
  <c r="AI310" i="2"/>
  <c r="B310" i="2"/>
  <c r="AY310" i="2"/>
  <c r="N302" i="2"/>
  <c r="T302" i="2" s="1"/>
  <c r="F302" i="2" s="1"/>
  <c r="E302" i="2" s="1"/>
  <c r="AM302" i="2"/>
  <c r="Y302" i="2"/>
  <c r="AO302" i="2"/>
  <c r="B302" i="2"/>
  <c r="AA302" i="2"/>
  <c r="AC302" i="2"/>
  <c r="AS302" i="2"/>
  <c r="AG302" i="2"/>
  <c r="O295" i="2"/>
  <c r="Y295" i="2"/>
  <c r="AS295" i="2"/>
  <c r="AA295" i="2"/>
  <c r="AM295" i="2"/>
  <c r="AU295" i="2"/>
  <c r="AG295" i="2"/>
  <c r="AO295" i="2"/>
  <c r="AC295" i="2"/>
  <c r="AI295" i="2"/>
  <c r="Q295" i="2"/>
  <c r="D295" i="2" s="1"/>
  <c r="C295" i="2" s="1"/>
  <c r="N295" i="2"/>
  <c r="T295" i="2" s="1"/>
  <c r="F295" i="2" s="1"/>
  <c r="E295" i="2" s="1"/>
  <c r="AY295" i="2"/>
  <c r="B295" i="2"/>
  <c r="N287" i="2"/>
  <c r="T287" i="2" s="1"/>
  <c r="F287" i="2" s="1"/>
  <c r="E287" i="2" s="1"/>
  <c r="Y287" i="2"/>
  <c r="AA287" i="2"/>
  <c r="AG287" i="2"/>
  <c r="AM287" i="2"/>
  <c r="AC287" i="2"/>
  <c r="AI287" i="2"/>
  <c r="AO287" i="2"/>
  <c r="AU287" i="2"/>
  <c r="AY287" i="2"/>
  <c r="B287" i="2"/>
  <c r="AS287" i="2"/>
  <c r="O279" i="2"/>
  <c r="N279" i="2"/>
  <c r="T279" i="2" s="1"/>
  <c r="F279" i="2" s="1"/>
  <c r="E279" i="2" s="1"/>
  <c r="AM279" i="2"/>
  <c r="Y279" i="2"/>
  <c r="AO279" i="2"/>
  <c r="AA279" i="2"/>
  <c r="AC279" i="2"/>
  <c r="AS279" i="2"/>
  <c r="B279" i="2"/>
  <c r="AG279" i="2"/>
  <c r="O271" i="2"/>
  <c r="AM271" i="2"/>
  <c r="Q271" i="2"/>
  <c r="D271" i="2" s="1"/>
  <c r="C271" i="2" s="1"/>
  <c r="AO271" i="2"/>
  <c r="AS271" i="2"/>
  <c r="Y271" i="2"/>
  <c r="AU271" i="2"/>
  <c r="B271" i="2"/>
  <c r="AC271" i="2"/>
  <c r="AY271" i="2"/>
  <c r="N271" i="2"/>
  <c r="T271" i="2" s="1"/>
  <c r="F271" i="2" s="1"/>
  <c r="E271" i="2" s="1"/>
  <c r="AI271" i="2"/>
  <c r="AM263" i="2"/>
  <c r="Y263" i="2"/>
  <c r="AO263" i="2"/>
  <c r="AA263" i="2"/>
  <c r="AC263" i="2"/>
  <c r="AS263" i="2"/>
  <c r="B263" i="2"/>
  <c r="AG263" i="2"/>
  <c r="AS255" i="2"/>
  <c r="B255" i="2"/>
  <c r="AI255" i="2"/>
  <c r="B247" i="2"/>
  <c r="AM247" i="2"/>
  <c r="AM239" i="2"/>
  <c r="Y239" i="2"/>
  <c r="AO239" i="2"/>
  <c r="AA239" i="2"/>
  <c r="AU239" i="2"/>
  <c r="AI239" i="2"/>
  <c r="AY239" i="2"/>
  <c r="O231" i="2"/>
  <c r="Q231" i="2"/>
  <c r="D231" i="2" s="1"/>
  <c r="C231" i="2" s="1"/>
  <c r="N231" i="2"/>
  <c r="T231" i="2" s="1"/>
  <c r="F231" i="2" s="1"/>
  <c r="E231" i="2" s="1"/>
  <c r="AG231" i="2"/>
  <c r="AA231" i="2"/>
  <c r="AM231" i="2"/>
  <c r="AS231" i="2"/>
  <c r="AI231" i="2"/>
  <c r="Y231" i="2"/>
  <c r="AU231" i="2"/>
  <c r="N223" i="2"/>
  <c r="T223" i="2" s="1"/>
  <c r="F223" i="2" s="1"/>
  <c r="E223" i="2" s="1"/>
  <c r="AU223" i="2"/>
  <c r="AO223" i="2"/>
  <c r="AA223" i="2"/>
  <c r="AI223" i="2"/>
  <c r="AY223" i="2"/>
  <c r="Y223" i="2"/>
  <c r="AM223" i="2"/>
  <c r="N215" i="2"/>
  <c r="T215" i="2" s="1"/>
  <c r="F215" i="2" s="1"/>
  <c r="E215" i="2" s="1"/>
  <c r="Y215" i="2"/>
  <c r="AO215" i="2"/>
  <c r="AA215" i="2"/>
  <c r="AC215" i="2"/>
  <c r="AS215" i="2"/>
  <c r="AU215" i="2"/>
  <c r="B215" i="2"/>
  <c r="AM215" i="2"/>
  <c r="AI215" i="2"/>
  <c r="O207" i="2"/>
  <c r="AO207" i="2"/>
  <c r="AS207" i="2"/>
  <c r="AI207" i="2"/>
  <c r="AA207" i="2"/>
  <c r="AM207" i="2"/>
  <c r="N207" i="2"/>
  <c r="T207" i="2" s="1"/>
  <c r="F207" i="2" s="1"/>
  <c r="E207" i="2" s="1"/>
  <c r="AC207" i="2"/>
  <c r="AG207" i="2"/>
  <c r="Y207" i="2"/>
  <c r="B207" i="2"/>
  <c r="AY207" i="2"/>
  <c r="AA191" i="2"/>
  <c r="AC191" i="2"/>
  <c r="AS191" i="2"/>
  <c r="AU191" i="2"/>
  <c r="AG191" i="2"/>
  <c r="AI191" i="2"/>
  <c r="AM191" i="2"/>
  <c r="AO191" i="2"/>
  <c r="O183" i="2"/>
  <c r="W183" i="2" s="1"/>
  <c r="AS183" i="2"/>
  <c r="AI183" i="2"/>
  <c r="AM183" i="2"/>
  <c r="N183" i="2"/>
  <c r="T183" i="2" s="1"/>
  <c r="F183" i="2" s="1"/>
  <c r="E183" i="2" s="1"/>
  <c r="Q183" i="2"/>
  <c r="D183" i="2" s="1"/>
  <c r="C183" i="2" s="1"/>
  <c r="AC183" i="2"/>
  <c r="AY183" i="2"/>
  <c r="Y183" i="2"/>
  <c r="B183" i="2"/>
  <c r="AU183" i="2"/>
  <c r="AA183" i="2"/>
  <c r="AO183" i="2"/>
  <c r="O175" i="2"/>
  <c r="Q175" i="2"/>
  <c r="D175" i="2" s="1"/>
  <c r="C175" i="2" s="1"/>
  <c r="AA175" i="2"/>
  <c r="AY175" i="2"/>
  <c r="N175" i="2"/>
  <c r="T175" i="2" s="1"/>
  <c r="F175" i="2" s="1"/>
  <c r="E175" i="2" s="1"/>
  <c r="AC175" i="2"/>
  <c r="AG175" i="2"/>
  <c r="AI175" i="2"/>
  <c r="AO175" i="2"/>
  <c r="AU175" i="2"/>
  <c r="B175" i="2"/>
  <c r="Y175" i="2"/>
  <c r="AS175" i="2"/>
  <c r="O167" i="2"/>
  <c r="Y167" i="2"/>
  <c r="AU167" i="2"/>
  <c r="AA167" i="2"/>
  <c r="AY167" i="2"/>
  <c r="AC167" i="2"/>
  <c r="Q167" i="2"/>
  <c r="D167" i="2" s="1"/>
  <c r="C167" i="2" s="1"/>
  <c r="AG167" i="2"/>
  <c r="AM167" i="2"/>
  <c r="AI167" i="2"/>
  <c r="N167" i="2"/>
  <c r="T167" i="2" s="1"/>
  <c r="F167" i="2" s="1"/>
  <c r="E167" i="2" s="1"/>
  <c r="AO167" i="2"/>
  <c r="AS167" i="2"/>
  <c r="B167" i="2"/>
  <c r="O159" i="2"/>
  <c r="W159" i="2" s="1"/>
  <c r="Y159" i="2"/>
  <c r="AA159" i="2"/>
  <c r="AC159" i="2"/>
  <c r="AI159" i="2"/>
  <c r="AO159" i="2"/>
  <c r="AU159" i="2"/>
  <c r="N159" i="2"/>
  <c r="T159" i="2" s="1"/>
  <c r="F159" i="2" s="1"/>
  <c r="E159" i="2" s="1"/>
  <c r="AG159" i="2"/>
  <c r="AM159" i="2"/>
  <c r="AS159" i="2"/>
  <c r="AY159" i="2"/>
  <c r="B159" i="2"/>
  <c r="O151" i="2"/>
  <c r="N151" i="2"/>
  <c r="T151" i="2" s="1"/>
  <c r="F151" i="2" s="1"/>
  <c r="E151" i="2" s="1"/>
  <c r="AA151" i="2"/>
  <c r="AU151" i="2"/>
  <c r="AO151" i="2"/>
  <c r="AI151" i="2"/>
  <c r="AC151" i="2"/>
  <c r="AY151" i="2"/>
  <c r="AG151" i="2"/>
  <c r="AS151" i="2"/>
  <c r="O143" i="2"/>
  <c r="AM143" i="2"/>
  <c r="AO143" i="2"/>
  <c r="AS143" i="2"/>
  <c r="Y143" i="2"/>
  <c r="AU143" i="2"/>
  <c r="AA143" i="2"/>
  <c r="AY143" i="2"/>
  <c r="N143" i="2"/>
  <c r="T143" i="2" s="1"/>
  <c r="F143" i="2" s="1"/>
  <c r="E143" i="2" s="1"/>
  <c r="AC143" i="2"/>
  <c r="AG143" i="2"/>
  <c r="AI143" i="2"/>
  <c r="B143" i="2"/>
  <c r="Q143" i="2"/>
  <c r="D143" i="2" s="1"/>
  <c r="C143" i="2" s="1"/>
  <c r="O135" i="2"/>
  <c r="N135" i="2"/>
  <c r="T135" i="2" s="1"/>
  <c r="F135" i="2" s="1"/>
  <c r="E135" i="2" s="1"/>
  <c r="AG135" i="2"/>
  <c r="AI135" i="2"/>
  <c r="AM135" i="2"/>
  <c r="AO135" i="2"/>
  <c r="Q135" i="2"/>
  <c r="D135" i="2" s="1"/>
  <c r="C135" i="2" s="1"/>
  <c r="AS135" i="2"/>
  <c r="Y135" i="2"/>
  <c r="AU135" i="2"/>
  <c r="AA135" i="2"/>
  <c r="AC135" i="2"/>
  <c r="AG127" i="2"/>
  <c r="AM127" i="2"/>
  <c r="AA127" i="2"/>
  <c r="AU127" i="2"/>
  <c r="AO127" i="2"/>
  <c r="AI127" i="2"/>
  <c r="AC127" i="2"/>
  <c r="AS127" i="2"/>
  <c r="Y127" i="2"/>
  <c r="AY127" i="2"/>
  <c r="B127" i="2"/>
  <c r="O119" i="2"/>
  <c r="N119" i="2"/>
  <c r="T119" i="2" s="1"/>
  <c r="F119" i="2" s="1"/>
  <c r="E119" i="2" s="1"/>
  <c r="AI119" i="2"/>
  <c r="AA119" i="2"/>
  <c r="AM119" i="2"/>
  <c r="AC119" i="2"/>
  <c r="AU119" i="2"/>
  <c r="Y119" i="2"/>
  <c r="AG119" i="2"/>
  <c r="AY119" i="2"/>
  <c r="Q119" i="2"/>
  <c r="D119" i="2" s="1"/>
  <c r="C119" i="2" s="1"/>
  <c r="AO119" i="2"/>
  <c r="B119" i="2"/>
  <c r="AI111" i="2"/>
  <c r="AM111" i="2"/>
  <c r="AO103" i="2"/>
  <c r="Q103" i="2"/>
  <c r="D103" i="2" s="1"/>
  <c r="C103" i="2" s="1"/>
  <c r="Q87" i="2"/>
  <c r="D87" i="2" s="1"/>
  <c r="C87" i="2" s="1"/>
  <c r="Y477" i="2"/>
  <c r="AY461" i="2"/>
  <c r="AU453" i="2"/>
  <c r="AO445" i="2"/>
  <c r="AS405" i="2"/>
  <c r="AI302" i="2"/>
  <c r="AC239" i="2"/>
  <c r="AC223" i="2"/>
  <c r="AM151" i="2"/>
  <c r="Y151" i="2"/>
  <c r="N397" i="2"/>
  <c r="T397" i="2" s="1"/>
  <c r="F397" i="2" s="1"/>
  <c r="E397" i="2" s="1"/>
  <c r="AG397" i="2"/>
  <c r="AI397" i="2"/>
  <c r="AY397" i="2"/>
  <c r="AM397" i="2"/>
  <c r="AA397" i="2"/>
  <c r="AU397" i="2"/>
  <c r="B231" i="2"/>
  <c r="B461" i="2"/>
  <c r="B135" i="2"/>
  <c r="AM493" i="2"/>
  <c r="AA461" i="2"/>
  <c r="Y453" i="2"/>
  <c r="AS413" i="2"/>
  <c r="AO405" i="2"/>
  <c r="AS397" i="2"/>
  <c r="AG366" i="2"/>
  <c r="AM342" i="2"/>
  <c r="AO231" i="2"/>
  <c r="AG215" i="2"/>
  <c r="AY191" i="2"/>
  <c r="Q159" i="2"/>
  <c r="D159" i="2" s="1"/>
  <c r="C159" i="2" s="1"/>
  <c r="AC421" i="2"/>
  <c r="AS421" i="2"/>
  <c r="AU421" i="2"/>
  <c r="AG421" i="2"/>
  <c r="AI421" i="2"/>
  <c r="AY421" i="2"/>
  <c r="B421" i="2"/>
  <c r="AM421" i="2"/>
  <c r="AA421" i="2"/>
  <c r="B239" i="2"/>
  <c r="Y445" i="2"/>
  <c r="Y437" i="2"/>
  <c r="Y421" i="2"/>
  <c r="B366" i="2"/>
  <c r="B358" i="2"/>
  <c r="B350" i="2"/>
  <c r="B342" i="2"/>
  <c r="B334" i="2"/>
  <c r="AU501" i="2"/>
  <c r="AU485" i="2"/>
  <c r="AO389" i="2"/>
  <c r="AO381" i="2"/>
  <c r="AY302" i="2"/>
  <c r="AU279" i="2"/>
  <c r="AG271" i="2"/>
  <c r="AS239" i="2"/>
  <c r="AS223" i="2"/>
  <c r="AY135" i="2"/>
  <c r="AS119" i="2"/>
  <c r="N413" i="2"/>
  <c r="T413" i="2" s="1"/>
  <c r="F413" i="2" s="1"/>
  <c r="E413" i="2" s="1"/>
  <c r="AG413" i="2"/>
  <c r="AI413" i="2"/>
  <c r="AM413" i="2"/>
  <c r="AO413" i="2"/>
  <c r="Y413" i="2"/>
  <c r="AU413" i="2"/>
  <c r="AC413" i="2"/>
  <c r="AG461" i="2"/>
  <c r="AY413" i="2"/>
  <c r="AI350" i="2"/>
  <c r="AU263" i="2"/>
  <c r="B397" i="2"/>
  <c r="AO485" i="2"/>
  <c r="AS469" i="2"/>
  <c r="AO397" i="2"/>
  <c r="AI381" i="2"/>
  <c r="AM374" i="2"/>
  <c r="AY358" i="2"/>
  <c r="AY350" i="2"/>
  <c r="AI342" i="2"/>
  <c r="AA271" i="2"/>
  <c r="AI263" i="2"/>
  <c r="AO247" i="2"/>
  <c r="AC310" i="2"/>
  <c r="N405" i="2"/>
  <c r="T405" i="2" s="1"/>
  <c r="F405" i="2" s="1"/>
  <c r="E405" i="2" s="1"/>
  <c r="AG405" i="2"/>
  <c r="AI405" i="2"/>
  <c r="AY405" i="2"/>
  <c r="AM405" i="2"/>
  <c r="AA405" i="2"/>
  <c r="B405" i="2"/>
  <c r="AU405" i="2"/>
  <c r="AC453" i="2"/>
  <c r="Y429" i="2"/>
  <c r="AY279" i="2"/>
  <c r="AM175" i="2"/>
  <c r="B493" i="2"/>
  <c r="B191" i="2"/>
  <c r="AA493" i="2"/>
  <c r="Y485" i="2"/>
  <c r="AM469" i="2"/>
  <c r="AC405" i="2"/>
  <c r="AU302" i="2"/>
  <c r="AG183" i="2"/>
  <c r="AC318" i="2"/>
  <c r="Q366" i="2"/>
  <c r="D366" i="2" s="1"/>
  <c r="C366" i="2" s="1"/>
  <c r="O327" i="2"/>
  <c r="AO327" i="2"/>
  <c r="Y327" i="2"/>
  <c r="AG327" i="2"/>
  <c r="AS327" i="2"/>
  <c r="N327" i="2"/>
  <c r="T327" i="2" s="1"/>
  <c r="F327" i="2" s="1"/>
  <c r="E327" i="2" s="1"/>
  <c r="O319" i="2"/>
  <c r="AG319" i="2"/>
  <c r="AO319" i="2"/>
  <c r="AU319" i="2"/>
  <c r="N319" i="2"/>
  <c r="T319" i="2" s="1"/>
  <c r="F319" i="2" s="1"/>
  <c r="E319" i="2" s="1"/>
  <c r="AC319" i="2"/>
  <c r="AI319" i="2"/>
  <c r="Q319" i="2"/>
  <c r="D319" i="2" s="1"/>
  <c r="C319" i="2" s="1"/>
  <c r="Y319" i="2"/>
  <c r="O311" i="2"/>
  <c r="AO311" i="2"/>
  <c r="AS311" i="2"/>
  <c r="AU311" i="2"/>
  <c r="Q311" i="2"/>
  <c r="D311" i="2" s="1"/>
  <c r="C311" i="2" s="1"/>
  <c r="Y311" i="2"/>
  <c r="AA311" i="2"/>
  <c r="AG311" i="2"/>
  <c r="AC303" i="2"/>
  <c r="N303" i="2"/>
  <c r="T303" i="2" s="1"/>
  <c r="F303" i="2" s="1"/>
  <c r="E303" i="2" s="1"/>
  <c r="AG303" i="2"/>
  <c r="AM303" i="2"/>
  <c r="AS303" i="2"/>
  <c r="Y303" i="2"/>
  <c r="AI303" i="2"/>
  <c r="AO303" i="2"/>
  <c r="AU303" i="2"/>
  <c r="O296" i="2"/>
  <c r="AM296" i="2"/>
  <c r="AO296" i="2"/>
  <c r="AG296" i="2"/>
  <c r="Y296" i="2"/>
  <c r="AI296" i="2"/>
  <c r="AA296" i="2"/>
  <c r="AS296" i="2"/>
  <c r="O288" i="2"/>
  <c r="N288" i="2"/>
  <c r="T288" i="2" s="1"/>
  <c r="F288" i="2" s="1"/>
  <c r="E288" i="2" s="1"/>
  <c r="Q288" i="2"/>
  <c r="D288" i="2" s="1"/>
  <c r="C288" i="2" s="1"/>
  <c r="O280" i="2"/>
  <c r="AM280" i="2"/>
  <c r="AU280" i="2"/>
  <c r="AG280" i="2"/>
  <c r="AO280" i="2"/>
  <c r="Q280" i="2"/>
  <c r="D280" i="2" s="1"/>
  <c r="C280" i="2" s="1"/>
  <c r="AI280" i="2"/>
  <c r="Y280" i="2"/>
  <c r="N280" i="2"/>
  <c r="T280" i="2" s="1"/>
  <c r="F280" i="2" s="1"/>
  <c r="E280" i="2" s="1"/>
  <c r="AA280" i="2"/>
  <c r="O272" i="2"/>
  <c r="N272" i="2"/>
  <c r="T272" i="2" s="1"/>
  <c r="F272" i="2" s="1"/>
  <c r="E272" i="2" s="1"/>
  <c r="O264" i="2"/>
  <c r="Q264" i="2"/>
  <c r="D264" i="2" s="1"/>
  <c r="C264" i="2" s="1"/>
  <c r="O256" i="2"/>
  <c r="Q256" i="2"/>
  <c r="D256" i="2" s="1"/>
  <c r="C256" i="2" s="1"/>
  <c r="N256" i="2"/>
  <c r="T256" i="2" s="1"/>
  <c r="F256" i="2" s="1"/>
  <c r="E256" i="2" s="1"/>
  <c r="O248" i="2"/>
  <c r="Q248" i="2"/>
  <c r="D248" i="2" s="1"/>
  <c r="C248" i="2" s="1"/>
  <c r="N248" i="2"/>
  <c r="T248" i="2" s="1"/>
  <c r="F248" i="2" s="1"/>
  <c r="E248" i="2" s="1"/>
  <c r="N216" i="2"/>
  <c r="T216" i="2" s="1"/>
  <c r="F216" i="2" s="1"/>
  <c r="E216" i="2" s="1"/>
  <c r="AC216" i="2"/>
  <c r="O208" i="2"/>
  <c r="AM208" i="2"/>
  <c r="Y208" i="2"/>
  <c r="AO208" i="2"/>
  <c r="AA208" i="2"/>
  <c r="AC208" i="2"/>
  <c r="AS208" i="2"/>
  <c r="Q208" i="2"/>
  <c r="D208" i="2" s="1"/>
  <c r="C208" i="2" s="1"/>
  <c r="N208" i="2"/>
  <c r="T208" i="2" s="1"/>
  <c r="F208" i="2" s="1"/>
  <c r="E208" i="2" s="1"/>
  <c r="O200" i="2"/>
  <c r="AC200" i="2"/>
  <c r="Q200" i="2"/>
  <c r="D200" i="2" s="1"/>
  <c r="C200" i="2" s="1"/>
  <c r="N200" i="2"/>
  <c r="T200" i="2" s="1"/>
  <c r="F200" i="2" s="1"/>
  <c r="E200" i="2" s="1"/>
  <c r="AG200" i="2"/>
  <c r="AI200" i="2"/>
  <c r="AM200" i="2"/>
  <c r="AC184" i="2"/>
  <c r="AO184" i="2"/>
  <c r="AG184" i="2"/>
  <c r="AS184" i="2"/>
  <c r="AI184" i="2"/>
  <c r="AS176" i="2"/>
  <c r="Q176" i="2"/>
  <c r="D176" i="2" s="1"/>
  <c r="C176" i="2" s="1"/>
  <c r="Y176" i="2"/>
  <c r="AU176" i="2"/>
  <c r="AA176" i="2"/>
  <c r="AY176" i="2"/>
  <c r="AC176" i="2"/>
  <c r="AI176" i="2"/>
  <c r="AO168" i="2"/>
  <c r="AS168" i="2"/>
  <c r="Y168" i="2"/>
  <c r="AU168" i="2"/>
  <c r="AA168" i="2"/>
  <c r="AY168" i="2"/>
  <c r="Q168" i="2"/>
  <c r="D168" i="2" s="1"/>
  <c r="C168" i="2" s="1"/>
  <c r="AG168" i="2"/>
  <c r="AG160" i="2"/>
  <c r="AI160" i="2"/>
  <c r="AM160" i="2"/>
  <c r="AO160" i="2"/>
  <c r="AS160" i="2"/>
  <c r="Y160" i="2"/>
  <c r="AU160" i="2"/>
  <c r="O152" i="2"/>
  <c r="Y152" i="2"/>
  <c r="AA152" i="2"/>
  <c r="AI152" i="2"/>
  <c r="AS152" i="2"/>
  <c r="N152" i="2"/>
  <c r="T152" i="2" s="1"/>
  <c r="F152" i="2" s="1"/>
  <c r="E152" i="2" s="1"/>
  <c r="AC152" i="2"/>
  <c r="AM152" i="2"/>
  <c r="AG152" i="2"/>
  <c r="Q152" i="2"/>
  <c r="D152" i="2" s="1"/>
  <c r="C152" i="2" s="1"/>
  <c r="O144" i="2"/>
  <c r="Q144" i="2"/>
  <c r="D144" i="2" s="1"/>
  <c r="C144" i="2" s="1"/>
  <c r="AC144" i="2"/>
  <c r="AG144" i="2"/>
  <c r="AI144" i="2"/>
  <c r="AM144" i="2"/>
  <c r="AO144" i="2"/>
  <c r="AS144" i="2"/>
  <c r="O136" i="2"/>
  <c r="W136" i="2" s="1"/>
  <c r="AI136" i="2"/>
  <c r="N136" i="2"/>
  <c r="T136" i="2" s="1"/>
  <c r="F136" i="2" s="1"/>
  <c r="E136" i="2" s="1"/>
  <c r="AA136" i="2"/>
  <c r="AM136" i="2"/>
  <c r="AC136" i="2"/>
  <c r="AU136" i="2"/>
  <c r="AG136" i="2"/>
  <c r="AY136" i="2"/>
  <c r="Q136" i="2"/>
  <c r="D136" i="2" s="1"/>
  <c r="C136" i="2" s="1"/>
  <c r="AO136" i="2"/>
  <c r="O128" i="2"/>
  <c r="AO128" i="2"/>
  <c r="AY128" i="2"/>
  <c r="Y128" i="2"/>
  <c r="AA128" i="2"/>
  <c r="AI128" i="2"/>
  <c r="AS128" i="2"/>
  <c r="Q128" i="2"/>
  <c r="D128" i="2" s="1"/>
  <c r="C128" i="2" s="1"/>
  <c r="AC128" i="2"/>
  <c r="AM128" i="2"/>
  <c r="AG128" i="2"/>
  <c r="N128" i="2"/>
  <c r="T128" i="2" s="1"/>
  <c r="F128" i="2" s="1"/>
  <c r="E128" i="2" s="1"/>
  <c r="O120" i="2"/>
  <c r="W120" i="2" s="1"/>
  <c r="AG120" i="2"/>
  <c r="N120" i="2"/>
  <c r="T120" i="2" s="1"/>
  <c r="F120" i="2" s="1"/>
  <c r="E120" i="2" s="1"/>
  <c r="AI120" i="2"/>
  <c r="AM120" i="2"/>
  <c r="AO120" i="2"/>
  <c r="AS120" i="2"/>
  <c r="Y120" i="2"/>
  <c r="AU120" i="2"/>
  <c r="O112" i="2"/>
  <c r="AM112" i="2"/>
  <c r="Q112" i="2"/>
  <c r="D112" i="2" s="1"/>
  <c r="C112" i="2" s="1"/>
  <c r="Y112" i="2"/>
  <c r="AO112" i="2"/>
  <c r="AA112" i="2"/>
  <c r="AC112" i="2"/>
  <c r="AS112" i="2"/>
  <c r="AU112" i="2"/>
  <c r="N112" i="2"/>
  <c r="T112" i="2" s="1"/>
  <c r="F112" i="2" s="1"/>
  <c r="E112" i="2" s="1"/>
  <c r="AG112" i="2"/>
  <c r="O104" i="2"/>
  <c r="AA104" i="2"/>
  <c r="AM104" i="2"/>
  <c r="AC104" i="2"/>
  <c r="AU104" i="2"/>
  <c r="N104" i="2"/>
  <c r="T104" i="2" s="1"/>
  <c r="F104" i="2" s="1"/>
  <c r="E104" i="2" s="1"/>
  <c r="AG104" i="2"/>
  <c r="AY104" i="2"/>
  <c r="AO104" i="2"/>
  <c r="Y104" i="2"/>
  <c r="AS104" i="2"/>
  <c r="O96" i="2"/>
  <c r="W96" i="2" s="1"/>
  <c r="AC96" i="2"/>
  <c r="Q96" i="2"/>
  <c r="D96" i="2" s="1"/>
  <c r="C96" i="2" s="1"/>
  <c r="AI96" i="2"/>
  <c r="AY96" i="2"/>
  <c r="AG96" i="2"/>
  <c r="AO96" i="2"/>
  <c r="AM96" i="2"/>
  <c r="AS96" i="2"/>
  <c r="O88" i="2"/>
  <c r="AC88" i="2"/>
  <c r="AG88" i="2"/>
  <c r="AI88" i="2"/>
  <c r="N88" i="2"/>
  <c r="T88" i="2" s="1"/>
  <c r="F88" i="2" s="1"/>
  <c r="E88" i="2" s="1"/>
  <c r="AM88" i="2"/>
  <c r="AO88" i="2"/>
  <c r="AS88" i="2"/>
  <c r="O80" i="2"/>
  <c r="AM80" i="2"/>
  <c r="Q80" i="2"/>
  <c r="D80" i="2" s="1"/>
  <c r="C80" i="2" s="1"/>
  <c r="Y80" i="2"/>
  <c r="AO80" i="2"/>
  <c r="AA80" i="2"/>
  <c r="AC80" i="2"/>
  <c r="AS80" i="2"/>
  <c r="AU80" i="2"/>
  <c r="AG80" i="2"/>
  <c r="O72" i="2"/>
  <c r="AG72" i="2"/>
  <c r="AI72" i="2"/>
  <c r="Y72" i="2"/>
  <c r="AO72" i="2"/>
  <c r="AU72" i="2"/>
  <c r="N72" i="2"/>
  <c r="T72" i="2" s="1"/>
  <c r="F72" i="2" s="1"/>
  <c r="E72" i="2" s="1"/>
  <c r="AS72" i="2"/>
  <c r="AY72" i="2"/>
  <c r="Q72" i="2"/>
  <c r="D72" i="2" s="1"/>
  <c r="C72" i="2" s="1"/>
  <c r="AA72" i="2"/>
  <c r="AM72" i="2"/>
  <c r="O64" i="2"/>
  <c r="Q64" i="2"/>
  <c r="D64" i="2" s="1"/>
  <c r="C64" i="2" s="1"/>
  <c r="AU64" i="2"/>
  <c r="AG64" i="2"/>
  <c r="AI64" i="2"/>
  <c r="AY64" i="2"/>
  <c r="AM64" i="2"/>
  <c r="Y64" i="2"/>
  <c r="AO64" i="2"/>
  <c r="Y56" i="2"/>
  <c r="AU56" i="2"/>
  <c r="AA56" i="2"/>
  <c r="AY56" i="2"/>
  <c r="AC56" i="2"/>
  <c r="AG56" i="2"/>
  <c r="AI56" i="2"/>
  <c r="AM56" i="2"/>
  <c r="O48" i="2"/>
  <c r="Y48" i="2"/>
  <c r="AG48" i="2"/>
  <c r="AM48" i="2"/>
  <c r="N48" i="2"/>
  <c r="T48" i="2" s="1"/>
  <c r="F48" i="2" s="1"/>
  <c r="E48" i="2" s="1"/>
  <c r="AA48" i="2"/>
  <c r="AS48" i="2"/>
  <c r="Q48" i="2"/>
  <c r="D48" i="2" s="1"/>
  <c r="C48" i="2" s="1"/>
  <c r="AI48" i="2"/>
  <c r="AC48" i="2"/>
  <c r="AO48" i="2"/>
  <c r="AY48" i="2"/>
  <c r="O40" i="2"/>
  <c r="W40" i="2" s="1"/>
  <c r="AS40" i="2"/>
  <c r="Y40" i="2"/>
  <c r="AU40" i="2"/>
  <c r="AA40" i="2"/>
  <c r="AY40" i="2"/>
  <c r="AC40" i="2"/>
  <c r="AG40" i="2"/>
  <c r="N40" i="2"/>
  <c r="T40" i="2" s="1"/>
  <c r="F40" i="2" s="1"/>
  <c r="E40" i="2" s="1"/>
  <c r="AI40" i="2"/>
  <c r="O365" i="2"/>
  <c r="N365" i="2"/>
  <c r="T365" i="2" s="1"/>
  <c r="F365" i="2" s="1"/>
  <c r="E365" i="2" s="1"/>
  <c r="O357" i="2"/>
  <c r="Q357" i="2"/>
  <c r="D357" i="2" s="1"/>
  <c r="C357" i="2" s="1"/>
  <c r="O349" i="2"/>
  <c r="N349" i="2"/>
  <c r="T349" i="2" s="1"/>
  <c r="F349" i="2" s="1"/>
  <c r="E349" i="2" s="1"/>
  <c r="O341" i="2"/>
  <c r="N341" i="2"/>
  <c r="T341" i="2" s="1"/>
  <c r="F341" i="2" s="1"/>
  <c r="E341" i="2" s="1"/>
  <c r="O333" i="2"/>
  <c r="Q333" i="2"/>
  <c r="D333" i="2" s="1"/>
  <c r="C333" i="2" s="1"/>
  <c r="N333" i="2"/>
  <c r="T333" i="2" s="1"/>
  <c r="F333" i="2" s="1"/>
  <c r="E333" i="2" s="1"/>
  <c r="AI327" i="2"/>
  <c r="AS280" i="2"/>
  <c r="AC311" i="2"/>
  <c r="AU296" i="2"/>
  <c r="N296" i="2"/>
  <c r="T296" i="2" s="1"/>
  <c r="F296" i="2" s="1"/>
  <c r="E296" i="2" s="1"/>
  <c r="Q327" i="2"/>
  <c r="D327" i="2" s="1"/>
  <c r="C327" i="2" s="1"/>
  <c r="Q272" i="2"/>
  <c r="D272" i="2" s="1"/>
  <c r="C272" i="2" s="1"/>
  <c r="AU327" i="2"/>
  <c r="AA319" i="2"/>
  <c r="AM311" i="2"/>
  <c r="AI311" i="2"/>
  <c r="N64" i="2"/>
  <c r="T64" i="2" s="1"/>
  <c r="F64" i="2" s="1"/>
  <c r="E64" i="2" s="1"/>
  <c r="Q88" i="2"/>
  <c r="D88" i="2" s="1"/>
  <c r="C88" i="2" s="1"/>
  <c r="Q340" i="2"/>
  <c r="D340" i="2" s="1"/>
  <c r="C340" i="2" s="1"/>
  <c r="Q386" i="2"/>
  <c r="D386" i="2" s="1"/>
  <c r="C386" i="2" s="1"/>
  <c r="Q301" i="2"/>
  <c r="D301" i="2" s="1"/>
  <c r="C301" i="2" s="1"/>
  <c r="AG492" i="2"/>
  <c r="AI484" i="2"/>
  <c r="O118" i="2"/>
  <c r="AA118" i="2"/>
  <c r="AU118" i="2"/>
  <c r="N118" i="2"/>
  <c r="T118" i="2" s="1"/>
  <c r="F118" i="2" s="1"/>
  <c r="E118" i="2" s="1"/>
  <c r="AO118" i="2"/>
  <c r="AI118" i="2"/>
  <c r="AC118" i="2"/>
  <c r="AY118" i="2"/>
  <c r="B87" i="2"/>
  <c r="AY500" i="2"/>
  <c r="AI500" i="2"/>
  <c r="AM484" i="2"/>
  <c r="AS468" i="2"/>
  <c r="AC468" i="2"/>
  <c r="Y118" i="2"/>
  <c r="O501" i="2"/>
  <c r="Q501" i="2"/>
  <c r="D501" i="2" s="1"/>
  <c r="C501" i="2" s="1"/>
  <c r="N501" i="2"/>
  <c r="T501" i="2" s="1"/>
  <c r="F501" i="2" s="1"/>
  <c r="E501" i="2" s="1"/>
  <c r="O493" i="2"/>
  <c r="Q493" i="2"/>
  <c r="D493" i="2" s="1"/>
  <c r="C493" i="2" s="1"/>
  <c r="O485" i="2"/>
  <c r="N485" i="2"/>
  <c r="T485" i="2" s="1"/>
  <c r="F485" i="2" s="1"/>
  <c r="E485" i="2" s="1"/>
  <c r="O469" i="2"/>
  <c r="N469" i="2"/>
  <c r="T469" i="2" s="1"/>
  <c r="F469" i="2" s="1"/>
  <c r="E469" i="2" s="1"/>
  <c r="O461" i="2"/>
  <c r="Q461" i="2"/>
  <c r="D461" i="2" s="1"/>
  <c r="C461" i="2" s="1"/>
  <c r="O453" i="2"/>
  <c r="N453" i="2"/>
  <c r="T453" i="2" s="1"/>
  <c r="F453" i="2" s="1"/>
  <c r="E453" i="2" s="1"/>
  <c r="O413" i="2"/>
  <c r="Q413" i="2"/>
  <c r="D413" i="2" s="1"/>
  <c r="C413" i="2" s="1"/>
  <c r="O366" i="2"/>
  <c r="N366" i="2"/>
  <c r="T366" i="2" s="1"/>
  <c r="F366" i="2" s="1"/>
  <c r="E366" i="2" s="1"/>
  <c r="O358" i="2"/>
  <c r="N358" i="2"/>
  <c r="T358" i="2" s="1"/>
  <c r="F358" i="2" s="1"/>
  <c r="E358" i="2" s="1"/>
  <c r="O342" i="2"/>
  <c r="N342" i="2"/>
  <c r="T342" i="2" s="1"/>
  <c r="F342" i="2" s="1"/>
  <c r="E342" i="2" s="1"/>
  <c r="O334" i="2"/>
  <c r="W334" i="2" s="1"/>
  <c r="Y334" i="2"/>
  <c r="AG334" i="2"/>
  <c r="AA334" i="2"/>
  <c r="AI334" i="2"/>
  <c r="AS334" i="2"/>
  <c r="AU334" i="2"/>
  <c r="AC334" i="2"/>
  <c r="Q334" i="2"/>
  <c r="D334" i="2" s="1"/>
  <c r="C334" i="2" s="1"/>
  <c r="N334" i="2"/>
  <c r="T334" i="2" s="1"/>
  <c r="F334" i="2" s="1"/>
  <c r="E334" i="2" s="1"/>
  <c r="DX15" i="2"/>
  <c r="O476" i="2"/>
  <c r="N476" i="2"/>
  <c r="T476" i="2" s="1"/>
  <c r="F476" i="2" s="1"/>
  <c r="E476" i="2" s="1"/>
  <c r="O95" i="2"/>
  <c r="AI95" i="2"/>
  <c r="AY95" i="2"/>
  <c r="AA95" i="2"/>
  <c r="AM95" i="2"/>
  <c r="AO95" i="2"/>
  <c r="Y95" i="2"/>
  <c r="AC95" i="2"/>
  <c r="N95" i="2"/>
  <c r="T95" i="2" s="1"/>
  <c r="F95" i="2" s="1"/>
  <c r="E95" i="2" s="1"/>
  <c r="AO468" i="2"/>
  <c r="B95" i="2"/>
  <c r="AS500" i="2"/>
  <c r="AU492" i="2"/>
  <c r="AG484" i="2"/>
  <c r="AO476" i="2"/>
  <c r="Y476" i="2"/>
  <c r="AM468" i="2"/>
  <c r="AS103" i="2"/>
  <c r="AM87" i="2"/>
  <c r="Q453" i="2"/>
  <c r="D453" i="2" s="1"/>
  <c r="C453" i="2" s="1"/>
  <c r="O181" i="2"/>
  <c r="AM181" i="2"/>
  <c r="Y181" i="2"/>
  <c r="AO181" i="2"/>
  <c r="N181" i="2"/>
  <c r="T181" i="2" s="1"/>
  <c r="F181" i="2" s="1"/>
  <c r="E181" i="2" s="1"/>
  <c r="AA181" i="2"/>
  <c r="Q181" i="2"/>
  <c r="D181" i="2" s="1"/>
  <c r="C181" i="2" s="1"/>
  <c r="AC181" i="2"/>
  <c r="AS181" i="2"/>
  <c r="AU181" i="2"/>
  <c r="O173" i="2"/>
  <c r="AI173" i="2"/>
  <c r="Y173" i="2"/>
  <c r="AO173" i="2"/>
  <c r="AU173" i="2"/>
  <c r="AG173" i="2"/>
  <c r="AA173" i="2"/>
  <c r="AM173" i="2"/>
  <c r="AG165" i="2"/>
  <c r="N165" i="2"/>
  <c r="T165" i="2" s="1"/>
  <c r="F165" i="2" s="1"/>
  <c r="E165" i="2" s="1"/>
  <c r="AU165" i="2"/>
  <c r="AO165" i="2"/>
  <c r="AA165" i="2"/>
  <c r="AI165" i="2"/>
  <c r="AY165" i="2"/>
  <c r="O157" i="2"/>
  <c r="W157" i="2" s="1"/>
  <c r="AA157" i="2"/>
  <c r="AS157" i="2"/>
  <c r="AC157" i="2"/>
  <c r="AM157" i="2"/>
  <c r="Q157" i="2"/>
  <c r="D157" i="2" s="1"/>
  <c r="C157" i="2" s="1"/>
  <c r="Y157" i="2"/>
  <c r="AG157" i="2"/>
  <c r="AU157" i="2"/>
  <c r="O149" i="2"/>
  <c r="Y149" i="2"/>
  <c r="AO149" i="2"/>
  <c r="AA149" i="2"/>
  <c r="N149" i="2"/>
  <c r="T149" i="2" s="1"/>
  <c r="F149" i="2" s="1"/>
  <c r="E149" i="2" s="1"/>
  <c r="AC149" i="2"/>
  <c r="AS149" i="2"/>
  <c r="AU149" i="2"/>
  <c r="AG149" i="2"/>
  <c r="Q149" i="2"/>
  <c r="D149" i="2" s="1"/>
  <c r="C149" i="2" s="1"/>
  <c r="AI149" i="2"/>
  <c r="AY149" i="2"/>
  <c r="O141" i="2"/>
  <c r="AU141" i="2"/>
  <c r="Q141" i="2"/>
  <c r="D141" i="2" s="1"/>
  <c r="C141" i="2" s="1"/>
  <c r="Y141" i="2"/>
  <c r="AO141" i="2"/>
  <c r="AY141" i="2"/>
  <c r="AA141" i="2"/>
  <c r="AI141" i="2"/>
  <c r="AS141" i="2"/>
  <c r="AC141" i="2"/>
  <c r="AG133" i="2"/>
  <c r="AU133" i="2"/>
  <c r="Y133" i="2"/>
  <c r="AO133" i="2"/>
  <c r="AY133" i="2"/>
  <c r="AA133" i="2"/>
  <c r="AI133" i="2"/>
  <c r="AS133" i="2"/>
  <c r="O125" i="2"/>
  <c r="AC125" i="2"/>
  <c r="AM125" i="2"/>
  <c r="AG125" i="2"/>
  <c r="AU125" i="2"/>
  <c r="Y125" i="2"/>
  <c r="AO125" i="2"/>
  <c r="AY125" i="2"/>
  <c r="O500" i="2"/>
  <c r="Q500" i="2"/>
  <c r="D500" i="2" s="1"/>
  <c r="C500" i="2" s="1"/>
  <c r="N500" i="2"/>
  <c r="T500" i="2" s="1"/>
  <c r="F500" i="2" s="1"/>
  <c r="E500" i="2" s="1"/>
  <c r="AU500" i="2"/>
  <c r="AY484" i="2"/>
  <c r="AA476" i="2"/>
  <c r="N388" i="2"/>
  <c r="T388" i="2" s="1"/>
  <c r="F388" i="2" s="1"/>
  <c r="E388" i="2" s="1"/>
  <c r="DW14" i="2"/>
  <c r="B476" i="2"/>
  <c r="AA500" i="2"/>
  <c r="AS492" i="2"/>
  <c r="AC492" i="2"/>
  <c r="AU484" i="2"/>
  <c r="AM476" i="2"/>
  <c r="AS118" i="2"/>
  <c r="N111" i="2"/>
  <c r="T111" i="2" s="1"/>
  <c r="F111" i="2" s="1"/>
  <c r="E111" i="2" s="1"/>
  <c r="Q469" i="2"/>
  <c r="D469" i="2" s="1"/>
  <c r="C469" i="2" s="1"/>
  <c r="O244" i="2"/>
  <c r="Q244" i="2"/>
  <c r="D244" i="2" s="1"/>
  <c r="C244" i="2" s="1"/>
  <c r="O236" i="2"/>
  <c r="N236" i="2"/>
  <c r="T236" i="2" s="1"/>
  <c r="F236" i="2" s="1"/>
  <c r="E236" i="2" s="1"/>
  <c r="O228" i="2"/>
  <c r="AI228" i="2"/>
  <c r="AC228" i="2"/>
  <c r="AS228" i="2"/>
  <c r="N228" i="2"/>
  <c r="T228" i="2" s="1"/>
  <c r="F228" i="2" s="1"/>
  <c r="E228" i="2" s="1"/>
  <c r="O220" i="2"/>
  <c r="AI220" i="2"/>
  <c r="AY220" i="2"/>
  <c r="N220" i="2"/>
  <c r="T220" i="2" s="1"/>
  <c r="F220" i="2" s="1"/>
  <c r="E220" i="2" s="1"/>
  <c r="AM220" i="2"/>
  <c r="Y220" i="2"/>
  <c r="AO220" i="2"/>
  <c r="AA220" i="2"/>
  <c r="AC220" i="2"/>
  <c r="AS220" i="2"/>
  <c r="O212" i="2"/>
  <c r="AA212" i="2"/>
  <c r="AU212" i="2"/>
  <c r="AO212" i="2"/>
  <c r="N212" i="2"/>
  <c r="T212" i="2" s="1"/>
  <c r="F212" i="2" s="1"/>
  <c r="E212" i="2" s="1"/>
  <c r="AI212" i="2"/>
  <c r="Q212" i="2"/>
  <c r="D212" i="2" s="1"/>
  <c r="C212" i="2" s="1"/>
  <c r="AC212" i="2"/>
  <c r="AY212" i="2"/>
  <c r="O204" i="2"/>
  <c r="AG204" i="2"/>
  <c r="AI204" i="2"/>
  <c r="AU204" i="2"/>
  <c r="AM204" i="2"/>
  <c r="AO204" i="2"/>
  <c r="AY204" i="2"/>
  <c r="Y204" i="2"/>
  <c r="AA204" i="2"/>
  <c r="AS204" i="2"/>
  <c r="O196" i="2"/>
  <c r="AO196" i="2"/>
  <c r="AS196" i="2"/>
  <c r="N196" i="2"/>
  <c r="T196" i="2" s="1"/>
  <c r="F196" i="2" s="1"/>
  <c r="E196" i="2" s="1"/>
  <c r="Y196" i="2"/>
  <c r="AU196" i="2"/>
  <c r="Q196" i="2"/>
  <c r="D196" i="2" s="1"/>
  <c r="C196" i="2" s="1"/>
  <c r="AA196" i="2"/>
  <c r="AY196" i="2"/>
  <c r="AC196" i="2"/>
  <c r="AG196" i="2"/>
  <c r="O188" i="2"/>
  <c r="Q188" i="2"/>
  <c r="D188" i="2" s="1"/>
  <c r="C188" i="2" s="1"/>
  <c r="AA188" i="2"/>
  <c r="AC188" i="2"/>
  <c r="AO188" i="2"/>
  <c r="AG188" i="2"/>
  <c r="AS188" i="2"/>
  <c r="Y188" i="2"/>
  <c r="AI188" i="2"/>
  <c r="AU188" i="2"/>
  <c r="O180" i="2"/>
  <c r="AA180" i="2"/>
  <c r="AY180" i="2"/>
  <c r="AC180" i="2"/>
  <c r="N180" i="2"/>
  <c r="T180" i="2" s="1"/>
  <c r="F180" i="2" s="1"/>
  <c r="E180" i="2" s="1"/>
  <c r="AG180" i="2"/>
  <c r="Q180" i="2"/>
  <c r="D180" i="2" s="1"/>
  <c r="C180" i="2" s="1"/>
  <c r="AI180" i="2"/>
  <c r="AM180" i="2"/>
  <c r="AO180" i="2"/>
  <c r="AG172" i="2"/>
  <c r="AI172" i="2"/>
  <c r="AM172" i="2"/>
  <c r="AO172" i="2"/>
  <c r="AS172" i="2"/>
  <c r="N172" i="2"/>
  <c r="T172" i="2" s="1"/>
  <c r="F172" i="2" s="1"/>
  <c r="E172" i="2" s="1"/>
  <c r="Y172" i="2"/>
  <c r="AU172" i="2"/>
  <c r="O164" i="2"/>
  <c r="W164" i="2" s="1"/>
  <c r="AA164" i="2"/>
  <c r="AO164" i="2"/>
  <c r="N164" i="2"/>
  <c r="T164" i="2" s="1"/>
  <c r="F164" i="2" s="1"/>
  <c r="E164" i="2" s="1"/>
  <c r="AC164" i="2"/>
  <c r="AI164" i="2"/>
  <c r="AY164" i="2"/>
  <c r="AS164" i="2"/>
  <c r="AG164" i="2"/>
  <c r="AM164" i="2"/>
  <c r="AI156" i="2"/>
  <c r="AS156" i="2"/>
  <c r="O468" i="2"/>
  <c r="N468" i="2"/>
  <c r="T468" i="2" s="1"/>
  <c r="F468" i="2" s="1"/>
  <c r="E468" i="2" s="1"/>
  <c r="O103" i="2"/>
  <c r="Y103" i="2"/>
  <c r="AU103" i="2"/>
  <c r="AA103" i="2"/>
  <c r="AY103" i="2"/>
  <c r="N103" i="2"/>
  <c r="T103" i="2" s="1"/>
  <c r="F103" i="2" s="1"/>
  <c r="E103" i="2" s="1"/>
  <c r="AC103" i="2"/>
  <c r="AG103" i="2"/>
  <c r="AI103" i="2"/>
  <c r="AM103" i="2"/>
  <c r="B484" i="2"/>
  <c r="B103" i="2"/>
  <c r="AO500" i="2"/>
  <c r="Y500" i="2"/>
  <c r="AA492" i="2"/>
  <c r="AS484" i="2"/>
  <c r="AC484" i="2"/>
  <c r="AY468" i="2"/>
  <c r="AI468" i="2"/>
  <c r="AS111" i="2"/>
  <c r="AU95" i="2"/>
  <c r="AS95" i="2"/>
  <c r="O259" i="2"/>
  <c r="Q259" i="2"/>
  <c r="D259" i="2" s="1"/>
  <c r="C259" i="2" s="1"/>
  <c r="O243" i="2"/>
  <c r="Q243" i="2"/>
  <c r="D243" i="2" s="1"/>
  <c r="C243" i="2" s="1"/>
  <c r="O235" i="2"/>
  <c r="N235" i="2"/>
  <c r="T235" i="2" s="1"/>
  <c r="F235" i="2" s="1"/>
  <c r="E235" i="2" s="1"/>
  <c r="AU227" i="2"/>
  <c r="AG227" i="2"/>
  <c r="AI227" i="2"/>
  <c r="AY227" i="2"/>
  <c r="O219" i="2"/>
  <c r="N219" i="2"/>
  <c r="T219" i="2" s="1"/>
  <c r="F219" i="2" s="1"/>
  <c r="E219" i="2" s="1"/>
  <c r="AG219" i="2"/>
  <c r="AI219" i="2"/>
  <c r="AY219" i="2"/>
  <c r="AM219" i="2"/>
  <c r="Y219" i="2"/>
  <c r="AO219" i="2"/>
  <c r="AA219" i="2"/>
  <c r="O211" i="2"/>
  <c r="AA211" i="2"/>
  <c r="AC211" i="2"/>
  <c r="AS211" i="2"/>
  <c r="N211" i="2"/>
  <c r="T211" i="2" s="1"/>
  <c r="F211" i="2" s="1"/>
  <c r="E211" i="2" s="1"/>
  <c r="AU211" i="2"/>
  <c r="AG211" i="2"/>
  <c r="AI211" i="2"/>
  <c r="AY211" i="2"/>
  <c r="AG203" i="2"/>
  <c r="AY203" i="2"/>
  <c r="AI203" i="2"/>
  <c r="AM203" i="2"/>
  <c r="AO203" i="2"/>
  <c r="N203" i="2"/>
  <c r="T203" i="2" s="1"/>
  <c r="F203" i="2" s="1"/>
  <c r="E203" i="2" s="1"/>
  <c r="Y203" i="2"/>
  <c r="AA203" i="2"/>
  <c r="AS203" i="2"/>
  <c r="O195" i="2"/>
  <c r="AA195" i="2"/>
  <c r="AY195" i="2"/>
  <c r="N195" i="2"/>
  <c r="T195" i="2" s="1"/>
  <c r="F195" i="2" s="1"/>
  <c r="E195" i="2" s="1"/>
  <c r="AC195" i="2"/>
  <c r="Q195" i="2"/>
  <c r="D195" i="2" s="1"/>
  <c r="C195" i="2" s="1"/>
  <c r="AG195" i="2"/>
  <c r="AI195" i="2"/>
  <c r="AM195" i="2"/>
  <c r="AO195" i="2"/>
  <c r="O187" i="2"/>
  <c r="AS187" i="2"/>
  <c r="Y187" i="2"/>
  <c r="AI187" i="2"/>
  <c r="AU187" i="2"/>
  <c r="AM187" i="2"/>
  <c r="AY187" i="2"/>
  <c r="AA187" i="2"/>
  <c r="O87" i="2"/>
  <c r="AC87" i="2"/>
  <c r="N87" i="2"/>
  <c r="T87" i="2" s="1"/>
  <c r="F87" i="2" s="1"/>
  <c r="E87" i="2" s="1"/>
  <c r="AG87" i="2"/>
  <c r="AO87" i="2"/>
  <c r="AS87" i="2"/>
  <c r="Y87" i="2"/>
  <c r="AI87" i="2"/>
  <c r="AU87" i="2"/>
  <c r="B492" i="2"/>
  <c r="AM500" i="2"/>
  <c r="AO492" i="2"/>
  <c r="AA484" i="2"/>
  <c r="AY476" i="2"/>
  <c r="AI476" i="2"/>
  <c r="AG468" i="2"/>
  <c r="AY87" i="2"/>
  <c r="O329" i="2"/>
  <c r="N329" i="2"/>
  <c r="T329" i="2" s="1"/>
  <c r="F329" i="2" s="1"/>
  <c r="E329" i="2" s="1"/>
  <c r="AA329" i="2"/>
  <c r="AS329" i="2"/>
  <c r="AM329" i="2"/>
  <c r="AU329" i="2"/>
  <c r="AG329" i="2"/>
  <c r="AO329" i="2"/>
  <c r="AC329" i="2"/>
  <c r="AI329" i="2"/>
  <c r="O321" i="2"/>
  <c r="AS321" i="2"/>
  <c r="AU321" i="2"/>
  <c r="N321" i="2"/>
  <c r="T321" i="2" s="1"/>
  <c r="F321" i="2" s="1"/>
  <c r="E321" i="2" s="1"/>
  <c r="AM321" i="2"/>
  <c r="AO321" i="2"/>
  <c r="Y321" i="2"/>
  <c r="AG321" i="2"/>
  <c r="AA321" i="2"/>
  <c r="AI321" i="2"/>
  <c r="O313" i="2"/>
  <c r="AG313" i="2"/>
  <c r="AI313" i="2"/>
  <c r="Y313" i="2"/>
  <c r="AS313" i="2"/>
  <c r="N313" i="2"/>
  <c r="T313" i="2" s="1"/>
  <c r="F313" i="2" s="1"/>
  <c r="E313" i="2" s="1"/>
  <c r="AA313" i="2"/>
  <c r="AU313" i="2"/>
  <c r="O305" i="2"/>
  <c r="N305" i="2"/>
  <c r="T305" i="2" s="1"/>
  <c r="F305" i="2" s="1"/>
  <c r="E305" i="2" s="1"/>
  <c r="AM305" i="2"/>
  <c r="AG305" i="2"/>
  <c r="AO305" i="2"/>
  <c r="Y305" i="2"/>
  <c r="AI305" i="2"/>
  <c r="AS305" i="2"/>
  <c r="AA305" i="2"/>
  <c r="AU305" i="2"/>
  <c r="Q305" i="2"/>
  <c r="D305" i="2" s="1"/>
  <c r="C305" i="2" s="1"/>
  <c r="AC305" i="2"/>
  <c r="O298" i="2"/>
  <c r="AO298" i="2"/>
  <c r="AC298" i="2"/>
  <c r="AS298" i="2"/>
  <c r="N298" i="2"/>
  <c r="T298" i="2" s="1"/>
  <c r="F298" i="2" s="1"/>
  <c r="E298" i="2" s="1"/>
  <c r="AU298" i="2"/>
  <c r="AG298" i="2"/>
  <c r="AI298" i="2"/>
  <c r="O290" i="2"/>
  <c r="N290" i="2"/>
  <c r="T290" i="2" s="1"/>
  <c r="F290" i="2" s="1"/>
  <c r="E290" i="2" s="1"/>
  <c r="O282" i="2"/>
  <c r="W282" i="2" s="1"/>
  <c r="AC282" i="2"/>
  <c r="AG282" i="2"/>
  <c r="Q282" i="2"/>
  <c r="D282" i="2" s="1"/>
  <c r="C282" i="2" s="1"/>
  <c r="AI282" i="2"/>
  <c r="AM282" i="2"/>
  <c r="AO282" i="2"/>
  <c r="N282" i="2"/>
  <c r="T282" i="2" s="1"/>
  <c r="F282" i="2" s="1"/>
  <c r="E282" i="2" s="1"/>
  <c r="AS282" i="2"/>
  <c r="O274" i="2"/>
  <c r="N274" i="2"/>
  <c r="T274" i="2" s="1"/>
  <c r="F274" i="2" s="1"/>
  <c r="E274" i="2" s="1"/>
  <c r="O266" i="2"/>
  <c r="Q266" i="2"/>
  <c r="D266" i="2" s="1"/>
  <c r="C266" i="2" s="1"/>
  <c r="N266" i="2"/>
  <c r="T266" i="2" s="1"/>
  <c r="F266" i="2" s="1"/>
  <c r="E266" i="2" s="1"/>
  <c r="O258" i="2"/>
  <c r="Q258" i="2"/>
  <c r="D258" i="2" s="1"/>
  <c r="C258" i="2" s="1"/>
  <c r="O250" i="2"/>
  <c r="N250" i="2"/>
  <c r="T250" i="2" s="1"/>
  <c r="F250" i="2" s="1"/>
  <c r="E250" i="2" s="1"/>
  <c r="O492" i="2"/>
  <c r="Q492" i="2"/>
  <c r="D492" i="2" s="1"/>
  <c r="C492" i="2" s="1"/>
  <c r="N492" i="2"/>
  <c r="T492" i="2" s="1"/>
  <c r="F492" i="2" s="1"/>
  <c r="E492" i="2" s="1"/>
  <c r="AU111" i="2"/>
  <c r="AY111" i="2"/>
  <c r="AA111" i="2"/>
  <c r="AC111" i="2"/>
  <c r="AG111" i="2"/>
  <c r="AO111" i="2"/>
  <c r="Y468" i="2"/>
  <c r="B500" i="2"/>
  <c r="B111" i="2"/>
  <c r="AM492" i="2"/>
  <c r="AO484" i="2"/>
  <c r="Y484" i="2"/>
  <c r="AG476" i="2"/>
  <c r="AU468" i="2"/>
  <c r="AO373" i="2"/>
  <c r="Y111" i="2"/>
  <c r="AA87" i="2"/>
  <c r="Q485" i="2"/>
  <c r="D485" i="2" s="1"/>
  <c r="C485" i="2" s="1"/>
  <c r="AA335" i="2"/>
  <c r="AM335" i="2"/>
  <c r="AC335" i="2"/>
  <c r="AI335" i="2"/>
  <c r="Q335" i="2"/>
  <c r="D335" i="2" s="1"/>
  <c r="C335" i="2" s="1"/>
  <c r="O328" i="2"/>
  <c r="W328" i="2" s="1"/>
  <c r="Y328" i="2"/>
  <c r="AA328" i="2"/>
  <c r="AS328" i="2"/>
  <c r="AM328" i="2"/>
  <c r="AU328" i="2"/>
  <c r="AG328" i="2"/>
  <c r="AO328" i="2"/>
  <c r="AO320" i="2"/>
  <c r="N320" i="2"/>
  <c r="T320" i="2" s="1"/>
  <c r="F320" i="2" s="1"/>
  <c r="E320" i="2" s="1"/>
  <c r="AC320" i="2"/>
  <c r="AS320" i="2"/>
  <c r="AG320" i="2"/>
  <c r="AU320" i="2"/>
  <c r="AI320" i="2"/>
  <c r="O312" i="2"/>
  <c r="Q312" i="2"/>
  <c r="D312" i="2" s="1"/>
  <c r="C312" i="2" s="1"/>
  <c r="Y312" i="2"/>
  <c r="AG312" i="2"/>
  <c r="AS312" i="2"/>
  <c r="AI312" i="2"/>
  <c r="AU312" i="2"/>
  <c r="AA312" i="2"/>
  <c r="N312" i="2"/>
  <c r="T312" i="2" s="1"/>
  <c r="F312" i="2" s="1"/>
  <c r="E312" i="2" s="1"/>
  <c r="AC312" i="2"/>
  <c r="AM312" i="2"/>
  <c r="O304" i="2"/>
  <c r="AI304" i="2"/>
  <c r="Y304" i="2"/>
  <c r="AA304" i="2"/>
  <c r="AS304" i="2"/>
  <c r="AC304" i="2"/>
  <c r="AM304" i="2"/>
  <c r="AU304" i="2"/>
  <c r="AO304" i="2"/>
  <c r="O297" i="2"/>
  <c r="AA297" i="2"/>
  <c r="AM297" i="2"/>
  <c r="N297" i="2"/>
  <c r="T297" i="2" s="1"/>
  <c r="F297" i="2" s="1"/>
  <c r="E297" i="2" s="1"/>
  <c r="AC297" i="2"/>
  <c r="AO297" i="2"/>
  <c r="AS297" i="2"/>
  <c r="AU297" i="2"/>
  <c r="O289" i="2"/>
  <c r="Y289" i="2"/>
  <c r="AS289" i="2"/>
  <c r="AA289" i="2"/>
  <c r="AU289" i="2"/>
  <c r="N289" i="2"/>
  <c r="T289" i="2" s="1"/>
  <c r="F289" i="2" s="1"/>
  <c r="E289" i="2" s="1"/>
  <c r="AC289" i="2"/>
  <c r="AG289" i="2"/>
  <c r="AI289" i="2"/>
  <c r="O273" i="2"/>
  <c r="Q273" i="2"/>
  <c r="D273" i="2" s="1"/>
  <c r="C273" i="2" s="1"/>
  <c r="O265" i="2"/>
  <c r="Q265" i="2"/>
  <c r="D265" i="2" s="1"/>
  <c r="C265" i="2" s="1"/>
  <c r="N265" i="2"/>
  <c r="T265" i="2" s="1"/>
  <c r="F265" i="2" s="1"/>
  <c r="E265" i="2" s="1"/>
  <c r="Q491" i="2"/>
  <c r="D491" i="2" s="1"/>
  <c r="C491" i="2" s="1"/>
  <c r="O55" i="2"/>
  <c r="N55" i="2"/>
  <c r="T55" i="2" s="1"/>
  <c r="F55" i="2" s="1"/>
  <c r="E55" i="2" s="1"/>
  <c r="AG55" i="2"/>
  <c r="AM55" i="2"/>
  <c r="AS55" i="2"/>
  <c r="AY55" i="2"/>
  <c r="Q55" i="2"/>
  <c r="D55" i="2" s="1"/>
  <c r="C55" i="2" s="1"/>
  <c r="AO55" i="2"/>
  <c r="AI55" i="2"/>
  <c r="Y55" i="2"/>
  <c r="AA55" i="2"/>
  <c r="AU55" i="2"/>
  <c r="AC55" i="2"/>
  <c r="B55" i="2"/>
  <c r="DW7" i="2"/>
  <c r="DX6" i="2"/>
  <c r="O452" i="2"/>
  <c r="N452" i="2"/>
  <c r="T452" i="2" s="1"/>
  <c r="F452" i="2" s="1"/>
  <c r="E452" i="2" s="1"/>
  <c r="AI452" i="2"/>
  <c r="AY452" i="2"/>
  <c r="AM452" i="2"/>
  <c r="Y452" i="2"/>
  <c r="AO452" i="2"/>
  <c r="AG452" i="2"/>
  <c r="O428" i="2"/>
  <c r="N428" i="2"/>
  <c r="T428" i="2" s="1"/>
  <c r="F428" i="2" s="1"/>
  <c r="E428" i="2" s="1"/>
  <c r="Q428" i="2"/>
  <c r="D428" i="2" s="1"/>
  <c r="C428" i="2" s="1"/>
  <c r="AM428" i="2"/>
  <c r="Y428" i="2"/>
  <c r="AO428" i="2"/>
  <c r="AA428" i="2"/>
  <c r="AC428" i="2"/>
  <c r="AS428" i="2"/>
  <c r="AI428" i="2"/>
  <c r="AU428" i="2"/>
  <c r="O396" i="2"/>
  <c r="Q396" i="2"/>
  <c r="D396" i="2" s="1"/>
  <c r="C396" i="2" s="1"/>
  <c r="AM396" i="2"/>
  <c r="Y396" i="2"/>
  <c r="AO396" i="2"/>
  <c r="AA396" i="2"/>
  <c r="N396" i="2"/>
  <c r="T396" i="2" s="1"/>
  <c r="F396" i="2" s="1"/>
  <c r="E396" i="2" s="1"/>
  <c r="AC396" i="2"/>
  <c r="AS396" i="2"/>
  <c r="AU396" i="2"/>
  <c r="AY396" i="2"/>
  <c r="O380" i="2"/>
  <c r="N380" i="2"/>
  <c r="T380" i="2" s="1"/>
  <c r="F380" i="2" s="1"/>
  <c r="E380" i="2" s="1"/>
  <c r="Q380" i="2"/>
  <c r="D380" i="2" s="1"/>
  <c r="C380" i="2" s="1"/>
  <c r="AU380" i="2"/>
  <c r="AG380" i="2"/>
  <c r="AI380" i="2"/>
  <c r="AY380" i="2"/>
  <c r="Y380" i="2"/>
  <c r="AS380" i="2"/>
  <c r="B380" i="2"/>
  <c r="AA380" i="2"/>
  <c r="AC380" i="2"/>
  <c r="AI148" i="2"/>
  <c r="AM148" i="2"/>
  <c r="AU148" i="2"/>
  <c r="Y148" i="2"/>
  <c r="AA148" i="2"/>
  <c r="AC148" i="2"/>
  <c r="AY148" i="2"/>
  <c r="AS148" i="2"/>
  <c r="AG148" i="2"/>
  <c r="B148" i="2"/>
  <c r="O124" i="2"/>
  <c r="W124" i="2" s="1"/>
  <c r="N124" i="2"/>
  <c r="T124" i="2" s="1"/>
  <c r="F124" i="2" s="1"/>
  <c r="E124" i="2" s="1"/>
  <c r="AC124" i="2"/>
  <c r="AG124" i="2"/>
  <c r="AM124" i="2"/>
  <c r="Y124" i="2"/>
  <c r="AA124" i="2"/>
  <c r="AI124" i="2"/>
  <c r="AO124" i="2"/>
  <c r="AY124" i="2"/>
  <c r="AS124" i="2"/>
  <c r="O110" i="2"/>
  <c r="Q110" i="2"/>
  <c r="D110" i="2" s="1"/>
  <c r="C110" i="2" s="1"/>
  <c r="AI110" i="2"/>
  <c r="AO110" i="2"/>
  <c r="AA110" i="2"/>
  <c r="AM110" i="2"/>
  <c r="AS110" i="2"/>
  <c r="N110" i="2"/>
  <c r="T110" i="2" s="1"/>
  <c r="F110" i="2" s="1"/>
  <c r="E110" i="2" s="1"/>
  <c r="AC110" i="2"/>
  <c r="AU110" i="2"/>
  <c r="Y110" i="2"/>
  <c r="AG110" i="2"/>
  <c r="AY110" i="2"/>
  <c r="O86" i="2"/>
  <c r="W86" i="2" s="1"/>
  <c r="N86" i="2"/>
  <c r="T86" i="2" s="1"/>
  <c r="F86" i="2" s="1"/>
  <c r="E86" i="2" s="1"/>
  <c r="AC86" i="2"/>
  <c r="AS86" i="2"/>
  <c r="AU86" i="2"/>
  <c r="AG86" i="2"/>
  <c r="AI86" i="2"/>
  <c r="AY86" i="2"/>
  <c r="AO86" i="2"/>
  <c r="Y86" i="2"/>
  <c r="B86" i="2"/>
  <c r="AM86" i="2"/>
  <c r="O54" i="2"/>
  <c r="X54" i="2" s="1"/>
  <c r="N54" i="2"/>
  <c r="T54" i="2" s="1"/>
  <c r="F54" i="2" s="1"/>
  <c r="E54" i="2" s="1"/>
  <c r="AC54" i="2"/>
  <c r="AI54" i="2"/>
  <c r="AO54" i="2"/>
  <c r="AU54" i="2"/>
  <c r="Q54" i="2"/>
  <c r="D54" i="2" s="1"/>
  <c r="C54" i="2" s="1"/>
  <c r="Y54" i="2"/>
  <c r="AM54" i="2"/>
  <c r="AG54" i="2"/>
  <c r="AY54" i="2"/>
  <c r="B54" i="2"/>
  <c r="AS54" i="2"/>
  <c r="AA54" i="2"/>
  <c r="O31" i="2"/>
  <c r="AI31" i="2"/>
  <c r="AY31" i="2"/>
  <c r="Q31" i="2"/>
  <c r="D31" i="2" s="1"/>
  <c r="C31" i="2" s="1"/>
  <c r="AM31" i="2"/>
  <c r="N31" i="2"/>
  <c r="T31" i="2" s="1"/>
  <c r="F31" i="2" s="1"/>
  <c r="E31" i="2" s="1"/>
  <c r="Y31" i="2"/>
  <c r="AO31" i="2"/>
  <c r="AA31" i="2"/>
  <c r="AC31" i="2"/>
  <c r="AG31" i="2"/>
  <c r="AS31" i="2"/>
  <c r="AU31" i="2"/>
  <c r="B31" i="2"/>
  <c r="O23" i="2"/>
  <c r="Y23" i="2"/>
  <c r="AC23" i="2"/>
  <c r="AG23" i="2"/>
  <c r="Q23" i="2"/>
  <c r="D23" i="2" s="1"/>
  <c r="C23" i="2" s="1"/>
  <c r="AU23" i="2"/>
  <c r="AA23" i="2"/>
  <c r="AY23" i="2"/>
  <c r="AO23" i="2"/>
  <c r="AI23" i="2"/>
  <c r="AM23" i="2"/>
  <c r="N23" i="2"/>
  <c r="T23" i="2" s="1"/>
  <c r="F23" i="2" s="1"/>
  <c r="E23" i="2" s="1"/>
  <c r="AS23" i="2"/>
  <c r="B23" i="2"/>
  <c r="DW11" i="2"/>
  <c r="DX7" i="2"/>
  <c r="DW15" i="2"/>
  <c r="B132" i="2"/>
  <c r="AU452" i="2"/>
  <c r="AY428" i="2"/>
  <c r="Y420" i="2"/>
  <c r="AG396" i="2"/>
  <c r="AI388" i="2"/>
  <c r="AO380" i="2"/>
  <c r="AY156" i="2"/>
  <c r="AC156" i="2"/>
  <c r="AU140" i="2"/>
  <c r="O483" i="2"/>
  <c r="N483" i="2"/>
  <c r="T483" i="2" s="1"/>
  <c r="F483" i="2" s="1"/>
  <c r="E483" i="2" s="1"/>
  <c r="AC483" i="2"/>
  <c r="AS483" i="2"/>
  <c r="AU483" i="2"/>
  <c r="AG483" i="2"/>
  <c r="AI483" i="2"/>
  <c r="AY483" i="2"/>
  <c r="AM483" i="2"/>
  <c r="AO483" i="2"/>
  <c r="O475" i="2"/>
  <c r="AA475" i="2"/>
  <c r="N475" i="2"/>
  <c r="T475" i="2" s="1"/>
  <c r="F475" i="2" s="1"/>
  <c r="E475" i="2" s="1"/>
  <c r="AC475" i="2"/>
  <c r="AS475" i="2"/>
  <c r="AU475" i="2"/>
  <c r="AG475" i="2"/>
  <c r="AM475" i="2"/>
  <c r="AO475" i="2"/>
  <c r="O467" i="2"/>
  <c r="Q467" i="2"/>
  <c r="D467" i="2" s="1"/>
  <c r="C467" i="2" s="1"/>
  <c r="N467" i="2"/>
  <c r="T467" i="2" s="1"/>
  <c r="F467" i="2" s="1"/>
  <c r="E467" i="2" s="1"/>
  <c r="AC467" i="2"/>
  <c r="AS467" i="2"/>
  <c r="AU467" i="2"/>
  <c r="AG467" i="2"/>
  <c r="AI467" i="2"/>
  <c r="AY467" i="2"/>
  <c r="AM467" i="2"/>
  <c r="AO467" i="2"/>
  <c r="AA459" i="2"/>
  <c r="AC459" i="2"/>
  <c r="AS459" i="2"/>
  <c r="AU459" i="2"/>
  <c r="AG459" i="2"/>
  <c r="Y459" i="2"/>
  <c r="AY459" i="2"/>
  <c r="Y451" i="2"/>
  <c r="AU451" i="2"/>
  <c r="AA451" i="2"/>
  <c r="AY451" i="2"/>
  <c r="AC451" i="2"/>
  <c r="AG451" i="2"/>
  <c r="AI451" i="2"/>
  <c r="AM451" i="2"/>
  <c r="O443" i="2"/>
  <c r="N443" i="2"/>
  <c r="T443" i="2" s="1"/>
  <c r="F443" i="2" s="1"/>
  <c r="E443" i="2" s="1"/>
  <c r="Q443" i="2"/>
  <c r="D443" i="2" s="1"/>
  <c r="C443" i="2" s="1"/>
  <c r="AM443" i="2"/>
  <c r="Y443" i="2"/>
  <c r="AO443" i="2"/>
  <c r="AA443" i="2"/>
  <c r="AU443" i="2"/>
  <c r="AC443" i="2"/>
  <c r="AY443" i="2"/>
  <c r="AG443" i="2"/>
  <c r="N435" i="2"/>
  <c r="T435" i="2" s="1"/>
  <c r="F435" i="2" s="1"/>
  <c r="E435" i="2" s="1"/>
  <c r="AG435" i="2"/>
  <c r="AI435" i="2"/>
  <c r="AY435" i="2"/>
  <c r="AM435" i="2"/>
  <c r="AO435" i="2"/>
  <c r="O427" i="2"/>
  <c r="N427" i="2"/>
  <c r="T427" i="2" s="1"/>
  <c r="F427" i="2" s="1"/>
  <c r="E427" i="2" s="1"/>
  <c r="Q427" i="2"/>
  <c r="D427" i="2" s="1"/>
  <c r="C427" i="2" s="1"/>
  <c r="AM427" i="2"/>
  <c r="Y427" i="2"/>
  <c r="AO427" i="2"/>
  <c r="AA427" i="2"/>
  <c r="AS427" i="2"/>
  <c r="AU427" i="2"/>
  <c r="O419" i="2"/>
  <c r="N419" i="2"/>
  <c r="T419" i="2" s="1"/>
  <c r="F419" i="2" s="1"/>
  <c r="E419" i="2" s="1"/>
  <c r="AI419" i="2"/>
  <c r="AM419" i="2"/>
  <c r="AO419" i="2"/>
  <c r="AS419" i="2"/>
  <c r="Y419" i="2"/>
  <c r="AA419" i="2"/>
  <c r="AC419" i="2"/>
  <c r="AG419" i="2"/>
  <c r="O411" i="2"/>
  <c r="N411" i="2"/>
  <c r="T411" i="2" s="1"/>
  <c r="F411" i="2" s="1"/>
  <c r="E411" i="2" s="1"/>
  <c r="Q411" i="2"/>
  <c r="D411" i="2" s="1"/>
  <c r="C411" i="2" s="1"/>
  <c r="AM411" i="2"/>
  <c r="Y411" i="2"/>
  <c r="AO411" i="2"/>
  <c r="AA411" i="2"/>
  <c r="AS411" i="2"/>
  <c r="AU411" i="2"/>
  <c r="AC411" i="2"/>
  <c r="AY411" i="2"/>
  <c r="O403" i="2"/>
  <c r="N403" i="2"/>
  <c r="T403" i="2" s="1"/>
  <c r="F403" i="2" s="1"/>
  <c r="E403" i="2" s="1"/>
  <c r="Q403" i="2"/>
  <c r="D403" i="2" s="1"/>
  <c r="C403" i="2" s="1"/>
  <c r="AG403" i="2"/>
  <c r="AI403" i="2"/>
  <c r="AY403" i="2"/>
  <c r="AM403" i="2"/>
  <c r="AA403" i="2"/>
  <c r="AC403" i="2"/>
  <c r="N395" i="2"/>
  <c r="T395" i="2" s="1"/>
  <c r="F395" i="2" s="1"/>
  <c r="E395" i="2" s="1"/>
  <c r="AM395" i="2"/>
  <c r="Y395" i="2"/>
  <c r="AO395" i="2"/>
  <c r="AA395" i="2"/>
  <c r="AU395" i="2"/>
  <c r="AC395" i="2"/>
  <c r="AY395" i="2"/>
  <c r="AG395" i="2"/>
  <c r="B387" i="2"/>
  <c r="AO63" i="2"/>
  <c r="AS63" i="2"/>
  <c r="B63" i="2"/>
  <c r="O39" i="2"/>
  <c r="Q39" i="2"/>
  <c r="D39" i="2" s="1"/>
  <c r="C39" i="2" s="1"/>
  <c r="AA39" i="2"/>
  <c r="AY39" i="2"/>
  <c r="AC39" i="2"/>
  <c r="N39" i="2"/>
  <c r="T39" i="2" s="1"/>
  <c r="F39" i="2" s="1"/>
  <c r="E39" i="2" s="1"/>
  <c r="AG39" i="2"/>
  <c r="AI39" i="2"/>
  <c r="AO39" i="2"/>
  <c r="AS39" i="2"/>
  <c r="AU39" i="2"/>
  <c r="Y39" i="2"/>
  <c r="B39" i="2"/>
  <c r="AM39" i="2"/>
  <c r="O24" i="2"/>
  <c r="Y24" i="2"/>
  <c r="AU24" i="2"/>
  <c r="AA24" i="2"/>
  <c r="AY24" i="2"/>
  <c r="AC24" i="2"/>
  <c r="AG24" i="2"/>
  <c r="AI24" i="2"/>
  <c r="AM24" i="2"/>
  <c r="AO24" i="2"/>
  <c r="Q24" i="2"/>
  <c r="D24" i="2" s="1"/>
  <c r="C24" i="2" s="1"/>
  <c r="N24" i="2"/>
  <c r="T24" i="2" s="1"/>
  <c r="F24" i="2" s="1"/>
  <c r="E24" i="2" s="1"/>
  <c r="AS24" i="2"/>
  <c r="O460" i="2"/>
  <c r="Q460" i="2"/>
  <c r="D460" i="2" s="1"/>
  <c r="C460" i="2" s="1"/>
  <c r="AC460" i="2"/>
  <c r="AS460" i="2"/>
  <c r="AU460" i="2"/>
  <c r="N460" i="2"/>
  <c r="T460" i="2" s="1"/>
  <c r="F460" i="2" s="1"/>
  <c r="E460" i="2" s="1"/>
  <c r="AG460" i="2"/>
  <c r="AI460" i="2"/>
  <c r="AY460" i="2"/>
  <c r="AM460" i="2"/>
  <c r="AO460" i="2"/>
  <c r="O436" i="2"/>
  <c r="Q436" i="2"/>
  <c r="D436" i="2" s="1"/>
  <c r="C436" i="2" s="1"/>
  <c r="N436" i="2"/>
  <c r="T436" i="2" s="1"/>
  <c r="F436" i="2" s="1"/>
  <c r="E436" i="2" s="1"/>
  <c r="AI436" i="2"/>
  <c r="AY436" i="2"/>
  <c r="AM436" i="2"/>
  <c r="Y436" i="2"/>
  <c r="AO436" i="2"/>
  <c r="AC436" i="2"/>
  <c r="AG436" i="2"/>
  <c r="O404" i="2"/>
  <c r="N404" i="2"/>
  <c r="T404" i="2" s="1"/>
  <c r="F404" i="2" s="1"/>
  <c r="E404" i="2" s="1"/>
  <c r="AI404" i="2"/>
  <c r="AY404" i="2"/>
  <c r="AM404" i="2"/>
  <c r="Y404" i="2"/>
  <c r="AO404" i="2"/>
  <c r="AU404" i="2"/>
  <c r="AA404" i="2"/>
  <c r="AC404" i="2"/>
  <c r="O373" i="2"/>
  <c r="N373" i="2"/>
  <c r="T373" i="2" s="1"/>
  <c r="F373" i="2" s="1"/>
  <c r="E373" i="2" s="1"/>
  <c r="AU373" i="2"/>
  <c r="AG373" i="2"/>
  <c r="AI373" i="2"/>
  <c r="AY373" i="2"/>
  <c r="AC373" i="2"/>
  <c r="B373" i="2"/>
  <c r="Q373" i="2"/>
  <c r="D373" i="2" s="1"/>
  <c r="C373" i="2" s="1"/>
  <c r="AM373" i="2"/>
  <c r="O132" i="2"/>
  <c r="W132" i="2" s="1"/>
  <c r="N132" i="2"/>
  <c r="T132" i="2" s="1"/>
  <c r="F132" i="2" s="1"/>
  <c r="E132" i="2" s="1"/>
  <c r="AA132" i="2"/>
  <c r="AY132" i="2"/>
  <c r="AC132" i="2"/>
  <c r="AI132" i="2"/>
  <c r="Y132" i="2"/>
  <c r="AG132" i="2"/>
  <c r="O102" i="2"/>
  <c r="W102" i="2" s="1"/>
  <c r="Q102" i="2"/>
  <c r="D102" i="2" s="1"/>
  <c r="C102" i="2" s="1"/>
  <c r="AC102" i="2"/>
  <c r="AM102" i="2"/>
  <c r="Y102" i="2"/>
  <c r="AG102" i="2"/>
  <c r="AU102" i="2"/>
  <c r="AI102" i="2"/>
  <c r="AY102" i="2"/>
  <c r="B102" i="2"/>
  <c r="N102" i="2"/>
  <c r="T102" i="2" s="1"/>
  <c r="F102" i="2" s="1"/>
  <c r="E102" i="2" s="1"/>
  <c r="AO102" i="2"/>
  <c r="AM70" i="2"/>
  <c r="AU70" i="2"/>
  <c r="AS70" i="2"/>
  <c r="AY70" i="2"/>
  <c r="Y70" i="2"/>
  <c r="AC70" i="2"/>
  <c r="AI70" i="2"/>
  <c r="AG70" i="2"/>
  <c r="B70" i="2"/>
  <c r="AO70" i="2"/>
  <c r="AA70" i="2"/>
  <c r="O46" i="2"/>
  <c r="Y46" i="2"/>
  <c r="N46" i="2"/>
  <c r="T46" i="2" s="1"/>
  <c r="F46" i="2" s="1"/>
  <c r="E46" i="2" s="1"/>
  <c r="AG46" i="2"/>
  <c r="AA46" i="2"/>
  <c r="AM46" i="2"/>
  <c r="AO46" i="2"/>
  <c r="AI46" i="2"/>
  <c r="AS46" i="2"/>
  <c r="AU46" i="2"/>
  <c r="B46" i="2"/>
  <c r="AC46" i="2"/>
  <c r="AA460" i="2"/>
  <c r="AS452" i="2"/>
  <c r="AA436" i="2"/>
  <c r="AM380" i="2"/>
  <c r="AS132" i="2"/>
  <c r="O498" i="2"/>
  <c r="N498" i="2"/>
  <c r="T498" i="2" s="1"/>
  <c r="F498" i="2" s="1"/>
  <c r="E498" i="2" s="1"/>
  <c r="AG498" i="2"/>
  <c r="AI498" i="2"/>
  <c r="AY498" i="2"/>
  <c r="AM498" i="2"/>
  <c r="AS498" i="2"/>
  <c r="Y498" i="2"/>
  <c r="AU498" i="2"/>
  <c r="AA498" i="2"/>
  <c r="O490" i="2"/>
  <c r="N490" i="2"/>
  <c r="T490" i="2" s="1"/>
  <c r="F490" i="2" s="1"/>
  <c r="E490" i="2" s="1"/>
  <c r="AG490" i="2"/>
  <c r="AI490" i="2"/>
  <c r="AM490" i="2"/>
  <c r="AO490" i="2"/>
  <c r="AA490" i="2"/>
  <c r="AC490" i="2"/>
  <c r="AS490" i="2"/>
  <c r="AU490" i="2"/>
  <c r="O482" i="2"/>
  <c r="N482" i="2"/>
  <c r="T482" i="2" s="1"/>
  <c r="F482" i="2" s="1"/>
  <c r="E482" i="2" s="1"/>
  <c r="AA482" i="2"/>
  <c r="AC482" i="2"/>
  <c r="AS482" i="2"/>
  <c r="AU482" i="2"/>
  <c r="AG482" i="2"/>
  <c r="AO482" i="2"/>
  <c r="Y482" i="2"/>
  <c r="AY482" i="2"/>
  <c r="N71" i="2"/>
  <c r="T71" i="2" s="1"/>
  <c r="F71" i="2" s="1"/>
  <c r="E71" i="2" s="1"/>
  <c r="AM71" i="2"/>
  <c r="AO71" i="2"/>
  <c r="AS71" i="2"/>
  <c r="Y71" i="2"/>
  <c r="AU71" i="2"/>
  <c r="AC71" i="2"/>
  <c r="AG71" i="2"/>
  <c r="AI71" i="2"/>
  <c r="AY71" i="2"/>
  <c r="B71" i="2"/>
  <c r="AA71" i="2"/>
  <c r="O444" i="2"/>
  <c r="Q444" i="2"/>
  <c r="D444" i="2" s="1"/>
  <c r="C444" i="2" s="1"/>
  <c r="N444" i="2"/>
  <c r="T444" i="2" s="1"/>
  <c r="F444" i="2" s="1"/>
  <c r="E444" i="2" s="1"/>
  <c r="AM444" i="2"/>
  <c r="Y444" i="2"/>
  <c r="AO444" i="2"/>
  <c r="AA444" i="2"/>
  <c r="AC444" i="2"/>
  <c r="AS444" i="2"/>
  <c r="AU444" i="2"/>
  <c r="AY444" i="2"/>
  <c r="Y412" i="2"/>
  <c r="AO412" i="2"/>
  <c r="AA412" i="2"/>
  <c r="AC412" i="2"/>
  <c r="AS412" i="2"/>
  <c r="AU412" i="2"/>
  <c r="AM412" i="2"/>
  <c r="AY412" i="2"/>
  <c r="O388" i="2"/>
  <c r="Y388" i="2"/>
  <c r="AO388" i="2"/>
  <c r="AA388" i="2"/>
  <c r="AC388" i="2"/>
  <c r="AS388" i="2"/>
  <c r="AU388" i="2"/>
  <c r="AM388" i="2"/>
  <c r="O156" i="2"/>
  <c r="W156" i="2" s="1"/>
  <c r="Q156" i="2"/>
  <c r="D156" i="2" s="1"/>
  <c r="C156" i="2" s="1"/>
  <c r="AG156" i="2"/>
  <c r="AM156" i="2"/>
  <c r="N156" i="2"/>
  <c r="T156" i="2" s="1"/>
  <c r="F156" i="2" s="1"/>
  <c r="E156" i="2" s="1"/>
  <c r="Y156" i="2"/>
  <c r="AA156" i="2"/>
  <c r="AO156" i="2"/>
  <c r="AU156" i="2"/>
  <c r="B156" i="2"/>
  <c r="AI140" i="2"/>
  <c r="AM140" i="2"/>
  <c r="AS140" i="2"/>
  <c r="AY140" i="2"/>
  <c r="Y140" i="2"/>
  <c r="AA140" i="2"/>
  <c r="AC140" i="2"/>
  <c r="AG140" i="2"/>
  <c r="B140" i="2"/>
  <c r="O117" i="2"/>
  <c r="N117" i="2"/>
  <c r="T117" i="2" s="1"/>
  <c r="F117" i="2" s="1"/>
  <c r="E117" i="2" s="1"/>
  <c r="AG117" i="2"/>
  <c r="AM117" i="2"/>
  <c r="AS117" i="2"/>
  <c r="AY117" i="2"/>
  <c r="AU117" i="2"/>
  <c r="AO117" i="2"/>
  <c r="AI117" i="2"/>
  <c r="AA117" i="2"/>
  <c r="Y117" i="2"/>
  <c r="O94" i="2"/>
  <c r="N94" i="2"/>
  <c r="T94" i="2" s="1"/>
  <c r="F94" i="2" s="1"/>
  <c r="E94" i="2" s="1"/>
  <c r="Q94" i="2"/>
  <c r="D94" i="2" s="1"/>
  <c r="C94" i="2" s="1"/>
  <c r="AC94" i="2"/>
  <c r="Y94" i="2"/>
  <c r="AY94" i="2"/>
  <c r="AM94" i="2"/>
  <c r="AS94" i="2"/>
  <c r="AO94" i="2"/>
  <c r="B94" i="2"/>
  <c r="AA94" i="2"/>
  <c r="O62" i="2"/>
  <c r="N62" i="2"/>
  <c r="T62" i="2" s="1"/>
  <c r="F62" i="2" s="1"/>
  <c r="E62" i="2" s="1"/>
  <c r="AI62" i="2"/>
  <c r="AU62" i="2"/>
  <c r="Q62" i="2"/>
  <c r="D62" i="2" s="1"/>
  <c r="C62" i="2" s="1"/>
  <c r="AC62" i="2"/>
  <c r="AO62" i="2"/>
  <c r="AY62" i="2"/>
  <c r="AG62" i="2"/>
  <c r="AS62" i="2"/>
  <c r="B62" i="2"/>
  <c r="AM62" i="2"/>
  <c r="O38" i="2"/>
  <c r="Y38" i="2"/>
  <c r="AO38" i="2"/>
  <c r="N38" i="2"/>
  <c r="T38" i="2" s="1"/>
  <c r="F38" i="2" s="1"/>
  <c r="E38" i="2" s="1"/>
  <c r="AA38" i="2"/>
  <c r="AC38" i="2"/>
  <c r="AS38" i="2"/>
  <c r="AU38" i="2"/>
  <c r="AM38" i="2"/>
  <c r="AY38" i="2"/>
  <c r="AI38" i="2"/>
  <c r="B38" i="2"/>
  <c r="B460" i="2"/>
  <c r="B452" i="2"/>
  <c r="B444" i="2"/>
  <c r="B436" i="2"/>
  <c r="B428" i="2"/>
  <c r="B420" i="2"/>
  <c r="B412" i="2"/>
  <c r="B404" i="2"/>
  <c r="B396" i="2"/>
  <c r="B388" i="2"/>
  <c r="Y460" i="2"/>
  <c r="AA373" i="2"/>
  <c r="AO132" i="2"/>
  <c r="AA62" i="2"/>
  <c r="EA9" i="2"/>
  <c r="AI412" i="2"/>
  <c r="Y373" i="2"/>
  <c r="AO148" i="2"/>
  <c r="AM132" i="2"/>
  <c r="AU124" i="2"/>
  <c r="AA102" i="2"/>
  <c r="AG94" i="2"/>
  <c r="Y62" i="2"/>
  <c r="O79" i="2"/>
  <c r="N79" i="2"/>
  <c r="T79" i="2" s="1"/>
  <c r="F79" i="2" s="1"/>
  <c r="E79" i="2" s="1"/>
  <c r="Q79" i="2"/>
  <c r="D79" i="2" s="1"/>
  <c r="C79" i="2" s="1"/>
  <c r="AA79" i="2"/>
  <c r="AC79" i="2"/>
  <c r="AS79" i="2"/>
  <c r="AU79" i="2"/>
  <c r="AG79" i="2"/>
  <c r="AM79" i="2"/>
  <c r="AO79" i="2"/>
  <c r="AI79" i="2"/>
  <c r="B79" i="2"/>
  <c r="AY79" i="2"/>
  <c r="O47" i="2"/>
  <c r="W47" i="2" s="1"/>
  <c r="Q47" i="2"/>
  <c r="D47" i="2" s="1"/>
  <c r="C47" i="2" s="1"/>
  <c r="Y47" i="2"/>
  <c r="N47" i="2"/>
  <c r="T47" i="2" s="1"/>
  <c r="F47" i="2" s="1"/>
  <c r="E47" i="2" s="1"/>
  <c r="AM47" i="2"/>
  <c r="AO47" i="2"/>
  <c r="AG47" i="2"/>
  <c r="AA47" i="2"/>
  <c r="AI47" i="2"/>
  <c r="AY47" i="2"/>
  <c r="AS47" i="2"/>
  <c r="AU47" i="2"/>
  <c r="B47" i="2"/>
  <c r="AC47" i="2"/>
  <c r="AS32" i="2"/>
  <c r="AI32" i="2"/>
  <c r="AA32" i="2"/>
  <c r="AG32" i="2"/>
  <c r="B32" i="2"/>
  <c r="O420" i="2"/>
  <c r="N420" i="2"/>
  <c r="T420" i="2" s="1"/>
  <c r="F420" i="2" s="1"/>
  <c r="E420" i="2" s="1"/>
  <c r="AA420" i="2"/>
  <c r="AC420" i="2"/>
  <c r="AS420" i="2"/>
  <c r="AU420" i="2"/>
  <c r="AG420" i="2"/>
  <c r="AI420" i="2"/>
  <c r="AM420" i="2"/>
  <c r="O78" i="2"/>
  <c r="N78" i="2"/>
  <c r="T78" i="2" s="1"/>
  <c r="F78" i="2" s="1"/>
  <c r="E78" i="2" s="1"/>
  <c r="Q78" i="2"/>
  <c r="D78" i="2" s="1"/>
  <c r="C78" i="2" s="1"/>
  <c r="AC78" i="2"/>
  <c r="AI78" i="2"/>
  <c r="AG78" i="2"/>
  <c r="AO78" i="2"/>
  <c r="AM78" i="2"/>
  <c r="AU78" i="2"/>
  <c r="AY78" i="2"/>
  <c r="B78" i="2"/>
  <c r="AA78" i="2"/>
  <c r="Y78" i="2"/>
  <c r="B110" i="2"/>
  <c r="AI444" i="2"/>
  <c r="AU436" i="2"/>
  <c r="AG428" i="2"/>
  <c r="AG412" i="2"/>
  <c r="AS404" i="2"/>
  <c r="AY388" i="2"/>
  <c r="AU94" i="2"/>
  <c r="AI94" i="2"/>
  <c r="AS78" i="2"/>
  <c r="B117" i="2"/>
  <c r="AC452" i="2"/>
  <c r="AG444" i="2"/>
  <c r="AS436" i="2"/>
  <c r="AO420" i="2"/>
  <c r="AS373" i="2"/>
  <c r="AS102" i="2"/>
  <c r="Y79" i="2"/>
  <c r="O474" i="2"/>
  <c r="N474" i="2"/>
  <c r="T474" i="2" s="1"/>
  <c r="F474" i="2" s="1"/>
  <c r="E474" i="2" s="1"/>
  <c r="Y474" i="2"/>
  <c r="AO474" i="2"/>
  <c r="AA474" i="2"/>
  <c r="AC474" i="2"/>
  <c r="AS474" i="2"/>
  <c r="AU474" i="2"/>
  <c r="AA466" i="2"/>
  <c r="AC466" i="2"/>
  <c r="AS466" i="2"/>
  <c r="AU466" i="2"/>
  <c r="AG466" i="2"/>
  <c r="O458" i="2"/>
  <c r="AG458" i="2"/>
  <c r="N458" i="2"/>
  <c r="T458" i="2" s="1"/>
  <c r="F458" i="2" s="1"/>
  <c r="E458" i="2" s="1"/>
  <c r="AI458" i="2"/>
  <c r="AM458" i="2"/>
  <c r="AO458" i="2"/>
  <c r="O450" i="2"/>
  <c r="AM450" i="2"/>
  <c r="Y450" i="2"/>
  <c r="AO450" i="2"/>
  <c r="AA450" i="2"/>
  <c r="O442" i="2"/>
  <c r="N442" i="2"/>
  <c r="T442" i="2" s="1"/>
  <c r="F442" i="2" s="1"/>
  <c r="E442" i="2" s="1"/>
  <c r="AI442" i="2"/>
  <c r="AY442" i="2"/>
  <c r="AM442" i="2"/>
  <c r="Y442" i="2"/>
  <c r="AO442" i="2"/>
  <c r="O434" i="2"/>
  <c r="N434" i="2"/>
  <c r="T434" i="2" s="1"/>
  <c r="F434" i="2" s="1"/>
  <c r="E434" i="2" s="1"/>
  <c r="Q434" i="2"/>
  <c r="D434" i="2" s="1"/>
  <c r="C434" i="2" s="1"/>
  <c r="AC434" i="2"/>
  <c r="AS434" i="2"/>
  <c r="AU434" i="2"/>
  <c r="AG434" i="2"/>
  <c r="AI434" i="2"/>
  <c r="AY434" i="2"/>
  <c r="O226" i="2"/>
  <c r="N226" i="2"/>
  <c r="T226" i="2" s="1"/>
  <c r="F226" i="2" s="1"/>
  <c r="E226" i="2" s="1"/>
  <c r="Q226" i="2"/>
  <c r="D226" i="2" s="1"/>
  <c r="C226" i="2" s="1"/>
  <c r="AO226" i="2"/>
  <c r="AA226" i="2"/>
  <c r="AI226" i="2"/>
  <c r="AU226" i="2"/>
  <c r="O218" i="2"/>
  <c r="N218" i="2"/>
  <c r="T218" i="2" s="1"/>
  <c r="F218" i="2" s="1"/>
  <c r="E218" i="2" s="1"/>
  <c r="Q218" i="2"/>
  <c r="D218" i="2" s="1"/>
  <c r="C218" i="2" s="1"/>
  <c r="AC218" i="2"/>
  <c r="AS218" i="2"/>
  <c r="AU218" i="2"/>
  <c r="AG218" i="2"/>
  <c r="AI218" i="2"/>
  <c r="AY218" i="2"/>
  <c r="AM218" i="2"/>
  <c r="AO218" i="2"/>
  <c r="N210" i="2"/>
  <c r="T210" i="2" s="1"/>
  <c r="F210" i="2" s="1"/>
  <c r="E210" i="2" s="1"/>
  <c r="AG210" i="2"/>
  <c r="AM210" i="2"/>
  <c r="AS210" i="2"/>
  <c r="AY210" i="2"/>
  <c r="AO210" i="2"/>
  <c r="AI210" i="2"/>
  <c r="O202" i="2"/>
  <c r="Q202" i="2"/>
  <c r="D202" i="2" s="1"/>
  <c r="C202" i="2" s="1"/>
  <c r="N202" i="2"/>
  <c r="T202" i="2" s="1"/>
  <c r="F202" i="2" s="1"/>
  <c r="E202" i="2" s="1"/>
  <c r="AG202" i="2"/>
  <c r="AA202" i="2"/>
  <c r="AO202" i="2"/>
  <c r="AI202" i="2"/>
  <c r="AS202" i="2"/>
  <c r="AU202" i="2"/>
  <c r="AC202" i="2"/>
  <c r="AM202" i="2"/>
  <c r="O194" i="2"/>
  <c r="X194" i="2" s="1"/>
  <c r="Q194" i="2"/>
  <c r="D194" i="2" s="1"/>
  <c r="C194" i="2" s="1"/>
  <c r="N194" i="2"/>
  <c r="T194" i="2" s="1"/>
  <c r="F194" i="2" s="1"/>
  <c r="E194" i="2" s="1"/>
  <c r="Y194" i="2"/>
  <c r="AI194" i="2"/>
  <c r="AM194" i="2"/>
  <c r="AU194" i="2"/>
  <c r="AA194" i="2"/>
  <c r="AG194" i="2"/>
  <c r="AY194" i="2"/>
  <c r="AO194" i="2"/>
  <c r="O186" i="2"/>
  <c r="Q186" i="2"/>
  <c r="D186" i="2" s="1"/>
  <c r="C186" i="2" s="1"/>
  <c r="N186" i="2"/>
  <c r="T186" i="2" s="1"/>
  <c r="F186" i="2" s="1"/>
  <c r="E186" i="2" s="1"/>
  <c r="AU186" i="2"/>
  <c r="AG186" i="2"/>
  <c r="AI186" i="2"/>
  <c r="AY186" i="2"/>
  <c r="Y186" i="2"/>
  <c r="AS186" i="2"/>
  <c r="AA186" i="2"/>
  <c r="AC186" i="2"/>
  <c r="B186" i="2"/>
  <c r="O179" i="2"/>
  <c r="AU179" i="2"/>
  <c r="AO179" i="2"/>
  <c r="AY179" i="2"/>
  <c r="Y179" i="2"/>
  <c r="AA179" i="2"/>
  <c r="AI179" i="2"/>
  <c r="AS179" i="2"/>
  <c r="AC179" i="2"/>
  <c r="AM179" i="2"/>
  <c r="AG179" i="2"/>
  <c r="O171" i="2"/>
  <c r="W171" i="2" s="1"/>
  <c r="N171" i="2"/>
  <c r="T171" i="2" s="1"/>
  <c r="F171" i="2" s="1"/>
  <c r="E171" i="2" s="1"/>
  <c r="Y171" i="2"/>
  <c r="AA171" i="2"/>
  <c r="AC171" i="2"/>
  <c r="AI171" i="2"/>
  <c r="AO171" i="2"/>
  <c r="AU171" i="2"/>
  <c r="AG171" i="2"/>
  <c r="AY171" i="2"/>
  <c r="O163" i="2"/>
  <c r="AS163" i="2"/>
  <c r="N163" i="2"/>
  <c r="T163" i="2" s="1"/>
  <c r="F163" i="2" s="1"/>
  <c r="E163" i="2" s="1"/>
  <c r="AG163" i="2"/>
  <c r="AI163" i="2"/>
  <c r="AM163" i="2"/>
  <c r="AO163" i="2"/>
  <c r="AU163" i="2"/>
  <c r="AY163" i="2"/>
  <c r="O155" i="2"/>
  <c r="Q155" i="2"/>
  <c r="D155" i="2" s="1"/>
  <c r="C155" i="2" s="1"/>
  <c r="AI155" i="2"/>
  <c r="AM155" i="2"/>
  <c r="N155" i="2"/>
  <c r="T155" i="2" s="1"/>
  <c r="F155" i="2" s="1"/>
  <c r="E155" i="2" s="1"/>
  <c r="AS155" i="2"/>
  <c r="Y155" i="2"/>
  <c r="AA155" i="2"/>
  <c r="AC155" i="2"/>
  <c r="AG155" i="2"/>
  <c r="AY155" i="2"/>
  <c r="O147" i="2"/>
  <c r="AI147" i="2"/>
  <c r="AG147" i="2"/>
  <c r="Y147" i="2"/>
  <c r="AA147" i="2"/>
  <c r="AM147" i="2"/>
  <c r="AY147" i="2"/>
  <c r="N147" i="2"/>
  <c r="T147" i="2" s="1"/>
  <c r="F147" i="2" s="1"/>
  <c r="E147" i="2" s="1"/>
  <c r="AO147" i="2"/>
  <c r="AU147" i="2"/>
  <c r="AS147" i="2"/>
  <c r="O139" i="2"/>
  <c r="AO139" i="2"/>
  <c r="AS139" i="2"/>
  <c r="AA139" i="2"/>
  <c r="AY139" i="2"/>
  <c r="AM139" i="2"/>
  <c r="AU139" i="2"/>
  <c r="AG139" i="2"/>
  <c r="N139" i="2"/>
  <c r="T139" i="2" s="1"/>
  <c r="F139" i="2" s="1"/>
  <c r="E139" i="2" s="1"/>
  <c r="AI139" i="2"/>
  <c r="O131" i="2"/>
  <c r="W131" i="2" s="1"/>
  <c r="AA131" i="2"/>
  <c r="N131" i="2"/>
  <c r="T131" i="2" s="1"/>
  <c r="F131" i="2" s="1"/>
  <c r="E131" i="2" s="1"/>
  <c r="AC131" i="2"/>
  <c r="AO131" i="2"/>
  <c r="AU131" i="2"/>
  <c r="AG131" i="2"/>
  <c r="AY131" i="2"/>
  <c r="AI131" i="2"/>
  <c r="Q131" i="2"/>
  <c r="D131" i="2" s="1"/>
  <c r="C131" i="2" s="1"/>
  <c r="AM131" i="2"/>
  <c r="AS131" i="2"/>
  <c r="W123" i="2"/>
  <c r="X123" i="2"/>
  <c r="O116" i="2"/>
  <c r="N116" i="2"/>
  <c r="T116" i="2" s="1"/>
  <c r="F116" i="2" s="1"/>
  <c r="E116" i="2" s="1"/>
  <c r="AC116" i="2"/>
  <c r="AI116" i="2"/>
  <c r="AO116" i="2"/>
  <c r="AU116" i="2"/>
  <c r="AA116" i="2"/>
  <c r="AY116" i="2"/>
  <c r="AS116" i="2"/>
  <c r="AM116" i="2"/>
  <c r="AG116" i="2"/>
  <c r="Y116" i="2"/>
  <c r="O109" i="2"/>
  <c r="AA109" i="2"/>
  <c r="AS109" i="2"/>
  <c r="AY109" i="2"/>
  <c r="N109" i="2"/>
  <c r="T109" i="2" s="1"/>
  <c r="F109" i="2" s="1"/>
  <c r="E109" i="2" s="1"/>
  <c r="Y109" i="2"/>
  <c r="AC109" i="2"/>
  <c r="AM109" i="2"/>
  <c r="AO109" i="2"/>
  <c r="AU109" i="2"/>
  <c r="AI109" i="2"/>
  <c r="AG109" i="2"/>
  <c r="Y101" i="2"/>
  <c r="AO101" i="2"/>
  <c r="AY101" i="2"/>
  <c r="AA101" i="2"/>
  <c r="AI101" i="2"/>
  <c r="AS101" i="2"/>
  <c r="AM101" i="2"/>
  <c r="AC101" i="2"/>
  <c r="O93" i="2"/>
  <c r="Q93" i="2"/>
  <c r="D93" i="2" s="1"/>
  <c r="C93" i="2" s="1"/>
  <c r="AM93" i="2"/>
  <c r="Y93" i="2"/>
  <c r="AO93" i="2"/>
  <c r="AA93" i="2"/>
  <c r="AC93" i="2"/>
  <c r="AS93" i="2"/>
  <c r="N93" i="2"/>
  <c r="T93" i="2" s="1"/>
  <c r="F93" i="2" s="1"/>
  <c r="E93" i="2" s="1"/>
  <c r="AU93" i="2"/>
  <c r="AY93" i="2"/>
  <c r="AI93" i="2"/>
  <c r="O85" i="2"/>
  <c r="Q85" i="2"/>
  <c r="D85" i="2" s="1"/>
  <c r="C85" i="2" s="1"/>
  <c r="N85" i="2"/>
  <c r="T85" i="2" s="1"/>
  <c r="F85" i="2" s="1"/>
  <c r="E85" i="2" s="1"/>
  <c r="Y85" i="2"/>
  <c r="AO85" i="2"/>
  <c r="AA85" i="2"/>
  <c r="AC85" i="2"/>
  <c r="AS85" i="2"/>
  <c r="AU85" i="2"/>
  <c r="AY85" i="2"/>
  <c r="AM85" i="2"/>
  <c r="AM77" i="2"/>
  <c r="AS77" i="2"/>
  <c r="AC77" i="2"/>
  <c r="AY77" i="2"/>
  <c r="AI77" i="2"/>
  <c r="AA77" i="2"/>
  <c r="AU77" i="2"/>
  <c r="B77" i="2"/>
  <c r="Y77" i="2"/>
  <c r="AG77" i="2"/>
  <c r="AO77" i="2"/>
  <c r="O69" i="2"/>
  <c r="N69" i="2"/>
  <c r="T69" i="2" s="1"/>
  <c r="F69" i="2" s="1"/>
  <c r="E69" i="2" s="1"/>
  <c r="AI69" i="2"/>
  <c r="AO69" i="2"/>
  <c r="Y69" i="2"/>
  <c r="AU69" i="2"/>
  <c r="AG69" i="2"/>
  <c r="AA69" i="2"/>
  <c r="AC69" i="2"/>
  <c r="B69" i="2"/>
  <c r="AY69" i="2"/>
  <c r="AS69" i="2"/>
  <c r="O61" i="2"/>
  <c r="N61" i="2"/>
  <c r="T61" i="2" s="1"/>
  <c r="F61" i="2" s="1"/>
  <c r="E61" i="2" s="1"/>
  <c r="AC61" i="2"/>
  <c r="AS61" i="2"/>
  <c r="Q61" i="2"/>
  <c r="D61" i="2" s="1"/>
  <c r="C61" i="2" s="1"/>
  <c r="AU61" i="2"/>
  <c r="AG61" i="2"/>
  <c r="AI61" i="2"/>
  <c r="AY61" i="2"/>
  <c r="AO61" i="2"/>
  <c r="Y61" i="2"/>
  <c r="B61" i="2"/>
  <c r="AM61" i="2"/>
  <c r="O53" i="2"/>
  <c r="N53" i="2"/>
  <c r="T53" i="2" s="1"/>
  <c r="F53" i="2" s="1"/>
  <c r="E53" i="2" s="1"/>
  <c r="AU53" i="2"/>
  <c r="Q53" i="2"/>
  <c r="D53" i="2" s="1"/>
  <c r="C53" i="2" s="1"/>
  <c r="AG53" i="2"/>
  <c r="AI53" i="2"/>
  <c r="AY53" i="2"/>
  <c r="Y53" i="2"/>
  <c r="AS53" i="2"/>
  <c r="AA53" i="2"/>
  <c r="AC53" i="2"/>
  <c r="AM53" i="2"/>
  <c r="B53" i="2"/>
  <c r="AO53" i="2"/>
  <c r="O45" i="2"/>
  <c r="X45" i="2" s="1"/>
  <c r="AM45" i="2"/>
  <c r="N45" i="2"/>
  <c r="T45" i="2" s="1"/>
  <c r="F45" i="2" s="1"/>
  <c r="E45" i="2" s="1"/>
  <c r="AA45" i="2"/>
  <c r="AC45" i="2"/>
  <c r="AS45" i="2"/>
  <c r="AY45" i="2"/>
  <c r="AG45" i="2"/>
  <c r="AI45" i="2"/>
  <c r="Q45" i="2"/>
  <c r="D45" i="2" s="1"/>
  <c r="C45" i="2" s="1"/>
  <c r="AO45" i="2"/>
  <c r="AU45" i="2"/>
  <c r="B45" i="2"/>
  <c r="Y45" i="2"/>
  <c r="AM37" i="2"/>
  <c r="AO37" i="2"/>
  <c r="Y37" i="2"/>
  <c r="AS37" i="2"/>
  <c r="AU37" i="2"/>
  <c r="AY37" i="2"/>
  <c r="AC37" i="2"/>
  <c r="B37" i="2"/>
  <c r="AI37" i="2"/>
  <c r="O30" i="2"/>
  <c r="AS30" i="2"/>
  <c r="AY30" i="2"/>
  <c r="N30" i="2"/>
  <c r="T30" i="2" s="1"/>
  <c r="F30" i="2" s="1"/>
  <c r="E30" i="2" s="1"/>
  <c r="Y30" i="2"/>
  <c r="AA30" i="2"/>
  <c r="AO30" i="2"/>
  <c r="AI30" i="2"/>
  <c r="AC30" i="2"/>
  <c r="AG30" i="2"/>
  <c r="B30" i="2"/>
  <c r="AO22" i="2"/>
  <c r="AA22" i="2"/>
  <c r="AI22" i="2"/>
  <c r="N22" i="2"/>
  <c r="T22" i="2" s="1"/>
  <c r="F22" i="2" s="1"/>
  <c r="E22" i="2" s="1"/>
  <c r="AC22" i="2"/>
  <c r="AY22" i="2"/>
  <c r="AG22" i="2"/>
  <c r="AS22" i="2"/>
  <c r="Y22" i="2"/>
  <c r="AM22" i="2"/>
  <c r="B22" i="2"/>
  <c r="O465" i="2"/>
  <c r="N465" i="2"/>
  <c r="T465" i="2" s="1"/>
  <c r="F465" i="2" s="1"/>
  <c r="E465" i="2" s="1"/>
  <c r="AG465" i="2"/>
  <c r="AI465" i="2"/>
  <c r="AM465" i="2"/>
  <c r="AO465" i="2"/>
  <c r="O309" i="2"/>
  <c r="Q309" i="2"/>
  <c r="D309" i="2" s="1"/>
  <c r="C309" i="2" s="1"/>
  <c r="N309" i="2"/>
  <c r="T309" i="2" s="1"/>
  <c r="F309" i="2" s="1"/>
  <c r="E309" i="2" s="1"/>
  <c r="AI309" i="2"/>
  <c r="AO309" i="2"/>
  <c r="AU309" i="2"/>
  <c r="AC309" i="2"/>
  <c r="AG309" i="2"/>
  <c r="AY309" i="2"/>
  <c r="AC286" i="2"/>
  <c r="AS286" i="2"/>
  <c r="AU286" i="2"/>
  <c r="AG286" i="2"/>
  <c r="AI286" i="2"/>
  <c r="AY286" i="2"/>
  <c r="O255" i="2"/>
  <c r="Q255" i="2"/>
  <c r="D255" i="2" s="1"/>
  <c r="C255" i="2" s="1"/>
  <c r="AM255" i="2"/>
  <c r="N255" i="2"/>
  <c r="T255" i="2" s="1"/>
  <c r="F255" i="2" s="1"/>
  <c r="E255" i="2" s="1"/>
  <c r="Y255" i="2"/>
  <c r="AO255" i="2"/>
  <c r="AA255" i="2"/>
  <c r="N247" i="2"/>
  <c r="T247" i="2" s="1"/>
  <c r="F247" i="2" s="1"/>
  <c r="E247" i="2" s="1"/>
  <c r="AU247" i="2"/>
  <c r="AG247" i="2"/>
  <c r="AI247" i="2"/>
  <c r="AY247" i="2"/>
  <c r="O240" i="2"/>
  <c r="N240" i="2"/>
  <c r="T240" i="2" s="1"/>
  <c r="F240" i="2" s="1"/>
  <c r="E240" i="2" s="1"/>
  <c r="Q240" i="2"/>
  <c r="D240" i="2" s="1"/>
  <c r="C240" i="2" s="1"/>
  <c r="AA240" i="2"/>
  <c r="AC240" i="2"/>
  <c r="AS240" i="2"/>
  <c r="AU240" i="2"/>
  <c r="AG240" i="2"/>
  <c r="AC225" i="2"/>
  <c r="Y225" i="2"/>
  <c r="AY225" i="2"/>
  <c r="AS225" i="2"/>
  <c r="O217" i="2"/>
  <c r="N217" i="2"/>
  <c r="T217" i="2" s="1"/>
  <c r="F217" i="2" s="1"/>
  <c r="E217" i="2" s="1"/>
  <c r="Q217" i="2"/>
  <c r="D217" i="2" s="1"/>
  <c r="C217" i="2" s="1"/>
  <c r="AI217" i="2"/>
  <c r="AG217" i="2"/>
  <c r="AO217" i="2"/>
  <c r="AM217" i="2"/>
  <c r="AU217" i="2"/>
  <c r="AS217" i="2"/>
  <c r="Y217" i="2"/>
  <c r="AA217" i="2"/>
  <c r="AY217" i="2"/>
  <c r="O209" i="2"/>
  <c r="N209" i="2"/>
  <c r="T209" i="2" s="1"/>
  <c r="F209" i="2" s="1"/>
  <c r="E209" i="2" s="1"/>
  <c r="AC209" i="2"/>
  <c r="AI209" i="2"/>
  <c r="AO209" i="2"/>
  <c r="AU209" i="2"/>
  <c r="AS209" i="2"/>
  <c r="AM209" i="2"/>
  <c r="AG209" i="2"/>
  <c r="O201" i="2"/>
  <c r="Q201" i="2"/>
  <c r="D201" i="2" s="1"/>
  <c r="C201" i="2" s="1"/>
  <c r="N201" i="2"/>
  <c r="T201" i="2" s="1"/>
  <c r="F201" i="2" s="1"/>
  <c r="E201" i="2" s="1"/>
  <c r="AC201" i="2"/>
  <c r="AS201" i="2"/>
  <c r="AU201" i="2"/>
  <c r="AG201" i="2"/>
  <c r="AI201" i="2"/>
  <c r="AY201" i="2"/>
  <c r="AO201" i="2"/>
  <c r="Y201" i="2"/>
  <c r="N193" i="2"/>
  <c r="T193" i="2" s="1"/>
  <c r="F193" i="2" s="1"/>
  <c r="E193" i="2" s="1"/>
  <c r="AA193" i="2"/>
  <c r="AM193" i="2"/>
  <c r="AY193" i="2"/>
  <c r="AC193" i="2"/>
  <c r="AO193" i="2"/>
  <c r="AG193" i="2"/>
  <c r="AI193" i="2"/>
  <c r="B193" i="2"/>
  <c r="O185" i="2"/>
  <c r="N185" i="2"/>
  <c r="T185" i="2" s="1"/>
  <c r="F185" i="2" s="1"/>
  <c r="E185" i="2" s="1"/>
  <c r="Q185" i="2"/>
  <c r="D185" i="2" s="1"/>
  <c r="C185" i="2" s="1"/>
  <c r="Y185" i="2"/>
  <c r="AA185" i="2"/>
  <c r="AC185" i="2"/>
  <c r="AI185" i="2"/>
  <c r="AO185" i="2"/>
  <c r="AU185" i="2"/>
  <c r="AG185" i="2"/>
  <c r="AM185" i="2"/>
  <c r="AS185" i="2"/>
  <c r="AY185" i="2"/>
  <c r="B185" i="2"/>
  <c r="Y178" i="2"/>
  <c r="AS178" i="2"/>
  <c r="AG178" i="2"/>
  <c r="AM178" i="2"/>
  <c r="AA178" i="2"/>
  <c r="AU178" i="2"/>
  <c r="AI178" i="2"/>
  <c r="B178" i="2"/>
  <c r="O170" i="2"/>
  <c r="N170" i="2"/>
  <c r="T170" i="2" s="1"/>
  <c r="F170" i="2" s="1"/>
  <c r="E170" i="2" s="1"/>
  <c r="Y170" i="2"/>
  <c r="AG170" i="2"/>
  <c r="AA170" i="2"/>
  <c r="AM170" i="2"/>
  <c r="AS170" i="2"/>
  <c r="AY170" i="2"/>
  <c r="AI170" i="2"/>
  <c r="B170" i="2"/>
  <c r="O162" i="2"/>
  <c r="N162" i="2"/>
  <c r="T162" i="2" s="1"/>
  <c r="F162" i="2" s="1"/>
  <c r="E162" i="2" s="1"/>
  <c r="AC162" i="2"/>
  <c r="AM162" i="2"/>
  <c r="AO162" i="2"/>
  <c r="AS162" i="2"/>
  <c r="AU162" i="2"/>
  <c r="Y162" i="2"/>
  <c r="AA162" i="2"/>
  <c r="AG162" i="2"/>
  <c r="AI162" i="2"/>
  <c r="B162" i="2"/>
  <c r="O154" i="2"/>
  <c r="X154" i="2" s="1"/>
  <c r="AU154" i="2"/>
  <c r="AG154" i="2"/>
  <c r="N154" i="2"/>
  <c r="T154" i="2" s="1"/>
  <c r="F154" i="2" s="1"/>
  <c r="E154" i="2" s="1"/>
  <c r="AI154" i="2"/>
  <c r="AM154" i="2"/>
  <c r="AO154" i="2"/>
  <c r="AS154" i="2"/>
  <c r="B154" i="2"/>
  <c r="O146" i="2"/>
  <c r="Q146" i="2"/>
  <c r="D146" i="2" s="1"/>
  <c r="C146" i="2" s="1"/>
  <c r="AC146" i="2"/>
  <c r="AS146" i="2"/>
  <c r="AG146" i="2"/>
  <c r="AY146" i="2"/>
  <c r="AU146" i="2"/>
  <c r="AO146" i="2"/>
  <c r="N146" i="2"/>
  <c r="T146" i="2" s="1"/>
  <c r="F146" i="2" s="1"/>
  <c r="E146" i="2" s="1"/>
  <c r="Y146" i="2"/>
  <c r="AM146" i="2"/>
  <c r="AA146" i="2"/>
  <c r="AI146" i="2"/>
  <c r="B146" i="2"/>
  <c r="O138" i="2"/>
  <c r="Q138" i="2"/>
  <c r="D138" i="2" s="1"/>
  <c r="C138" i="2" s="1"/>
  <c r="AI138" i="2"/>
  <c r="AY138" i="2"/>
  <c r="Y138" i="2"/>
  <c r="AO138" i="2"/>
  <c r="AS138" i="2"/>
  <c r="AA138" i="2"/>
  <c r="AU138" i="2"/>
  <c r="AC138" i="2"/>
  <c r="N138" i="2"/>
  <c r="T138" i="2" s="1"/>
  <c r="F138" i="2" s="1"/>
  <c r="E138" i="2" s="1"/>
  <c r="AG138" i="2"/>
  <c r="AM138" i="2"/>
  <c r="B138" i="2"/>
  <c r="O130" i="2"/>
  <c r="Q130" i="2"/>
  <c r="D130" i="2" s="1"/>
  <c r="C130" i="2" s="1"/>
  <c r="N130" i="2"/>
  <c r="T130" i="2" s="1"/>
  <c r="F130" i="2" s="1"/>
  <c r="E130" i="2" s="1"/>
  <c r="AS130" i="2"/>
  <c r="Y130" i="2"/>
  <c r="AI130" i="2"/>
  <c r="AU130" i="2"/>
  <c r="AG130" i="2"/>
  <c r="AM130" i="2"/>
  <c r="AO130" i="2"/>
  <c r="AY130" i="2"/>
  <c r="B130" i="2"/>
  <c r="N123" i="2"/>
  <c r="T123" i="2" s="1"/>
  <c r="F123" i="2" s="1"/>
  <c r="E123" i="2" s="1"/>
  <c r="AI123" i="2"/>
  <c r="Q123" i="2"/>
  <c r="D123" i="2" s="1"/>
  <c r="C123" i="2" s="1"/>
  <c r="AM123" i="2"/>
  <c r="AS123" i="2"/>
  <c r="Y123" i="2"/>
  <c r="AA123" i="2"/>
  <c r="AC123" i="2"/>
  <c r="AG123" i="2"/>
  <c r="AO123" i="2"/>
  <c r="AS115" i="2"/>
  <c r="Y115" i="2"/>
  <c r="AU115" i="2"/>
  <c r="AA115" i="2"/>
  <c r="AY115" i="2"/>
  <c r="AC115" i="2"/>
  <c r="AG115" i="2"/>
  <c r="AI115" i="2"/>
  <c r="AM115" i="2"/>
  <c r="AO115" i="2"/>
  <c r="AI108" i="2"/>
  <c r="AS108" i="2"/>
  <c r="AG108" i="2"/>
  <c r="AU108" i="2"/>
  <c r="Y108" i="2"/>
  <c r="AA108" i="2"/>
  <c r="AC108" i="2"/>
  <c r="AM108" i="2"/>
  <c r="AY108" i="2"/>
  <c r="AO108" i="2"/>
  <c r="O100" i="2"/>
  <c r="W100" i="2" s="1"/>
  <c r="AI100" i="2"/>
  <c r="AY100" i="2"/>
  <c r="AM100" i="2"/>
  <c r="Y100" i="2"/>
  <c r="AO100" i="2"/>
  <c r="AU100" i="2"/>
  <c r="AA100" i="2"/>
  <c r="AC100" i="2"/>
  <c r="AG100" i="2"/>
  <c r="N100" i="2"/>
  <c r="T100" i="2" s="1"/>
  <c r="F100" i="2" s="1"/>
  <c r="E100" i="2" s="1"/>
  <c r="AS100" i="2"/>
  <c r="O92" i="2"/>
  <c r="X92" i="2" s="1"/>
  <c r="AG92" i="2"/>
  <c r="Y92" i="2"/>
  <c r="AO92" i="2"/>
  <c r="AS92" i="2"/>
  <c r="AI92" i="2"/>
  <c r="AU92" i="2"/>
  <c r="AM92" i="2"/>
  <c r="AY92" i="2"/>
  <c r="AA92" i="2"/>
  <c r="O84" i="2"/>
  <c r="X84" i="2" s="1"/>
  <c r="N84" i="2"/>
  <c r="T84" i="2" s="1"/>
  <c r="F84" i="2" s="1"/>
  <c r="E84" i="2" s="1"/>
  <c r="AM84" i="2"/>
  <c r="Y84" i="2"/>
  <c r="AO84" i="2"/>
  <c r="AA84" i="2"/>
  <c r="AC84" i="2"/>
  <c r="AS84" i="2"/>
  <c r="AY84" i="2"/>
  <c r="AG84" i="2"/>
  <c r="AI84" i="2"/>
  <c r="AU84" i="2"/>
  <c r="O76" i="2"/>
  <c r="N76" i="2"/>
  <c r="T76" i="2" s="1"/>
  <c r="F76" i="2" s="1"/>
  <c r="E76" i="2" s="1"/>
  <c r="AI76" i="2"/>
  <c r="AM76" i="2"/>
  <c r="AA76" i="2"/>
  <c r="AU76" i="2"/>
  <c r="AC76" i="2"/>
  <c r="AY76" i="2"/>
  <c r="AO76" i="2"/>
  <c r="AG76" i="2"/>
  <c r="AS76" i="2"/>
  <c r="Y76" i="2"/>
  <c r="O68" i="2"/>
  <c r="Q68" i="2"/>
  <c r="D68" i="2" s="1"/>
  <c r="C68" i="2" s="1"/>
  <c r="AM68" i="2"/>
  <c r="Y68" i="2"/>
  <c r="AO68" i="2"/>
  <c r="AA68" i="2"/>
  <c r="AI68" i="2"/>
  <c r="N68" i="2"/>
  <c r="T68" i="2" s="1"/>
  <c r="F68" i="2" s="1"/>
  <c r="E68" i="2" s="1"/>
  <c r="AS68" i="2"/>
  <c r="AC68" i="2"/>
  <c r="AG68" i="2"/>
  <c r="O60" i="2"/>
  <c r="N60" i="2"/>
  <c r="T60" i="2" s="1"/>
  <c r="F60" i="2" s="1"/>
  <c r="E60" i="2" s="1"/>
  <c r="AU60" i="2"/>
  <c r="AY60" i="2"/>
  <c r="AO60" i="2"/>
  <c r="Y60" i="2"/>
  <c r="AA60" i="2"/>
  <c r="AI60" i="2"/>
  <c r="AS60" i="2"/>
  <c r="AM60" i="2"/>
  <c r="O52" i="2"/>
  <c r="W52" i="2" s="1"/>
  <c r="Q52" i="2"/>
  <c r="D52" i="2" s="1"/>
  <c r="C52" i="2" s="1"/>
  <c r="AC52" i="2"/>
  <c r="AS52" i="2"/>
  <c r="AU52" i="2"/>
  <c r="AG52" i="2"/>
  <c r="AI52" i="2"/>
  <c r="AY52" i="2"/>
  <c r="AA52" i="2"/>
  <c r="N52" i="2"/>
  <c r="T52" i="2" s="1"/>
  <c r="F52" i="2" s="1"/>
  <c r="E52" i="2" s="1"/>
  <c r="AM52" i="2"/>
  <c r="AO52" i="2"/>
  <c r="O4" i="2"/>
  <c r="O5" i="2" s="1"/>
  <c r="AK6" i="2"/>
  <c r="AQ6" i="2"/>
  <c r="AW6" i="2"/>
  <c r="Q5" i="2"/>
  <c r="AE6" i="2"/>
  <c r="B4" i="2"/>
  <c r="B5" i="2" s="1"/>
  <c r="AI21" i="2"/>
  <c r="Q21" i="2"/>
  <c r="N21" i="2"/>
  <c r="T21" i="2" s="1"/>
  <c r="F21" i="2" s="1"/>
  <c r="E21" i="2" s="1"/>
  <c r="AA21" i="2"/>
  <c r="AU21" i="2"/>
  <c r="AO21" i="2"/>
  <c r="B497" i="2"/>
  <c r="B489" i="2"/>
  <c r="B481" i="2"/>
  <c r="B309" i="2"/>
  <c r="B301" i="2"/>
  <c r="B131" i="2"/>
  <c r="B60" i="2"/>
  <c r="AY474" i="2"/>
  <c r="AI450" i="2"/>
  <c r="AG442" i="2"/>
  <c r="Y278" i="2"/>
  <c r="AS270" i="2"/>
  <c r="AG255" i="2"/>
  <c r="AC247" i="2"/>
  <c r="AU225" i="2"/>
  <c r="AU210" i="2"/>
  <c r="AS194" i="2"/>
  <c r="AS193" i="2"/>
  <c r="AC130" i="2"/>
  <c r="AM309" i="2"/>
  <c r="AA309" i="2"/>
  <c r="AI85" i="2"/>
  <c r="AO489" i="2"/>
  <c r="AS489" i="2"/>
  <c r="Y489" i="2"/>
  <c r="AU489" i="2"/>
  <c r="AA489" i="2"/>
  <c r="AY489" i="2"/>
  <c r="O473" i="2"/>
  <c r="N473" i="2"/>
  <c r="T473" i="2" s="1"/>
  <c r="F473" i="2" s="1"/>
  <c r="E473" i="2" s="1"/>
  <c r="AG473" i="2"/>
  <c r="AI473" i="2"/>
  <c r="AM473" i="2"/>
  <c r="AO473" i="2"/>
  <c r="O457" i="2"/>
  <c r="Q457" i="2"/>
  <c r="D457" i="2" s="1"/>
  <c r="C457" i="2" s="1"/>
  <c r="N457" i="2"/>
  <c r="T457" i="2" s="1"/>
  <c r="F457" i="2" s="1"/>
  <c r="E457" i="2" s="1"/>
  <c r="AO457" i="2"/>
  <c r="AS457" i="2"/>
  <c r="Y457" i="2"/>
  <c r="AU457" i="2"/>
  <c r="AA457" i="2"/>
  <c r="AY457" i="2"/>
  <c r="O325" i="2"/>
  <c r="N325" i="2"/>
  <c r="T325" i="2" s="1"/>
  <c r="F325" i="2" s="1"/>
  <c r="E325" i="2" s="1"/>
  <c r="AC325" i="2"/>
  <c r="AS325" i="2"/>
  <c r="AU325" i="2"/>
  <c r="Y325" i="2"/>
  <c r="AG325" i="2"/>
  <c r="AA325" i="2"/>
  <c r="AI325" i="2"/>
  <c r="AY325" i="2"/>
  <c r="O294" i="2"/>
  <c r="Y294" i="2"/>
  <c r="AA294" i="2"/>
  <c r="AM294" i="2"/>
  <c r="AG294" i="2"/>
  <c r="AO294" i="2"/>
  <c r="AS294" i="2"/>
  <c r="AI294" i="2"/>
  <c r="AU294" i="2"/>
  <c r="AC294" i="2"/>
  <c r="Q270" i="2"/>
  <c r="D270" i="2" s="1"/>
  <c r="C270" i="2" s="1"/>
  <c r="AA270" i="2"/>
  <c r="AC270" i="2"/>
  <c r="AI270" i="2"/>
  <c r="AG270" i="2"/>
  <c r="AO270" i="2"/>
  <c r="O44" i="2"/>
  <c r="AA44" i="2"/>
  <c r="AY44" i="2"/>
  <c r="AG44" i="2"/>
  <c r="AI44" i="2"/>
  <c r="Y44" i="2"/>
  <c r="Q44" i="2"/>
  <c r="D44" i="2" s="1"/>
  <c r="C44" i="2" s="1"/>
  <c r="N44" i="2"/>
  <c r="T44" i="2" s="1"/>
  <c r="F44" i="2" s="1"/>
  <c r="E44" i="2" s="1"/>
  <c r="AC44" i="2"/>
  <c r="AM44" i="2"/>
  <c r="AO44" i="2"/>
  <c r="AS44" i="2"/>
  <c r="AU44" i="2"/>
  <c r="B139" i="2"/>
  <c r="B85" i="2"/>
  <c r="AC489" i="2"/>
  <c r="AY473" i="2"/>
  <c r="AY466" i="2"/>
  <c r="Y466" i="2"/>
  <c r="AM457" i="2"/>
  <c r="AG450" i="2"/>
  <c r="AG449" i="2"/>
  <c r="AO434" i="2"/>
  <c r="AO286" i="2"/>
  <c r="AU270" i="2"/>
  <c r="Y270" i="2"/>
  <c r="AY255" i="2"/>
  <c r="AA247" i="2"/>
  <c r="AI240" i="2"/>
  <c r="AS226" i="2"/>
  <c r="AY209" i="2"/>
  <c r="AM201" i="2"/>
  <c r="AC163" i="2"/>
  <c r="AC154" i="2"/>
  <c r="AA130" i="2"/>
  <c r="AS309" i="2"/>
  <c r="Y309" i="2"/>
  <c r="AY123" i="2"/>
  <c r="AG85" i="2"/>
  <c r="AY68" i="2"/>
  <c r="N450" i="2"/>
  <c r="T450" i="2" s="1"/>
  <c r="F450" i="2" s="1"/>
  <c r="E450" i="2" s="1"/>
  <c r="N92" i="2"/>
  <c r="T92" i="2" s="1"/>
  <c r="F92" i="2" s="1"/>
  <c r="E92" i="2" s="1"/>
  <c r="O29" i="2"/>
  <c r="Q29" i="2"/>
  <c r="D29" i="2" s="1"/>
  <c r="C29" i="2" s="1"/>
  <c r="Y29" i="2"/>
  <c r="AO29" i="2"/>
  <c r="N29" i="2"/>
  <c r="T29" i="2" s="1"/>
  <c r="F29" i="2" s="1"/>
  <c r="E29" i="2" s="1"/>
  <c r="AU29" i="2"/>
  <c r="AG29" i="2"/>
  <c r="AA29" i="2"/>
  <c r="AC29" i="2"/>
  <c r="AM29" i="2"/>
  <c r="AI29" i="2"/>
  <c r="B29" i="2"/>
  <c r="B226" i="2"/>
  <c r="B218" i="2"/>
  <c r="B210" i="2"/>
  <c r="B202" i="2"/>
  <c r="B194" i="2"/>
  <c r="B147" i="2"/>
  <c r="B93" i="2"/>
  <c r="B84" i="2"/>
  <c r="B44" i="2"/>
  <c r="D4" i="2"/>
  <c r="C4" i="2" s="1"/>
  <c r="AU473" i="2"/>
  <c r="AY465" i="2"/>
  <c r="AY458" i="2"/>
  <c r="AI457" i="2"/>
  <c r="AY450" i="2"/>
  <c r="AC442" i="2"/>
  <c r="AM434" i="2"/>
  <c r="AM286" i="2"/>
  <c r="AC255" i="2"/>
  <c r="AS247" i="2"/>
  <c r="Y247" i="2"/>
  <c r="AY226" i="2"/>
  <c r="AO325" i="2"/>
  <c r="AO186" i="2"/>
  <c r="AA163" i="2"/>
  <c r="AU155" i="2"/>
  <c r="AA154" i="2"/>
  <c r="Y131" i="2"/>
  <c r="AU123" i="2"/>
  <c r="AG93" i="2"/>
  <c r="O497" i="2"/>
  <c r="N497" i="2"/>
  <c r="T497" i="2" s="1"/>
  <c r="F497" i="2" s="1"/>
  <c r="E497" i="2" s="1"/>
  <c r="AS497" i="2"/>
  <c r="Y497" i="2"/>
  <c r="AU497" i="2"/>
  <c r="AA497" i="2"/>
  <c r="AY497" i="2"/>
  <c r="AC497" i="2"/>
  <c r="O481" i="2"/>
  <c r="N481" i="2"/>
  <c r="T481" i="2" s="1"/>
  <c r="F481" i="2" s="1"/>
  <c r="E481" i="2" s="1"/>
  <c r="AI481" i="2"/>
  <c r="AM481" i="2"/>
  <c r="AO481" i="2"/>
  <c r="AS481" i="2"/>
  <c r="AI449" i="2"/>
  <c r="AY449" i="2"/>
  <c r="AM449" i="2"/>
  <c r="N449" i="2"/>
  <c r="T449" i="2" s="1"/>
  <c r="F449" i="2" s="1"/>
  <c r="E449" i="2" s="1"/>
  <c r="Y449" i="2"/>
  <c r="AO449" i="2"/>
  <c r="O317" i="2"/>
  <c r="AA317" i="2"/>
  <c r="N317" i="2"/>
  <c r="T317" i="2" s="1"/>
  <c r="F317" i="2" s="1"/>
  <c r="E317" i="2" s="1"/>
  <c r="Y317" i="2"/>
  <c r="AI317" i="2"/>
  <c r="AO317" i="2"/>
  <c r="AU317" i="2"/>
  <c r="AY317" i="2"/>
  <c r="O301" i="2"/>
  <c r="AA301" i="2"/>
  <c r="AS301" i="2"/>
  <c r="AM301" i="2"/>
  <c r="AU301" i="2"/>
  <c r="AG301" i="2"/>
  <c r="AO301" i="2"/>
  <c r="AC301" i="2"/>
  <c r="AI301" i="2"/>
  <c r="Y301" i="2"/>
  <c r="N301" i="2"/>
  <c r="T301" i="2" s="1"/>
  <c r="F301" i="2" s="1"/>
  <c r="E301" i="2" s="1"/>
  <c r="O278" i="2"/>
  <c r="N278" i="2"/>
  <c r="T278" i="2" s="1"/>
  <c r="F278" i="2" s="1"/>
  <c r="E278" i="2" s="1"/>
  <c r="Q278" i="2"/>
  <c r="D278" i="2" s="1"/>
  <c r="C278" i="2" s="1"/>
  <c r="AC278" i="2"/>
  <c r="AS278" i="2"/>
  <c r="AU278" i="2"/>
  <c r="AG278" i="2"/>
  <c r="AI278" i="2"/>
  <c r="AY278" i="2"/>
  <c r="O36" i="2"/>
  <c r="W36" i="2" s="1"/>
  <c r="AU36" i="2"/>
  <c r="AG36" i="2"/>
  <c r="AI36" i="2"/>
  <c r="AY36" i="2"/>
  <c r="AO36" i="2"/>
  <c r="Y36" i="2"/>
  <c r="AS36" i="2"/>
  <c r="AA36" i="2"/>
  <c r="AM36" i="2"/>
  <c r="N36" i="2"/>
  <c r="T36" i="2" s="1"/>
  <c r="F36" i="2" s="1"/>
  <c r="E36" i="2" s="1"/>
  <c r="AC36" i="2"/>
  <c r="DW13" i="2"/>
  <c r="B225" i="2"/>
  <c r="B217" i="2"/>
  <c r="B209" i="2"/>
  <c r="B201" i="2"/>
  <c r="B155" i="2"/>
  <c r="B101" i="2"/>
  <c r="B92" i="2"/>
  <c r="B68" i="2"/>
  <c r="AM497" i="2"/>
  <c r="AU481" i="2"/>
  <c r="AM474" i="2"/>
  <c r="AS473" i="2"/>
  <c r="AU465" i="2"/>
  <c r="AU458" i="2"/>
  <c r="AG457" i="2"/>
  <c r="AC450" i="2"/>
  <c r="AC449" i="2"/>
  <c r="AA442" i="2"/>
  <c r="AY294" i="2"/>
  <c r="AO278" i="2"/>
  <c r="AU255" i="2"/>
  <c r="AY240" i="2"/>
  <c r="Y240" i="2"/>
  <c r="AI225" i="2"/>
  <c r="AA225" i="2"/>
  <c r="AM325" i="2"/>
  <c r="AC194" i="2"/>
  <c r="Y193" i="2"/>
  <c r="AM186" i="2"/>
  <c r="AO170" i="2"/>
  <c r="Y163" i="2"/>
  <c r="AO155" i="2"/>
  <c r="Y154" i="2"/>
  <c r="AU68" i="2"/>
  <c r="N179" i="2"/>
  <c r="T179" i="2" s="1"/>
  <c r="F179" i="2" s="1"/>
  <c r="E179" i="2" s="1"/>
  <c r="O488" i="2"/>
  <c r="N488" i="2"/>
  <c r="T488" i="2" s="1"/>
  <c r="F488" i="2" s="1"/>
  <c r="E488" i="2" s="1"/>
  <c r="O480" i="2"/>
  <c r="N480" i="2"/>
  <c r="T480" i="2" s="1"/>
  <c r="F480" i="2" s="1"/>
  <c r="E480" i="2" s="1"/>
  <c r="O472" i="2"/>
  <c r="Q472" i="2"/>
  <c r="D472" i="2" s="1"/>
  <c r="C472" i="2" s="1"/>
  <c r="N472" i="2"/>
  <c r="T472" i="2" s="1"/>
  <c r="F472" i="2" s="1"/>
  <c r="E472" i="2" s="1"/>
  <c r="O464" i="2"/>
  <c r="Q464" i="2"/>
  <c r="D464" i="2" s="1"/>
  <c r="C464" i="2" s="1"/>
  <c r="N464" i="2"/>
  <c r="T464" i="2" s="1"/>
  <c r="F464" i="2" s="1"/>
  <c r="E464" i="2" s="1"/>
  <c r="O369" i="2"/>
  <c r="O346" i="2"/>
  <c r="Q346" i="2"/>
  <c r="D346" i="2" s="1"/>
  <c r="C346" i="2" s="1"/>
  <c r="O338" i="2"/>
  <c r="Q338" i="2"/>
  <c r="D338" i="2" s="1"/>
  <c r="C338" i="2" s="1"/>
  <c r="O316" i="2"/>
  <c r="W316" i="2" s="1"/>
  <c r="O308" i="2"/>
  <c r="Q308" i="2"/>
  <c r="D308" i="2" s="1"/>
  <c r="C308" i="2" s="1"/>
  <c r="O285" i="2"/>
  <c r="AC285" i="2"/>
  <c r="AG285" i="2"/>
  <c r="AI285" i="2"/>
  <c r="AM285" i="2"/>
  <c r="AO285" i="2"/>
  <c r="AS285" i="2"/>
  <c r="O277" i="2"/>
  <c r="N277" i="2"/>
  <c r="T277" i="2" s="1"/>
  <c r="F277" i="2" s="1"/>
  <c r="E277" i="2" s="1"/>
  <c r="Q277" i="2"/>
  <c r="D277" i="2" s="1"/>
  <c r="C277" i="2" s="1"/>
  <c r="O232" i="2"/>
  <c r="O224" i="2"/>
  <c r="O216" i="2"/>
  <c r="Q216" i="2"/>
  <c r="D216" i="2" s="1"/>
  <c r="C216" i="2" s="1"/>
  <c r="O192" i="2"/>
  <c r="N192" i="2"/>
  <c r="T192" i="2" s="1"/>
  <c r="F192" i="2" s="1"/>
  <c r="E192" i="2" s="1"/>
  <c r="O177" i="2"/>
  <c r="N177" i="2"/>
  <c r="T177" i="2" s="1"/>
  <c r="F177" i="2" s="1"/>
  <c r="E177" i="2" s="1"/>
  <c r="O169" i="2"/>
  <c r="N169" i="2"/>
  <c r="T169" i="2" s="1"/>
  <c r="F169" i="2" s="1"/>
  <c r="E169" i="2" s="1"/>
  <c r="O161" i="2"/>
  <c r="N161" i="2"/>
  <c r="T161" i="2" s="1"/>
  <c r="F161" i="2" s="1"/>
  <c r="E161" i="2" s="1"/>
  <c r="O153" i="2"/>
  <c r="N153" i="2"/>
  <c r="T153" i="2" s="1"/>
  <c r="F153" i="2" s="1"/>
  <c r="E153" i="2" s="1"/>
  <c r="O145" i="2"/>
  <c r="Q145" i="2"/>
  <c r="D145" i="2" s="1"/>
  <c r="C145" i="2" s="1"/>
  <c r="N145" i="2"/>
  <c r="T145" i="2" s="1"/>
  <c r="F145" i="2" s="1"/>
  <c r="E145" i="2" s="1"/>
  <c r="O137" i="2"/>
  <c r="O129" i="2"/>
  <c r="O122" i="2"/>
  <c r="O383" i="2"/>
  <c r="N383" i="2"/>
  <c r="T383" i="2" s="1"/>
  <c r="F383" i="2" s="1"/>
  <c r="E383" i="2" s="1"/>
  <c r="O376" i="2"/>
  <c r="Q376" i="2"/>
  <c r="D376" i="2" s="1"/>
  <c r="C376" i="2" s="1"/>
  <c r="O361" i="2"/>
  <c r="N361" i="2"/>
  <c r="T361" i="2" s="1"/>
  <c r="F361" i="2" s="1"/>
  <c r="E361" i="2" s="1"/>
  <c r="O337" i="2"/>
  <c r="Q337" i="2"/>
  <c r="D337" i="2" s="1"/>
  <c r="C337" i="2" s="1"/>
  <c r="N337" i="2"/>
  <c r="T337" i="2" s="1"/>
  <c r="F337" i="2" s="1"/>
  <c r="E337" i="2" s="1"/>
  <c r="O315" i="2"/>
  <c r="Q315" i="2"/>
  <c r="D315" i="2" s="1"/>
  <c r="C315" i="2" s="1"/>
  <c r="N315" i="2"/>
  <c r="T315" i="2" s="1"/>
  <c r="F315" i="2" s="1"/>
  <c r="E315" i="2" s="1"/>
  <c r="O307" i="2"/>
  <c r="N307" i="2"/>
  <c r="T307" i="2" s="1"/>
  <c r="F307" i="2" s="1"/>
  <c r="E307" i="2" s="1"/>
  <c r="AS284" i="2"/>
  <c r="Y284" i="2"/>
  <c r="AO284" i="2"/>
  <c r="AU284" i="2"/>
  <c r="O268" i="2"/>
  <c r="N268" i="2"/>
  <c r="T268" i="2" s="1"/>
  <c r="F268" i="2" s="1"/>
  <c r="E268" i="2" s="1"/>
  <c r="O238" i="2"/>
  <c r="N238" i="2"/>
  <c r="T238" i="2" s="1"/>
  <c r="F238" i="2" s="1"/>
  <c r="E238" i="2" s="1"/>
  <c r="O223" i="2"/>
  <c r="O215" i="2"/>
  <c r="O191" i="2"/>
  <c r="N191" i="2"/>
  <c r="T191" i="2" s="1"/>
  <c r="F191" i="2" s="1"/>
  <c r="E191" i="2" s="1"/>
  <c r="O176" i="2"/>
  <c r="N176" i="2"/>
  <c r="T176" i="2" s="1"/>
  <c r="F176" i="2" s="1"/>
  <c r="E176" i="2" s="1"/>
  <c r="O168" i="2"/>
  <c r="N168" i="2"/>
  <c r="T168" i="2" s="1"/>
  <c r="F168" i="2" s="1"/>
  <c r="E168" i="2" s="1"/>
  <c r="O160" i="2"/>
  <c r="N160" i="2"/>
  <c r="T160" i="2" s="1"/>
  <c r="F160" i="2" s="1"/>
  <c r="E160" i="2" s="1"/>
  <c r="O414" i="2"/>
  <c r="Q414" i="2"/>
  <c r="D414" i="2" s="1"/>
  <c r="C414" i="2" s="1"/>
  <c r="O406" i="2"/>
  <c r="N368" i="2"/>
  <c r="T368" i="2" s="1"/>
  <c r="F368" i="2" s="1"/>
  <c r="E368" i="2" s="1"/>
  <c r="O360" i="2"/>
  <c r="N360" i="2"/>
  <c r="T360" i="2" s="1"/>
  <c r="F360" i="2" s="1"/>
  <c r="E360" i="2" s="1"/>
  <c r="O352" i="2"/>
  <c r="W352" i="2" s="1"/>
  <c r="N352" i="2"/>
  <c r="T352" i="2" s="1"/>
  <c r="F352" i="2" s="1"/>
  <c r="E352" i="2" s="1"/>
  <c r="O336" i="2"/>
  <c r="W336" i="2" s="1"/>
  <c r="Q336" i="2"/>
  <c r="D336" i="2" s="1"/>
  <c r="C336" i="2" s="1"/>
  <c r="N336" i="2"/>
  <c r="T336" i="2" s="1"/>
  <c r="F336" i="2" s="1"/>
  <c r="E336" i="2" s="1"/>
  <c r="O283" i="2"/>
  <c r="AI283" i="2"/>
  <c r="AS283" i="2"/>
  <c r="O275" i="2"/>
  <c r="Q275" i="2"/>
  <c r="D275" i="2" s="1"/>
  <c r="C275" i="2" s="1"/>
  <c r="O260" i="2"/>
  <c r="N260" i="2"/>
  <c r="T260" i="2" s="1"/>
  <c r="F260" i="2" s="1"/>
  <c r="E260" i="2" s="1"/>
  <c r="O237" i="2"/>
  <c r="N237" i="2"/>
  <c r="T237" i="2" s="1"/>
  <c r="F237" i="2" s="1"/>
  <c r="E237" i="2" s="1"/>
  <c r="O230" i="2"/>
  <c r="N230" i="2"/>
  <c r="T230" i="2" s="1"/>
  <c r="F230" i="2" s="1"/>
  <c r="E230" i="2" s="1"/>
  <c r="O445" i="2"/>
  <c r="N445" i="2"/>
  <c r="T445" i="2" s="1"/>
  <c r="F445" i="2" s="1"/>
  <c r="E445" i="2" s="1"/>
  <c r="O437" i="2"/>
  <c r="Q437" i="2"/>
  <c r="D437" i="2" s="1"/>
  <c r="C437" i="2" s="1"/>
  <c r="N437" i="2"/>
  <c r="T437" i="2" s="1"/>
  <c r="F437" i="2" s="1"/>
  <c r="E437" i="2" s="1"/>
  <c r="O429" i="2"/>
  <c r="N429" i="2"/>
  <c r="T429" i="2" s="1"/>
  <c r="F429" i="2" s="1"/>
  <c r="E429" i="2" s="1"/>
  <c r="O421" i="2"/>
  <c r="W421" i="2" s="1"/>
  <c r="N421" i="2"/>
  <c r="T421" i="2" s="1"/>
  <c r="F421" i="2" s="1"/>
  <c r="E421" i="2" s="1"/>
  <c r="O397" i="2"/>
  <c r="O389" i="2"/>
  <c r="O374" i="2"/>
  <c r="N374" i="2"/>
  <c r="T374" i="2" s="1"/>
  <c r="F374" i="2" s="1"/>
  <c r="E374" i="2" s="1"/>
  <c r="O367" i="2"/>
  <c r="Q367" i="2"/>
  <c r="D367" i="2" s="1"/>
  <c r="C367" i="2" s="1"/>
  <c r="N367" i="2"/>
  <c r="T367" i="2" s="1"/>
  <c r="F367" i="2" s="1"/>
  <c r="E367" i="2" s="1"/>
  <c r="O359" i="2"/>
  <c r="N359" i="2"/>
  <c r="T359" i="2" s="1"/>
  <c r="F359" i="2" s="1"/>
  <c r="E359" i="2" s="1"/>
  <c r="Q359" i="2"/>
  <c r="D359" i="2" s="1"/>
  <c r="C359" i="2" s="1"/>
  <c r="O351" i="2"/>
  <c r="N351" i="2"/>
  <c r="T351" i="2" s="1"/>
  <c r="F351" i="2" s="1"/>
  <c r="E351" i="2" s="1"/>
  <c r="Q351" i="2"/>
  <c r="D351" i="2" s="1"/>
  <c r="C351" i="2" s="1"/>
  <c r="O335" i="2"/>
  <c r="N335" i="2"/>
  <c r="T335" i="2" s="1"/>
  <c r="F335" i="2" s="1"/>
  <c r="E335" i="2" s="1"/>
  <c r="X156" i="2"/>
  <c r="AK327" i="2"/>
  <c r="AQ327" i="2"/>
  <c r="AW327" i="2"/>
  <c r="AE327" i="2"/>
  <c r="AQ175" i="2"/>
  <c r="AE175" i="2"/>
  <c r="AW175" i="2"/>
  <c r="AK175" i="2"/>
  <c r="AE159" i="2"/>
  <c r="AK159" i="2"/>
  <c r="AQ159" i="2"/>
  <c r="AW159" i="2"/>
  <c r="AQ143" i="2"/>
  <c r="AE143" i="2"/>
  <c r="AW143" i="2"/>
  <c r="AK143" i="2"/>
  <c r="AK127" i="2"/>
  <c r="AQ127" i="2"/>
  <c r="AW127" i="2"/>
  <c r="AE127" i="2"/>
  <c r="AE111" i="2"/>
  <c r="AK111" i="2"/>
  <c r="AW111" i="2"/>
  <c r="AQ111" i="2"/>
  <c r="AW104" i="2"/>
  <c r="AQ104" i="2"/>
  <c r="AK104" i="2"/>
  <c r="AE104" i="2"/>
  <c r="AE72" i="2"/>
  <c r="AQ72" i="2"/>
  <c r="AK72" i="2"/>
  <c r="AW72" i="2"/>
  <c r="AE40" i="2"/>
  <c r="AW40" i="2"/>
  <c r="AK40" i="2"/>
  <c r="AQ40" i="2"/>
  <c r="AK8" i="2"/>
  <c r="AW8" i="2"/>
  <c r="AQ8" i="2"/>
  <c r="AE8" i="2"/>
  <c r="AQ196" i="2"/>
  <c r="AE196" i="2"/>
  <c r="AW196" i="2"/>
  <c r="AK196" i="2"/>
  <c r="AK180" i="2"/>
  <c r="AQ180" i="2"/>
  <c r="AE180" i="2"/>
  <c r="AW180" i="2"/>
  <c r="AE164" i="2"/>
  <c r="AK164" i="2"/>
  <c r="AQ164" i="2"/>
  <c r="AW164" i="2"/>
  <c r="AE148" i="2"/>
  <c r="AQ148" i="2"/>
  <c r="AW148" i="2"/>
  <c r="AK148" i="2"/>
  <c r="AW132" i="2"/>
  <c r="AK132" i="2"/>
  <c r="AQ132" i="2"/>
  <c r="AE132" i="2"/>
  <c r="AQ116" i="2"/>
  <c r="AW116" i="2"/>
  <c r="AE116" i="2"/>
  <c r="AK116" i="2"/>
  <c r="AE83" i="2"/>
  <c r="AW83" i="2"/>
  <c r="AK83" i="2"/>
  <c r="AQ83" i="2"/>
  <c r="AQ51" i="2"/>
  <c r="AE51" i="2"/>
  <c r="AW51" i="2"/>
  <c r="AK51" i="2"/>
  <c r="AE187" i="2"/>
  <c r="AW187" i="2"/>
  <c r="AQ187" i="2"/>
  <c r="AK187" i="2"/>
  <c r="AE179" i="2"/>
  <c r="AK179" i="2"/>
  <c r="AQ179" i="2"/>
  <c r="AW179" i="2"/>
  <c r="AE171" i="2"/>
  <c r="AK171" i="2"/>
  <c r="AQ171" i="2"/>
  <c r="AW171" i="2"/>
  <c r="AK163" i="2"/>
  <c r="AQ163" i="2"/>
  <c r="AE163" i="2"/>
  <c r="AW163" i="2"/>
  <c r="AE155" i="2"/>
  <c r="AW155" i="2"/>
  <c r="AK155" i="2"/>
  <c r="AQ155" i="2"/>
  <c r="AW147" i="2"/>
  <c r="AE147" i="2"/>
  <c r="AQ147" i="2"/>
  <c r="AK147" i="2"/>
  <c r="AQ139" i="2"/>
  <c r="AE139" i="2"/>
  <c r="AW139" i="2"/>
  <c r="AK139" i="2"/>
  <c r="AW131" i="2"/>
  <c r="AE131" i="2"/>
  <c r="AQ131" i="2"/>
  <c r="AK131" i="2"/>
  <c r="AQ123" i="2"/>
  <c r="AE123" i="2"/>
  <c r="AW123" i="2"/>
  <c r="AK123" i="2"/>
  <c r="AQ115" i="2"/>
  <c r="AE115" i="2"/>
  <c r="AW115" i="2"/>
  <c r="AK115" i="2"/>
  <c r="AE88" i="2"/>
  <c r="AQ88" i="2"/>
  <c r="AK88" i="2"/>
  <c r="AW88" i="2"/>
  <c r="AW56" i="2"/>
  <c r="AQ24" i="2"/>
  <c r="AE24" i="2"/>
  <c r="AW24" i="2"/>
  <c r="AK24" i="2"/>
  <c r="X96" i="2"/>
  <c r="AQ200" i="2"/>
  <c r="AE200" i="2"/>
  <c r="AW200" i="2"/>
  <c r="AK200" i="2"/>
  <c r="AE199" i="2"/>
  <c r="AK199" i="2"/>
  <c r="AQ199" i="2"/>
  <c r="AW199" i="2"/>
  <c r="AE184" i="2"/>
  <c r="AK184" i="2"/>
  <c r="AQ184" i="2"/>
  <c r="AW184" i="2"/>
  <c r="AQ176" i="2"/>
  <c r="AE176" i="2"/>
  <c r="AW176" i="2"/>
  <c r="AK176" i="2"/>
  <c r="AQ160" i="2"/>
  <c r="AE160" i="2"/>
  <c r="AW160" i="2"/>
  <c r="AK160" i="2"/>
  <c r="AE152" i="2"/>
  <c r="AK152" i="2"/>
  <c r="AQ152" i="2"/>
  <c r="AW152" i="2"/>
  <c r="AE144" i="2"/>
  <c r="AW144" i="2"/>
  <c r="AK144" i="2"/>
  <c r="AQ144" i="2"/>
  <c r="AW128" i="2"/>
  <c r="AE128" i="2"/>
  <c r="AK128" i="2"/>
  <c r="AQ128" i="2"/>
  <c r="AE120" i="2"/>
  <c r="AW120" i="2"/>
  <c r="AK120" i="2"/>
  <c r="AQ120" i="2"/>
  <c r="AQ99" i="2"/>
  <c r="AK99" i="2"/>
  <c r="AE99" i="2"/>
  <c r="AW99" i="2"/>
  <c r="AE67" i="2"/>
  <c r="AK67" i="2"/>
  <c r="AQ67" i="2"/>
  <c r="AW67" i="2"/>
  <c r="AQ35" i="2"/>
  <c r="AK35" i="2"/>
  <c r="AW35" i="2"/>
  <c r="AE35" i="2"/>
  <c r="DX8" i="2"/>
  <c r="T394" i="2"/>
  <c r="F394" i="2" s="1"/>
  <c r="E394" i="2" s="1"/>
  <c r="N14" i="2"/>
  <c r="T14" i="2" s="1"/>
  <c r="U463" i="2"/>
  <c r="U447" i="2"/>
  <c r="U495" i="2"/>
  <c r="O83" i="2"/>
  <c r="N83" i="2"/>
  <c r="T83" i="2" s="1"/>
  <c r="F83" i="2" s="1"/>
  <c r="E83" i="2" s="1"/>
  <c r="Q83" i="2"/>
  <c r="D83" i="2" s="1"/>
  <c r="C83" i="2" s="1"/>
  <c r="AI83" i="2"/>
  <c r="AS83" i="2"/>
  <c r="AA83" i="2"/>
  <c r="AC83" i="2"/>
  <c r="AM83" i="2"/>
  <c r="Y83" i="2"/>
  <c r="AG83" i="2"/>
  <c r="AU83" i="2"/>
  <c r="AQ451" i="2"/>
  <c r="AE451" i="2"/>
  <c r="AW451" i="2"/>
  <c r="AK451" i="2"/>
  <c r="AE419" i="2"/>
  <c r="AW419" i="2"/>
  <c r="AK419" i="2"/>
  <c r="AQ368" i="2"/>
  <c r="AE368" i="2"/>
  <c r="AW368" i="2"/>
  <c r="AK368" i="2"/>
  <c r="AQ335" i="2"/>
  <c r="AW335" i="2"/>
  <c r="AE335" i="2"/>
  <c r="AK271" i="2"/>
  <c r="AQ271" i="2"/>
  <c r="AE271" i="2"/>
  <c r="AE195" i="2"/>
  <c r="AW195" i="2"/>
  <c r="AK195" i="2"/>
  <c r="AQ195" i="2"/>
  <c r="AQ172" i="2"/>
  <c r="AE172" i="2"/>
  <c r="AW172" i="2"/>
  <c r="AE135" i="2"/>
  <c r="AW135" i="2"/>
  <c r="AK135" i="2"/>
  <c r="AK103" i="2"/>
  <c r="AQ103" i="2"/>
  <c r="AE103" i="2"/>
  <c r="AW103" i="2"/>
  <c r="AK76" i="2"/>
  <c r="AE76" i="2"/>
  <c r="AW76" i="2"/>
  <c r="AW34" i="2"/>
  <c r="AQ34" i="2"/>
  <c r="AK34" i="2"/>
  <c r="DX11" i="2"/>
  <c r="DW17" i="2"/>
  <c r="O471" i="2"/>
  <c r="N471" i="2"/>
  <c r="T471" i="2" s="1"/>
  <c r="F471" i="2" s="1"/>
  <c r="E471" i="2" s="1"/>
  <c r="Y471" i="2"/>
  <c r="AO471" i="2"/>
  <c r="AA471" i="2"/>
  <c r="AC471" i="2"/>
  <c r="AS471" i="2"/>
  <c r="AU471" i="2"/>
  <c r="AG471" i="2"/>
  <c r="O326" i="2"/>
  <c r="AU326" i="2"/>
  <c r="AA326" i="2"/>
  <c r="AY326" i="2"/>
  <c r="N326" i="2"/>
  <c r="T326" i="2" s="1"/>
  <c r="F326" i="2" s="1"/>
  <c r="E326" i="2" s="1"/>
  <c r="AC326" i="2"/>
  <c r="Q326" i="2"/>
  <c r="D326" i="2" s="1"/>
  <c r="C326" i="2" s="1"/>
  <c r="AG326" i="2"/>
  <c r="AI326" i="2"/>
  <c r="AM326" i="2"/>
  <c r="U426" i="2"/>
  <c r="V426" i="2"/>
  <c r="AQ387" i="2"/>
  <c r="AE387" i="2"/>
  <c r="AW387" i="2"/>
  <c r="AK387" i="2"/>
  <c r="U293" i="2"/>
  <c r="V293" i="2"/>
  <c r="AE207" i="2"/>
  <c r="AK207" i="2"/>
  <c r="AQ207" i="2"/>
  <c r="AW207" i="2"/>
  <c r="AE183" i="2"/>
  <c r="AW183" i="2"/>
  <c r="AQ183" i="2"/>
  <c r="AK183" i="2"/>
  <c r="AQ151" i="2"/>
  <c r="AW151" i="2"/>
  <c r="AE151" i="2"/>
  <c r="AE119" i="2"/>
  <c r="AK119" i="2"/>
  <c r="AQ119" i="2"/>
  <c r="AQ60" i="2"/>
  <c r="AW60" i="2"/>
  <c r="AE60" i="2"/>
  <c r="B326" i="2"/>
  <c r="AQ419" i="2"/>
  <c r="AK172" i="2"/>
  <c r="AQ76" i="2"/>
  <c r="W392" i="2"/>
  <c r="X392" i="2"/>
  <c r="O245" i="2"/>
  <c r="N245" i="2"/>
  <c r="T245" i="2" s="1"/>
  <c r="F245" i="2" s="1"/>
  <c r="E245" i="2" s="1"/>
  <c r="Q245" i="2"/>
  <c r="D245" i="2" s="1"/>
  <c r="C245" i="2" s="1"/>
  <c r="AY245" i="2"/>
  <c r="Y245" i="2"/>
  <c r="AA245" i="2"/>
  <c r="AC245" i="2"/>
  <c r="AI245" i="2"/>
  <c r="AG245" i="2"/>
  <c r="AO245" i="2"/>
  <c r="AM245" i="2"/>
  <c r="AU245" i="2"/>
  <c r="AQ413" i="2"/>
  <c r="AE413" i="2"/>
  <c r="AW413" i="2"/>
  <c r="AK413" i="2"/>
  <c r="AW381" i="2"/>
  <c r="AK381" i="2"/>
  <c r="AQ381" i="2"/>
  <c r="AQ349" i="2"/>
  <c r="AE349" i="2"/>
  <c r="AW349" i="2"/>
  <c r="U178" i="2"/>
  <c r="V178" i="2"/>
  <c r="AQ146" i="2"/>
  <c r="AK146" i="2"/>
  <c r="AE146" i="2"/>
  <c r="AW146" i="2"/>
  <c r="AW124" i="2"/>
  <c r="AK124" i="2"/>
  <c r="AQ124" i="2"/>
  <c r="AE92" i="2"/>
  <c r="AW92" i="2"/>
  <c r="AQ92" i="2"/>
  <c r="AE66" i="2"/>
  <c r="AK66" i="2"/>
  <c r="AQ66" i="2"/>
  <c r="AK44" i="2"/>
  <c r="AQ44" i="2"/>
  <c r="AE44" i="2"/>
  <c r="AQ28" i="2"/>
  <c r="AE28" i="2"/>
  <c r="AK28" i="2"/>
  <c r="AW28" i="2"/>
  <c r="DX9" i="2"/>
  <c r="B245" i="2"/>
  <c r="AY471" i="2"/>
  <c r="AO387" i="2"/>
  <c r="AE124" i="2"/>
  <c r="O25" i="2"/>
  <c r="AM25" i="2"/>
  <c r="Y25" i="2"/>
  <c r="AO25" i="2"/>
  <c r="N25" i="2"/>
  <c r="T25" i="2" s="1"/>
  <c r="F25" i="2" s="1"/>
  <c r="E25" i="2" s="1"/>
  <c r="AU25" i="2"/>
  <c r="AG25" i="2"/>
  <c r="AS25" i="2"/>
  <c r="AA25" i="2"/>
  <c r="AY25" i="2"/>
  <c r="AC25" i="2"/>
  <c r="U394" i="2"/>
  <c r="V394" i="2"/>
  <c r="AQ264" i="2"/>
  <c r="AE264" i="2"/>
  <c r="AW264" i="2"/>
  <c r="AK264" i="2"/>
  <c r="DX14" i="2"/>
  <c r="B83" i="2"/>
  <c r="AM471" i="2"/>
  <c r="Y387" i="2"/>
  <c r="AK335" i="2"/>
  <c r="AO326" i="2"/>
  <c r="Y326" i="2"/>
  <c r="AK92" i="2"/>
  <c r="AO83" i="2"/>
  <c r="AW66" i="2"/>
  <c r="U458" i="2"/>
  <c r="V458" i="2"/>
  <c r="AW432" i="2"/>
  <c r="AK432" i="2"/>
  <c r="U229" i="2"/>
  <c r="V229" i="2"/>
  <c r="AQ167" i="2"/>
  <c r="AE167" i="2"/>
  <c r="AW167" i="2"/>
  <c r="AQ140" i="2"/>
  <c r="AE140" i="2"/>
  <c r="AW140" i="2"/>
  <c r="AW108" i="2"/>
  <c r="AE108" i="2"/>
  <c r="AQ108" i="2"/>
  <c r="AK87" i="2"/>
  <c r="AE87" i="2"/>
  <c r="AW87" i="2"/>
  <c r="AK7" i="2"/>
  <c r="AQ7" i="2"/>
  <c r="AE7" i="2"/>
  <c r="AW7" i="2"/>
  <c r="B331" i="2"/>
  <c r="AI471" i="2"/>
  <c r="AE432" i="2"/>
  <c r="AS326" i="2"/>
  <c r="AK167" i="2"/>
  <c r="AK60" i="2"/>
  <c r="O387" i="2"/>
  <c r="AA387" i="2"/>
  <c r="AC387" i="2"/>
  <c r="AS387" i="2"/>
  <c r="AU387" i="2"/>
  <c r="AG387" i="2"/>
  <c r="Q387" i="2"/>
  <c r="D387" i="2" s="1"/>
  <c r="C387" i="2" s="1"/>
  <c r="AI387" i="2"/>
  <c r="AY387" i="2"/>
  <c r="N387" i="2"/>
  <c r="T387" i="2" s="1"/>
  <c r="F387" i="2" s="1"/>
  <c r="E387" i="2" s="1"/>
  <c r="AM387" i="2"/>
  <c r="U362" i="2"/>
  <c r="V362" i="2"/>
  <c r="AE328" i="2"/>
  <c r="AK328" i="2"/>
  <c r="AQ328" i="2"/>
  <c r="AW328" i="2"/>
  <c r="AQ243" i="2"/>
  <c r="AE243" i="2"/>
  <c r="AW243" i="2"/>
  <c r="AK243" i="2"/>
  <c r="AE188" i="2"/>
  <c r="AW188" i="2"/>
  <c r="AQ188" i="2"/>
  <c r="AE156" i="2"/>
  <c r="AK156" i="2"/>
  <c r="AQ156" i="2"/>
  <c r="AW156" i="2"/>
  <c r="AK114" i="2"/>
  <c r="AQ114" i="2"/>
  <c r="AE114" i="2"/>
  <c r="AE82" i="2"/>
  <c r="AW82" i="2"/>
  <c r="AQ82" i="2"/>
  <c r="AQ50" i="2"/>
  <c r="AW50" i="2"/>
  <c r="AE50" i="2"/>
  <c r="AK50" i="2"/>
  <c r="AQ23" i="2"/>
  <c r="B25" i="2"/>
  <c r="AE381" i="2"/>
  <c r="AS245" i="2"/>
  <c r="AE34" i="2"/>
  <c r="O331" i="2"/>
  <c r="Q331" i="2"/>
  <c r="D331" i="2" s="1"/>
  <c r="C331" i="2" s="1"/>
  <c r="N331" i="2"/>
  <c r="T331" i="2" s="1"/>
  <c r="F331" i="2" s="1"/>
  <c r="E331" i="2" s="1"/>
  <c r="AC331" i="2"/>
  <c r="AG331" i="2"/>
  <c r="AI331" i="2"/>
  <c r="AM331" i="2"/>
  <c r="AO331" i="2"/>
  <c r="AS331" i="2"/>
  <c r="Y331" i="2"/>
  <c r="AU331" i="2"/>
  <c r="AA331" i="2"/>
  <c r="AY331" i="2"/>
  <c r="AQ445" i="2"/>
  <c r="AE445" i="2"/>
  <c r="AW445" i="2"/>
  <c r="AK445" i="2"/>
  <c r="AK400" i="2"/>
  <c r="AQ400" i="2"/>
  <c r="AE400" i="2"/>
  <c r="AW400" i="2"/>
  <c r="AK355" i="2"/>
  <c r="AQ355" i="2"/>
  <c r="AE355" i="2"/>
  <c r="U162" i="2"/>
  <c r="V162" i="2"/>
  <c r="AE130" i="2"/>
  <c r="AW130" i="2"/>
  <c r="AQ130" i="2"/>
  <c r="AK98" i="2"/>
  <c r="AE98" i="2"/>
  <c r="AW98" i="2"/>
  <c r="AQ71" i="2"/>
  <c r="AE71" i="2"/>
  <c r="AW71" i="2"/>
  <c r="AK39" i="2"/>
  <c r="AE39" i="2"/>
  <c r="AQ39" i="2"/>
  <c r="AW39" i="2"/>
  <c r="AK18" i="2"/>
  <c r="AW18" i="2"/>
  <c r="AE18" i="2"/>
  <c r="AQ18" i="2"/>
  <c r="DX12" i="2"/>
  <c r="EA5" i="2"/>
  <c r="AY83" i="2"/>
  <c r="O251" i="2"/>
  <c r="N251" i="2"/>
  <c r="T251" i="2" s="1"/>
  <c r="F251" i="2" s="1"/>
  <c r="E251" i="2" s="1"/>
  <c r="O178" i="2"/>
  <c r="Q178" i="2"/>
  <c r="D178" i="2" s="1"/>
  <c r="C178" i="2" s="1"/>
  <c r="O101" i="2"/>
  <c r="N101" i="2"/>
  <c r="T101" i="2" s="1"/>
  <c r="F101" i="2" s="1"/>
  <c r="E101" i="2" s="1"/>
  <c r="O89" i="2"/>
  <c r="N89" i="2"/>
  <c r="T89" i="2" s="1"/>
  <c r="F89" i="2" s="1"/>
  <c r="E89" i="2" s="1"/>
  <c r="Q89" i="2"/>
  <c r="D89" i="2" s="1"/>
  <c r="C89" i="2" s="1"/>
  <c r="O37" i="2"/>
  <c r="AG37" i="2"/>
  <c r="Q37" i="2"/>
  <c r="D37" i="2" s="1"/>
  <c r="C37" i="2" s="1"/>
  <c r="N37" i="2"/>
  <c r="T37" i="2" s="1"/>
  <c r="F37" i="2" s="1"/>
  <c r="E37" i="2" s="1"/>
  <c r="AA37" i="2"/>
  <c r="O32" i="2"/>
  <c r="X32" i="2" s="1"/>
  <c r="AU32" i="2"/>
  <c r="Y32" i="2"/>
  <c r="AO32" i="2"/>
  <c r="AY32" i="2"/>
  <c r="Q32" i="2"/>
  <c r="D32" i="2" s="1"/>
  <c r="C32" i="2" s="1"/>
  <c r="N32" i="2"/>
  <c r="T32" i="2" s="1"/>
  <c r="F32" i="2" s="1"/>
  <c r="E32" i="2" s="1"/>
  <c r="AC32" i="2"/>
  <c r="AM32" i="2"/>
  <c r="U464" i="2"/>
  <c r="V464" i="2"/>
  <c r="O477" i="2"/>
  <c r="Q477" i="2"/>
  <c r="D477" i="2" s="1"/>
  <c r="C477" i="2" s="1"/>
  <c r="N477" i="2"/>
  <c r="T477" i="2" s="1"/>
  <c r="F477" i="2" s="1"/>
  <c r="E477" i="2" s="1"/>
  <c r="O405" i="2"/>
  <c r="Q405" i="2"/>
  <c r="D405" i="2" s="1"/>
  <c r="C405" i="2" s="1"/>
  <c r="O398" i="2"/>
  <c r="Q398" i="2"/>
  <c r="D398" i="2" s="1"/>
  <c r="C398" i="2" s="1"/>
  <c r="N398" i="2"/>
  <c r="T398" i="2" s="1"/>
  <c r="F398" i="2" s="1"/>
  <c r="E398" i="2" s="1"/>
  <c r="O350" i="2"/>
  <c r="N350" i="2"/>
  <c r="T350" i="2" s="1"/>
  <c r="F350" i="2" s="1"/>
  <c r="E350" i="2" s="1"/>
  <c r="O184" i="2"/>
  <c r="Q184" i="2"/>
  <c r="D184" i="2" s="1"/>
  <c r="C184" i="2" s="1"/>
  <c r="N184" i="2"/>
  <c r="T184" i="2" s="1"/>
  <c r="F184" i="2" s="1"/>
  <c r="E184" i="2" s="1"/>
  <c r="O115" i="2"/>
  <c r="N115" i="2"/>
  <c r="T115" i="2" s="1"/>
  <c r="F115" i="2" s="1"/>
  <c r="E115" i="2" s="1"/>
  <c r="O108" i="2"/>
  <c r="N108" i="2"/>
  <c r="T108" i="2" s="1"/>
  <c r="F108" i="2" s="1"/>
  <c r="E108" i="2" s="1"/>
  <c r="V471" i="2"/>
  <c r="U471" i="2"/>
  <c r="O484" i="2"/>
  <c r="N484" i="2"/>
  <c r="T484" i="2" s="1"/>
  <c r="F484" i="2" s="1"/>
  <c r="E484" i="2" s="1"/>
  <c r="O412" i="2"/>
  <c r="N412" i="2"/>
  <c r="T412" i="2" s="1"/>
  <c r="F412" i="2" s="1"/>
  <c r="E412" i="2" s="1"/>
  <c r="Q412" i="2"/>
  <c r="D412" i="2" s="1"/>
  <c r="C412" i="2" s="1"/>
  <c r="O263" i="2"/>
  <c r="N263" i="2"/>
  <c r="T263" i="2" s="1"/>
  <c r="F263" i="2" s="1"/>
  <c r="E263" i="2" s="1"/>
  <c r="O222" i="2"/>
  <c r="N222" i="2"/>
  <c r="T222" i="2" s="1"/>
  <c r="F222" i="2" s="1"/>
  <c r="E222" i="2" s="1"/>
  <c r="Q222" i="2"/>
  <c r="D222" i="2" s="1"/>
  <c r="C222" i="2" s="1"/>
  <c r="O206" i="2"/>
  <c r="Q206" i="2"/>
  <c r="D206" i="2" s="1"/>
  <c r="C206" i="2" s="1"/>
  <c r="N206" i="2"/>
  <c r="T206" i="2" s="1"/>
  <c r="F206" i="2" s="1"/>
  <c r="E206" i="2" s="1"/>
  <c r="O198" i="2"/>
  <c r="Q198" i="2"/>
  <c r="D198" i="2" s="1"/>
  <c r="C198" i="2" s="1"/>
  <c r="N198" i="2"/>
  <c r="T198" i="2" s="1"/>
  <c r="F198" i="2" s="1"/>
  <c r="E198" i="2" s="1"/>
  <c r="O190" i="2"/>
  <c r="N190" i="2"/>
  <c r="T190" i="2" s="1"/>
  <c r="F190" i="2" s="1"/>
  <c r="E190" i="2" s="1"/>
  <c r="O133" i="2"/>
  <c r="N133" i="2"/>
  <c r="T133" i="2" s="1"/>
  <c r="F133" i="2" s="1"/>
  <c r="E133" i="2" s="1"/>
  <c r="Q133" i="2"/>
  <c r="D133" i="2" s="1"/>
  <c r="C133" i="2" s="1"/>
  <c r="O127" i="2"/>
  <c r="N127" i="2"/>
  <c r="T127" i="2" s="1"/>
  <c r="F127" i="2" s="1"/>
  <c r="E127" i="2" s="1"/>
  <c r="Q127" i="2"/>
  <c r="D127" i="2" s="1"/>
  <c r="C127" i="2" s="1"/>
  <c r="O121" i="2"/>
  <c r="N121" i="2"/>
  <c r="T121" i="2" s="1"/>
  <c r="F121" i="2" s="1"/>
  <c r="E121" i="2" s="1"/>
  <c r="N5" i="2"/>
  <c r="T5" i="2" s="1"/>
  <c r="N6" i="2"/>
  <c r="T6" i="2" s="1"/>
  <c r="N11" i="2"/>
  <c r="T11" i="2" s="1"/>
  <c r="N8" i="2"/>
  <c r="T8" i="2" s="1"/>
  <c r="N15" i="2"/>
  <c r="T15" i="2" s="1"/>
  <c r="N16" i="2"/>
  <c r="T16" i="2" s="1"/>
  <c r="N13" i="2"/>
  <c r="T13" i="2" s="1"/>
  <c r="N12" i="2"/>
  <c r="T12" i="2" s="1"/>
  <c r="N7" i="2"/>
  <c r="T7" i="2" s="1"/>
  <c r="N10" i="2"/>
  <c r="T10" i="2" s="1"/>
  <c r="N18" i="2"/>
  <c r="T18" i="2" s="1"/>
  <c r="DY18" i="2" s="1"/>
  <c r="O495" i="2"/>
  <c r="N495" i="2"/>
  <c r="T495" i="2" s="1"/>
  <c r="F495" i="2" s="1"/>
  <c r="E495" i="2" s="1"/>
  <c r="Q495" i="2"/>
  <c r="D495" i="2" s="1"/>
  <c r="C495" i="2" s="1"/>
  <c r="O489" i="2"/>
  <c r="N489" i="2"/>
  <c r="T489" i="2" s="1"/>
  <c r="F489" i="2" s="1"/>
  <c r="E489" i="2" s="1"/>
  <c r="O355" i="2"/>
  <c r="N355" i="2"/>
  <c r="T355" i="2" s="1"/>
  <c r="F355" i="2" s="1"/>
  <c r="E355" i="2" s="1"/>
  <c r="Q355" i="2"/>
  <c r="D355" i="2" s="1"/>
  <c r="C355" i="2" s="1"/>
  <c r="O270" i="2"/>
  <c r="N270" i="2"/>
  <c r="T270" i="2" s="1"/>
  <c r="F270" i="2" s="1"/>
  <c r="E270" i="2" s="1"/>
  <c r="O148" i="2"/>
  <c r="Q148" i="2"/>
  <c r="D148" i="2" s="1"/>
  <c r="C148" i="2" s="1"/>
  <c r="N148" i="2"/>
  <c r="T148" i="2" s="1"/>
  <c r="F148" i="2" s="1"/>
  <c r="E148" i="2" s="1"/>
  <c r="O140" i="2"/>
  <c r="N140" i="2"/>
  <c r="T140" i="2" s="1"/>
  <c r="F140" i="2" s="1"/>
  <c r="E140" i="2" s="1"/>
  <c r="O56" i="2"/>
  <c r="N56" i="2"/>
  <c r="T56" i="2" s="1"/>
  <c r="F56" i="2" s="1"/>
  <c r="E56" i="2" s="1"/>
  <c r="Q56" i="2"/>
  <c r="D56" i="2" s="1"/>
  <c r="C56" i="2" s="1"/>
  <c r="U490" i="2"/>
  <c r="V490" i="2"/>
  <c r="V477" i="2"/>
  <c r="U477" i="2"/>
  <c r="N4" i="2"/>
  <c r="T4" i="2" s="1"/>
  <c r="O424" i="2"/>
  <c r="N424" i="2"/>
  <c r="T424" i="2" s="1"/>
  <c r="F424" i="2" s="1"/>
  <c r="E424" i="2" s="1"/>
  <c r="Q424" i="2"/>
  <c r="D424" i="2" s="1"/>
  <c r="C424" i="2" s="1"/>
  <c r="O362" i="2"/>
  <c r="Q362" i="2"/>
  <c r="D362" i="2" s="1"/>
  <c r="C362" i="2" s="1"/>
  <c r="O233" i="2"/>
  <c r="Q233" i="2"/>
  <c r="D233" i="2" s="1"/>
  <c r="C233" i="2" s="1"/>
  <c r="N233" i="2"/>
  <c r="T233" i="2" s="1"/>
  <c r="F233" i="2" s="1"/>
  <c r="E233" i="2" s="1"/>
  <c r="O227" i="2"/>
  <c r="N227" i="2"/>
  <c r="T227" i="2" s="1"/>
  <c r="F227" i="2" s="1"/>
  <c r="E227" i="2" s="1"/>
  <c r="U496" i="2"/>
  <c r="V496" i="2"/>
  <c r="O431" i="2"/>
  <c r="N431" i="2"/>
  <c r="T431" i="2" s="1"/>
  <c r="F431" i="2" s="1"/>
  <c r="E431" i="2" s="1"/>
  <c r="O375" i="2"/>
  <c r="O284" i="2"/>
  <c r="AC284" i="2"/>
  <c r="AG284" i="2"/>
  <c r="AI284" i="2"/>
  <c r="AM284" i="2"/>
  <c r="N284" i="2"/>
  <c r="T284" i="2" s="1"/>
  <c r="F284" i="2" s="1"/>
  <c r="E284" i="2" s="1"/>
  <c r="AA284" i="2"/>
  <c r="O276" i="2"/>
  <c r="N276" i="2"/>
  <c r="T276" i="2" s="1"/>
  <c r="F276" i="2" s="1"/>
  <c r="E276" i="2" s="1"/>
  <c r="O165" i="2"/>
  <c r="O70" i="2"/>
  <c r="W70" i="2" s="1"/>
  <c r="N70" i="2"/>
  <c r="T70" i="2" s="1"/>
  <c r="F70" i="2" s="1"/>
  <c r="E70" i="2" s="1"/>
  <c r="Q70" i="2"/>
  <c r="D70" i="2" s="1"/>
  <c r="C70" i="2" s="1"/>
  <c r="V503" i="2"/>
  <c r="U503" i="2"/>
  <c r="O381" i="2"/>
  <c r="Q381" i="2"/>
  <c r="D381" i="2" s="1"/>
  <c r="C381" i="2" s="1"/>
  <c r="N381" i="2"/>
  <c r="T381" i="2" s="1"/>
  <c r="F381" i="2" s="1"/>
  <c r="E381" i="2" s="1"/>
  <c r="O320" i="2"/>
  <c r="Q320" i="2"/>
  <c r="D320" i="2" s="1"/>
  <c r="C320" i="2" s="1"/>
  <c r="O314" i="2"/>
  <c r="O306" i="2"/>
  <c r="N306" i="2"/>
  <c r="T306" i="2" s="1"/>
  <c r="F306" i="2" s="1"/>
  <c r="E306" i="2" s="1"/>
  <c r="Q306" i="2"/>
  <c r="D306" i="2" s="1"/>
  <c r="C306" i="2" s="1"/>
  <c r="O299" i="2"/>
  <c r="N299" i="2"/>
  <c r="T299" i="2" s="1"/>
  <c r="F299" i="2" s="1"/>
  <c r="E299" i="2" s="1"/>
  <c r="O291" i="2"/>
  <c r="Q291" i="2"/>
  <c r="D291" i="2" s="1"/>
  <c r="C291" i="2" s="1"/>
  <c r="O239" i="2"/>
  <c r="N239" i="2"/>
  <c r="T239" i="2" s="1"/>
  <c r="F239" i="2" s="1"/>
  <c r="E239" i="2" s="1"/>
  <c r="O172" i="2"/>
  <c r="Q172" i="2"/>
  <c r="D172" i="2" s="1"/>
  <c r="C172" i="2" s="1"/>
  <c r="O77" i="2"/>
  <c r="W77" i="2" s="1"/>
  <c r="Q77" i="2"/>
  <c r="D77" i="2" s="1"/>
  <c r="C77" i="2" s="1"/>
  <c r="N77" i="2"/>
  <c r="T77" i="2" s="1"/>
  <c r="F77" i="2" s="1"/>
  <c r="E77" i="2" s="1"/>
  <c r="EA16" i="2"/>
  <c r="U489" i="2"/>
  <c r="V489" i="2"/>
  <c r="U457" i="2"/>
  <c r="V457" i="2"/>
  <c r="T26" i="2"/>
  <c r="F26" i="2" s="1"/>
  <c r="E26" i="2" s="1"/>
  <c r="V469" i="2"/>
  <c r="U469" i="2"/>
  <c r="U341" i="2"/>
  <c r="V341" i="2"/>
  <c r="U277" i="2"/>
  <c r="V277" i="2"/>
  <c r="U213" i="2"/>
  <c r="V213" i="2"/>
  <c r="T114" i="2"/>
  <c r="F114" i="2" s="1"/>
  <c r="E114" i="2" s="1"/>
  <c r="U481" i="2"/>
  <c r="V481" i="2"/>
  <c r="T426" i="2"/>
  <c r="F426" i="2" s="1"/>
  <c r="E426" i="2" s="1"/>
  <c r="V461" i="2"/>
  <c r="U461" i="2"/>
  <c r="U325" i="2"/>
  <c r="V325" i="2"/>
  <c r="U261" i="2"/>
  <c r="V261" i="2"/>
  <c r="U473" i="2"/>
  <c r="V473" i="2"/>
  <c r="U197" i="2"/>
  <c r="V197" i="2"/>
  <c r="T410" i="2"/>
  <c r="F410" i="2" s="1"/>
  <c r="E410" i="2" s="1"/>
  <c r="T402" i="2"/>
  <c r="F402" i="2" s="1"/>
  <c r="E402" i="2" s="1"/>
  <c r="V485" i="2"/>
  <c r="U485" i="2"/>
  <c r="U309" i="2"/>
  <c r="V309" i="2"/>
  <c r="U245" i="2"/>
  <c r="V245" i="2"/>
  <c r="T479" i="2"/>
  <c r="F479" i="2" s="1"/>
  <c r="E479" i="2" s="1"/>
  <c r="U497" i="2"/>
  <c r="V497" i="2"/>
  <c r="U465" i="2"/>
  <c r="V465" i="2"/>
  <c r="U453" i="2"/>
  <c r="V181" i="2"/>
  <c r="V165" i="2"/>
  <c r="V149" i="2"/>
  <c r="V133" i="2"/>
  <c r="V117" i="2"/>
  <c r="V101" i="2"/>
  <c r="V85" i="2"/>
  <c r="V69" i="2"/>
  <c r="V53" i="2"/>
  <c r="V37" i="2"/>
  <c r="V21" i="2"/>
  <c r="V5" i="2"/>
  <c r="O107" i="2"/>
  <c r="AG107" i="2"/>
  <c r="Q107" i="2"/>
  <c r="D107" i="2" s="1"/>
  <c r="C107" i="2" s="1"/>
  <c r="AA107" i="2"/>
  <c r="AU107" i="2"/>
  <c r="N107" i="2"/>
  <c r="T107" i="2" s="1"/>
  <c r="F107" i="2" s="1"/>
  <c r="E107" i="2" s="1"/>
  <c r="AM107" i="2"/>
  <c r="AS107" i="2"/>
  <c r="AC107" i="2"/>
  <c r="AI107" i="2"/>
  <c r="AO107" i="2"/>
  <c r="AY107" i="2"/>
  <c r="Y107" i="2"/>
  <c r="EA13" i="2"/>
  <c r="EA10" i="2"/>
  <c r="EA6" i="2"/>
  <c r="EA11" i="2"/>
  <c r="EA18" i="2"/>
  <c r="EA14" i="2"/>
  <c r="EA12" i="2"/>
  <c r="EA4" i="2"/>
  <c r="EA7" i="2"/>
  <c r="EA19" i="2"/>
  <c r="EA15" i="2"/>
  <c r="EA8" i="2"/>
  <c r="EA17" i="2"/>
  <c r="B107" i="2"/>
  <c r="O466" i="2"/>
  <c r="Q466" i="2"/>
  <c r="D466" i="2" s="1"/>
  <c r="C466" i="2" s="1"/>
  <c r="N466" i="2"/>
  <c r="T466" i="2" s="1"/>
  <c r="F466" i="2" s="1"/>
  <c r="E466" i="2" s="1"/>
  <c r="O459" i="2"/>
  <c r="Q459" i="2"/>
  <c r="D459" i="2" s="1"/>
  <c r="C459" i="2" s="1"/>
  <c r="N459" i="2"/>
  <c r="T459" i="2" s="1"/>
  <c r="F459" i="2" s="1"/>
  <c r="E459" i="2" s="1"/>
  <c r="O451" i="2"/>
  <c r="Q451" i="2"/>
  <c r="D451" i="2" s="1"/>
  <c r="C451" i="2" s="1"/>
  <c r="N451" i="2"/>
  <c r="T451" i="2" s="1"/>
  <c r="F451" i="2" s="1"/>
  <c r="E451" i="2" s="1"/>
  <c r="O438" i="2"/>
  <c r="N438" i="2"/>
  <c r="T438" i="2" s="1"/>
  <c r="F438" i="2" s="1"/>
  <c r="E438" i="2" s="1"/>
  <c r="O418" i="2"/>
  <c r="Q418" i="2"/>
  <c r="D418" i="2" s="1"/>
  <c r="C418" i="2" s="1"/>
  <c r="O63" i="2"/>
  <c r="Y63" i="2"/>
  <c r="AY63" i="2"/>
  <c r="Q63" i="2"/>
  <c r="D63" i="2" s="1"/>
  <c r="C63" i="2" s="1"/>
  <c r="AA63" i="2"/>
  <c r="AC63" i="2"/>
  <c r="AG63" i="2"/>
  <c r="AI63" i="2"/>
  <c r="N63" i="2"/>
  <c r="T63" i="2" s="1"/>
  <c r="F63" i="2" s="1"/>
  <c r="E63" i="2" s="1"/>
  <c r="AM63" i="2"/>
  <c r="AU63" i="2"/>
  <c r="O50" i="2"/>
  <c r="Y50" i="2"/>
  <c r="AO50" i="2"/>
  <c r="AA50" i="2"/>
  <c r="AC50" i="2"/>
  <c r="AS50" i="2"/>
  <c r="AU50" i="2"/>
  <c r="AG50" i="2"/>
  <c r="N50" i="2"/>
  <c r="T50" i="2" s="1"/>
  <c r="F50" i="2" s="1"/>
  <c r="E50" i="2" s="1"/>
  <c r="N17" i="2"/>
  <c r="T17" i="2" s="1"/>
  <c r="N9" i="2"/>
  <c r="T9" i="2" s="1"/>
  <c r="O281" i="2"/>
  <c r="Q281" i="2"/>
  <c r="D281" i="2" s="1"/>
  <c r="C281" i="2" s="1"/>
  <c r="N281" i="2"/>
  <c r="T281" i="2" s="1"/>
  <c r="F281" i="2" s="1"/>
  <c r="E281" i="2" s="1"/>
  <c r="O267" i="2"/>
  <c r="N267" i="2"/>
  <c r="T267" i="2" s="1"/>
  <c r="F267" i="2" s="1"/>
  <c r="E267" i="2" s="1"/>
  <c r="O249" i="2"/>
  <c r="N249" i="2"/>
  <c r="T249" i="2" s="1"/>
  <c r="F249" i="2" s="1"/>
  <c r="E249" i="2" s="1"/>
  <c r="Q249" i="2"/>
  <c r="D249" i="2" s="1"/>
  <c r="C249" i="2" s="1"/>
  <c r="O225" i="2"/>
  <c r="Q225" i="2"/>
  <c r="D225" i="2" s="1"/>
  <c r="C225" i="2" s="1"/>
  <c r="N225" i="2"/>
  <c r="T225" i="2" s="1"/>
  <c r="F225" i="2" s="1"/>
  <c r="E225" i="2" s="1"/>
  <c r="O345" i="2"/>
  <c r="N345" i="2"/>
  <c r="T345" i="2" s="1"/>
  <c r="F345" i="2" s="1"/>
  <c r="E345" i="2" s="1"/>
  <c r="Q345" i="2"/>
  <c r="D345" i="2" s="1"/>
  <c r="C345" i="2" s="1"/>
  <c r="O399" i="2"/>
  <c r="Q399" i="2"/>
  <c r="D399" i="2" s="1"/>
  <c r="C399" i="2" s="1"/>
  <c r="N399" i="2"/>
  <c r="T399" i="2" s="1"/>
  <c r="F399" i="2" s="1"/>
  <c r="E399" i="2" s="1"/>
  <c r="O393" i="2"/>
  <c r="N393" i="2"/>
  <c r="T393" i="2" s="1"/>
  <c r="F393" i="2" s="1"/>
  <c r="E393" i="2" s="1"/>
  <c r="O382" i="2"/>
  <c r="N382" i="2"/>
  <c r="T382" i="2" s="1"/>
  <c r="F382" i="2" s="1"/>
  <c r="E382" i="2" s="1"/>
  <c r="O430" i="2"/>
  <c r="O332" i="2"/>
  <c r="O203" i="2"/>
  <c r="O343" i="2"/>
  <c r="O247" i="2"/>
  <c r="Q247" i="2"/>
  <c r="D247" i="2" s="1"/>
  <c r="C247" i="2" s="1"/>
  <c r="O435" i="2"/>
  <c r="Q435" i="2"/>
  <c r="D435" i="2" s="1"/>
  <c r="C435" i="2" s="1"/>
  <c r="O410" i="2"/>
  <c r="Q292" i="2"/>
  <c r="D292" i="2" s="1"/>
  <c r="C292" i="2" s="1"/>
  <c r="O292" i="2"/>
  <c r="O22" i="2"/>
  <c r="O348" i="2"/>
  <c r="O193" i="2"/>
  <c r="Q193" i="2"/>
  <c r="D193" i="2" s="1"/>
  <c r="C193" i="2" s="1"/>
  <c r="Q111" i="2"/>
  <c r="D111" i="2" s="1"/>
  <c r="C111" i="2" s="1"/>
  <c r="O111" i="2"/>
  <c r="O257" i="2"/>
  <c r="O440" i="2"/>
  <c r="O395" i="2"/>
  <c r="Q395" i="2"/>
  <c r="D395" i="2" s="1"/>
  <c r="C395" i="2" s="1"/>
  <c r="O269" i="2"/>
  <c r="Q269" i="2"/>
  <c r="D269" i="2" s="1"/>
  <c r="C269" i="2" s="1"/>
  <c r="O339" i="2"/>
  <c r="Q339" i="2"/>
  <c r="D339" i="2" s="1"/>
  <c r="C339" i="2" s="1"/>
  <c r="O71" i="2"/>
  <c r="Q71" i="2"/>
  <c r="D71" i="2" s="1"/>
  <c r="C71" i="2" s="1"/>
  <c r="O199" i="2"/>
  <c r="N199" i="2"/>
  <c r="T199" i="2" s="1"/>
  <c r="F199" i="2" s="1"/>
  <c r="E199" i="2" s="1"/>
  <c r="AM199" i="2"/>
  <c r="AU199" i="2"/>
  <c r="Y199" i="2"/>
  <c r="AG199" i="2"/>
  <c r="AO199" i="2"/>
  <c r="AA199" i="2"/>
  <c r="AI199" i="2"/>
  <c r="AY199" i="2"/>
  <c r="AS199" i="2"/>
  <c r="AC199" i="2"/>
  <c r="X77" i="2"/>
  <c r="W54" i="2"/>
  <c r="O449" i="2"/>
  <c r="O318" i="2"/>
  <c r="O214" i="2"/>
  <c r="Q214" i="2"/>
  <c r="O303" i="2"/>
  <c r="Q303" i="2"/>
  <c r="O287" i="2"/>
  <c r="Q287" i="2"/>
  <c r="Q356" i="2"/>
  <c r="O302" i="2"/>
  <c r="Q302" i="2"/>
  <c r="O286" i="2"/>
  <c r="Q286" i="2"/>
  <c r="O246" i="2"/>
  <c r="Q246" i="2"/>
  <c r="O242" i="2"/>
  <c r="Q372" i="2"/>
  <c r="O210" i="2"/>
  <c r="Q238" i="2"/>
  <c r="CJ15" i="2"/>
  <c r="CJ12" i="2"/>
  <c r="CJ14" i="2"/>
  <c r="CJ10" i="2"/>
  <c r="CJ5" i="2"/>
  <c r="CJ19" i="2"/>
  <c r="CJ7" i="2"/>
  <c r="CJ18" i="2"/>
  <c r="CJ16" i="2"/>
  <c r="CJ6" i="2"/>
  <c r="CJ8" i="2"/>
  <c r="CJ4" i="2"/>
  <c r="CJ11" i="2"/>
  <c r="X136" i="2" l="1"/>
  <c r="X114" i="2"/>
  <c r="X43" i="2"/>
  <c r="X252" i="2"/>
  <c r="Z392" i="2"/>
  <c r="AB392" i="2" s="1"/>
  <c r="AD392" i="2" s="1"/>
  <c r="AF392" i="2" s="1"/>
  <c r="AH392" i="2" s="1"/>
  <c r="AJ392" i="2" s="1"/>
  <c r="AL392" i="2" s="1"/>
  <c r="AN392" i="2" s="1"/>
  <c r="AP392" i="2" s="1"/>
  <c r="AR392" i="2" s="1"/>
  <c r="AT392" i="2" s="1"/>
  <c r="AV392" i="2" s="1"/>
  <c r="AX392" i="2" s="1"/>
  <c r="AZ392" i="2" s="1"/>
  <c r="BA392" i="2" s="1"/>
  <c r="BD392" i="2" s="1"/>
  <c r="BE392" i="2" s="1"/>
  <c r="X328" i="2"/>
  <c r="X20" i="2"/>
  <c r="X322" i="2"/>
  <c r="Z322" i="2" s="1"/>
  <c r="AB322" i="2" s="1"/>
  <c r="AD322" i="2" s="1"/>
  <c r="X334" i="2"/>
  <c r="X262" i="2"/>
  <c r="Z262" i="2" s="1"/>
  <c r="AB262" i="2" s="1"/>
  <c r="AD262" i="2" s="1"/>
  <c r="AF262" i="2" s="1"/>
  <c r="AH262" i="2" s="1"/>
  <c r="AJ262" i="2" s="1"/>
  <c r="AL262" i="2" s="1"/>
  <c r="AN262" i="2" s="1"/>
  <c r="AP262" i="2" s="1"/>
  <c r="AR262" i="2" s="1"/>
  <c r="AT262" i="2" s="1"/>
  <c r="AV262" i="2" s="1"/>
  <c r="AX262" i="2" s="1"/>
  <c r="AZ262" i="2" s="1"/>
  <c r="BA262" i="2" s="1"/>
  <c r="BD262" i="2" s="1"/>
  <c r="BE262" i="2" s="1"/>
  <c r="W92" i="2"/>
  <c r="W194" i="2"/>
  <c r="X98" i="2"/>
  <c r="Z98" i="2" s="1"/>
  <c r="AB98" i="2" s="1"/>
  <c r="AD98" i="2" s="1"/>
  <c r="AF98" i="2" s="1"/>
  <c r="AH98" i="2" s="1"/>
  <c r="AJ98" i="2" s="1"/>
  <c r="AL98" i="2" s="1"/>
  <c r="AN98" i="2" s="1"/>
  <c r="AP98" i="2" s="1"/>
  <c r="AR98" i="2" s="1"/>
  <c r="AT98" i="2" s="1"/>
  <c r="AV98" i="2" s="1"/>
  <c r="AX98" i="2" s="1"/>
  <c r="AZ98" i="2" s="1"/>
  <c r="BA98" i="2" s="1"/>
  <c r="BD98" i="2" s="1"/>
  <c r="BE98" i="2" s="1"/>
  <c r="D17" i="2"/>
  <c r="C17" i="2" s="1"/>
  <c r="DX17" i="2"/>
  <c r="W408" i="2"/>
  <c r="X408" i="2"/>
  <c r="AC17" i="2"/>
  <c r="W73" i="2"/>
  <c r="X73" i="2"/>
  <c r="W368" i="2"/>
  <c r="X368" i="2"/>
  <c r="Z300" i="2"/>
  <c r="AB300" i="2" s="1"/>
  <c r="AD300" i="2" s="1"/>
  <c r="Z334" i="2"/>
  <c r="AB334" i="2" s="1"/>
  <c r="AD334" i="2" s="1"/>
  <c r="AF334" i="2" s="1"/>
  <c r="AH334" i="2" s="1"/>
  <c r="AJ334" i="2" s="1"/>
  <c r="AL334" i="2" s="1"/>
  <c r="AN334" i="2" s="1"/>
  <c r="AP334" i="2" s="1"/>
  <c r="AR334" i="2" s="1"/>
  <c r="AT334" i="2" s="1"/>
  <c r="AV334" i="2" s="1"/>
  <c r="AX334" i="2" s="1"/>
  <c r="AZ334" i="2" s="1"/>
  <c r="BA334" i="2" s="1"/>
  <c r="BD334" i="2" s="1"/>
  <c r="BE334" i="2" s="1"/>
  <c r="W426" i="2"/>
  <c r="X426" i="2"/>
  <c r="W470" i="2"/>
  <c r="X470" i="2"/>
  <c r="W363" i="2"/>
  <c r="X363" i="2"/>
  <c r="W422" i="2"/>
  <c r="X422" i="2"/>
  <c r="W356" i="2"/>
  <c r="X356" i="2"/>
  <c r="W379" i="2"/>
  <c r="X379" i="2"/>
  <c r="X370" i="2"/>
  <c r="Z370" i="2" s="1"/>
  <c r="AB370" i="2" s="1"/>
  <c r="AD370" i="2" s="1"/>
  <c r="AF370" i="2" s="1"/>
  <c r="AH370" i="2" s="1"/>
  <c r="AJ370" i="2" s="1"/>
  <c r="AL370" i="2" s="1"/>
  <c r="AN370" i="2" s="1"/>
  <c r="AP370" i="2" s="1"/>
  <c r="AR370" i="2" s="1"/>
  <c r="AT370" i="2" s="1"/>
  <c r="AV370" i="2" s="1"/>
  <c r="AX370" i="2" s="1"/>
  <c r="AZ370" i="2" s="1"/>
  <c r="BA370" i="2" s="1"/>
  <c r="BD370" i="2" s="1"/>
  <c r="BE370" i="2" s="1"/>
  <c r="W502" i="2"/>
  <c r="X502" i="2"/>
  <c r="W462" i="2"/>
  <c r="X462" i="2"/>
  <c r="AS16" i="2"/>
  <c r="X159" i="2"/>
  <c r="X352" i="2"/>
  <c r="Z352" i="2" s="1"/>
  <c r="AB352" i="2" s="1"/>
  <c r="AD352" i="2" s="1"/>
  <c r="W478" i="2"/>
  <c r="X478" i="2"/>
  <c r="X120" i="2"/>
  <c r="Z120" i="2" s="1"/>
  <c r="AB120" i="2" s="1"/>
  <c r="AD120" i="2" s="1"/>
  <c r="AF120" i="2" s="1"/>
  <c r="AH120" i="2" s="1"/>
  <c r="AJ120" i="2" s="1"/>
  <c r="AL120" i="2" s="1"/>
  <c r="AN120" i="2" s="1"/>
  <c r="AP120" i="2" s="1"/>
  <c r="AR120" i="2" s="1"/>
  <c r="AT120" i="2" s="1"/>
  <c r="AV120" i="2" s="1"/>
  <c r="AX120" i="2" s="1"/>
  <c r="AZ120" i="2" s="1"/>
  <c r="BA120" i="2" s="1"/>
  <c r="BD120" i="2" s="1"/>
  <c r="BE120" i="2" s="1"/>
  <c r="X35" i="2"/>
  <c r="Z35" i="2" s="1"/>
  <c r="AB35" i="2" s="1"/>
  <c r="AD35" i="2" s="1"/>
  <c r="AF35" i="2" s="1"/>
  <c r="AH35" i="2" s="1"/>
  <c r="AJ35" i="2" s="1"/>
  <c r="AL35" i="2" s="1"/>
  <c r="AN35" i="2" s="1"/>
  <c r="AP35" i="2" s="1"/>
  <c r="AR35" i="2" s="1"/>
  <c r="AT35" i="2" s="1"/>
  <c r="AV35" i="2" s="1"/>
  <c r="AX35" i="2" s="1"/>
  <c r="AZ35" i="2" s="1"/>
  <c r="BA35" i="2" s="1"/>
  <c r="BD35" i="2" s="1"/>
  <c r="BE35" i="2" s="1"/>
  <c r="X229" i="2"/>
  <c r="W91" i="2"/>
  <c r="X91" i="2"/>
  <c r="W402" i="2"/>
  <c r="X402" i="2"/>
  <c r="W347" i="2"/>
  <c r="X347" i="2"/>
  <c r="W394" i="2"/>
  <c r="X394" i="2"/>
  <c r="W491" i="2"/>
  <c r="X491" i="2"/>
  <c r="W364" i="2"/>
  <c r="X364" i="2"/>
  <c r="W486" i="2"/>
  <c r="X486" i="2"/>
  <c r="W499" i="2"/>
  <c r="Z499" i="2" s="1"/>
  <c r="AB499" i="2" s="1"/>
  <c r="AD499" i="2" s="1"/>
  <c r="AF499" i="2" s="1"/>
  <c r="AH499" i="2" s="1"/>
  <c r="AJ499" i="2" s="1"/>
  <c r="AL499" i="2" s="1"/>
  <c r="AN499" i="2" s="1"/>
  <c r="AP499" i="2" s="1"/>
  <c r="AR499" i="2" s="1"/>
  <c r="AT499" i="2" s="1"/>
  <c r="AV499" i="2" s="1"/>
  <c r="AX499" i="2" s="1"/>
  <c r="AZ499" i="2" s="1"/>
  <c r="BA499" i="2" s="1"/>
  <c r="BD499" i="2" s="1"/>
  <c r="BE499" i="2" s="1"/>
  <c r="X499" i="2"/>
  <c r="W446" i="2"/>
  <c r="X446" i="2"/>
  <c r="W323" i="2"/>
  <c r="X323" i="2"/>
  <c r="X386" i="2"/>
  <c r="Z386" i="2" s="1"/>
  <c r="AB386" i="2" s="1"/>
  <c r="AD386" i="2" s="1"/>
  <c r="AF386" i="2" s="1"/>
  <c r="AH386" i="2" s="1"/>
  <c r="AJ386" i="2" s="1"/>
  <c r="AL386" i="2" s="1"/>
  <c r="AN386" i="2" s="1"/>
  <c r="AP386" i="2" s="1"/>
  <c r="AR386" i="2" s="1"/>
  <c r="AT386" i="2" s="1"/>
  <c r="AV386" i="2" s="1"/>
  <c r="AX386" i="2" s="1"/>
  <c r="AZ386" i="2" s="1"/>
  <c r="BA386" i="2" s="1"/>
  <c r="BD386" i="2" s="1"/>
  <c r="BE386" i="2" s="1"/>
  <c r="X99" i="2"/>
  <c r="Z99" i="2" s="1"/>
  <c r="AB99" i="2" s="1"/>
  <c r="AD99" i="2" s="1"/>
  <c r="AF99" i="2" s="1"/>
  <c r="AH99" i="2" s="1"/>
  <c r="AJ99" i="2" s="1"/>
  <c r="AL99" i="2" s="1"/>
  <c r="AN99" i="2" s="1"/>
  <c r="AP99" i="2" s="1"/>
  <c r="AR99" i="2" s="1"/>
  <c r="AT99" i="2" s="1"/>
  <c r="AV99" i="2" s="1"/>
  <c r="AX99" i="2" s="1"/>
  <c r="AZ99" i="2" s="1"/>
  <c r="BA99" i="2" s="1"/>
  <c r="BD99" i="2" s="1"/>
  <c r="BE99" i="2" s="1"/>
  <c r="W28" i="2"/>
  <c r="Z28" i="2" s="1"/>
  <c r="AB28" i="2" s="1"/>
  <c r="AD28" i="2" s="1"/>
  <c r="AF28" i="2" s="1"/>
  <c r="AH28" i="2" s="1"/>
  <c r="AJ28" i="2" s="1"/>
  <c r="AL28" i="2" s="1"/>
  <c r="AN28" i="2" s="1"/>
  <c r="AP28" i="2" s="1"/>
  <c r="AR28" i="2" s="1"/>
  <c r="AT28" i="2" s="1"/>
  <c r="AV28" i="2" s="1"/>
  <c r="AX28" i="2" s="1"/>
  <c r="AZ28" i="2" s="1"/>
  <c r="BA28" i="2" s="1"/>
  <c r="BD28" i="2" s="1"/>
  <c r="BE28" i="2" s="1"/>
  <c r="X28" i="2"/>
  <c r="W371" i="2"/>
  <c r="X371" i="2"/>
  <c r="W45" i="2"/>
  <c r="Z45" i="2" s="1"/>
  <c r="AB45" i="2" s="1"/>
  <c r="AD45" i="2" s="1"/>
  <c r="AF45" i="2" s="1"/>
  <c r="AH45" i="2" s="1"/>
  <c r="AJ45" i="2" s="1"/>
  <c r="AL45" i="2" s="1"/>
  <c r="AN45" i="2" s="1"/>
  <c r="AP45" i="2" s="1"/>
  <c r="AR45" i="2" s="1"/>
  <c r="AT45" i="2" s="1"/>
  <c r="AV45" i="2" s="1"/>
  <c r="AX45" i="2" s="1"/>
  <c r="AZ45" i="2" s="1"/>
  <c r="BA45" i="2" s="1"/>
  <c r="BD45" i="2" s="1"/>
  <c r="BE45" i="2" s="1"/>
  <c r="W454" i="2"/>
  <c r="X454" i="2"/>
  <c r="W390" i="2"/>
  <c r="X390" i="2"/>
  <c r="W494" i="2"/>
  <c r="X494" i="2"/>
  <c r="W340" i="2"/>
  <c r="X340" i="2"/>
  <c r="W293" i="2"/>
  <c r="X293" i="2"/>
  <c r="W32" i="2"/>
  <c r="Z32" i="2" s="1"/>
  <c r="AB32" i="2" s="1"/>
  <c r="AD32" i="2" s="1"/>
  <c r="AF32" i="2" s="1"/>
  <c r="AH32" i="2" s="1"/>
  <c r="AJ32" i="2" s="1"/>
  <c r="AL32" i="2" s="1"/>
  <c r="AN32" i="2" s="1"/>
  <c r="AP32" i="2" s="1"/>
  <c r="AR32" i="2" s="1"/>
  <c r="AT32" i="2" s="1"/>
  <c r="AV32" i="2" s="1"/>
  <c r="AX32" i="2" s="1"/>
  <c r="AZ32" i="2" s="1"/>
  <c r="BA32" i="2" s="1"/>
  <c r="BD32" i="2" s="1"/>
  <c r="BE32" i="2" s="1"/>
  <c r="X157" i="2"/>
  <c r="Z157" i="2" s="1"/>
  <c r="AB157" i="2" s="1"/>
  <c r="AD157" i="2" s="1"/>
  <c r="AF157" i="2" s="1"/>
  <c r="AH157" i="2" s="1"/>
  <c r="AJ157" i="2" s="1"/>
  <c r="AL157" i="2" s="1"/>
  <c r="AN157" i="2" s="1"/>
  <c r="AP157" i="2" s="1"/>
  <c r="AR157" i="2" s="1"/>
  <c r="AT157" i="2" s="1"/>
  <c r="AV157" i="2" s="1"/>
  <c r="AX157" i="2" s="1"/>
  <c r="AZ157" i="2" s="1"/>
  <c r="BA157" i="2" s="1"/>
  <c r="BD157" i="2" s="1"/>
  <c r="BE157" i="2" s="1"/>
  <c r="W254" i="2"/>
  <c r="X254" i="2"/>
  <c r="W372" i="2"/>
  <c r="X372" i="2"/>
  <c r="W182" i="2"/>
  <c r="X182" i="2"/>
  <c r="W189" i="2"/>
  <c r="X189" i="2"/>
  <c r="W213" i="2"/>
  <c r="X213" i="2"/>
  <c r="W205" i="2"/>
  <c r="X205" i="2"/>
  <c r="AM16" i="2"/>
  <c r="Y10" i="2"/>
  <c r="W425" i="2"/>
  <c r="X425" i="2"/>
  <c r="W261" i="2"/>
  <c r="X261" i="2"/>
  <c r="W174" i="2"/>
  <c r="X174" i="2"/>
  <c r="W197" i="2"/>
  <c r="X197" i="2"/>
  <c r="X40" i="2"/>
  <c r="Z40" i="2" s="1"/>
  <c r="AB40" i="2" s="1"/>
  <c r="AD40" i="2" s="1"/>
  <c r="AF40" i="2" s="1"/>
  <c r="AH40" i="2" s="1"/>
  <c r="AJ40" i="2" s="1"/>
  <c r="AL40" i="2" s="1"/>
  <c r="AN40" i="2" s="1"/>
  <c r="AP40" i="2" s="1"/>
  <c r="AR40" i="2" s="1"/>
  <c r="AT40" i="2" s="1"/>
  <c r="AV40" i="2" s="1"/>
  <c r="AX40" i="2" s="1"/>
  <c r="AZ40" i="2" s="1"/>
  <c r="BA40" i="2" s="1"/>
  <c r="BD40" i="2" s="1"/>
  <c r="BE40" i="2" s="1"/>
  <c r="X102" i="2"/>
  <c r="Z102" i="2" s="1"/>
  <c r="AB102" i="2" s="1"/>
  <c r="AD102" i="2" s="1"/>
  <c r="AF102" i="2" s="1"/>
  <c r="AH102" i="2" s="1"/>
  <c r="AJ102" i="2" s="1"/>
  <c r="AL102" i="2" s="1"/>
  <c r="AN102" i="2" s="1"/>
  <c r="AP102" i="2" s="1"/>
  <c r="AR102" i="2" s="1"/>
  <c r="AT102" i="2" s="1"/>
  <c r="AV102" i="2" s="1"/>
  <c r="AX102" i="2" s="1"/>
  <c r="AZ102" i="2" s="1"/>
  <c r="BA102" i="2" s="1"/>
  <c r="BD102" i="2" s="1"/>
  <c r="BE102" i="2" s="1"/>
  <c r="W134" i="2"/>
  <c r="X134" i="2"/>
  <c r="W150" i="2"/>
  <c r="X150" i="2"/>
  <c r="W166" i="2"/>
  <c r="X166" i="2"/>
  <c r="W221" i="2"/>
  <c r="X221" i="2"/>
  <c r="W253" i="2"/>
  <c r="X253" i="2"/>
  <c r="W126" i="2"/>
  <c r="X126" i="2"/>
  <c r="W142" i="2"/>
  <c r="X142" i="2"/>
  <c r="W158" i="2"/>
  <c r="X158" i="2"/>
  <c r="W324" i="2"/>
  <c r="X324" i="2"/>
  <c r="DX10" i="2"/>
  <c r="AS13" i="2"/>
  <c r="DX13" i="2"/>
  <c r="AY13" i="2"/>
  <c r="AM13" i="2"/>
  <c r="W65" i="2"/>
  <c r="X65" i="2"/>
  <c r="AQ186" i="2"/>
  <c r="AW186" i="2"/>
  <c r="AK186" i="2"/>
  <c r="AE186" i="2"/>
  <c r="AE31" i="2"/>
  <c r="AK31" i="2"/>
  <c r="AQ31" i="2"/>
  <c r="AW31" i="2"/>
  <c r="W463" i="2"/>
  <c r="X463" i="2"/>
  <c r="W113" i="2"/>
  <c r="X113" i="2"/>
  <c r="AQ440" i="2"/>
  <c r="AK440" i="2"/>
  <c r="AE440" i="2"/>
  <c r="AW440" i="2"/>
  <c r="AE193" i="2"/>
  <c r="AK193" i="2"/>
  <c r="AQ193" i="2"/>
  <c r="AW193" i="2"/>
  <c r="AG16" i="2"/>
  <c r="AE23" i="2"/>
  <c r="AW307" i="2"/>
  <c r="AK136" i="2"/>
  <c r="AK168" i="2"/>
  <c r="X164" i="2"/>
  <c r="Z164" i="2" s="1"/>
  <c r="AB164" i="2" s="1"/>
  <c r="AD164" i="2" s="1"/>
  <c r="AF164" i="2" s="1"/>
  <c r="AH164" i="2" s="1"/>
  <c r="AJ164" i="2" s="1"/>
  <c r="AL164" i="2" s="1"/>
  <c r="AN164" i="2" s="1"/>
  <c r="AP164" i="2" s="1"/>
  <c r="AR164" i="2" s="1"/>
  <c r="AT164" i="2" s="1"/>
  <c r="AV164" i="2" s="1"/>
  <c r="AX164" i="2" s="1"/>
  <c r="AZ164" i="2" s="1"/>
  <c r="BA164" i="2" s="1"/>
  <c r="BD164" i="2" s="1"/>
  <c r="BE164" i="2" s="1"/>
  <c r="AQ56" i="2"/>
  <c r="AQ75" i="2"/>
  <c r="AE75" i="2"/>
  <c r="AW75" i="2"/>
  <c r="AK75" i="2"/>
  <c r="AQ257" i="2"/>
  <c r="AE257" i="2"/>
  <c r="AW257" i="2"/>
  <c r="AK257" i="2"/>
  <c r="AW300" i="2"/>
  <c r="AK300" i="2"/>
  <c r="AQ300" i="2"/>
  <c r="AE300" i="2"/>
  <c r="W81" i="2"/>
  <c r="X81" i="2"/>
  <c r="W496" i="2"/>
  <c r="X496" i="2"/>
  <c r="AK417" i="2"/>
  <c r="AQ417" i="2"/>
  <c r="AW417" i="2"/>
  <c r="AE417" i="2"/>
  <c r="AK478" i="2"/>
  <c r="AQ478" i="2"/>
  <c r="AW478" i="2"/>
  <c r="AE478" i="2"/>
  <c r="W82" i="2"/>
  <c r="X82" i="2"/>
  <c r="W409" i="2"/>
  <c r="X409" i="2"/>
  <c r="W441" i="2"/>
  <c r="X441" i="2"/>
  <c r="AK63" i="2"/>
  <c r="AW63" i="2"/>
  <c r="AE63" i="2"/>
  <c r="AQ63" i="2"/>
  <c r="AQ177" i="2"/>
  <c r="AE177" i="2"/>
  <c r="AW177" i="2"/>
  <c r="AK177" i="2"/>
  <c r="W27" i="2"/>
  <c r="X27" i="2"/>
  <c r="W75" i="2"/>
  <c r="X75" i="2"/>
  <c r="AK29" i="2"/>
  <c r="AW29" i="2"/>
  <c r="AE29" i="2"/>
  <c r="AQ29" i="2"/>
  <c r="AE30" i="2"/>
  <c r="AQ30" i="2"/>
  <c r="AW30" i="2"/>
  <c r="AK30" i="2"/>
  <c r="AE373" i="2"/>
  <c r="AK373" i="2"/>
  <c r="AQ373" i="2"/>
  <c r="AW373" i="2"/>
  <c r="AE351" i="2"/>
  <c r="AW351" i="2"/>
  <c r="AK351" i="2"/>
  <c r="AQ351" i="2"/>
  <c r="AQ390" i="2"/>
  <c r="AE390" i="2"/>
  <c r="AW390" i="2"/>
  <c r="AK390" i="2"/>
  <c r="AQ74" i="2"/>
  <c r="AE74" i="2"/>
  <c r="AW74" i="2"/>
  <c r="AK74" i="2"/>
  <c r="AQ321" i="2"/>
  <c r="AE321" i="2"/>
  <c r="AW321" i="2"/>
  <c r="AK321" i="2"/>
  <c r="AQ344" i="2"/>
  <c r="AE344" i="2"/>
  <c r="AW344" i="2"/>
  <c r="AK344" i="2"/>
  <c r="W415" i="2"/>
  <c r="X415" i="2"/>
  <c r="W423" i="2"/>
  <c r="X423" i="2"/>
  <c r="W447" i="2"/>
  <c r="X447" i="2"/>
  <c r="W479" i="2"/>
  <c r="X479" i="2"/>
  <c r="AW299" i="2"/>
  <c r="AE299" i="2"/>
  <c r="AQ299" i="2"/>
  <c r="AK299" i="2"/>
  <c r="W74" i="2"/>
  <c r="X74" i="2"/>
  <c r="AK434" i="2"/>
  <c r="AW434" i="2"/>
  <c r="AE434" i="2"/>
  <c r="AQ434" i="2"/>
  <c r="W503" i="2"/>
  <c r="X503" i="2"/>
  <c r="X26" i="2"/>
  <c r="Z26" i="2" s="1"/>
  <c r="AB26" i="2" s="1"/>
  <c r="AD26" i="2" s="1"/>
  <c r="AF26" i="2" s="1"/>
  <c r="AH26" i="2" s="1"/>
  <c r="AJ26" i="2" s="1"/>
  <c r="AL26" i="2" s="1"/>
  <c r="AN26" i="2" s="1"/>
  <c r="AP26" i="2" s="1"/>
  <c r="AR26" i="2" s="1"/>
  <c r="AT26" i="2" s="1"/>
  <c r="AV26" i="2" s="1"/>
  <c r="AX26" i="2" s="1"/>
  <c r="AZ26" i="2" s="1"/>
  <c r="BA26" i="2" s="1"/>
  <c r="BD26" i="2" s="1"/>
  <c r="BE26" i="2" s="1"/>
  <c r="AQ314" i="2"/>
  <c r="AE314" i="2"/>
  <c r="AW314" i="2"/>
  <c r="AK314" i="2"/>
  <c r="AY16" i="2"/>
  <c r="W354" i="2"/>
  <c r="X354" i="2"/>
  <c r="AQ315" i="2"/>
  <c r="AK315" i="2"/>
  <c r="AE315" i="2"/>
  <c r="AW315" i="2"/>
  <c r="W407" i="2"/>
  <c r="X407" i="2"/>
  <c r="AW270" i="2"/>
  <c r="AQ270" i="2"/>
  <c r="AK270" i="2"/>
  <c r="AE270" i="2"/>
  <c r="AC16" i="2"/>
  <c r="X171" i="2"/>
  <c r="Z171" i="2" s="1"/>
  <c r="AB171" i="2" s="1"/>
  <c r="AD171" i="2" s="1"/>
  <c r="AF171" i="2" s="1"/>
  <c r="AH171" i="2" s="1"/>
  <c r="AJ171" i="2" s="1"/>
  <c r="AL171" i="2" s="1"/>
  <c r="AN171" i="2" s="1"/>
  <c r="AP171" i="2" s="1"/>
  <c r="AR171" i="2" s="1"/>
  <c r="AT171" i="2" s="1"/>
  <c r="AV171" i="2" s="1"/>
  <c r="AX171" i="2" s="1"/>
  <c r="AZ171" i="2" s="1"/>
  <c r="BA171" i="2" s="1"/>
  <c r="BD171" i="2" s="1"/>
  <c r="BE171" i="2" s="1"/>
  <c r="AW23" i="2"/>
  <c r="AQ307" i="2"/>
  <c r="AQ136" i="2"/>
  <c r="AW168" i="2"/>
  <c r="AK56" i="2"/>
  <c r="W49" i="2"/>
  <c r="X49" i="2"/>
  <c r="W432" i="2"/>
  <c r="X432" i="2"/>
  <c r="W58" i="2"/>
  <c r="X58" i="2"/>
  <c r="W234" i="2"/>
  <c r="X234" i="2"/>
  <c r="W377" i="2"/>
  <c r="X377" i="2"/>
  <c r="AE244" i="2"/>
  <c r="AW244" i="2"/>
  <c r="AK244" i="2"/>
  <c r="AQ244" i="2"/>
  <c r="AK448" i="2"/>
  <c r="AQ448" i="2"/>
  <c r="AE448" i="2"/>
  <c r="AW448" i="2"/>
  <c r="AE380" i="2"/>
  <c r="AK380" i="2"/>
  <c r="AW380" i="2"/>
  <c r="AQ380" i="2"/>
  <c r="AQ449" i="2"/>
  <c r="AW449" i="2"/>
  <c r="AE449" i="2"/>
  <c r="AK449" i="2"/>
  <c r="AQ322" i="2"/>
  <c r="AK322" i="2"/>
  <c r="AE322" i="2"/>
  <c r="AW322" i="2"/>
  <c r="AE278" i="2"/>
  <c r="AK278" i="2"/>
  <c r="AQ278" i="2"/>
  <c r="AW278" i="2"/>
  <c r="W105" i="2"/>
  <c r="X105" i="2"/>
  <c r="W384" i="2"/>
  <c r="X384" i="2"/>
  <c r="AQ409" i="2"/>
  <c r="AE409" i="2"/>
  <c r="AW409" i="2"/>
  <c r="AK409" i="2"/>
  <c r="AK169" i="2"/>
  <c r="AQ169" i="2"/>
  <c r="AW169" i="2"/>
  <c r="AE169" i="2"/>
  <c r="AE502" i="2"/>
  <c r="AW502" i="2"/>
  <c r="AK502" i="2"/>
  <c r="AQ502" i="2"/>
  <c r="AW365" i="2"/>
  <c r="AK365" i="2"/>
  <c r="AQ365" i="2"/>
  <c r="AE365" i="2"/>
  <c r="X41" i="2"/>
  <c r="Z41" i="2" s="1"/>
  <c r="AB41" i="2" s="1"/>
  <c r="AD41" i="2" s="1"/>
  <c r="AF41" i="2" s="1"/>
  <c r="AH41" i="2" s="1"/>
  <c r="AJ41" i="2" s="1"/>
  <c r="AL41" i="2" s="1"/>
  <c r="AN41" i="2" s="1"/>
  <c r="AP41" i="2" s="1"/>
  <c r="AR41" i="2" s="1"/>
  <c r="AT41" i="2" s="1"/>
  <c r="AV41" i="2" s="1"/>
  <c r="AX41" i="2" s="1"/>
  <c r="AZ41" i="2" s="1"/>
  <c r="BA41" i="2" s="1"/>
  <c r="BD41" i="2" s="1"/>
  <c r="BE41" i="2" s="1"/>
  <c r="X183" i="2"/>
  <c r="Z183" i="2" s="1"/>
  <c r="AB183" i="2" s="1"/>
  <c r="AD183" i="2" s="1"/>
  <c r="AF183" i="2" s="1"/>
  <c r="AH183" i="2" s="1"/>
  <c r="AJ183" i="2" s="1"/>
  <c r="AL183" i="2" s="1"/>
  <c r="AN183" i="2" s="1"/>
  <c r="AP183" i="2" s="1"/>
  <c r="AR183" i="2" s="1"/>
  <c r="AT183" i="2" s="1"/>
  <c r="AV183" i="2" s="1"/>
  <c r="AX183" i="2" s="1"/>
  <c r="AZ183" i="2" s="1"/>
  <c r="BA183" i="2" s="1"/>
  <c r="BD183" i="2" s="1"/>
  <c r="BE183" i="2" s="1"/>
  <c r="AK55" i="2"/>
  <c r="AK307" i="2"/>
  <c r="AW136" i="2"/>
  <c r="AE168" i="2"/>
  <c r="AK206" i="2"/>
  <c r="AW206" i="2"/>
  <c r="AE206" i="2"/>
  <c r="AQ206" i="2"/>
  <c r="AE308" i="2"/>
  <c r="AK308" i="2"/>
  <c r="AQ308" i="2"/>
  <c r="AW308" i="2"/>
  <c r="W57" i="2"/>
  <c r="X57" i="2"/>
  <c r="W97" i="2"/>
  <c r="X97" i="2"/>
  <c r="W241" i="2"/>
  <c r="X241" i="2"/>
  <c r="AW42" i="2"/>
  <c r="AQ42" i="2"/>
  <c r="AE42" i="2"/>
  <c r="AK42" i="2"/>
  <c r="AE221" i="2"/>
  <c r="AW221" i="2"/>
  <c r="AQ221" i="2"/>
  <c r="AK221" i="2"/>
  <c r="AE424" i="2"/>
  <c r="AW424" i="2"/>
  <c r="AK424" i="2"/>
  <c r="AQ424" i="2"/>
  <c r="AK493" i="2"/>
  <c r="AQ493" i="2"/>
  <c r="AE493" i="2"/>
  <c r="AW493" i="2"/>
  <c r="W90" i="2"/>
  <c r="X90" i="2"/>
  <c r="AQ153" i="2"/>
  <c r="AE153" i="2"/>
  <c r="AW153" i="2"/>
  <c r="AK153" i="2"/>
  <c r="AQ185" i="2"/>
  <c r="AE185" i="2"/>
  <c r="AK185" i="2"/>
  <c r="AW185" i="2"/>
  <c r="AQ455" i="2"/>
  <c r="AW455" i="2"/>
  <c r="AE455" i="2"/>
  <c r="AK455" i="2"/>
  <c r="AQ487" i="2"/>
  <c r="AE487" i="2"/>
  <c r="AW487" i="2"/>
  <c r="AK487" i="2"/>
  <c r="AE350" i="2"/>
  <c r="AK350" i="2"/>
  <c r="AQ350" i="2"/>
  <c r="AW350" i="2"/>
  <c r="AE81" i="2"/>
  <c r="AW81" i="2"/>
  <c r="AK81" i="2"/>
  <c r="AQ81" i="2"/>
  <c r="AE366" i="2"/>
  <c r="AK366" i="2"/>
  <c r="AQ366" i="2"/>
  <c r="AW366" i="2"/>
  <c r="AE397" i="2"/>
  <c r="AK397" i="2"/>
  <c r="AQ397" i="2"/>
  <c r="AW397" i="2"/>
  <c r="AK352" i="2"/>
  <c r="AQ352" i="2"/>
  <c r="AW352" i="2"/>
  <c r="AE352" i="2"/>
  <c r="W439" i="2"/>
  <c r="X439" i="2"/>
  <c r="AQ279" i="2"/>
  <c r="AW279" i="2"/>
  <c r="AE279" i="2"/>
  <c r="AK279" i="2"/>
  <c r="AQ433" i="2"/>
  <c r="AW433" i="2"/>
  <c r="AE433" i="2"/>
  <c r="AK433" i="2"/>
  <c r="AK313" i="2"/>
  <c r="AQ313" i="2"/>
  <c r="AE313" i="2"/>
  <c r="AW313" i="2"/>
  <c r="AE367" i="2"/>
  <c r="AW367" i="2"/>
  <c r="AK367" i="2"/>
  <c r="AQ367" i="2"/>
  <c r="AE228" i="2"/>
  <c r="AW228" i="2"/>
  <c r="AQ228" i="2"/>
  <c r="AK228" i="2"/>
  <c r="W33" i="2"/>
  <c r="X33" i="2"/>
  <c r="W416" i="2"/>
  <c r="X416" i="2"/>
  <c r="W401" i="2"/>
  <c r="X401" i="2"/>
  <c r="AQ230" i="2"/>
  <c r="AE230" i="2"/>
  <c r="AW230" i="2"/>
  <c r="AK230" i="2"/>
  <c r="AE22" i="2"/>
  <c r="AK22" i="2"/>
  <c r="AW22" i="2"/>
  <c r="AQ22" i="2"/>
  <c r="AQ256" i="2"/>
  <c r="AE256" i="2"/>
  <c r="AK256" i="2"/>
  <c r="AW256" i="2"/>
  <c r="AQ382" i="2"/>
  <c r="AE382" i="2"/>
  <c r="AW382" i="2"/>
  <c r="AK382" i="2"/>
  <c r="AK375" i="2"/>
  <c r="AQ375" i="2"/>
  <c r="AW375" i="2"/>
  <c r="AE375" i="2"/>
  <c r="W353" i="2"/>
  <c r="X353" i="2"/>
  <c r="AQ236" i="2"/>
  <c r="AW236" i="2"/>
  <c r="AE236" i="2"/>
  <c r="AK236" i="2"/>
  <c r="AE441" i="2"/>
  <c r="AW441" i="2"/>
  <c r="AK441" i="2"/>
  <c r="AQ441" i="2"/>
  <c r="AE320" i="2"/>
  <c r="AK320" i="2"/>
  <c r="AQ320" i="2"/>
  <c r="AW320" i="2"/>
  <c r="X282" i="2"/>
  <c r="Z282" i="2" s="1"/>
  <c r="AB282" i="2" s="1"/>
  <c r="AD282" i="2" s="1"/>
  <c r="AF282" i="2" s="1"/>
  <c r="AH282" i="2" s="1"/>
  <c r="AJ282" i="2" s="1"/>
  <c r="AL282" i="2" s="1"/>
  <c r="AN282" i="2" s="1"/>
  <c r="AP282" i="2" s="1"/>
  <c r="AR282" i="2" s="1"/>
  <c r="AT282" i="2" s="1"/>
  <c r="AV282" i="2" s="1"/>
  <c r="AX282" i="2" s="1"/>
  <c r="AZ282" i="2" s="1"/>
  <c r="BA282" i="2" s="1"/>
  <c r="BD282" i="2" s="1"/>
  <c r="BE282" i="2" s="1"/>
  <c r="X86" i="2"/>
  <c r="Z86" i="2" s="1"/>
  <c r="AB86" i="2" s="1"/>
  <c r="AD86" i="2" s="1"/>
  <c r="AF86" i="2" s="1"/>
  <c r="AH86" i="2" s="1"/>
  <c r="AJ86" i="2" s="1"/>
  <c r="AL86" i="2" s="1"/>
  <c r="AN86" i="2" s="1"/>
  <c r="AP86" i="2" s="1"/>
  <c r="AR86" i="2" s="1"/>
  <c r="AT86" i="2" s="1"/>
  <c r="AV86" i="2" s="1"/>
  <c r="AX86" i="2" s="1"/>
  <c r="AZ86" i="2" s="1"/>
  <c r="BA86" i="2" s="1"/>
  <c r="BD86" i="2" s="1"/>
  <c r="BE86" i="2" s="1"/>
  <c r="AE55" i="2"/>
  <c r="X131" i="2"/>
  <c r="Z131" i="2" s="1"/>
  <c r="AB131" i="2" s="1"/>
  <c r="AD131" i="2" s="1"/>
  <c r="AF131" i="2" s="1"/>
  <c r="AH131" i="2" s="1"/>
  <c r="AJ131" i="2" s="1"/>
  <c r="AL131" i="2" s="1"/>
  <c r="AN131" i="2" s="1"/>
  <c r="AP131" i="2" s="1"/>
  <c r="AR131" i="2" s="1"/>
  <c r="AT131" i="2" s="1"/>
  <c r="AV131" i="2" s="1"/>
  <c r="AX131" i="2" s="1"/>
  <c r="AZ131" i="2" s="1"/>
  <c r="BA131" i="2" s="1"/>
  <c r="BD131" i="2" s="1"/>
  <c r="BE131" i="2" s="1"/>
  <c r="X47" i="2"/>
  <c r="Z47" i="2" s="1"/>
  <c r="AB47" i="2" s="1"/>
  <c r="AD47" i="2" s="1"/>
  <c r="AF47" i="2" s="1"/>
  <c r="AH47" i="2" s="1"/>
  <c r="AJ47" i="2" s="1"/>
  <c r="AL47" i="2" s="1"/>
  <c r="AN47" i="2" s="1"/>
  <c r="AP47" i="2" s="1"/>
  <c r="AR47" i="2" s="1"/>
  <c r="AT47" i="2" s="1"/>
  <c r="AV47" i="2" s="1"/>
  <c r="AX47" i="2" s="1"/>
  <c r="AZ47" i="2" s="1"/>
  <c r="BA47" i="2" s="1"/>
  <c r="BD47" i="2" s="1"/>
  <c r="BE47" i="2" s="1"/>
  <c r="W400" i="2"/>
  <c r="X400" i="2"/>
  <c r="W448" i="2"/>
  <c r="X448" i="2"/>
  <c r="W66" i="2"/>
  <c r="X66" i="2"/>
  <c r="W385" i="2"/>
  <c r="X385" i="2"/>
  <c r="W417" i="2"/>
  <c r="X417" i="2"/>
  <c r="AE425" i="2"/>
  <c r="AW425" i="2"/>
  <c r="AK425" i="2"/>
  <c r="AQ425" i="2"/>
  <c r="W51" i="2"/>
  <c r="X51" i="2"/>
  <c r="W59" i="2"/>
  <c r="X59" i="2"/>
  <c r="W378" i="2"/>
  <c r="X378" i="2"/>
  <c r="AE170" i="2"/>
  <c r="AK170" i="2"/>
  <c r="AW170" i="2"/>
  <c r="AQ170" i="2"/>
  <c r="AK388" i="2"/>
  <c r="AQ388" i="2"/>
  <c r="AW388" i="2"/>
  <c r="AE388" i="2"/>
  <c r="AQ330" i="2"/>
  <c r="AK330" i="2"/>
  <c r="AE330" i="2"/>
  <c r="AW330" i="2"/>
  <c r="AK359" i="2"/>
  <c r="AQ359" i="2"/>
  <c r="AW359" i="2"/>
  <c r="AE359" i="2"/>
  <c r="W487" i="2"/>
  <c r="X487" i="2"/>
  <c r="W67" i="2"/>
  <c r="X67" i="2"/>
  <c r="Y16" i="2"/>
  <c r="W456" i="2"/>
  <c r="X456" i="2"/>
  <c r="AE462" i="2"/>
  <c r="AW462" i="2"/>
  <c r="AK462" i="2"/>
  <c r="AQ462" i="2"/>
  <c r="W34" i="2"/>
  <c r="X34" i="2"/>
  <c r="W433" i="2"/>
  <c r="X433" i="2"/>
  <c r="W42" i="2"/>
  <c r="X42" i="2"/>
  <c r="W106" i="2"/>
  <c r="X106" i="2"/>
  <c r="AE93" i="2"/>
  <c r="AW93" i="2"/>
  <c r="AK93" i="2"/>
  <c r="AQ93" i="2"/>
  <c r="W391" i="2"/>
  <c r="X391" i="2"/>
  <c r="W455" i="2"/>
  <c r="X455" i="2"/>
  <c r="AW55" i="2"/>
  <c r="AQ214" i="2"/>
  <c r="AE214" i="2"/>
  <c r="AW214" i="2"/>
  <c r="AK214" i="2"/>
  <c r="AE272" i="2"/>
  <c r="AK272" i="2"/>
  <c r="AQ272" i="2"/>
  <c r="AW272" i="2"/>
  <c r="AK492" i="2"/>
  <c r="AQ492" i="2"/>
  <c r="AW492" i="2"/>
  <c r="AE492" i="2"/>
  <c r="W344" i="2"/>
  <c r="X344" i="2"/>
  <c r="AW106" i="2"/>
  <c r="AK106" i="2"/>
  <c r="AQ106" i="2"/>
  <c r="AE106" i="2"/>
  <c r="AW265" i="2"/>
  <c r="AK265" i="2"/>
  <c r="AE265" i="2"/>
  <c r="AQ265" i="2"/>
  <c r="AE501" i="2"/>
  <c r="AK501" i="2"/>
  <c r="AQ501" i="2"/>
  <c r="AW501" i="2"/>
  <c r="AK49" i="2"/>
  <c r="AQ49" i="2"/>
  <c r="AW49" i="2"/>
  <c r="AE49" i="2"/>
  <c r="AQ161" i="2"/>
  <c r="AE161" i="2"/>
  <c r="AW161" i="2"/>
  <c r="AK161" i="2"/>
  <c r="AK222" i="2"/>
  <c r="AW222" i="2"/>
  <c r="AE222" i="2"/>
  <c r="AQ222" i="2"/>
  <c r="AE494" i="2"/>
  <c r="AQ494" i="2"/>
  <c r="AW494" i="2"/>
  <c r="AK494" i="2"/>
  <c r="W330" i="2"/>
  <c r="X330" i="2"/>
  <c r="AQ358" i="2"/>
  <c r="AW358" i="2"/>
  <c r="AE358" i="2"/>
  <c r="AK358" i="2"/>
  <c r="AE389" i="2"/>
  <c r="AK389" i="2"/>
  <c r="AQ389" i="2"/>
  <c r="AW389" i="2"/>
  <c r="AK249" i="2"/>
  <c r="AQ249" i="2"/>
  <c r="AW249" i="2"/>
  <c r="AE249" i="2"/>
  <c r="AQ374" i="2"/>
  <c r="AW374" i="2"/>
  <c r="AE374" i="2"/>
  <c r="AK374" i="2"/>
  <c r="AQ306" i="2"/>
  <c r="AK306" i="2"/>
  <c r="AW306" i="2"/>
  <c r="AE306" i="2"/>
  <c r="Z159" i="2"/>
  <c r="AB159" i="2" s="1"/>
  <c r="AD159" i="2" s="1"/>
  <c r="AF159" i="2" s="1"/>
  <c r="AH159" i="2" s="1"/>
  <c r="AJ159" i="2" s="1"/>
  <c r="AL159" i="2" s="1"/>
  <c r="AN159" i="2" s="1"/>
  <c r="AP159" i="2" s="1"/>
  <c r="AR159" i="2" s="1"/>
  <c r="AT159" i="2" s="1"/>
  <c r="AV159" i="2" s="1"/>
  <c r="AX159" i="2" s="1"/>
  <c r="AZ159" i="2" s="1"/>
  <c r="BA159" i="2" s="1"/>
  <c r="BD159" i="2" s="1"/>
  <c r="BE159" i="2" s="1"/>
  <c r="Y13" i="2"/>
  <c r="D16" i="2"/>
  <c r="C16" i="2" s="1"/>
  <c r="DX16" i="2"/>
  <c r="Z96" i="2"/>
  <c r="AB96" i="2" s="1"/>
  <c r="AD96" i="2" s="1"/>
  <c r="AF96" i="2" s="1"/>
  <c r="AH96" i="2" s="1"/>
  <c r="AJ96" i="2" s="1"/>
  <c r="AL96" i="2" s="1"/>
  <c r="AN96" i="2" s="1"/>
  <c r="AP96" i="2" s="1"/>
  <c r="AR96" i="2" s="1"/>
  <c r="AT96" i="2" s="1"/>
  <c r="AV96" i="2" s="1"/>
  <c r="AX96" i="2" s="1"/>
  <c r="AZ96" i="2" s="1"/>
  <c r="BA96" i="2" s="1"/>
  <c r="BD96" i="2" s="1"/>
  <c r="BE96" i="2" s="1"/>
  <c r="Z328" i="2"/>
  <c r="AB328" i="2" s="1"/>
  <c r="AD328" i="2" s="1"/>
  <c r="AF328" i="2" s="1"/>
  <c r="AH328" i="2" s="1"/>
  <c r="AJ328" i="2" s="1"/>
  <c r="AL328" i="2" s="1"/>
  <c r="AN328" i="2" s="1"/>
  <c r="AP328" i="2" s="1"/>
  <c r="AR328" i="2" s="1"/>
  <c r="AT328" i="2" s="1"/>
  <c r="AV328" i="2" s="1"/>
  <c r="AX328" i="2" s="1"/>
  <c r="AZ328" i="2" s="1"/>
  <c r="BA328" i="2" s="1"/>
  <c r="BD328" i="2" s="1"/>
  <c r="BE328" i="2" s="1"/>
  <c r="Z136" i="2"/>
  <c r="AB136" i="2" s="1"/>
  <c r="AD136" i="2" s="1"/>
  <c r="AF136" i="2" s="1"/>
  <c r="AH136" i="2" s="1"/>
  <c r="AJ136" i="2" s="1"/>
  <c r="W208" i="2"/>
  <c r="X208" i="2"/>
  <c r="W256" i="2"/>
  <c r="X256" i="2"/>
  <c r="W135" i="2"/>
  <c r="X135" i="2"/>
  <c r="W143" i="2"/>
  <c r="X143" i="2"/>
  <c r="W349" i="2"/>
  <c r="X349" i="2"/>
  <c r="W72" i="2"/>
  <c r="X72" i="2"/>
  <c r="W288" i="2"/>
  <c r="X288" i="2"/>
  <c r="W296" i="2"/>
  <c r="X296" i="2"/>
  <c r="W327" i="2"/>
  <c r="X327" i="2"/>
  <c r="W175" i="2"/>
  <c r="X175" i="2"/>
  <c r="W207" i="2"/>
  <c r="X207" i="2"/>
  <c r="W231" i="2"/>
  <c r="X231" i="2"/>
  <c r="W295" i="2"/>
  <c r="X295" i="2"/>
  <c r="X70" i="2"/>
  <c r="Z70" i="2" s="1"/>
  <c r="AB70" i="2" s="1"/>
  <c r="AD70" i="2" s="1"/>
  <c r="AF70" i="2" s="1"/>
  <c r="AH70" i="2" s="1"/>
  <c r="AJ70" i="2" s="1"/>
  <c r="AL70" i="2" s="1"/>
  <c r="AN70" i="2" s="1"/>
  <c r="AP70" i="2" s="1"/>
  <c r="AR70" i="2" s="1"/>
  <c r="AT70" i="2" s="1"/>
  <c r="AV70" i="2" s="1"/>
  <c r="AX70" i="2" s="1"/>
  <c r="AZ70" i="2" s="1"/>
  <c r="BA70" i="2" s="1"/>
  <c r="BD70" i="2" s="1"/>
  <c r="BE70" i="2" s="1"/>
  <c r="W112" i="2"/>
  <c r="X112" i="2"/>
  <c r="W144" i="2"/>
  <c r="X144" i="2"/>
  <c r="W264" i="2"/>
  <c r="X264" i="2"/>
  <c r="W311" i="2"/>
  <c r="X311" i="2"/>
  <c r="W167" i="2"/>
  <c r="X167" i="2"/>
  <c r="W310" i="2"/>
  <c r="X310" i="2"/>
  <c r="W88" i="2"/>
  <c r="X88" i="2"/>
  <c r="W333" i="2"/>
  <c r="X333" i="2"/>
  <c r="W48" i="2"/>
  <c r="X48" i="2"/>
  <c r="W152" i="2"/>
  <c r="X152" i="2"/>
  <c r="W272" i="2"/>
  <c r="X272" i="2"/>
  <c r="W151" i="2"/>
  <c r="X151" i="2"/>
  <c r="W279" i="2"/>
  <c r="X279" i="2"/>
  <c r="W357" i="2"/>
  <c r="X357" i="2"/>
  <c r="X316" i="2"/>
  <c r="Z316" i="2" s="1"/>
  <c r="AB316" i="2" s="1"/>
  <c r="AD316" i="2" s="1"/>
  <c r="AF316" i="2" s="1"/>
  <c r="AH316" i="2" s="1"/>
  <c r="AJ316" i="2" s="1"/>
  <c r="AL316" i="2" s="1"/>
  <c r="AN316" i="2" s="1"/>
  <c r="AP316" i="2" s="1"/>
  <c r="AR316" i="2" s="1"/>
  <c r="AT316" i="2" s="1"/>
  <c r="AV316" i="2" s="1"/>
  <c r="AX316" i="2" s="1"/>
  <c r="AZ316" i="2" s="1"/>
  <c r="BA316" i="2" s="1"/>
  <c r="BD316" i="2" s="1"/>
  <c r="BE316" i="2" s="1"/>
  <c r="W365" i="2"/>
  <c r="X365" i="2"/>
  <c r="W64" i="2"/>
  <c r="X64" i="2"/>
  <c r="W248" i="2"/>
  <c r="X248" i="2"/>
  <c r="B6" i="2"/>
  <c r="B7" i="2" s="1"/>
  <c r="W280" i="2"/>
  <c r="X280" i="2"/>
  <c r="W119" i="2"/>
  <c r="X119" i="2"/>
  <c r="D5" i="2"/>
  <c r="W80" i="2"/>
  <c r="X80" i="2"/>
  <c r="W319" i="2"/>
  <c r="X319" i="2"/>
  <c r="W341" i="2"/>
  <c r="X341" i="2"/>
  <c r="W104" i="2"/>
  <c r="X104" i="2"/>
  <c r="W128" i="2"/>
  <c r="X128" i="2"/>
  <c r="W200" i="2"/>
  <c r="X200" i="2"/>
  <c r="W271" i="2"/>
  <c r="X271" i="2"/>
  <c r="W265" i="2"/>
  <c r="X265" i="2"/>
  <c r="W188" i="2"/>
  <c r="X188" i="2"/>
  <c r="W220" i="2"/>
  <c r="X220" i="2"/>
  <c r="Z43" i="2"/>
  <c r="AB43" i="2" s="1"/>
  <c r="AD43" i="2" s="1"/>
  <c r="AF43" i="2" s="1"/>
  <c r="AH43" i="2" s="1"/>
  <c r="AJ43" i="2" s="1"/>
  <c r="AL43" i="2" s="1"/>
  <c r="AN43" i="2" s="1"/>
  <c r="AP43" i="2" s="1"/>
  <c r="AR43" i="2" s="1"/>
  <c r="AT43" i="2" s="1"/>
  <c r="AV43" i="2" s="1"/>
  <c r="AX43" i="2" s="1"/>
  <c r="AZ43" i="2" s="1"/>
  <c r="BA43" i="2" s="1"/>
  <c r="BD43" i="2" s="1"/>
  <c r="BE43" i="2" s="1"/>
  <c r="W84" i="2"/>
  <c r="Z84" i="2" s="1"/>
  <c r="AB84" i="2" s="1"/>
  <c r="AD84" i="2" s="1"/>
  <c r="AF84" i="2" s="1"/>
  <c r="AH84" i="2" s="1"/>
  <c r="AJ84" i="2" s="1"/>
  <c r="AL84" i="2" s="1"/>
  <c r="AN84" i="2" s="1"/>
  <c r="AP84" i="2" s="1"/>
  <c r="AR84" i="2" s="1"/>
  <c r="AT84" i="2" s="1"/>
  <c r="AV84" i="2" s="1"/>
  <c r="AX84" i="2" s="1"/>
  <c r="AZ84" i="2" s="1"/>
  <c r="BA84" i="2" s="1"/>
  <c r="BD84" i="2" s="1"/>
  <c r="BE84" i="2" s="1"/>
  <c r="W273" i="2"/>
  <c r="X273" i="2"/>
  <c r="W312" i="2"/>
  <c r="X312" i="2"/>
  <c r="W492" i="2"/>
  <c r="X492" i="2"/>
  <c r="W219" i="2"/>
  <c r="X219" i="2"/>
  <c r="W243" i="2"/>
  <c r="X243" i="2"/>
  <c r="W149" i="2"/>
  <c r="X149" i="2"/>
  <c r="W476" i="2"/>
  <c r="X476" i="2"/>
  <c r="W298" i="2"/>
  <c r="X298" i="2"/>
  <c r="X124" i="2"/>
  <c r="Z114" i="2"/>
  <c r="AB114" i="2" s="1"/>
  <c r="AD114" i="2" s="1"/>
  <c r="AF114" i="2" s="1"/>
  <c r="AH114" i="2" s="1"/>
  <c r="AJ114" i="2" s="1"/>
  <c r="AL114" i="2" s="1"/>
  <c r="AN114" i="2" s="1"/>
  <c r="AP114" i="2" s="1"/>
  <c r="AR114" i="2" s="1"/>
  <c r="AT114" i="2" s="1"/>
  <c r="AV114" i="2" s="1"/>
  <c r="AX114" i="2" s="1"/>
  <c r="AZ114" i="2" s="1"/>
  <c r="BA114" i="2" s="1"/>
  <c r="BD114" i="2" s="1"/>
  <c r="BE114" i="2" s="1"/>
  <c r="X52" i="2"/>
  <c r="Z52" i="2" s="1"/>
  <c r="AB52" i="2" s="1"/>
  <c r="AD52" i="2" s="1"/>
  <c r="AF52" i="2" s="1"/>
  <c r="AH52" i="2" s="1"/>
  <c r="AJ52" i="2" s="1"/>
  <c r="AL52" i="2" s="1"/>
  <c r="AN52" i="2" s="1"/>
  <c r="AP52" i="2" s="1"/>
  <c r="AR52" i="2" s="1"/>
  <c r="AT52" i="2" s="1"/>
  <c r="AV52" i="2" s="1"/>
  <c r="AX52" i="2" s="1"/>
  <c r="AZ52" i="2" s="1"/>
  <c r="BA52" i="2" s="1"/>
  <c r="BD52" i="2" s="1"/>
  <c r="BE52" i="2" s="1"/>
  <c r="X100" i="2"/>
  <c r="Z100" i="2" s="1"/>
  <c r="AB100" i="2" s="1"/>
  <c r="AD100" i="2" s="1"/>
  <c r="AF100" i="2" s="1"/>
  <c r="AH100" i="2" s="1"/>
  <c r="AJ100" i="2" s="1"/>
  <c r="AL100" i="2" s="1"/>
  <c r="AN100" i="2" s="1"/>
  <c r="AP100" i="2" s="1"/>
  <c r="AR100" i="2" s="1"/>
  <c r="AT100" i="2" s="1"/>
  <c r="AV100" i="2" s="1"/>
  <c r="AX100" i="2" s="1"/>
  <c r="AZ100" i="2" s="1"/>
  <c r="BA100" i="2" s="1"/>
  <c r="BD100" i="2" s="1"/>
  <c r="BE100" i="2" s="1"/>
  <c r="W274" i="2"/>
  <c r="X274" i="2"/>
  <c r="W329" i="2"/>
  <c r="X329" i="2"/>
  <c r="W244" i="2"/>
  <c r="X244" i="2"/>
  <c r="W500" i="2"/>
  <c r="X500" i="2"/>
  <c r="W173" i="2"/>
  <c r="X173" i="2"/>
  <c r="W358" i="2"/>
  <c r="X358" i="2"/>
  <c r="W461" i="2"/>
  <c r="X461" i="2"/>
  <c r="W235" i="2"/>
  <c r="X235" i="2"/>
  <c r="W342" i="2"/>
  <c r="X342" i="2"/>
  <c r="AG10" i="2"/>
  <c r="X421" i="2"/>
  <c r="Z421" i="2" s="1"/>
  <c r="AB421" i="2" s="1"/>
  <c r="AD421" i="2" s="1"/>
  <c r="AF421" i="2" s="1"/>
  <c r="AH421" i="2" s="1"/>
  <c r="AJ421" i="2" s="1"/>
  <c r="AL421" i="2" s="1"/>
  <c r="AN421" i="2" s="1"/>
  <c r="AP421" i="2" s="1"/>
  <c r="AR421" i="2" s="1"/>
  <c r="AT421" i="2" s="1"/>
  <c r="AV421" i="2" s="1"/>
  <c r="AX421" i="2" s="1"/>
  <c r="AZ421" i="2" s="1"/>
  <c r="BA421" i="2" s="1"/>
  <c r="BD421" i="2" s="1"/>
  <c r="BE421" i="2" s="1"/>
  <c r="W289" i="2"/>
  <c r="X289" i="2"/>
  <c r="W250" i="2"/>
  <c r="X250" i="2"/>
  <c r="W305" i="2"/>
  <c r="X305" i="2"/>
  <c r="W87" i="2"/>
  <c r="X87" i="2"/>
  <c r="W187" i="2"/>
  <c r="X187" i="2"/>
  <c r="W259" i="2"/>
  <c r="X259" i="2"/>
  <c r="W196" i="2"/>
  <c r="X196" i="2"/>
  <c r="W125" i="2"/>
  <c r="X125" i="2"/>
  <c r="W501" i="2"/>
  <c r="X501" i="2"/>
  <c r="W118" i="2"/>
  <c r="X118" i="2"/>
  <c r="W321" i="2"/>
  <c r="X321" i="2"/>
  <c r="W211" i="2"/>
  <c r="X211" i="2"/>
  <c r="W468" i="2"/>
  <c r="X468" i="2"/>
  <c r="W236" i="2"/>
  <c r="X236" i="2"/>
  <c r="W493" i="2"/>
  <c r="X493" i="2"/>
  <c r="W154" i="2"/>
  <c r="Z154" i="2" s="1"/>
  <c r="AB154" i="2" s="1"/>
  <c r="AD154" i="2" s="1"/>
  <c r="AF154" i="2" s="1"/>
  <c r="AH154" i="2" s="1"/>
  <c r="AJ154" i="2" s="1"/>
  <c r="AL154" i="2" s="1"/>
  <c r="AN154" i="2" s="1"/>
  <c r="AP154" i="2" s="1"/>
  <c r="AR154" i="2" s="1"/>
  <c r="AT154" i="2" s="1"/>
  <c r="AV154" i="2" s="1"/>
  <c r="AX154" i="2" s="1"/>
  <c r="AZ154" i="2" s="1"/>
  <c r="BA154" i="2" s="1"/>
  <c r="BD154" i="2" s="1"/>
  <c r="BE154" i="2" s="1"/>
  <c r="W297" i="2"/>
  <c r="X297" i="2"/>
  <c r="W313" i="2"/>
  <c r="X313" i="2"/>
  <c r="W181" i="2"/>
  <c r="X181" i="2"/>
  <c r="W366" i="2"/>
  <c r="X366" i="2"/>
  <c r="W469" i="2"/>
  <c r="X469" i="2"/>
  <c r="X336" i="2"/>
  <c r="Z336" i="2" s="1"/>
  <c r="AB336" i="2" s="1"/>
  <c r="AD336" i="2" s="1"/>
  <c r="AF336" i="2" s="1"/>
  <c r="AH336" i="2" s="1"/>
  <c r="AJ336" i="2" s="1"/>
  <c r="AL336" i="2" s="1"/>
  <c r="AN336" i="2" s="1"/>
  <c r="AP336" i="2" s="1"/>
  <c r="AR336" i="2" s="1"/>
  <c r="AT336" i="2" s="1"/>
  <c r="AV336" i="2" s="1"/>
  <c r="AX336" i="2" s="1"/>
  <c r="AZ336" i="2" s="1"/>
  <c r="BA336" i="2" s="1"/>
  <c r="BD336" i="2" s="1"/>
  <c r="BE336" i="2" s="1"/>
  <c r="Z20" i="2"/>
  <c r="AB20" i="2" s="1"/>
  <c r="AD20" i="2" s="1"/>
  <c r="AF20" i="2" s="1"/>
  <c r="AH20" i="2" s="1"/>
  <c r="AJ20" i="2" s="1"/>
  <c r="AL20" i="2" s="1"/>
  <c r="AN20" i="2" s="1"/>
  <c r="AP20" i="2" s="1"/>
  <c r="AR20" i="2" s="1"/>
  <c r="AT20" i="2" s="1"/>
  <c r="AV20" i="2" s="1"/>
  <c r="AX20" i="2" s="1"/>
  <c r="AZ20" i="2" s="1"/>
  <c r="BA20" i="2" s="1"/>
  <c r="BD20" i="2" s="1"/>
  <c r="BE20" i="2" s="1"/>
  <c r="W258" i="2"/>
  <c r="X258" i="2"/>
  <c r="W195" i="2"/>
  <c r="X195" i="2"/>
  <c r="W204" i="2"/>
  <c r="X204" i="2"/>
  <c r="W141" i="2"/>
  <c r="X141" i="2"/>
  <c r="W266" i="2"/>
  <c r="X266" i="2"/>
  <c r="W453" i="2"/>
  <c r="X453" i="2"/>
  <c r="Z123" i="2"/>
  <c r="AB123" i="2" s="1"/>
  <c r="AD123" i="2" s="1"/>
  <c r="AF123" i="2" s="1"/>
  <c r="AH123" i="2" s="1"/>
  <c r="AJ123" i="2" s="1"/>
  <c r="AL123" i="2" s="1"/>
  <c r="AN123" i="2" s="1"/>
  <c r="AP123" i="2" s="1"/>
  <c r="AR123" i="2" s="1"/>
  <c r="AT123" i="2" s="1"/>
  <c r="AV123" i="2" s="1"/>
  <c r="AX123" i="2" s="1"/>
  <c r="AZ123" i="2" s="1"/>
  <c r="BA123" i="2" s="1"/>
  <c r="BD123" i="2" s="1"/>
  <c r="BE123" i="2" s="1"/>
  <c r="W304" i="2"/>
  <c r="X304" i="2"/>
  <c r="W290" i="2"/>
  <c r="X290" i="2"/>
  <c r="W103" i="2"/>
  <c r="X103" i="2"/>
  <c r="W180" i="2"/>
  <c r="X180" i="2"/>
  <c r="W212" i="2"/>
  <c r="X212" i="2"/>
  <c r="W228" i="2"/>
  <c r="X228" i="2"/>
  <c r="W95" i="2"/>
  <c r="X95" i="2"/>
  <c r="W413" i="2"/>
  <c r="X413" i="2"/>
  <c r="W485" i="2"/>
  <c r="X485" i="2"/>
  <c r="W429" i="2"/>
  <c r="X429" i="2"/>
  <c r="Z229" i="2"/>
  <c r="AB229" i="2" s="1"/>
  <c r="AD229" i="2" s="1"/>
  <c r="W335" i="2"/>
  <c r="X335" i="2"/>
  <c r="W406" i="2"/>
  <c r="X406" i="2"/>
  <c r="W223" i="2"/>
  <c r="X223" i="2"/>
  <c r="W383" i="2"/>
  <c r="X383" i="2"/>
  <c r="W169" i="2"/>
  <c r="X169" i="2"/>
  <c r="W308" i="2"/>
  <c r="X308" i="2"/>
  <c r="W369" i="2"/>
  <c r="X369" i="2"/>
  <c r="W480" i="2"/>
  <c r="X480" i="2"/>
  <c r="W317" i="2"/>
  <c r="X317" i="2"/>
  <c r="W457" i="2"/>
  <c r="X457" i="2"/>
  <c r="W60" i="2"/>
  <c r="X60" i="2"/>
  <c r="W76" i="2"/>
  <c r="X76" i="2"/>
  <c r="W465" i="2"/>
  <c r="X465" i="2"/>
  <c r="W498" i="2"/>
  <c r="X498" i="2"/>
  <c r="W411" i="2"/>
  <c r="X411" i="2"/>
  <c r="W374" i="2"/>
  <c r="X374" i="2"/>
  <c r="W367" i="2"/>
  <c r="X367" i="2"/>
  <c r="W445" i="2"/>
  <c r="X445" i="2"/>
  <c r="W275" i="2"/>
  <c r="X275" i="2"/>
  <c r="W176" i="2"/>
  <c r="X176" i="2"/>
  <c r="W224" i="2"/>
  <c r="X224" i="2"/>
  <c r="W162" i="2"/>
  <c r="X162" i="2"/>
  <c r="W185" i="2"/>
  <c r="X185" i="2"/>
  <c r="W309" i="2"/>
  <c r="X309" i="2"/>
  <c r="W61" i="2"/>
  <c r="X61" i="2"/>
  <c r="W116" i="2"/>
  <c r="X116" i="2"/>
  <c r="W155" i="2"/>
  <c r="X155" i="2"/>
  <c r="W179" i="2"/>
  <c r="X179" i="2"/>
  <c r="W428" i="2"/>
  <c r="X428" i="2"/>
  <c r="W230" i="2"/>
  <c r="X230" i="2"/>
  <c r="W414" i="2"/>
  <c r="X414" i="2"/>
  <c r="W238" i="2"/>
  <c r="X238" i="2"/>
  <c r="W337" i="2"/>
  <c r="X337" i="2"/>
  <c r="W145" i="2"/>
  <c r="X145" i="2"/>
  <c r="W177" i="2"/>
  <c r="X177" i="2"/>
  <c r="W488" i="2"/>
  <c r="X488" i="2"/>
  <c r="W29" i="2"/>
  <c r="X29" i="2"/>
  <c r="W146" i="2"/>
  <c r="X146" i="2"/>
  <c r="W217" i="2"/>
  <c r="X217" i="2"/>
  <c r="W255" i="2"/>
  <c r="X255" i="2"/>
  <c r="W139" i="2"/>
  <c r="X139" i="2"/>
  <c r="W474" i="2"/>
  <c r="X474" i="2"/>
  <c r="W420" i="2"/>
  <c r="X420" i="2"/>
  <c r="W94" i="2"/>
  <c r="X94" i="2"/>
  <c r="W444" i="2"/>
  <c r="X444" i="2"/>
  <c r="W46" i="2"/>
  <c r="X46" i="2"/>
  <c r="W483" i="2"/>
  <c r="X483" i="2"/>
  <c r="W122" i="2"/>
  <c r="X122" i="2"/>
  <c r="X232" i="2"/>
  <c r="W232" i="2"/>
  <c r="W44" i="2"/>
  <c r="X44" i="2"/>
  <c r="W170" i="2"/>
  <c r="X170" i="2"/>
  <c r="W404" i="2"/>
  <c r="X404" i="2"/>
  <c r="W23" i="2"/>
  <c r="X23" i="2"/>
  <c r="W380" i="2"/>
  <c r="X380" i="2"/>
  <c r="W396" i="2"/>
  <c r="X396" i="2"/>
  <c r="X132" i="2"/>
  <c r="Z132" i="2" s="1"/>
  <c r="AB132" i="2" s="1"/>
  <c r="AD132" i="2" s="1"/>
  <c r="AF132" i="2" s="1"/>
  <c r="AH132" i="2" s="1"/>
  <c r="AJ132" i="2" s="1"/>
  <c r="AL132" i="2" s="1"/>
  <c r="AN132" i="2" s="1"/>
  <c r="AP132" i="2" s="1"/>
  <c r="AR132" i="2" s="1"/>
  <c r="AT132" i="2" s="1"/>
  <c r="AV132" i="2" s="1"/>
  <c r="AX132" i="2" s="1"/>
  <c r="AZ132" i="2" s="1"/>
  <c r="BA132" i="2" s="1"/>
  <c r="BD132" i="2" s="1"/>
  <c r="BE132" i="2" s="1"/>
  <c r="W360" i="2"/>
  <c r="X360" i="2"/>
  <c r="W191" i="2"/>
  <c r="X191" i="2"/>
  <c r="W307" i="2"/>
  <c r="X307" i="2"/>
  <c r="W361" i="2"/>
  <c r="X361" i="2"/>
  <c r="W153" i="2"/>
  <c r="X153" i="2"/>
  <c r="W338" i="2"/>
  <c r="X338" i="2"/>
  <c r="W278" i="2"/>
  <c r="X278" i="2"/>
  <c r="W294" i="2"/>
  <c r="X294" i="2"/>
  <c r="W138" i="2"/>
  <c r="X138" i="2"/>
  <c r="W53" i="2"/>
  <c r="X53" i="2"/>
  <c r="W109" i="2"/>
  <c r="X109" i="2"/>
  <c r="W226" i="2"/>
  <c r="X226" i="2"/>
  <c r="W458" i="2"/>
  <c r="X458" i="2"/>
  <c r="W388" i="2"/>
  <c r="X388" i="2"/>
  <c r="W482" i="2"/>
  <c r="X482" i="2"/>
  <c r="W460" i="2"/>
  <c r="X460" i="2"/>
  <c r="W443" i="2"/>
  <c r="X443" i="2"/>
  <c r="W475" i="2"/>
  <c r="X475" i="2"/>
  <c r="W31" i="2"/>
  <c r="X31" i="2"/>
  <c r="W452" i="2"/>
  <c r="X452" i="2"/>
  <c r="W464" i="2"/>
  <c r="X464" i="2"/>
  <c r="W163" i="2"/>
  <c r="X163" i="2"/>
  <c r="W202" i="2"/>
  <c r="X202" i="2"/>
  <c r="W490" i="2"/>
  <c r="X490" i="2"/>
  <c r="W389" i="2"/>
  <c r="X389" i="2"/>
  <c r="W237" i="2"/>
  <c r="X237" i="2"/>
  <c r="W283" i="2"/>
  <c r="X283" i="2"/>
  <c r="W160" i="2"/>
  <c r="X160" i="2"/>
  <c r="W268" i="2"/>
  <c r="X268" i="2"/>
  <c r="W129" i="2"/>
  <c r="X129" i="2"/>
  <c r="W192" i="2"/>
  <c r="X192" i="2"/>
  <c r="W481" i="2"/>
  <c r="X481" i="2"/>
  <c r="Y5" i="2"/>
  <c r="AS5" i="2"/>
  <c r="AC5" i="2"/>
  <c r="AY5" i="2"/>
  <c r="AM5" i="2"/>
  <c r="AG5" i="2"/>
  <c r="DX4" i="2"/>
  <c r="DX5" i="2"/>
  <c r="W201" i="2"/>
  <c r="X201" i="2"/>
  <c r="W69" i="2"/>
  <c r="X69" i="2"/>
  <c r="W186" i="2"/>
  <c r="X186" i="2"/>
  <c r="W218" i="2"/>
  <c r="X218" i="2"/>
  <c r="W450" i="2"/>
  <c r="X450" i="2"/>
  <c r="W427" i="2"/>
  <c r="X427" i="2"/>
  <c r="W351" i="2"/>
  <c r="X351" i="2"/>
  <c r="W68" i="2"/>
  <c r="X68" i="2"/>
  <c r="W85" i="2"/>
  <c r="X85" i="2"/>
  <c r="W403" i="2"/>
  <c r="X403" i="2"/>
  <c r="W419" i="2"/>
  <c r="X419" i="2"/>
  <c r="X36" i="2"/>
  <c r="Z36" i="2" s="1"/>
  <c r="AB36" i="2" s="1"/>
  <c r="AD36" i="2" s="1"/>
  <c r="AF36" i="2" s="1"/>
  <c r="AH36" i="2" s="1"/>
  <c r="AJ36" i="2" s="1"/>
  <c r="AL36" i="2" s="1"/>
  <c r="AN36" i="2" s="1"/>
  <c r="AP36" i="2" s="1"/>
  <c r="AR36" i="2" s="1"/>
  <c r="AT36" i="2" s="1"/>
  <c r="AV36" i="2" s="1"/>
  <c r="AX36" i="2" s="1"/>
  <c r="AZ36" i="2" s="1"/>
  <c r="BA36" i="2" s="1"/>
  <c r="BD36" i="2" s="1"/>
  <c r="BE36" i="2" s="1"/>
  <c r="W359" i="2"/>
  <c r="X359" i="2"/>
  <c r="W437" i="2"/>
  <c r="X437" i="2"/>
  <c r="W215" i="2"/>
  <c r="X215" i="2"/>
  <c r="W376" i="2"/>
  <c r="X376" i="2"/>
  <c r="W161" i="2"/>
  <c r="X161" i="2"/>
  <c r="W277" i="2"/>
  <c r="X277" i="2"/>
  <c r="W285" i="2"/>
  <c r="X285" i="2"/>
  <c r="W346" i="2"/>
  <c r="X346" i="2"/>
  <c r="W472" i="2"/>
  <c r="X472" i="2"/>
  <c r="W497" i="2"/>
  <c r="X497" i="2"/>
  <c r="W130" i="2"/>
  <c r="X130" i="2"/>
  <c r="W209" i="2"/>
  <c r="X209" i="2"/>
  <c r="W240" i="2"/>
  <c r="X240" i="2"/>
  <c r="W147" i="2"/>
  <c r="X147" i="2"/>
  <c r="W79" i="2"/>
  <c r="X79" i="2"/>
  <c r="W62" i="2"/>
  <c r="X62" i="2"/>
  <c r="W373" i="2"/>
  <c r="X373" i="2"/>
  <c r="W24" i="2"/>
  <c r="X24" i="2"/>
  <c r="W467" i="2"/>
  <c r="X467" i="2"/>
  <c r="W110" i="2"/>
  <c r="X110" i="2"/>
  <c r="W397" i="2"/>
  <c r="X397" i="2"/>
  <c r="W260" i="2"/>
  <c r="X260" i="2"/>
  <c r="W168" i="2"/>
  <c r="X168" i="2"/>
  <c r="W315" i="2"/>
  <c r="X315" i="2"/>
  <c r="W137" i="2"/>
  <c r="X137" i="2"/>
  <c r="W216" i="2"/>
  <c r="X216" i="2"/>
  <c r="W301" i="2"/>
  <c r="X301" i="2"/>
  <c r="W325" i="2"/>
  <c r="X325" i="2"/>
  <c r="W473" i="2"/>
  <c r="X473" i="2"/>
  <c r="W30" i="2"/>
  <c r="X30" i="2"/>
  <c r="W93" i="2"/>
  <c r="X93" i="2"/>
  <c r="W434" i="2"/>
  <c r="X434" i="2"/>
  <c r="W442" i="2"/>
  <c r="X442" i="2"/>
  <c r="W78" i="2"/>
  <c r="X78" i="2"/>
  <c r="W38" i="2"/>
  <c r="X38" i="2"/>
  <c r="W117" i="2"/>
  <c r="X117" i="2"/>
  <c r="W436" i="2"/>
  <c r="X436" i="2"/>
  <c r="W39" i="2"/>
  <c r="X39" i="2"/>
  <c r="W55" i="2"/>
  <c r="X55" i="2"/>
  <c r="DY14" i="2"/>
  <c r="F14" i="2"/>
  <c r="E14" i="2" s="1"/>
  <c r="AA7" i="2"/>
  <c r="Z156" i="2"/>
  <c r="AB156" i="2" s="1"/>
  <c r="AD156" i="2" s="1"/>
  <c r="AF156" i="2" s="1"/>
  <c r="AH156" i="2" s="1"/>
  <c r="AJ156" i="2" s="1"/>
  <c r="AL156" i="2" s="1"/>
  <c r="AN156" i="2" s="1"/>
  <c r="AP156" i="2" s="1"/>
  <c r="AR156" i="2" s="1"/>
  <c r="AT156" i="2" s="1"/>
  <c r="AV156" i="2" s="1"/>
  <c r="AX156" i="2" s="1"/>
  <c r="AZ156" i="2" s="1"/>
  <c r="BA156" i="2" s="1"/>
  <c r="BD156" i="2" s="1"/>
  <c r="BE156" i="2" s="1"/>
  <c r="AQ495" i="2"/>
  <c r="AE495" i="2"/>
  <c r="AW495" i="2"/>
  <c r="AK495" i="2"/>
  <c r="Z252" i="2"/>
  <c r="AB252" i="2" s="1"/>
  <c r="AD252" i="2" s="1"/>
  <c r="AF252" i="2" s="1"/>
  <c r="AH252" i="2" s="1"/>
  <c r="AJ252" i="2" s="1"/>
  <c r="AL252" i="2" s="1"/>
  <c r="AN252" i="2" s="1"/>
  <c r="AP252" i="2" s="1"/>
  <c r="AR252" i="2" s="1"/>
  <c r="AT252" i="2" s="1"/>
  <c r="AV252" i="2" s="1"/>
  <c r="AX252" i="2" s="1"/>
  <c r="AZ252" i="2" s="1"/>
  <c r="BA252" i="2" s="1"/>
  <c r="BD252" i="2" s="1"/>
  <c r="BE252" i="2" s="1"/>
  <c r="AQ463" i="2"/>
  <c r="AE463" i="2"/>
  <c r="AW463" i="2"/>
  <c r="AK463" i="2"/>
  <c r="AQ447" i="2"/>
  <c r="AE447" i="2"/>
  <c r="AW447" i="2"/>
  <c r="AK447" i="2"/>
  <c r="AE341" i="2"/>
  <c r="AK341" i="2"/>
  <c r="AQ341" i="2"/>
  <c r="AW341" i="2"/>
  <c r="W375" i="2"/>
  <c r="X375" i="2"/>
  <c r="AK496" i="2"/>
  <c r="AQ496" i="2"/>
  <c r="AW496" i="2"/>
  <c r="AE496" i="2"/>
  <c r="W362" i="2"/>
  <c r="X362" i="2"/>
  <c r="AQ490" i="2"/>
  <c r="AE490" i="2"/>
  <c r="AW490" i="2"/>
  <c r="AK490" i="2"/>
  <c r="W489" i="2"/>
  <c r="X489" i="2"/>
  <c r="F13" i="2"/>
  <c r="E13" i="2" s="1"/>
  <c r="DY13" i="2"/>
  <c r="W222" i="2"/>
  <c r="X222" i="2"/>
  <c r="W484" i="2"/>
  <c r="X484" i="2"/>
  <c r="W101" i="2"/>
  <c r="X101" i="2"/>
  <c r="AE362" i="2"/>
  <c r="AW362" i="2"/>
  <c r="AK362" i="2"/>
  <c r="AQ362" i="2"/>
  <c r="AI10" i="2"/>
  <c r="AO14" i="2"/>
  <c r="AU5" i="2"/>
  <c r="AI16" i="2"/>
  <c r="AU15" i="2"/>
  <c r="AC13" i="2"/>
  <c r="AK497" i="2"/>
  <c r="AQ497" i="2"/>
  <c r="AE497" i="2"/>
  <c r="AW497" i="2"/>
  <c r="AQ309" i="2"/>
  <c r="AW309" i="2"/>
  <c r="AE309" i="2"/>
  <c r="AK309" i="2"/>
  <c r="AW325" i="2"/>
  <c r="AQ325" i="2"/>
  <c r="AE325" i="2"/>
  <c r="AK325" i="2"/>
  <c r="AW469" i="2"/>
  <c r="AK469" i="2"/>
  <c r="AQ469" i="2"/>
  <c r="AE469" i="2"/>
  <c r="W320" i="2"/>
  <c r="X320" i="2"/>
  <c r="W148" i="2"/>
  <c r="X148" i="2"/>
  <c r="F16" i="2"/>
  <c r="E16" i="2" s="1"/>
  <c r="DY16" i="2"/>
  <c r="W127" i="2"/>
  <c r="X127" i="2"/>
  <c r="W184" i="2"/>
  <c r="X184" i="2"/>
  <c r="W405" i="2"/>
  <c r="X405" i="2"/>
  <c r="AU11" i="2"/>
  <c r="AI15" i="2"/>
  <c r="AO7" i="2"/>
  <c r="AI14" i="2"/>
  <c r="W471" i="2"/>
  <c r="X471" i="2"/>
  <c r="AG13" i="2"/>
  <c r="AI17" i="2"/>
  <c r="AW485" i="2"/>
  <c r="AK485" i="2"/>
  <c r="AQ485" i="2"/>
  <c r="AE485" i="2"/>
  <c r="AE461" i="2"/>
  <c r="AK461" i="2"/>
  <c r="AQ461" i="2"/>
  <c r="AW461" i="2"/>
  <c r="AQ481" i="2"/>
  <c r="AE481" i="2"/>
  <c r="AW481" i="2"/>
  <c r="AK481" i="2"/>
  <c r="W299" i="2"/>
  <c r="X299" i="2"/>
  <c r="W431" i="2"/>
  <c r="X431" i="2"/>
  <c r="DY15" i="2"/>
  <c r="F15" i="2"/>
  <c r="E15" i="2" s="1"/>
  <c r="W198" i="2"/>
  <c r="X198" i="2"/>
  <c r="W263" i="2"/>
  <c r="X263" i="2"/>
  <c r="W37" i="2"/>
  <c r="X37" i="2"/>
  <c r="W178" i="2"/>
  <c r="X178" i="2"/>
  <c r="AO13" i="2"/>
  <c r="AO10" i="2"/>
  <c r="AO15" i="2"/>
  <c r="AO11" i="2"/>
  <c r="AO17" i="2"/>
  <c r="AK457" i="2"/>
  <c r="AQ457" i="2"/>
  <c r="AE457" i="2"/>
  <c r="AW457" i="2"/>
  <c r="W172" i="2"/>
  <c r="X172" i="2"/>
  <c r="AW503" i="2"/>
  <c r="AK503" i="2"/>
  <c r="AQ503" i="2"/>
  <c r="AE503" i="2"/>
  <c r="W165" i="2"/>
  <c r="X165" i="2"/>
  <c r="W227" i="2"/>
  <c r="X227" i="2"/>
  <c r="W424" i="2"/>
  <c r="X424" i="2"/>
  <c r="W56" i="2"/>
  <c r="X56" i="2"/>
  <c r="W270" i="2"/>
  <c r="X270" i="2"/>
  <c r="W495" i="2"/>
  <c r="X495" i="2"/>
  <c r="F8" i="2"/>
  <c r="E8" i="2" s="1"/>
  <c r="DY8" i="2"/>
  <c r="W108" i="2"/>
  <c r="X108" i="2"/>
  <c r="W331" i="2"/>
  <c r="X331" i="2"/>
  <c r="AU18" i="2"/>
  <c r="AI13" i="2"/>
  <c r="AA14" i="2"/>
  <c r="AA10" i="2"/>
  <c r="AA13" i="2"/>
  <c r="AQ458" i="2"/>
  <c r="AE458" i="2"/>
  <c r="AW458" i="2"/>
  <c r="AK458" i="2"/>
  <c r="W25" i="2"/>
  <c r="X25" i="2"/>
  <c r="AE426" i="2"/>
  <c r="AK426" i="2"/>
  <c r="AQ426" i="2"/>
  <c r="AW426" i="2"/>
  <c r="AU17" i="2"/>
  <c r="AE197" i="2"/>
  <c r="AK197" i="2"/>
  <c r="AQ197" i="2"/>
  <c r="AW197" i="2"/>
  <c r="AQ213" i="2"/>
  <c r="AW213" i="2"/>
  <c r="AE213" i="2"/>
  <c r="AK213" i="2"/>
  <c r="W381" i="2"/>
  <c r="X381" i="2"/>
  <c r="DY4" i="2"/>
  <c r="F4" i="2"/>
  <c r="E4" i="2" s="1"/>
  <c r="DY11" i="2"/>
  <c r="F11" i="2"/>
  <c r="E11" i="2" s="1"/>
  <c r="W133" i="2"/>
  <c r="X133" i="2"/>
  <c r="W350" i="2"/>
  <c r="X350" i="2"/>
  <c r="W477" i="2"/>
  <c r="X477" i="2"/>
  <c r="AK464" i="2"/>
  <c r="AQ464" i="2"/>
  <c r="AE464" i="2"/>
  <c r="AW464" i="2"/>
  <c r="AU7" i="2"/>
  <c r="AU14" i="2"/>
  <c r="AO5" i="2"/>
  <c r="AO9" i="2"/>
  <c r="AU9" i="2"/>
  <c r="AA17" i="2"/>
  <c r="AW453" i="2"/>
  <c r="AK453" i="2"/>
  <c r="AQ453" i="2"/>
  <c r="AE453" i="2"/>
  <c r="AQ489" i="2"/>
  <c r="AE489" i="2"/>
  <c r="AW489" i="2"/>
  <c r="AK489" i="2"/>
  <c r="W239" i="2"/>
  <c r="X239" i="2"/>
  <c r="W306" i="2"/>
  <c r="X306" i="2"/>
  <c r="AQ477" i="2"/>
  <c r="AE477" i="2"/>
  <c r="AK477" i="2"/>
  <c r="AW477" i="2"/>
  <c r="AC10" i="2"/>
  <c r="AS10" i="2"/>
  <c r="AY10" i="2"/>
  <c r="AM10" i="2"/>
  <c r="DY10" i="2"/>
  <c r="F10" i="2"/>
  <c r="E10" i="2" s="1"/>
  <c r="F6" i="2"/>
  <c r="E6" i="2" s="1"/>
  <c r="DY6" i="2"/>
  <c r="W206" i="2"/>
  <c r="X206" i="2"/>
  <c r="W412" i="2"/>
  <c r="X412" i="2"/>
  <c r="W89" i="2"/>
  <c r="X89" i="2"/>
  <c r="W251" i="2"/>
  <c r="X251" i="2"/>
  <c r="W387" i="2"/>
  <c r="X387" i="2"/>
  <c r="AA16" i="2"/>
  <c r="AU10" i="2"/>
  <c r="AI11" i="2"/>
  <c r="AA15" i="2"/>
  <c r="AA11" i="2"/>
  <c r="W245" i="2"/>
  <c r="X245" i="2"/>
  <c r="AE293" i="2"/>
  <c r="AK293" i="2"/>
  <c r="AQ293" i="2"/>
  <c r="AW293" i="2"/>
  <c r="AA9" i="2"/>
  <c r="W83" i="2"/>
  <c r="X83" i="2"/>
  <c r="AE473" i="2"/>
  <c r="AW473" i="2"/>
  <c r="AK473" i="2"/>
  <c r="AQ473" i="2"/>
  <c r="AE277" i="2"/>
  <c r="AK277" i="2"/>
  <c r="AQ277" i="2"/>
  <c r="AW277" i="2"/>
  <c r="W276" i="2"/>
  <c r="X276" i="2"/>
  <c r="W284" i="2"/>
  <c r="X284" i="2"/>
  <c r="W233" i="2"/>
  <c r="X233" i="2"/>
  <c r="W140" i="2"/>
  <c r="X140" i="2"/>
  <c r="W355" i="2"/>
  <c r="X355" i="2"/>
  <c r="F7" i="2"/>
  <c r="E7" i="2" s="1"/>
  <c r="DY7" i="2"/>
  <c r="F5" i="2"/>
  <c r="E5" i="2" s="1"/>
  <c r="DY5" i="2"/>
  <c r="W121" i="2"/>
  <c r="X121" i="2"/>
  <c r="W115" i="2"/>
  <c r="X115" i="2"/>
  <c r="AI18" i="2"/>
  <c r="AI7" i="2"/>
  <c r="AA18" i="2"/>
  <c r="AU16" i="2"/>
  <c r="AA5" i="2"/>
  <c r="BB5" i="2" s="1"/>
  <c r="BC5" i="2" s="1"/>
  <c r="AI9" i="2"/>
  <c r="AQ465" i="2"/>
  <c r="AE465" i="2"/>
  <c r="AW465" i="2"/>
  <c r="AK465" i="2"/>
  <c r="AE245" i="2"/>
  <c r="AK245" i="2"/>
  <c r="AQ245" i="2"/>
  <c r="AW245" i="2"/>
  <c r="AE261" i="2"/>
  <c r="AK261" i="2"/>
  <c r="AQ261" i="2"/>
  <c r="AW261" i="2"/>
  <c r="W291" i="2"/>
  <c r="X291" i="2"/>
  <c r="W314" i="2"/>
  <c r="X314" i="2"/>
  <c r="DY12" i="2"/>
  <c r="F12" i="2"/>
  <c r="E12" i="2" s="1"/>
  <c r="W190" i="2"/>
  <c r="X190" i="2"/>
  <c r="AK471" i="2"/>
  <c r="AQ471" i="2"/>
  <c r="AE471" i="2"/>
  <c r="AW471" i="2"/>
  <c r="W398" i="2"/>
  <c r="X398" i="2"/>
  <c r="AQ162" i="2"/>
  <c r="AE162" i="2"/>
  <c r="AW162" i="2"/>
  <c r="AK162" i="2"/>
  <c r="AO16" i="2"/>
  <c r="AI5" i="2"/>
  <c r="AO18" i="2"/>
  <c r="AU13" i="2"/>
  <c r="AE229" i="2"/>
  <c r="AK229" i="2"/>
  <c r="AQ229" i="2"/>
  <c r="AW229" i="2"/>
  <c r="AQ394" i="2"/>
  <c r="AE394" i="2"/>
  <c r="AW394" i="2"/>
  <c r="AK394" i="2"/>
  <c r="AQ178" i="2"/>
  <c r="AW178" i="2"/>
  <c r="AE178" i="2"/>
  <c r="AK178" i="2"/>
  <c r="W326" i="2"/>
  <c r="X326" i="2"/>
  <c r="W339" i="2"/>
  <c r="X339" i="2"/>
  <c r="W440" i="2"/>
  <c r="X440" i="2"/>
  <c r="W193" i="2"/>
  <c r="X193" i="2"/>
  <c r="W247" i="2"/>
  <c r="X247" i="2"/>
  <c r="W332" i="2"/>
  <c r="X332" i="2"/>
  <c r="W281" i="2"/>
  <c r="X281" i="2"/>
  <c r="W466" i="2"/>
  <c r="X466" i="2"/>
  <c r="W410" i="2"/>
  <c r="X410" i="2"/>
  <c r="W382" i="2"/>
  <c r="X382" i="2"/>
  <c r="W63" i="2"/>
  <c r="X63" i="2"/>
  <c r="W257" i="2"/>
  <c r="X257" i="2"/>
  <c r="W348" i="2"/>
  <c r="X348" i="2"/>
  <c r="W343" i="2"/>
  <c r="X343" i="2"/>
  <c r="W430" i="2"/>
  <c r="X430" i="2"/>
  <c r="W249" i="2"/>
  <c r="X249" i="2"/>
  <c r="AS17" i="2"/>
  <c r="F17" i="2"/>
  <c r="E17" i="2" s="1"/>
  <c r="DY17" i="2"/>
  <c r="W451" i="2"/>
  <c r="X451" i="2"/>
  <c r="Y17" i="2"/>
  <c r="Z92" i="2"/>
  <c r="AB92" i="2" s="1"/>
  <c r="AD92" i="2" s="1"/>
  <c r="AF92" i="2" s="1"/>
  <c r="AH92" i="2" s="1"/>
  <c r="AJ92" i="2" s="1"/>
  <c r="AL92" i="2" s="1"/>
  <c r="AN92" i="2" s="1"/>
  <c r="AP92" i="2" s="1"/>
  <c r="AR92" i="2" s="1"/>
  <c r="AT92" i="2" s="1"/>
  <c r="AV92" i="2" s="1"/>
  <c r="AX92" i="2" s="1"/>
  <c r="AZ92" i="2" s="1"/>
  <c r="BA92" i="2" s="1"/>
  <c r="BD92" i="2" s="1"/>
  <c r="BE92" i="2" s="1"/>
  <c r="W435" i="2"/>
  <c r="X435" i="2"/>
  <c r="AY17" i="2"/>
  <c r="W269" i="2"/>
  <c r="X269" i="2"/>
  <c r="W393" i="2"/>
  <c r="X393" i="2"/>
  <c r="Z54" i="2"/>
  <c r="AB54" i="2" s="1"/>
  <c r="AD54" i="2" s="1"/>
  <c r="AF54" i="2" s="1"/>
  <c r="AH54" i="2" s="1"/>
  <c r="AJ54" i="2" s="1"/>
  <c r="AL54" i="2" s="1"/>
  <c r="AN54" i="2" s="1"/>
  <c r="AP54" i="2" s="1"/>
  <c r="AR54" i="2" s="1"/>
  <c r="AT54" i="2" s="1"/>
  <c r="AV54" i="2" s="1"/>
  <c r="AX54" i="2" s="1"/>
  <c r="AZ54" i="2" s="1"/>
  <c r="BA54" i="2" s="1"/>
  <c r="BD54" i="2" s="1"/>
  <c r="BE54" i="2" s="1"/>
  <c r="Z124" i="2"/>
  <c r="AB124" i="2" s="1"/>
  <c r="AD124" i="2" s="1"/>
  <c r="AF124" i="2" s="1"/>
  <c r="AH124" i="2" s="1"/>
  <c r="AJ124" i="2" s="1"/>
  <c r="AL124" i="2" s="1"/>
  <c r="AN124" i="2" s="1"/>
  <c r="AP124" i="2" s="1"/>
  <c r="AR124" i="2" s="1"/>
  <c r="AT124" i="2" s="1"/>
  <c r="AV124" i="2" s="1"/>
  <c r="AX124" i="2" s="1"/>
  <c r="AZ124" i="2" s="1"/>
  <c r="BA124" i="2" s="1"/>
  <c r="BD124" i="2" s="1"/>
  <c r="BE124" i="2" s="1"/>
  <c r="W111" i="2"/>
  <c r="X111" i="2"/>
  <c r="W22" i="2"/>
  <c r="X22" i="2"/>
  <c r="W203" i="2"/>
  <c r="X203" i="2"/>
  <c r="W267" i="2"/>
  <c r="X267" i="2"/>
  <c r="W418" i="2"/>
  <c r="X418" i="2"/>
  <c r="W459" i="2"/>
  <c r="X459" i="2"/>
  <c r="W71" i="2"/>
  <c r="X71" i="2"/>
  <c r="W395" i="2"/>
  <c r="X395" i="2"/>
  <c r="W292" i="2"/>
  <c r="X292" i="2"/>
  <c r="AG17" i="2"/>
  <c r="W50" i="2"/>
  <c r="X50" i="2"/>
  <c r="W399" i="2"/>
  <c r="X399" i="2"/>
  <c r="W345" i="2"/>
  <c r="X345" i="2"/>
  <c r="W225" i="2"/>
  <c r="X225" i="2"/>
  <c r="F9" i="2"/>
  <c r="DY9" i="2"/>
  <c r="AM17" i="2"/>
  <c r="W438" i="2"/>
  <c r="X438" i="2"/>
  <c r="W107" i="2"/>
  <c r="X107" i="2"/>
  <c r="D238" i="2"/>
  <c r="C238" i="2" s="1"/>
  <c r="W302" i="2"/>
  <c r="X302" i="2"/>
  <c r="W214" i="2"/>
  <c r="X214" i="2"/>
  <c r="D263" i="2"/>
  <c r="C263" i="2" s="1"/>
  <c r="D242" i="2"/>
  <c r="C242" i="2" s="1"/>
  <c r="D356" i="2"/>
  <c r="C356" i="2" s="1"/>
  <c r="D210" i="2"/>
  <c r="C210" i="2" s="1"/>
  <c r="W242" i="2"/>
  <c r="X242" i="2"/>
  <c r="D318" i="2"/>
  <c r="C318" i="2" s="1"/>
  <c r="D199" i="2"/>
  <c r="C199" i="2" s="1"/>
  <c r="W210" i="2"/>
  <c r="X210" i="2"/>
  <c r="D246" i="2"/>
  <c r="C246" i="2" s="1"/>
  <c r="D287" i="2"/>
  <c r="C287" i="2" s="1"/>
  <c r="W318" i="2"/>
  <c r="X318" i="2"/>
  <c r="W199" i="2"/>
  <c r="X199" i="2"/>
  <c r="O6" i="2"/>
  <c r="O7" i="2" s="1"/>
  <c r="D372" i="2"/>
  <c r="C372" i="2" s="1"/>
  <c r="D364" i="2"/>
  <c r="C364" i="2" s="1"/>
  <c r="W246" i="2"/>
  <c r="X246" i="2"/>
  <c r="W287" i="2"/>
  <c r="X287" i="2"/>
  <c r="W449" i="2"/>
  <c r="X449" i="2"/>
  <c r="D489" i="2"/>
  <c r="C489" i="2" s="1"/>
  <c r="D286" i="2"/>
  <c r="C286" i="2" s="1"/>
  <c r="D303" i="2"/>
  <c r="C303" i="2" s="1"/>
  <c r="D449" i="2"/>
  <c r="C449" i="2" s="1"/>
  <c r="W286" i="2"/>
  <c r="X286" i="2"/>
  <c r="W303" i="2"/>
  <c r="X303" i="2"/>
  <c r="Z77" i="2"/>
  <c r="AB77" i="2" s="1"/>
  <c r="AD77" i="2" s="1"/>
  <c r="AF77" i="2" s="1"/>
  <c r="AH77" i="2" s="1"/>
  <c r="AJ77" i="2" s="1"/>
  <c r="AL77" i="2" s="1"/>
  <c r="AN77" i="2" s="1"/>
  <c r="AP77" i="2" s="1"/>
  <c r="AR77" i="2" s="1"/>
  <c r="AT77" i="2" s="1"/>
  <c r="AV77" i="2" s="1"/>
  <c r="AX77" i="2" s="1"/>
  <c r="AZ77" i="2" s="1"/>
  <c r="BA77" i="2" s="1"/>
  <c r="BD77" i="2" s="1"/>
  <c r="BE77" i="2" s="1"/>
  <c r="Z194" i="2"/>
  <c r="AB194" i="2" s="1"/>
  <c r="AD194" i="2" s="1"/>
  <c r="AF194" i="2" s="1"/>
  <c r="AH194" i="2" s="1"/>
  <c r="AJ194" i="2" s="1"/>
  <c r="AL194" i="2" s="1"/>
  <c r="AN194" i="2" s="1"/>
  <c r="AP194" i="2" s="1"/>
  <c r="AR194" i="2" s="1"/>
  <c r="AT194" i="2" s="1"/>
  <c r="AV194" i="2" s="1"/>
  <c r="AX194" i="2" s="1"/>
  <c r="AZ194" i="2" s="1"/>
  <c r="BA194" i="2" s="1"/>
  <c r="BD194" i="2" s="1"/>
  <c r="BE194" i="2" s="1"/>
  <c r="D302" i="2"/>
  <c r="C302" i="2" s="1"/>
  <c r="D214" i="2"/>
  <c r="C214" i="2" s="1"/>
  <c r="D6" i="2" l="1"/>
  <c r="C6" i="2" s="1"/>
  <c r="C5" i="2"/>
  <c r="Z423" i="2"/>
  <c r="AB423" i="2" s="1"/>
  <c r="AD423" i="2" s="1"/>
  <c r="AF423" i="2" s="1"/>
  <c r="AH423" i="2" s="1"/>
  <c r="AJ423" i="2" s="1"/>
  <c r="AL423" i="2" s="1"/>
  <c r="AN423" i="2" s="1"/>
  <c r="AP423" i="2" s="1"/>
  <c r="AR423" i="2" s="1"/>
  <c r="AT423" i="2" s="1"/>
  <c r="AV423" i="2" s="1"/>
  <c r="AX423" i="2" s="1"/>
  <c r="AZ423" i="2" s="1"/>
  <c r="BA423" i="2" s="1"/>
  <c r="BD423" i="2" s="1"/>
  <c r="BE423" i="2" s="1"/>
  <c r="Z73" i="2"/>
  <c r="AB73" i="2" s="1"/>
  <c r="AD73" i="2" s="1"/>
  <c r="AF73" i="2" s="1"/>
  <c r="AH73" i="2" s="1"/>
  <c r="AJ73" i="2" s="1"/>
  <c r="AL73" i="2" s="1"/>
  <c r="AN73" i="2" s="1"/>
  <c r="AP73" i="2" s="1"/>
  <c r="AR73" i="2" s="1"/>
  <c r="AT73" i="2" s="1"/>
  <c r="AV73" i="2" s="1"/>
  <c r="AX73" i="2" s="1"/>
  <c r="AZ73" i="2" s="1"/>
  <c r="BA73" i="2" s="1"/>
  <c r="BD73" i="2" s="1"/>
  <c r="BE73" i="2" s="1"/>
  <c r="AF300" i="2"/>
  <c r="AH300" i="2" s="1"/>
  <c r="AJ300" i="2" s="1"/>
  <c r="AL300" i="2" s="1"/>
  <c r="AN300" i="2" s="1"/>
  <c r="AP300" i="2" s="1"/>
  <c r="AR300" i="2" s="1"/>
  <c r="AT300" i="2" s="1"/>
  <c r="AV300" i="2" s="1"/>
  <c r="AX300" i="2" s="1"/>
  <c r="AZ300" i="2" s="1"/>
  <c r="BA300" i="2" s="1"/>
  <c r="BD300" i="2" s="1"/>
  <c r="BE300" i="2" s="1"/>
  <c r="Z181" i="2"/>
  <c r="AB181" i="2" s="1"/>
  <c r="AD181" i="2" s="1"/>
  <c r="AF181" i="2" s="1"/>
  <c r="AH181" i="2" s="1"/>
  <c r="AJ181" i="2" s="1"/>
  <c r="AL181" i="2" s="1"/>
  <c r="AN181" i="2" s="1"/>
  <c r="AP181" i="2" s="1"/>
  <c r="AR181" i="2" s="1"/>
  <c r="AT181" i="2" s="1"/>
  <c r="AV181" i="2" s="1"/>
  <c r="AX181" i="2" s="1"/>
  <c r="AZ181" i="2" s="1"/>
  <c r="BA181" i="2" s="1"/>
  <c r="BD181" i="2" s="1"/>
  <c r="BE181" i="2" s="1"/>
  <c r="Z88" i="2"/>
  <c r="AB88" i="2" s="1"/>
  <c r="AD88" i="2" s="1"/>
  <c r="AF88" i="2" s="1"/>
  <c r="AH88" i="2" s="1"/>
  <c r="AJ88" i="2" s="1"/>
  <c r="AL88" i="2" s="1"/>
  <c r="AN88" i="2" s="1"/>
  <c r="AP88" i="2" s="1"/>
  <c r="AR88" i="2" s="1"/>
  <c r="AT88" i="2" s="1"/>
  <c r="AV88" i="2" s="1"/>
  <c r="AX88" i="2" s="1"/>
  <c r="AZ88" i="2" s="1"/>
  <c r="BA88" i="2" s="1"/>
  <c r="BD88" i="2" s="1"/>
  <c r="BE88" i="2" s="1"/>
  <c r="Z390" i="2"/>
  <c r="AB390" i="2" s="1"/>
  <c r="AD390" i="2" s="1"/>
  <c r="AF390" i="2" s="1"/>
  <c r="AH390" i="2" s="1"/>
  <c r="AJ390" i="2" s="1"/>
  <c r="AL390" i="2" s="1"/>
  <c r="AN390" i="2" s="1"/>
  <c r="AP390" i="2" s="1"/>
  <c r="AR390" i="2" s="1"/>
  <c r="AT390" i="2" s="1"/>
  <c r="AV390" i="2" s="1"/>
  <c r="AX390" i="2" s="1"/>
  <c r="AZ390" i="2" s="1"/>
  <c r="BA390" i="2" s="1"/>
  <c r="BD390" i="2" s="1"/>
  <c r="BE390" i="2" s="1"/>
  <c r="Z455" i="2"/>
  <c r="AB455" i="2" s="1"/>
  <c r="AD455" i="2" s="1"/>
  <c r="Z106" i="2"/>
  <c r="AB106" i="2" s="1"/>
  <c r="AD106" i="2" s="1"/>
  <c r="AF106" i="2" s="1"/>
  <c r="AH106" i="2" s="1"/>
  <c r="AJ106" i="2" s="1"/>
  <c r="AL106" i="2" s="1"/>
  <c r="AN106" i="2" s="1"/>
  <c r="AP106" i="2" s="1"/>
  <c r="AR106" i="2" s="1"/>
  <c r="AT106" i="2" s="1"/>
  <c r="AV106" i="2" s="1"/>
  <c r="AX106" i="2" s="1"/>
  <c r="AZ106" i="2" s="1"/>
  <c r="BA106" i="2" s="1"/>
  <c r="BD106" i="2" s="1"/>
  <c r="BE106" i="2" s="1"/>
  <c r="Z353" i="2"/>
  <c r="AB353" i="2" s="1"/>
  <c r="AD353" i="2" s="1"/>
  <c r="AF353" i="2" s="1"/>
  <c r="AH353" i="2" s="1"/>
  <c r="AJ353" i="2" s="1"/>
  <c r="AL353" i="2" s="1"/>
  <c r="AN353" i="2" s="1"/>
  <c r="AP353" i="2" s="1"/>
  <c r="AR353" i="2" s="1"/>
  <c r="AT353" i="2" s="1"/>
  <c r="AV353" i="2" s="1"/>
  <c r="AX353" i="2" s="1"/>
  <c r="AZ353" i="2" s="1"/>
  <c r="BA353" i="2" s="1"/>
  <c r="BD353" i="2" s="1"/>
  <c r="BE353" i="2" s="1"/>
  <c r="Z416" i="2"/>
  <c r="AB416" i="2" s="1"/>
  <c r="AD416" i="2" s="1"/>
  <c r="AF416" i="2" s="1"/>
  <c r="AH416" i="2" s="1"/>
  <c r="AJ416" i="2" s="1"/>
  <c r="AL416" i="2" s="1"/>
  <c r="AN416" i="2" s="1"/>
  <c r="AP416" i="2" s="1"/>
  <c r="AR416" i="2" s="1"/>
  <c r="AT416" i="2" s="1"/>
  <c r="AV416" i="2" s="1"/>
  <c r="AX416" i="2" s="1"/>
  <c r="AZ416" i="2" s="1"/>
  <c r="BA416" i="2" s="1"/>
  <c r="BD416" i="2" s="1"/>
  <c r="BE416" i="2" s="1"/>
  <c r="Z439" i="2"/>
  <c r="AB439" i="2" s="1"/>
  <c r="AD439" i="2" s="1"/>
  <c r="AF439" i="2" s="1"/>
  <c r="AH439" i="2" s="1"/>
  <c r="AJ439" i="2" s="1"/>
  <c r="AL439" i="2" s="1"/>
  <c r="AN439" i="2" s="1"/>
  <c r="AP439" i="2" s="1"/>
  <c r="AR439" i="2" s="1"/>
  <c r="AT439" i="2" s="1"/>
  <c r="AV439" i="2" s="1"/>
  <c r="AX439" i="2" s="1"/>
  <c r="AZ439" i="2" s="1"/>
  <c r="BA439" i="2" s="1"/>
  <c r="BD439" i="2" s="1"/>
  <c r="BE439" i="2" s="1"/>
  <c r="Z241" i="2"/>
  <c r="AB241" i="2" s="1"/>
  <c r="AD241" i="2" s="1"/>
  <c r="AF241" i="2" s="1"/>
  <c r="AH241" i="2" s="1"/>
  <c r="AJ241" i="2" s="1"/>
  <c r="AL241" i="2" s="1"/>
  <c r="AN241" i="2" s="1"/>
  <c r="AP241" i="2" s="1"/>
  <c r="AR241" i="2" s="1"/>
  <c r="AT241" i="2" s="1"/>
  <c r="AV241" i="2" s="1"/>
  <c r="AX241" i="2" s="1"/>
  <c r="AZ241" i="2" s="1"/>
  <c r="BA241" i="2" s="1"/>
  <c r="BD241" i="2" s="1"/>
  <c r="BE241" i="2" s="1"/>
  <c r="Z377" i="2"/>
  <c r="AB377" i="2" s="1"/>
  <c r="AD377" i="2" s="1"/>
  <c r="AF377" i="2" s="1"/>
  <c r="AH377" i="2" s="1"/>
  <c r="AJ377" i="2" s="1"/>
  <c r="AL377" i="2" s="1"/>
  <c r="AN377" i="2" s="1"/>
  <c r="AP377" i="2" s="1"/>
  <c r="AR377" i="2" s="1"/>
  <c r="AT377" i="2" s="1"/>
  <c r="AV377" i="2" s="1"/>
  <c r="AX377" i="2" s="1"/>
  <c r="AZ377" i="2" s="1"/>
  <c r="BA377" i="2" s="1"/>
  <c r="BD377" i="2" s="1"/>
  <c r="BE377" i="2" s="1"/>
  <c r="Z49" i="2"/>
  <c r="AB49" i="2" s="1"/>
  <c r="AD49" i="2" s="1"/>
  <c r="AF49" i="2" s="1"/>
  <c r="AH49" i="2" s="1"/>
  <c r="AJ49" i="2" s="1"/>
  <c r="AL49" i="2" s="1"/>
  <c r="AN49" i="2" s="1"/>
  <c r="AP49" i="2" s="1"/>
  <c r="AR49" i="2" s="1"/>
  <c r="AT49" i="2" s="1"/>
  <c r="AV49" i="2" s="1"/>
  <c r="AX49" i="2" s="1"/>
  <c r="AZ49" i="2" s="1"/>
  <c r="BA49" i="2" s="1"/>
  <c r="BD49" i="2" s="1"/>
  <c r="BE49" i="2" s="1"/>
  <c r="Z264" i="2"/>
  <c r="AB264" i="2" s="1"/>
  <c r="AD264" i="2" s="1"/>
  <c r="AF264" i="2" s="1"/>
  <c r="AH264" i="2" s="1"/>
  <c r="AJ264" i="2" s="1"/>
  <c r="AL264" i="2" s="1"/>
  <c r="AN264" i="2" s="1"/>
  <c r="AP264" i="2" s="1"/>
  <c r="AR264" i="2" s="1"/>
  <c r="AT264" i="2" s="1"/>
  <c r="AV264" i="2" s="1"/>
  <c r="AX264" i="2" s="1"/>
  <c r="AZ264" i="2" s="1"/>
  <c r="BA264" i="2" s="1"/>
  <c r="BD264" i="2" s="1"/>
  <c r="BE264" i="2" s="1"/>
  <c r="Z408" i="2"/>
  <c r="AB408" i="2" s="1"/>
  <c r="AD408" i="2" s="1"/>
  <c r="AF408" i="2" s="1"/>
  <c r="AH408" i="2" s="1"/>
  <c r="AJ408" i="2" s="1"/>
  <c r="AL408" i="2" s="1"/>
  <c r="AN408" i="2" s="1"/>
  <c r="AP408" i="2" s="1"/>
  <c r="AR408" i="2" s="1"/>
  <c r="AT408" i="2" s="1"/>
  <c r="AV408" i="2" s="1"/>
  <c r="AX408" i="2" s="1"/>
  <c r="AZ408" i="2" s="1"/>
  <c r="BA408" i="2" s="1"/>
  <c r="BD408" i="2" s="1"/>
  <c r="BE408" i="2" s="1"/>
  <c r="Z344" i="2"/>
  <c r="AB344" i="2" s="1"/>
  <c r="AD344" i="2" s="1"/>
  <c r="AF344" i="2" s="1"/>
  <c r="AH344" i="2" s="1"/>
  <c r="AJ344" i="2" s="1"/>
  <c r="AL344" i="2" s="1"/>
  <c r="AN344" i="2" s="1"/>
  <c r="AP344" i="2" s="1"/>
  <c r="AR344" i="2" s="1"/>
  <c r="AT344" i="2" s="1"/>
  <c r="AV344" i="2" s="1"/>
  <c r="AX344" i="2" s="1"/>
  <c r="AZ344" i="2" s="1"/>
  <c r="BA344" i="2" s="1"/>
  <c r="BD344" i="2" s="1"/>
  <c r="BE344" i="2" s="1"/>
  <c r="Z422" i="2"/>
  <c r="AB422" i="2" s="1"/>
  <c r="AD422" i="2" s="1"/>
  <c r="AF422" i="2" s="1"/>
  <c r="AH422" i="2" s="1"/>
  <c r="AJ422" i="2" s="1"/>
  <c r="AL422" i="2" s="1"/>
  <c r="AN422" i="2" s="1"/>
  <c r="AP422" i="2" s="1"/>
  <c r="AR422" i="2" s="1"/>
  <c r="AT422" i="2" s="1"/>
  <c r="AV422" i="2" s="1"/>
  <c r="AX422" i="2" s="1"/>
  <c r="AZ422" i="2" s="1"/>
  <c r="BA422" i="2" s="1"/>
  <c r="BD422" i="2" s="1"/>
  <c r="BE422" i="2" s="1"/>
  <c r="Z67" i="2"/>
  <c r="AB67" i="2" s="1"/>
  <c r="AD67" i="2" s="1"/>
  <c r="AF67" i="2" s="1"/>
  <c r="AH67" i="2" s="1"/>
  <c r="AJ67" i="2" s="1"/>
  <c r="AL67" i="2" s="1"/>
  <c r="AN67" i="2" s="1"/>
  <c r="AP67" i="2" s="1"/>
  <c r="AR67" i="2" s="1"/>
  <c r="AT67" i="2" s="1"/>
  <c r="AV67" i="2" s="1"/>
  <c r="AX67" i="2" s="1"/>
  <c r="AZ67" i="2" s="1"/>
  <c r="BA67" i="2" s="1"/>
  <c r="BD67" i="2" s="1"/>
  <c r="BE67" i="2" s="1"/>
  <c r="Z368" i="2"/>
  <c r="AB368" i="2" s="1"/>
  <c r="AD368" i="2" s="1"/>
  <c r="AF368" i="2" s="1"/>
  <c r="AH368" i="2" s="1"/>
  <c r="AJ368" i="2" s="1"/>
  <c r="AL368" i="2" s="1"/>
  <c r="AN368" i="2" s="1"/>
  <c r="AP368" i="2" s="1"/>
  <c r="AR368" i="2" s="1"/>
  <c r="AT368" i="2" s="1"/>
  <c r="AV368" i="2" s="1"/>
  <c r="AX368" i="2" s="1"/>
  <c r="AZ368" i="2" s="1"/>
  <c r="BA368" i="2" s="1"/>
  <c r="BD368" i="2" s="1"/>
  <c r="BE368" i="2" s="1"/>
  <c r="AF352" i="2"/>
  <c r="AH352" i="2" s="1"/>
  <c r="AJ352" i="2" s="1"/>
  <c r="AL352" i="2" s="1"/>
  <c r="AN352" i="2" s="1"/>
  <c r="AP352" i="2" s="1"/>
  <c r="AR352" i="2" s="1"/>
  <c r="AT352" i="2" s="1"/>
  <c r="AV352" i="2" s="1"/>
  <c r="AX352" i="2" s="1"/>
  <c r="AZ352" i="2" s="1"/>
  <c r="BA352" i="2" s="1"/>
  <c r="BD352" i="2" s="1"/>
  <c r="BE352" i="2" s="1"/>
  <c r="Z166" i="2"/>
  <c r="AB166" i="2" s="1"/>
  <c r="AD166" i="2" s="1"/>
  <c r="AF166" i="2" s="1"/>
  <c r="AH166" i="2" s="1"/>
  <c r="AJ166" i="2" s="1"/>
  <c r="AL166" i="2" s="1"/>
  <c r="AN166" i="2" s="1"/>
  <c r="AP166" i="2" s="1"/>
  <c r="AR166" i="2" s="1"/>
  <c r="AT166" i="2" s="1"/>
  <c r="AV166" i="2" s="1"/>
  <c r="AX166" i="2" s="1"/>
  <c r="AZ166" i="2" s="1"/>
  <c r="BA166" i="2" s="1"/>
  <c r="BD166" i="2" s="1"/>
  <c r="BE166" i="2" s="1"/>
  <c r="Z293" i="2"/>
  <c r="AB293" i="2" s="1"/>
  <c r="AD293" i="2" s="1"/>
  <c r="AF293" i="2" s="1"/>
  <c r="AH293" i="2" s="1"/>
  <c r="AJ293" i="2" s="1"/>
  <c r="AL293" i="2" s="1"/>
  <c r="AN293" i="2" s="1"/>
  <c r="AP293" i="2" s="1"/>
  <c r="AR293" i="2" s="1"/>
  <c r="AT293" i="2" s="1"/>
  <c r="AV293" i="2" s="1"/>
  <c r="AX293" i="2" s="1"/>
  <c r="AZ293" i="2" s="1"/>
  <c r="BA293" i="2" s="1"/>
  <c r="BD293" i="2" s="1"/>
  <c r="BE293" i="2" s="1"/>
  <c r="Z347" i="2"/>
  <c r="AB347" i="2" s="1"/>
  <c r="AD347" i="2" s="1"/>
  <c r="AF347" i="2" s="1"/>
  <c r="AH347" i="2" s="1"/>
  <c r="AJ347" i="2" s="1"/>
  <c r="AL347" i="2" s="1"/>
  <c r="AN347" i="2" s="1"/>
  <c r="AP347" i="2" s="1"/>
  <c r="AR347" i="2" s="1"/>
  <c r="AT347" i="2" s="1"/>
  <c r="AV347" i="2" s="1"/>
  <c r="AX347" i="2" s="1"/>
  <c r="AZ347" i="2" s="1"/>
  <c r="BA347" i="2" s="1"/>
  <c r="BD347" i="2" s="1"/>
  <c r="BE347" i="2" s="1"/>
  <c r="Z433" i="2"/>
  <c r="AB433" i="2" s="1"/>
  <c r="AD433" i="2" s="1"/>
  <c r="AF433" i="2" s="1"/>
  <c r="AH433" i="2" s="1"/>
  <c r="AJ433" i="2" s="1"/>
  <c r="AL433" i="2" s="1"/>
  <c r="AN433" i="2" s="1"/>
  <c r="AP433" i="2" s="1"/>
  <c r="AR433" i="2" s="1"/>
  <c r="AT433" i="2" s="1"/>
  <c r="AV433" i="2" s="1"/>
  <c r="AX433" i="2" s="1"/>
  <c r="AZ433" i="2" s="1"/>
  <c r="BA433" i="2" s="1"/>
  <c r="BD433" i="2" s="1"/>
  <c r="BE433" i="2" s="1"/>
  <c r="Z456" i="2"/>
  <c r="AB456" i="2" s="1"/>
  <c r="AD456" i="2" s="1"/>
  <c r="AF456" i="2" s="1"/>
  <c r="AH456" i="2" s="1"/>
  <c r="AJ456" i="2" s="1"/>
  <c r="AL456" i="2" s="1"/>
  <c r="AN456" i="2" s="1"/>
  <c r="AP456" i="2" s="1"/>
  <c r="AR456" i="2" s="1"/>
  <c r="AT456" i="2" s="1"/>
  <c r="AV456" i="2" s="1"/>
  <c r="AX456" i="2" s="1"/>
  <c r="AZ456" i="2" s="1"/>
  <c r="BA456" i="2" s="1"/>
  <c r="BD456" i="2" s="1"/>
  <c r="BE456" i="2" s="1"/>
  <c r="Z57" i="2"/>
  <c r="AB57" i="2" s="1"/>
  <c r="AD57" i="2" s="1"/>
  <c r="AF57" i="2" s="1"/>
  <c r="AH57" i="2" s="1"/>
  <c r="AJ57" i="2" s="1"/>
  <c r="AL57" i="2" s="1"/>
  <c r="AN57" i="2" s="1"/>
  <c r="AP57" i="2" s="1"/>
  <c r="AR57" i="2" s="1"/>
  <c r="AT57" i="2" s="1"/>
  <c r="AV57" i="2" s="1"/>
  <c r="AX57" i="2" s="1"/>
  <c r="AZ57" i="2" s="1"/>
  <c r="BA57" i="2" s="1"/>
  <c r="BD57" i="2" s="1"/>
  <c r="BE57" i="2" s="1"/>
  <c r="Z384" i="2"/>
  <c r="AB384" i="2" s="1"/>
  <c r="AD384" i="2" s="1"/>
  <c r="AF384" i="2" s="1"/>
  <c r="AH384" i="2" s="1"/>
  <c r="AJ384" i="2" s="1"/>
  <c r="AL384" i="2" s="1"/>
  <c r="AN384" i="2" s="1"/>
  <c r="AP384" i="2" s="1"/>
  <c r="AR384" i="2" s="1"/>
  <c r="AT384" i="2" s="1"/>
  <c r="AV384" i="2" s="1"/>
  <c r="AX384" i="2" s="1"/>
  <c r="AZ384" i="2" s="1"/>
  <c r="BA384" i="2" s="1"/>
  <c r="BD384" i="2" s="1"/>
  <c r="BE384" i="2" s="1"/>
  <c r="Z58" i="2"/>
  <c r="AB58" i="2" s="1"/>
  <c r="AD58" i="2" s="1"/>
  <c r="AF58" i="2" s="1"/>
  <c r="AH58" i="2" s="1"/>
  <c r="AJ58" i="2" s="1"/>
  <c r="AL58" i="2" s="1"/>
  <c r="AN58" i="2" s="1"/>
  <c r="AP58" i="2" s="1"/>
  <c r="AR58" i="2" s="1"/>
  <c r="AT58" i="2" s="1"/>
  <c r="AV58" i="2" s="1"/>
  <c r="AX58" i="2" s="1"/>
  <c r="AZ58" i="2" s="1"/>
  <c r="BA58" i="2" s="1"/>
  <c r="BD58" i="2" s="1"/>
  <c r="BE58" i="2" s="1"/>
  <c r="Z354" i="2"/>
  <c r="AB354" i="2" s="1"/>
  <c r="AD354" i="2" s="1"/>
  <c r="AF354" i="2" s="1"/>
  <c r="AH354" i="2" s="1"/>
  <c r="AJ354" i="2" s="1"/>
  <c r="AL354" i="2" s="1"/>
  <c r="AN354" i="2" s="1"/>
  <c r="AP354" i="2" s="1"/>
  <c r="AR354" i="2" s="1"/>
  <c r="AT354" i="2" s="1"/>
  <c r="AV354" i="2" s="1"/>
  <c r="AX354" i="2" s="1"/>
  <c r="AZ354" i="2" s="1"/>
  <c r="BA354" i="2" s="1"/>
  <c r="BD354" i="2" s="1"/>
  <c r="BE354" i="2" s="1"/>
  <c r="Z441" i="2"/>
  <c r="AB441" i="2" s="1"/>
  <c r="AD441" i="2" s="1"/>
  <c r="AF441" i="2" s="1"/>
  <c r="AH441" i="2" s="1"/>
  <c r="AJ441" i="2" s="1"/>
  <c r="AL441" i="2" s="1"/>
  <c r="AN441" i="2" s="1"/>
  <c r="AP441" i="2" s="1"/>
  <c r="AR441" i="2" s="1"/>
  <c r="AT441" i="2" s="1"/>
  <c r="AV441" i="2" s="1"/>
  <c r="AX441" i="2" s="1"/>
  <c r="AZ441" i="2" s="1"/>
  <c r="BA441" i="2" s="1"/>
  <c r="BD441" i="2" s="1"/>
  <c r="BE441" i="2" s="1"/>
  <c r="Z81" i="2"/>
  <c r="AB81" i="2" s="1"/>
  <c r="AD81" i="2" s="1"/>
  <c r="AF81" i="2" s="1"/>
  <c r="AH81" i="2" s="1"/>
  <c r="AJ81" i="2" s="1"/>
  <c r="AL81" i="2" s="1"/>
  <c r="AN81" i="2" s="1"/>
  <c r="AP81" i="2" s="1"/>
  <c r="AR81" i="2" s="1"/>
  <c r="AT81" i="2" s="1"/>
  <c r="AV81" i="2" s="1"/>
  <c r="AX81" i="2" s="1"/>
  <c r="AZ81" i="2" s="1"/>
  <c r="BA81" i="2" s="1"/>
  <c r="BD81" i="2" s="1"/>
  <c r="BE81" i="2" s="1"/>
  <c r="Z323" i="2"/>
  <c r="AB323" i="2" s="1"/>
  <c r="AD323" i="2" s="1"/>
  <c r="AF323" i="2" s="1"/>
  <c r="AH323" i="2" s="1"/>
  <c r="AJ323" i="2" s="1"/>
  <c r="AL323" i="2" s="1"/>
  <c r="AN323" i="2" s="1"/>
  <c r="AP323" i="2" s="1"/>
  <c r="AR323" i="2" s="1"/>
  <c r="AT323" i="2" s="1"/>
  <c r="AV323" i="2" s="1"/>
  <c r="AX323" i="2" s="1"/>
  <c r="AZ323" i="2" s="1"/>
  <c r="BA323" i="2" s="1"/>
  <c r="BD323" i="2" s="1"/>
  <c r="BE323" i="2" s="1"/>
  <c r="Z364" i="2"/>
  <c r="AB364" i="2" s="1"/>
  <c r="AD364" i="2" s="1"/>
  <c r="AF364" i="2" s="1"/>
  <c r="AH364" i="2" s="1"/>
  <c r="AJ364" i="2" s="1"/>
  <c r="AL364" i="2" s="1"/>
  <c r="AN364" i="2" s="1"/>
  <c r="AP364" i="2" s="1"/>
  <c r="AR364" i="2" s="1"/>
  <c r="AT364" i="2" s="1"/>
  <c r="AV364" i="2" s="1"/>
  <c r="AX364" i="2" s="1"/>
  <c r="AZ364" i="2" s="1"/>
  <c r="BA364" i="2" s="1"/>
  <c r="BD364" i="2" s="1"/>
  <c r="BE364" i="2" s="1"/>
  <c r="Z402" i="2"/>
  <c r="AB402" i="2" s="1"/>
  <c r="AD402" i="2" s="1"/>
  <c r="AF402" i="2" s="1"/>
  <c r="AH402" i="2" s="1"/>
  <c r="AJ402" i="2" s="1"/>
  <c r="AL402" i="2" s="1"/>
  <c r="AN402" i="2" s="1"/>
  <c r="AP402" i="2" s="1"/>
  <c r="AR402" i="2" s="1"/>
  <c r="AT402" i="2" s="1"/>
  <c r="AV402" i="2" s="1"/>
  <c r="AX402" i="2" s="1"/>
  <c r="AZ402" i="2" s="1"/>
  <c r="BA402" i="2" s="1"/>
  <c r="BD402" i="2" s="1"/>
  <c r="BE402" i="2" s="1"/>
  <c r="Z340" i="2"/>
  <c r="AB340" i="2" s="1"/>
  <c r="AD340" i="2" s="1"/>
  <c r="AF340" i="2" s="1"/>
  <c r="AH340" i="2" s="1"/>
  <c r="AJ340" i="2" s="1"/>
  <c r="AL340" i="2" s="1"/>
  <c r="AN340" i="2" s="1"/>
  <c r="AP340" i="2" s="1"/>
  <c r="AR340" i="2" s="1"/>
  <c r="AT340" i="2" s="1"/>
  <c r="AV340" i="2" s="1"/>
  <c r="AX340" i="2" s="1"/>
  <c r="AZ340" i="2" s="1"/>
  <c r="BA340" i="2" s="1"/>
  <c r="BD340" i="2" s="1"/>
  <c r="BE340" i="2" s="1"/>
  <c r="Z379" i="2"/>
  <c r="AB379" i="2" s="1"/>
  <c r="AD379" i="2" s="1"/>
  <c r="AF379" i="2" s="1"/>
  <c r="AH379" i="2" s="1"/>
  <c r="AJ379" i="2" s="1"/>
  <c r="AL379" i="2" s="1"/>
  <c r="AN379" i="2" s="1"/>
  <c r="AP379" i="2" s="1"/>
  <c r="AR379" i="2" s="1"/>
  <c r="AT379" i="2" s="1"/>
  <c r="AV379" i="2" s="1"/>
  <c r="AX379" i="2" s="1"/>
  <c r="AZ379" i="2" s="1"/>
  <c r="BA379" i="2" s="1"/>
  <c r="BD379" i="2" s="1"/>
  <c r="BE379" i="2" s="1"/>
  <c r="Z470" i="2"/>
  <c r="AB470" i="2" s="1"/>
  <c r="AD470" i="2" s="1"/>
  <c r="AF470" i="2" s="1"/>
  <c r="AH470" i="2" s="1"/>
  <c r="AJ470" i="2" s="1"/>
  <c r="AL470" i="2" s="1"/>
  <c r="AN470" i="2" s="1"/>
  <c r="AP470" i="2" s="1"/>
  <c r="AR470" i="2" s="1"/>
  <c r="AT470" i="2" s="1"/>
  <c r="AV470" i="2" s="1"/>
  <c r="AX470" i="2" s="1"/>
  <c r="AZ470" i="2" s="1"/>
  <c r="BA470" i="2" s="1"/>
  <c r="BD470" i="2" s="1"/>
  <c r="BE470" i="2" s="1"/>
  <c r="Z493" i="2"/>
  <c r="AB493" i="2" s="1"/>
  <c r="AD493" i="2" s="1"/>
  <c r="AF493" i="2" s="1"/>
  <c r="AH493" i="2" s="1"/>
  <c r="AJ493" i="2" s="1"/>
  <c r="AL493" i="2" s="1"/>
  <c r="AN493" i="2" s="1"/>
  <c r="AP493" i="2" s="1"/>
  <c r="AR493" i="2" s="1"/>
  <c r="AT493" i="2" s="1"/>
  <c r="AV493" i="2" s="1"/>
  <c r="AX493" i="2" s="1"/>
  <c r="AZ493" i="2" s="1"/>
  <c r="BA493" i="2" s="1"/>
  <c r="BD493" i="2" s="1"/>
  <c r="BE493" i="2" s="1"/>
  <c r="Z34" i="2"/>
  <c r="AB34" i="2" s="1"/>
  <c r="AD34" i="2" s="1"/>
  <c r="AF34" i="2" s="1"/>
  <c r="AH34" i="2" s="1"/>
  <c r="AJ34" i="2" s="1"/>
  <c r="AL34" i="2" s="1"/>
  <c r="AN34" i="2" s="1"/>
  <c r="AP34" i="2" s="1"/>
  <c r="AR34" i="2" s="1"/>
  <c r="AT34" i="2" s="1"/>
  <c r="AV34" i="2" s="1"/>
  <c r="AX34" i="2" s="1"/>
  <c r="AZ34" i="2" s="1"/>
  <c r="BA34" i="2" s="1"/>
  <c r="BD34" i="2" s="1"/>
  <c r="BE34" i="2" s="1"/>
  <c r="Z324" i="2"/>
  <c r="AB324" i="2" s="1"/>
  <c r="AD324" i="2" s="1"/>
  <c r="AF324" i="2" s="1"/>
  <c r="AH324" i="2" s="1"/>
  <c r="AJ324" i="2" s="1"/>
  <c r="AL324" i="2" s="1"/>
  <c r="AN324" i="2" s="1"/>
  <c r="AP324" i="2" s="1"/>
  <c r="AR324" i="2" s="1"/>
  <c r="AT324" i="2" s="1"/>
  <c r="AV324" i="2" s="1"/>
  <c r="AX324" i="2" s="1"/>
  <c r="AZ324" i="2" s="1"/>
  <c r="BA324" i="2" s="1"/>
  <c r="BD324" i="2" s="1"/>
  <c r="BE324" i="2" s="1"/>
  <c r="Z253" i="2"/>
  <c r="AB253" i="2" s="1"/>
  <c r="AD253" i="2" s="1"/>
  <c r="AF253" i="2" s="1"/>
  <c r="AH253" i="2" s="1"/>
  <c r="AJ253" i="2" s="1"/>
  <c r="AL253" i="2" s="1"/>
  <c r="AN253" i="2" s="1"/>
  <c r="AP253" i="2" s="1"/>
  <c r="AR253" i="2" s="1"/>
  <c r="AT253" i="2" s="1"/>
  <c r="AV253" i="2" s="1"/>
  <c r="AX253" i="2" s="1"/>
  <c r="AZ253" i="2" s="1"/>
  <c r="BA253" i="2" s="1"/>
  <c r="BD253" i="2" s="1"/>
  <c r="BE253" i="2" s="1"/>
  <c r="Z134" i="2"/>
  <c r="AB134" i="2" s="1"/>
  <c r="AD134" i="2" s="1"/>
  <c r="AF134" i="2" s="1"/>
  <c r="AH134" i="2" s="1"/>
  <c r="AJ134" i="2" s="1"/>
  <c r="AL134" i="2" s="1"/>
  <c r="AN134" i="2" s="1"/>
  <c r="AP134" i="2" s="1"/>
  <c r="AR134" i="2" s="1"/>
  <c r="AT134" i="2" s="1"/>
  <c r="AV134" i="2" s="1"/>
  <c r="AX134" i="2" s="1"/>
  <c r="AZ134" i="2" s="1"/>
  <c r="BA134" i="2" s="1"/>
  <c r="BD134" i="2" s="1"/>
  <c r="BE134" i="2" s="1"/>
  <c r="Z261" i="2"/>
  <c r="AB261" i="2" s="1"/>
  <c r="AD261" i="2" s="1"/>
  <c r="AF261" i="2" s="1"/>
  <c r="AH261" i="2" s="1"/>
  <c r="AJ261" i="2" s="1"/>
  <c r="AL261" i="2" s="1"/>
  <c r="AN261" i="2" s="1"/>
  <c r="AP261" i="2" s="1"/>
  <c r="AR261" i="2" s="1"/>
  <c r="AT261" i="2" s="1"/>
  <c r="AV261" i="2" s="1"/>
  <c r="AX261" i="2" s="1"/>
  <c r="AZ261" i="2" s="1"/>
  <c r="BA261" i="2" s="1"/>
  <c r="BD261" i="2" s="1"/>
  <c r="BE261" i="2" s="1"/>
  <c r="Z213" i="2"/>
  <c r="AB213" i="2" s="1"/>
  <c r="AD213" i="2" s="1"/>
  <c r="AF213" i="2" s="1"/>
  <c r="AH213" i="2" s="1"/>
  <c r="AJ213" i="2" s="1"/>
  <c r="AL213" i="2" s="1"/>
  <c r="AN213" i="2" s="1"/>
  <c r="AP213" i="2" s="1"/>
  <c r="AR213" i="2" s="1"/>
  <c r="AT213" i="2" s="1"/>
  <c r="AV213" i="2" s="1"/>
  <c r="AX213" i="2" s="1"/>
  <c r="AZ213" i="2" s="1"/>
  <c r="BA213" i="2" s="1"/>
  <c r="BD213" i="2" s="1"/>
  <c r="BE213" i="2" s="1"/>
  <c r="Z254" i="2"/>
  <c r="AB254" i="2" s="1"/>
  <c r="AD254" i="2" s="1"/>
  <c r="AF254" i="2" s="1"/>
  <c r="AH254" i="2" s="1"/>
  <c r="AJ254" i="2" s="1"/>
  <c r="AL254" i="2" s="1"/>
  <c r="AN254" i="2" s="1"/>
  <c r="AP254" i="2" s="1"/>
  <c r="AR254" i="2" s="1"/>
  <c r="AT254" i="2" s="1"/>
  <c r="AV254" i="2" s="1"/>
  <c r="AX254" i="2" s="1"/>
  <c r="AZ254" i="2" s="1"/>
  <c r="BA254" i="2" s="1"/>
  <c r="BD254" i="2" s="1"/>
  <c r="BE254" i="2" s="1"/>
  <c r="Z371" i="2"/>
  <c r="AB371" i="2" s="1"/>
  <c r="AD371" i="2" s="1"/>
  <c r="AF371" i="2" s="1"/>
  <c r="AH371" i="2" s="1"/>
  <c r="AJ371" i="2" s="1"/>
  <c r="AL371" i="2" s="1"/>
  <c r="AN371" i="2" s="1"/>
  <c r="AP371" i="2" s="1"/>
  <c r="AR371" i="2" s="1"/>
  <c r="AT371" i="2" s="1"/>
  <c r="AV371" i="2" s="1"/>
  <c r="AX371" i="2" s="1"/>
  <c r="AZ371" i="2" s="1"/>
  <c r="BA371" i="2" s="1"/>
  <c r="BD371" i="2" s="1"/>
  <c r="BE371" i="2" s="1"/>
  <c r="Z446" i="2"/>
  <c r="AB446" i="2" s="1"/>
  <c r="AD446" i="2" s="1"/>
  <c r="AF446" i="2" s="1"/>
  <c r="AH446" i="2" s="1"/>
  <c r="AJ446" i="2" s="1"/>
  <c r="AL446" i="2" s="1"/>
  <c r="AN446" i="2" s="1"/>
  <c r="AP446" i="2" s="1"/>
  <c r="AR446" i="2" s="1"/>
  <c r="AT446" i="2" s="1"/>
  <c r="AV446" i="2" s="1"/>
  <c r="AX446" i="2" s="1"/>
  <c r="AZ446" i="2" s="1"/>
  <c r="BA446" i="2" s="1"/>
  <c r="BD446" i="2" s="1"/>
  <c r="BE446" i="2" s="1"/>
  <c r="Z491" i="2"/>
  <c r="AB491" i="2" s="1"/>
  <c r="AD491" i="2" s="1"/>
  <c r="AF491" i="2" s="1"/>
  <c r="AH491" i="2" s="1"/>
  <c r="AJ491" i="2" s="1"/>
  <c r="AL491" i="2" s="1"/>
  <c r="AN491" i="2" s="1"/>
  <c r="AP491" i="2" s="1"/>
  <c r="AR491" i="2" s="1"/>
  <c r="AT491" i="2" s="1"/>
  <c r="AV491" i="2" s="1"/>
  <c r="AX491" i="2" s="1"/>
  <c r="AZ491" i="2" s="1"/>
  <c r="BA491" i="2" s="1"/>
  <c r="BD491" i="2" s="1"/>
  <c r="BE491" i="2" s="1"/>
  <c r="Z91" i="2"/>
  <c r="AB91" i="2" s="1"/>
  <c r="AD91" i="2" s="1"/>
  <c r="AF91" i="2" s="1"/>
  <c r="AH91" i="2" s="1"/>
  <c r="AJ91" i="2" s="1"/>
  <c r="AL91" i="2" s="1"/>
  <c r="AN91" i="2" s="1"/>
  <c r="AP91" i="2" s="1"/>
  <c r="AR91" i="2" s="1"/>
  <c r="AT91" i="2" s="1"/>
  <c r="AV91" i="2" s="1"/>
  <c r="AX91" i="2" s="1"/>
  <c r="AZ91" i="2" s="1"/>
  <c r="BA91" i="2" s="1"/>
  <c r="BD91" i="2" s="1"/>
  <c r="BE91" i="2" s="1"/>
  <c r="Z197" i="2"/>
  <c r="AB197" i="2" s="1"/>
  <c r="AD197" i="2" s="1"/>
  <c r="AF197" i="2" s="1"/>
  <c r="AH197" i="2" s="1"/>
  <c r="AJ197" i="2" s="1"/>
  <c r="AL197" i="2" s="1"/>
  <c r="AN197" i="2" s="1"/>
  <c r="AP197" i="2" s="1"/>
  <c r="AR197" i="2" s="1"/>
  <c r="AT197" i="2" s="1"/>
  <c r="AV197" i="2" s="1"/>
  <c r="AX197" i="2" s="1"/>
  <c r="AZ197" i="2" s="1"/>
  <c r="BA197" i="2" s="1"/>
  <c r="BD197" i="2" s="1"/>
  <c r="BE197" i="2" s="1"/>
  <c r="Z454" i="2"/>
  <c r="AB454" i="2" s="1"/>
  <c r="AD454" i="2" s="1"/>
  <c r="AF454" i="2" s="1"/>
  <c r="AH454" i="2" s="1"/>
  <c r="AJ454" i="2" s="1"/>
  <c r="AL454" i="2" s="1"/>
  <c r="AN454" i="2" s="1"/>
  <c r="AP454" i="2" s="1"/>
  <c r="AR454" i="2" s="1"/>
  <c r="AT454" i="2" s="1"/>
  <c r="AV454" i="2" s="1"/>
  <c r="AX454" i="2" s="1"/>
  <c r="AZ454" i="2" s="1"/>
  <c r="BA454" i="2" s="1"/>
  <c r="BD454" i="2" s="1"/>
  <c r="BE454" i="2" s="1"/>
  <c r="Z363" i="2"/>
  <c r="AB363" i="2" s="1"/>
  <c r="AD363" i="2" s="1"/>
  <c r="AF363" i="2" s="1"/>
  <c r="AH363" i="2" s="1"/>
  <c r="AJ363" i="2" s="1"/>
  <c r="AL363" i="2" s="1"/>
  <c r="AN363" i="2" s="1"/>
  <c r="AP363" i="2" s="1"/>
  <c r="AR363" i="2" s="1"/>
  <c r="AT363" i="2" s="1"/>
  <c r="AV363" i="2" s="1"/>
  <c r="AX363" i="2" s="1"/>
  <c r="AZ363" i="2" s="1"/>
  <c r="BA363" i="2" s="1"/>
  <c r="BD363" i="2" s="1"/>
  <c r="BE363" i="2" s="1"/>
  <c r="Z494" i="2"/>
  <c r="AB494" i="2" s="1"/>
  <c r="AD494" i="2" s="1"/>
  <c r="AF494" i="2" s="1"/>
  <c r="AH494" i="2" s="1"/>
  <c r="AJ494" i="2" s="1"/>
  <c r="AL494" i="2" s="1"/>
  <c r="AN494" i="2" s="1"/>
  <c r="AP494" i="2" s="1"/>
  <c r="AR494" i="2" s="1"/>
  <c r="AT494" i="2" s="1"/>
  <c r="AV494" i="2" s="1"/>
  <c r="AX494" i="2" s="1"/>
  <c r="AZ494" i="2" s="1"/>
  <c r="BA494" i="2" s="1"/>
  <c r="BD494" i="2" s="1"/>
  <c r="BE494" i="2" s="1"/>
  <c r="Z356" i="2"/>
  <c r="AB356" i="2" s="1"/>
  <c r="AD356" i="2" s="1"/>
  <c r="AF356" i="2" s="1"/>
  <c r="AH356" i="2" s="1"/>
  <c r="AJ356" i="2" s="1"/>
  <c r="AL356" i="2" s="1"/>
  <c r="AN356" i="2" s="1"/>
  <c r="AP356" i="2" s="1"/>
  <c r="AR356" i="2" s="1"/>
  <c r="AT356" i="2" s="1"/>
  <c r="AV356" i="2" s="1"/>
  <c r="AX356" i="2" s="1"/>
  <c r="AZ356" i="2" s="1"/>
  <c r="BA356" i="2" s="1"/>
  <c r="BD356" i="2" s="1"/>
  <c r="BE356" i="2" s="1"/>
  <c r="Z426" i="2"/>
  <c r="AB426" i="2" s="1"/>
  <c r="AD426" i="2" s="1"/>
  <c r="AF426" i="2" s="1"/>
  <c r="AH426" i="2" s="1"/>
  <c r="AJ426" i="2" s="1"/>
  <c r="AL426" i="2" s="1"/>
  <c r="AN426" i="2" s="1"/>
  <c r="AP426" i="2" s="1"/>
  <c r="AR426" i="2" s="1"/>
  <c r="AT426" i="2" s="1"/>
  <c r="AV426" i="2" s="1"/>
  <c r="AX426" i="2" s="1"/>
  <c r="AZ426" i="2" s="1"/>
  <c r="BA426" i="2" s="1"/>
  <c r="BD426" i="2" s="1"/>
  <c r="BE426" i="2" s="1"/>
  <c r="Z142" i="2"/>
  <c r="AB142" i="2" s="1"/>
  <c r="AD142" i="2" s="1"/>
  <c r="AF142" i="2" s="1"/>
  <c r="AH142" i="2" s="1"/>
  <c r="AJ142" i="2" s="1"/>
  <c r="AL142" i="2" s="1"/>
  <c r="AN142" i="2" s="1"/>
  <c r="AP142" i="2" s="1"/>
  <c r="AR142" i="2" s="1"/>
  <c r="AT142" i="2" s="1"/>
  <c r="AV142" i="2" s="1"/>
  <c r="AX142" i="2" s="1"/>
  <c r="AZ142" i="2" s="1"/>
  <c r="BA142" i="2" s="1"/>
  <c r="BD142" i="2" s="1"/>
  <c r="BE142" i="2" s="1"/>
  <c r="Z182" i="2"/>
  <c r="AB182" i="2" s="1"/>
  <c r="AD182" i="2" s="1"/>
  <c r="AF182" i="2" s="1"/>
  <c r="AH182" i="2" s="1"/>
  <c r="AJ182" i="2" s="1"/>
  <c r="AL182" i="2" s="1"/>
  <c r="AN182" i="2" s="1"/>
  <c r="AP182" i="2" s="1"/>
  <c r="AR182" i="2" s="1"/>
  <c r="AT182" i="2" s="1"/>
  <c r="AV182" i="2" s="1"/>
  <c r="AX182" i="2" s="1"/>
  <c r="AZ182" i="2" s="1"/>
  <c r="BA182" i="2" s="1"/>
  <c r="BD182" i="2" s="1"/>
  <c r="BE182" i="2" s="1"/>
  <c r="Z486" i="2"/>
  <c r="AB486" i="2" s="1"/>
  <c r="AD486" i="2" s="1"/>
  <c r="AF486" i="2" s="1"/>
  <c r="AH486" i="2" s="1"/>
  <c r="AJ486" i="2" s="1"/>
  <c r="AL486" i="2" s="1"/>
  <c r="AN486" i="2" s="1"/>
  <c r="AP486" i="2" s="1"/>
  <c r="AR486" i="2" s="1"/>
  <c r="AT486" i="2" s="1"/>
  <c r="AV486" i="2" s="1"/>
  <c r="AX486" i="2" s="1"/>
  <c r="AZ486" i="2" s="1"/>
  <c r="BA486" i="2" s="1"/>
  <c r="BD486" i="2" s="1"/>
  <c r="BE486" i="2" s="1"/>
  <c r="Z502" i="2"/>
  <c r="AB502" i="2" s="1"/>
  <c r="AD502" i="2" s="1"/>
  <c r="AF502" i="2" s="1"/>
  <c r="AH502" i="2" s="1"/>
  <c r="AJ502" i="2" s="1"/>
  <c r="AL502" i="2" s="1"/>
  <c r="AN502" i="2" s="1"/>
  <c r="AP502" i="2" s="1"/>
  <c r="AR502" i="2" s="1"/>
  <c r="AT502" i="2" s="1"/>
  <c r="AV502" i="2" s="1"/>
  <c r="AX502" i="2" s="1"/>
  <c r="AZ502" i="2" s="1"/>
  <c r="BA502" i="2" s="1"/>
  <c r="BD502" i="2" s="1"/>
  <c r="BE502" i="2" s="1"/>
  <c r="Z478" i="2"/>
  <c r="AB478" i="2" s="1"/>
  <c r="AD478" i="2" s="1"/>
  <c r="AF478" i="2" s="1"/>
  <c r="AH478" i="2" s="1"/>
  <c r="AJ478" i="2" s="1"/>
  <c r="AL478" i="2" s="1"/>
  <c r="AN478" i="2" s="1"/>
  <c r="AP478" i="2" s="1"/>
  <c r="AR478" i="2" s="1"/>
  <c r="AT478" i="2" s="1"/>
  <c r="AV478" i="2" s="1"/>
  <c r="AX478" i="2" s="1"/>
  <c r="AZ478" i="2" s="1"/>
  <c r="BA478" i="2" s="1"/>
  <c r="BD478" i="2" s="1"/>
  <c r="BE478" i="2" s="1"/>
  <c r="Z394" i="2"/>
  <c r="AB394" i="2" s="1"/>
  <c r="AD394" i="2" s="1"/>
  <c r="AF394" i="2" s="1"/>
  <c r="AH394" i="2" s="1"/>
  <c r="AJ394" i="2" s="1"/>
  <c r="AL394" i="2" s="1"/>
  <c r="AN394" i="2" s="1"/>
  <c r="AP394" i="2" s="1"/>
  <c r="AR394" i="2" s="1"/>
  <c r="AT394" i="2" s="1"/>
  <c r="AV394" i="2" s="1"/>
  <c r="AX394" i="2" s="1"/>
  <c r="AZ394" i="2" s="1"/>
  <c r="BA394" i="2" s="1"/>
  <c r="BD394" i="2" s="1"/>
  <c r="BE394" i="2" s="1"/>
  <c r="Z462" i="2"/>
  <c r="AB462" i="2" s="1"/>
  <c r="AD462" i="2" s="1"/>
  <c r="AF462" i="2" s="1"/>
  <c r="AH462" i="2" s="1"/>
  <c r="AJ462" i="2" s="1"/>
  <c r="AL462" i="2" s="1"/>
  <c r="AN462" i="2" s="1"/>
  <c r="AP462" i="2" s="1"/>
  <c r="AR462" i="2" s="1"/>
  <c r="AT462" i="2" s="1"/>
  <c r="AV462" i="2" s="1"/>
  <c r="AX462" i="2" s="1"/>
  <c r="AZ462" i="2" s="1"/>
  <c r="BA462" i="2" s="1"/>
  <c r="BD462" i="2" s="1"/>
  <c r="BE462" i="2" s="1"/>
  <c r="Z152" i="2"/>
  <c r="AB152" i="2" s="1"/>
  <c r="AD152" i="2" s="1"/>
  <c r="AF152" i="2" s="1"/>
  <c r="AH152" i="2" s="1"/>
  <c r="AJ152" i="2" s="1"/>
  <c r="AL152" i="2" s="1"/>
  <c r="AN152" i="2" s="1"/>
  <c r="AP152" i="2" s="1"/>
  <c r="AR152" i="2" s="1"/>
  <c r="AT152" i="2" s="1"/>
  <c r="AV152" i="2" s="1"/>
  <c r="AX152" i="2" s="1"/>
  <c r="AZ152" i="2" s="1"/>
  <c r="BA152" i="2" s="1"/>
  <c r="BD152" i="2" s="1"/>
  <c r="BE152" i="2" s="1"/>
  <c r="Z189" i="2"/>
  <c r="AB189" i="2" s="1"/>
  <c r="AD189" i="2" s="1"/>
  <c r="AF189" i="2" s="1"/>
  <c r="AH189" i="2" s="1"/>
  <c r="AJ189" i="2" s="1"/>
  <c r="AL189" i="2" s="1"/>
  <c r="AN189" i="2" s="1"/>
  <c r="AP189" i="2" s="1"/>
  <c r="AR189" i="2" s="1"/>
  <c r="AT189" i="2" s="1"/>
  <c r="AV189" i="2" s="1"/>
  <c r="AX189" i="2" s="1"/>
  <c r="AZ189" i="2" s="1"/>
  <c r="BA189" i="2" s="1"/>
  <c r="BD189" i="2" s="1"/>
  <c r="BE189" i="2" s="1"/>
  <c r="Z358" i="2"/>
  <c r="AB358" i="2" s="1"/>
  <c r="AD358" i="2" s="1"/>
  <c r="AF358" i="2" s="1"/>
  <c r="AH358" i="2" s="1"/>
  <c r="AJ358" i="2" s="1"/>
  <c r="AL358" i="2" s="1"/>
  <c r="AN358" i="2" s="1"/>
  <c r="AP358" i="2" s="1"/>
  <c r="AR358" i="2" s="1"/>
  <c r="AT358" i="2" s="1"/>
  <c r="AV358" i="2" s="1"/>
  <c r="AX358" i="2" s="1"/>
  <c r="AZ358" i="2" s="1"/>
  <c r="BA358" i="2" s="1"/>
  <c r="BD358" i="2" s="1"/>
  <c r="BE358" i="2" s="1"/>
  <c r="Z329" i="2"/>
  <c r="AB329" i="2" s="1"/>
  <c r="AD329" i="2" s="1"/>
  <c r="AF329" i="2" s="1"/>
  <c r="AH329" i="2" s="1"/>
  <c r="AJ329" i="2" s="1"/>
  <c r="AL329" i="2" s="1"/>
  <c r="AN329" i="2" s="1"/>
  <c r="AP329" i="2" s="1"/>
  <c r="AR329" i="2" s="1"/>
  <c r="AT329" i="2" s="1"/>
  <c r="AV329" i="2" s="1"/>
  <c r="AX329" i="2" s="1"/>
  <c r="AZ329" i="2" s="1"/>
  <c r="BA329" i="2" s="1"/>
  <c r="BD329" i="2" s="1"/>
  <c r="BE329" i="2" s="1"/>
  <c r="Z248" i="2"/>
  <c r="AB248" i="2" s="1"/>
  <c r="AD248" i="2" s="1"/>
  <c r="AF248" i="2" s="1"/>
  <c r="AH248" i="2" s="1"/>
  <c r="AJ248" i="2" s="1"/>
  <c r="AL248" i="2" s="1"/>
  <c r="AN248" i="2" s="1"/>
  <c r="AP248" i="2" s="1"/>
  <c r="AR248" i="2" s="1"/>
  <c r="AT248" i="2" s="1"/>
  <c r="AV248" i="2" s="1"/>
  <c r="AX248" i="2" s="1"/>
  <c r="AZ248" i="2" s="1"/>
  <c r="BA248" i="2" s="1"/>
  <c r="BD248" i="2" s="1"/>
  <c r="BE248" i="2" s="1"/>
  <c r="Z330" i="2"/>
  <c r="AB330" i="2" s="1"/>
  <c r="AD330" i="2" s="1"/>
  <c r="AF330" i="2" s="1"/>
  <c r="AH330" i="2" s="1"/>
  <c r="AJ330" i="2" s="1"/>
  <c r="AL330" i="2" s="1"/>
  <c r="AN330" i="2" s="1"/>
  <c r="AP330" i="2" s="1"/>
  <c r="AR330" i="2" s="1"/>
  <c r="AT330" i="2" s="1"/>
  <c r="AV330" i="2" s="1"/>
  <c r="AX330" i="2" s="1"/>
  <c r="AZ330" i="2" s="1"/>
  <c r="BA330" i="2" s="1"/>
  <c r="BD330" i="2" s="1"/>
  <c r="BE330" i="2" s="1"/>
  <c r="Z391" i="2"/>
  <c r="AB391" i="2" s="1"/>
  <c r="AD391" i="2" s="1"/>
  <c r="AF391" i="2" s="1"/>
  <c r="AH391" i="2" s="1"/>
  <c r="AJ391" i="2" s="1"/>
  <c r="AL391" i="2" s="1"/>
  <c r="AN391" i="2" s="1"/>
  <c r="AP391" i="2" s="1"/>
  <c r="AR391" i="2" s="1"/>
  <c r="AT391" i="2" s="1"/>
  <c r="AV391" i="2" s="1"/>
  <c r="AX391" i="2" s="1"/>
  <c r="AZ391" i="2" s="1"/>
  <c r="BA391" i="2" s="1"/>
  <c r="BD391" i="2" s="1"/>
  <c r="BE391" i="2" s="1"/>
  <c r="Z42" i="2"/>
  <c r="AB42" i="2" s="1"/>
  <c r="AD42" i="2" s="1"/>
  <c r="AF42" i="2" s="1"/>
  <c r="AH42" i="2" s="1"/>
  <c r="AJ42" i="2" s="1"/>
  <c r="AL42" i="2" s="1"/>
  <c r="AN42" i="2" s="1"/>
  <c r="AP42" i="2" s="1"/>
  <c r="AR42" i="2" s="1"/>
  <c r="AT42" i="2" s="1"/>
  <c r="AV42" i="2" s="1"/>
  <c r="AX42" i="2" s="1"/>
  <c r="AZ42" i="2" s="1"/>
  <c r="BA42" i="2" s="1"/>
  <c r="BD42" i="2" s="1"/>
  <c r="BE42" i="2" s="1"/>
  <c r="Z33" i="2"/>
  <c r="AB33" i="2" s="1"/>
  <c r="AD33" i="2" s="1"/>
  <c r="AF33" i="2" s="1"/>
  <c r="AH33" i="2" s="1"/>
  <c r="AJ33" i="2" s="1"/>
  <c r="AL33" i="2" s="1"/>
  <c r="AN33" i="2" s="1"/>
  <c r="AP33" i="2" s="1"/>
  <c r="AR33" i="2" s="1"/>
  <c r="AT33" i="2" s="1"/>
  <c r="AV33" i="2" s="1"/>
  <c r="AX33" i="2" s="1"/>
  <c r="AZ33" i="2" s="1"/>
  <c r="BA33" i="2" s="1"/>
  <c r="BD33" i="2" s="1"/>
  <c r="BE33" i="2" s="1"/>
  <c r="Z97" i="2"/>
  <c r="AB97" i="2" s="1"/>
  <c r="AD97" i="2" s="1"/>
  <c r="AF97" i="2" s="1"/>
  <c r="AH97" i="2" s="1"/>
  <c r="AJ97" i="2" s="1"/>
  <c r="AL97" i="2" s="1"/>
  <c r="AN97" i="2" s="1"/>
  <c r="AP97" i="2" s="1"/>
  <c r="AR97" i="2" s="1"/>
  <c r="AT97" i="2" s="1"/>
  <c r="AV97" i="2" s="1"/>
  <c r="AX97" i="2" s="1"/>
  <c r="AZ97" i="2" s="1"/>
  <c r="BA97" i="2" s="1"/>
  <c r="BD97" i="2" s="1"/>
  <c r="BE97" i="2" s="1"/>
  <c r="Z234" i="2"/>
  <c r="AB234" i="2" s="1"/>
  <c r="AD234" i="2" s="1"/>
  <c r="AF234" i="2" s="1"/>
  <c r="AH234" i="2" s="1"/>
  <c r="AJ234" i="2" s="1"/>
  <c r="AL234" i="2" s="1"/>
  <c r="AN234" i="2" s="1"/>
  <c r="AP234" i="2" s="1"/>
  <c r="AR234" i="2" s="1"/>
  <c r="AT234" i="2" s="1"/>
  <c r="AV234" i="2" s="1"/>
  <c r="AX234" i="2" s="1"/>
  <c r="AZ234" i="2" s="1"/>
  <c r="BA234" i="2" s="1"/>
  <c r="BD234" i="2" s="1"/>
  <c r="BE234" i="2" s="1"/>
  <c r="Z74" i="2"/>
  <c r="AB74" i="2" s="1"/>
  <c r="AD74" i="2" s="1"/>
  <c r="AF74" i="2" s="1"/>
  <c r="AH74" i="2" s="1"/>
  <c r="AJ74" i="2" s="1"/>
  <c r="AL74" i="2" s="1"/>
  <c r="AN74" i="2" s="1"/>
  <c r="AP74" i="2" s="1"/>
  <c r="AR74" i="2" s="1"/>
  <c r="AT74" i="2" s="1"/>
  <c r="AV74" i="2" s="1"/>
  <c r="AX74" i="2" s="1"/>
  <c r="AZ74" i="2" s="1"/>
  <c r="BA74" i="2" s="1"/>
  <c r="BD74" i="2" s="1"/>
  <c r="BE74" i="2" s="1"/>
  <c r="Z357" i="2"/>
  <c r="AB357" i="2" s="1"/>
  <c r="AD357" i="2" s="1"/>
  <c r="AF357" i="2" s="1"/>
  <c r="AH357" i="2" s="1"/>
  <c r="AJ357" i="2" s="1"/>
  <c r="AL357" i="2" s="1"/>
  <c r="AN357" i="2" s="1"/>
  <c r="AP357" i="2" s="1"/>
  <c r="AR357" i="2" s="1"/>
  <c r="AT357" i="2" s="1"/>
  <c r="AV357" i="2" s="1"/>
  <c r="AX357" i="2" s="1"/>
  <c r="AZ357" i="2" s="1"/>
  <c r="BA357" i="2" s="1"/>
  <c r="BD357" i="2" s="1"/>
  <c r="BE357" i="2" s="1"/>
  <c r="Z158" i="2"/>
  <c r="AB158" i="2" s="1"/>
  <c r="AD158" i="2" s="1"/>
  <c r="AF158" i="2" s="1"/>
  <c r="AH158" i="2" s="1"/>
  <c r="AJ158" i="2" s="1"/>
  <c r="AL158" i="2" s="1"/>
  <c r="AN158" i="2" s="1"/>
  <c r="AP158" i="2" s="1"/>
  <c r="AR158" i="2" s="1"/>
  <c r="AT158" i="2" s="1"/>
  <c r="AV158" i="2" s="1"/>
  <c r="AX158" i="2" s="1"/>
  <c r="AZ158" i="2" s="1"/>
  <c r="BA158" i="2" s="1"/>
  <c r="BD158" i="2" s="1"/>
  <c r="BE158" i="2" s="1"/>
  <c r="Z221" i="2"/>
  <c r="AB221" i="2" s="1"/>
  <c r="AD221" i="2" s="1"/>
  <c r="AF221" i="2" s="1"/>
  <c r="AH221" i="2" s="1"/>
  <c r="AJ221" i="2" s="1"/>
  <c r="AL221" i="2" s="1"/>
  <c r="AN221" i="2" s="1"/>
  <c r="AP221" i="2" s="1"/>
  <c r="AR221" i="2" s="1"/>
  <c r="AT221" i="2" s="1"/>
  <c r="AV221" i="2" s="1"/>
  <c r="AX221" i="2" s="1"/>
  <c r="AZ221" i="2" s="1"/>
  <c r="BA221" i="2" s="1"/>
  <c r="BD221" i="2" s="1"/>
  <c r="BE221" i="2" s="1"/>
  <c r="Z425" i="2"/>
  <c r="AB425" i="2" s="1"/>
  <c r="AD425" i="2" s="1"/>
  <c r="AF425" i="2" s="1"/>
  <c r="AH425" i="2" s="1"/>
  <c r="AJ425" i="2" s="1"/>
  <c r="AL425" i="2" s="1"/>
  <c r="AN425" i="2" s="1"/>
  <c r="AP425" i="2" s="1"/>
  <c r="AR425" i="2" s="1"/>
  <c r="AT425" i="2" s="1"/>
  <c r="AV425" i="2" s="1"/>
  <c r="AX425" i="2" s="1"/>
  <c r="AZ425" i="2" s="1"/>
  <c r="BA425" i="2" s="1"/>
  <c r="BD425" i="2" s="1"/>
  <c r="BE425" i="2" s="1"/>
  <c r="Z196" i="2"/>
  <c r="AB196" i="2" s="1"/>
  <c r="AD196" i="2" s="1"/>
  <c r="AF196" i="2" s="1"/>
  <c r="AH196" i="2" s="1"/>
  <c r="AJ196" i="2" s="1"/>
  <c r="AL196" i="2" s="1"/>
  <c r="AN196" i="2" s="1"/>
  <c r="AP196" i="2" s="1"/>
  <c r="AR196" i="2" s="1"/>
  <c r="AT196" i="2" s="1"/>
  <c r="AV196" i="2" s="1"/>
  <c r="AX196" i="2" s="1"/>
  <c r="AZ196" i="2" s="1"/>
  <c r="BA196" i="2" s="1"/>
  <c r="BD196" i="2" s="1"/>
  <c r="BE196" i="2" s="1"/>
  <c r="Z236" i="2"/>
  <c r="AB236" i="2" s="1"/>
  <c r="AD236" i="2" s="1"/>
  <c r="AF236" i="2" s="1"/>
  <c r="AH236" i="2" s="1"/>
  <c r="AJ236" i="2" s="1"/>
  <c r="AL236" i="2" s="1"/>
  <c r="AN236" i="2" s="1"/>
  <c r="AP236" i="2" s="1"/>
  <c r="AR236" i="2" s="1"/>
  <c r="AT236" i="2" s="1"/>
  <c r="AV236" i="2" s="1"/>
  <c r="AX236" i="2" s="1"/>
  <c r="AZ236" i="2" s="1"/>
  <c r="BA236" i="2" s="1"/>
  <c r="BD236" i="2" s="1"/>
  <c r="BE236" i="2" s="1"/>
  <c r="Z298" i="2"/>
  <c r="AB298" i="2" s="1"/>
  <c r="AD298" i="2" s="1"/>
  <c r="AF298" i="2" s="1"/>
  <c r="AH298" i="2" s="1"/>
  <c r="AJ298" i="2" s="1"/>
  <c r="AL298" i="2" s="1"/>
  <c r="AN298" i="2" s="1"/>
  <c r="AP298" i="2" s="1"/>
  <c r="AR298" i="2" s="1"/>
  <c r="AT298" i="2" s="1"/>
  <c r="AV298" i="2" s="1"/>
  <c r="AX298" i="2" s="1"/>
  <c r="AZ298" i="2" s="1"/>
  <c r="BA298" i="2" s="1"/>
  <c r="BD298" i="2" s="1"/>
  <c r="BE298" i="2" s="1"/>
  <c r="Z219" i="2"/>
  <c r="AB219" i="2" s="1"/>
  <c r="AD219" i="2" s="1"/>
  <c r="AF219" i="2" s="1"/>
  <c r="AH219" i="2" s="1"/>
  <c r="AJ219" i="2" s="1"/>
  <c r="AL219" i="2" s="1"/>
  <c r="AN219" i="2" s="1"/>
  <c r="AP219" i="2" s="1"/>
  <c r="AR219" i="2" s="1"/>
  <c r="AT219" i="2" s="1"/>
  <c r="AV219" i="2" s="1"/>
  <c r="AX219" i="2" s="1"/>
  <c r="AZ219" i="2" s="1"/>
  <c r="BA219" i="2" s="1"/>
  <c r="BD219" i="2" s="1"/>
  <c r="BE219" i="2" s="1"/>
  <c r="Z119" i="2"/>
  <c r="AB119" i="2" s="1"/>
  <c r="AD119" i="2" s="1"/>
  <c r="AF119" i="2" s="1"/>
  <c r="AH119" i="2" s="1"/>
  <c r="AJ119" i="2" s="1"/>
  <c r="AL119" i="2" s="1"/>
  <c r="AN119" i="2" s="1"/>
  <c r="AP119" i="2" s="1"/>
  <c r="AR119" i="2" s="1"/>
  <c r="AT119" i="2" s="1"/>
  <c r="AV119" i="2" s="1"/>
  <c r="AX119" i="2" s="1"/>
  <c r="AZ119" i="2" s="1"/>
  <c r="BA119" i="2" s="1"/>
  <c r="BD119" i="2" s="1"/>
  <c r="BE119" i="2" s="1"/>
  <c r="Z126" i="2"/>
  <c r="AB126" i="2" s="1"/>
  <c r="AD126" i="2" s="1"/>
  <c r="AF126" i="2" s="1"/>
  <c r="AH126" i="2" s="1"/>
  <c r="AJ126" i="2" s="1"/>
  <c r="AL126" i="2" s="1"/>
  <c r="AN126" i="2" s="1"/>
  <c r="AP126" i="2" s="1"/>
  <c r="AR126" i="2" s="1"/>
  <c r="AT126" i="2" s="1"/>
  <c r="AV126" i="2" s="1"/>
  <c r="AX126" i="2" s="1"/>
  <c r="AZ126" i="2" s="1"/>
  <c r="BA126" i="2" s="1"/>
  <c r="BD126" i="2" s="1"/>
  <c r="BE126" i="2" s="1"/>
  <c r="Z150" i="2"/>
  <c r="AB150" i="2" s="1"/>
  <c r="AD150" i="2" s="1"/>
  <c r="AF150" i="2" s="1"/>
  <c r="AH150" i="2" s="1"/>
  <c r="AJ150" i="2" s="1"/>
  <c r="AL150" i="2" s="1"/>
  <c r="AN150" i="2" s="1"/>
  <c r="AP150" i="2" s="1"/>
  <c r="AR150" i="2" s="1"/>
  <c r="AT150" i="2" s="1"/>
  <c r="AV150" i="2" s="1"/>
  <c r="AX150" i="2" s="1"/>
  <c r="AZ150" i="2" s="1"/>
  <c r="BA150" i="2" s="1"/>
  <c r="BD150" i="2" s="1"/>
  <c r="BE150" i="2" s="1"/>
  <c r="Z174" i="2"/>
  <c r="AB174" i="2" s="1"/>
  <c r="AD174" i="2" s="1"/>
  <c r="AF174" i="2" s="1"/>
  <c r="AH174" i="2" s="1"/>
  <c r="AJ174" i="2" s="1"/>
  <c r="AL174" i="2" s="1"/>
  <c r="AN174" i="2" s="1"/>
  <c r="AP174" i="2" s="1"/>
  <c r="AR174" i="2" s="1"/>
  <c r="AT174" i="2" s="1"/>
  <c r="AV174" i="2" s="1"/>
  <c r="AX174" i="2" s="1"/>
  <c r="AZ174" i="2" s="1"/>
  <c r="BA174" i="2" s="1"/>
  <c r="BD174" i="2" s="1"/>
  <c r="BE174" i="2" s="1"/>
  <c r="Z205" i="2"/>
  <c r="AB205" i="2" s="1"/>
  <c r="AD205" i="2" s="1"/>
  <c r="AF205" i="2" s="1"/>
  <c r="AH205" i="2" s="1"/>
  <c r="AJ205" i="2" s="1"/>
  <c r="AL205" i="2" s="1"/>
  <c r="AN205" i="2" s="1"/>
  <c r="AP205" i="2" s="1"/>
  <c r="AR205" i="2" s="1"/>
  <c r="AT205" i="2" s="1"/>
  <c r="AV205" i="2" s="1"/>
  <c r="AX205" i="2" s="1"/>
  <c r="AZ205" i="2" s="1"/>
  <c r="BA205" i="2" s="1"/>
  <c r="BD205" i="2" s="1"/>
  <c r="BE205" i="2" s="1"/>
  <c r="Z401" i="2"/>
  <c r="AB401" i="2" s="1"/>
  <c r="AD401" i="2" s="1"/>
  <c r="AF401" i="2" s="1"/>
  <c r="AH401" i="2" s="1"/>
  <c r="AJ401" i="2" s="1"/>
  <c r="AL401" i="2" s="1"/>
  <c r="AN401" i="2" s="1"/>
  <c r="AP401" i="2" s="1"/>
  <c r="AR401" i="2" s="1"/>
  <c r="AT401" i="2" s="1"/>
  <c r="AV401" i="2" s="1"/>
  <c r="AX401" i="2" s="1"/>
  <c r="AZ401" i="2" s="1"/>
  <c r="BA401" i="2" s="1"/>
  <c r="BD401" i="2" s="1"/>
  <c r="BE401" i="2" s="1"/>
  <c r="Z90" i="2"/>
  <c r="AB90" i="2" s="1"/>
  <c r="AD90" i="2" s="1"/>
  <c r="AF90" i="2" s="1"/>
  <c r="AH90" i="2" s="1"/>
  <c r="AJ90" i="2" s="1"/>
  <c r="AL90" i="2" s="1"/>
  <c r="AN90" i="2" s="1"/>
  <c r="AP90" i="2" s="1"/>
  <c r="AR90" i="2" s="1"/>
  <c r="AT90" i="2" s="1"/>
  <c r="AV90" i="2" s="1"/>
  <c r="AX90" i="2" s="1"/>
  <c r="AZ90" i="2" s="1"/>
  <c r="BA90" i="2" s="1"/>
  <c r="BD90" i="2" s="1"/>
  <c r="BE90" i="2" s="1"/>
  <c r="Z105" i="2"/>
  <c r="AB105" i="2" s="1"/>
  <c r="AD105" i="2" s="1"/>
  <c r="AF105" i="2" s="1"/>
  <c r="AH105" i="2" s="1"/>
  <c r="AJ105" i="2" s="1"/>
  <c r="AL105" i="2" s="1"/>
  <c r="AN105" i="2" s="1"/>
  <c r="AP105" i="2" s="1"/>
  <c r="AR105" i="2" s="1"/>
  <c r="AT105" i="2" s="1"/>
  <c r="AV105" i="2" s="1"/>
  <c r="AX105" i="2" s="1"/>
  <c r="AZ105" i="2" s="1"/>
  <c r="BA105" i="2" s="1"/>
  <c r="BD105" i="2" s="1"/>
  <c r="BE105" i="2" s="1"/>
  <c r="Z432" i="2"/>
  <c r="AB432" i="2" s="1"/>
  <c r="AD432" i="2" s="1"/>
  <c r="AF432" i="2" s="1"/>
  <c r="AH432" i="2" s="1"/>
  <c r="AJ432" i="2" s="1"/>
  <c r="AL432" i="2" s="1"/>
  <c r="AN432" i="2" s="1"/>
  <c r="AP432" i="2" s="1"/>
  <c r="AR432" i="2" s="1"/>
  <c r="AT432" i="2" s="1"/>
  <c r="AV432" i="2" s="1"/>
  <c r="AX432" i="2" s="1"/>
  <c r="AZ432" i="2" s="1"/>
  <c r="BA432" i="2" s="1"/>
  <c r="BD432" i="2" s="1"/>
  <c r="BE432" i="2" s="1"/>
  <c r="Z407" i="2"/>
  <c r="AB407" i="2" s="1"/>
  <c r="AD407" i="2" s="1"/>
  <c r="AF407" i="2" s="1"/>
  <c r="AH407" i="2" s="1"/>
  <c r="AJ407" i="2" s="1"/>
  <c r="AL407" i="2" s="1"/>
  <c r="AN407" i="2" s="1"/>
  <c r="AP407" i="2" s="1"/>
  <c r="AR407" i="2" s="1"/>
  <c r="AT407" i="2" s="1"/>
  <c r="AV407" i="2" s="1"/>
  <c r="AX407" i="2" s="1"/>
  <c r="AZ407" i="2" s="1"/>
  <c r="BA407" i="2" s="1"/>
  <c r="BD407" i="2" s="1"/>
  <c r="BE407" i="2" s="1"/>
  <c r="Z372" i="2"/>
  <c r="AB372" i="2" s="1"/>
  <c r="AD372" i="2" s="1"/>
  <c r="AF372" i="2" s="1"/>
  <c r="AH372" i="2" s="1"/>
  <c r="AJ372" i="2" s="1"/>
  <c r="AL372" i="2" s="1"/>
  <c r="AN372" i="2" s="1"/>
  <c r="AP372" i="2" s="1"/>
  <c r="AR372" i="2" s="1"/>
  <c r="AT372" i="2" s="1"/>
  <c r="AV372" i="2" s="1"/>
  <c r="AX372" i="2" s="1"/>
  <c r="AZ372" i="2" s="1"/>
  <c r="BA372" i="2" s="1"/>
  <c r="BD372" i="2" s="1"/>
  <c r="BE372" i="2" s="1"/>
  <c r="AF322" i="2"/>
  <c r="AH322" i="2" s="1"/>
  <c r="AJ322" i="2" s="1"/>
  <c r="AL322" i="2" s="1"/>
  <c r="AN322" i="2" s="1"/>
  <c r="AP322" i="2" s="1"/>
  <c r="AR322" i="2" s="1"/>
  <c r="AT322" i="2" s="1"/>
  <c r="AV322" i="2" s="1"/>
  <c r="AX322" i="2" s="1"/>
  <c r="AZ322" i="2" s="1"/>
  <c r="BA322" i="2" s="1"/>
  <c r="BD322" i="2" s="1"/>
  <c r="BE322" i="2" s="1"/>
  <c r="AF455" i="2"/>
  <c r="AH455" i="2" s="1"/>
  <c r="AJ455" i="2" s="1"/>
  <c r="AL455" i="2" s="1"/>
  <c r="AN455" i="2" s="1"/>
  <c r="AP455" i="2" s="1"/>
  <c r="AR455" i="2" s="1"/>
  <c r="AT455" i="2" s="1"/>
  <c r="AV455" i="2" s="1"/>
  <c r="AX455" i="2" s="1"/>
  <c r="AZ455" i="2" s="1"/>
  <c r="BA455" i="2" s="1"/>
  <c r="BD455" i="2" s="1"/>
  <c r="BE455" i="2" s="1"/>
  <c r="AL136" i="2"/>
  <c r="AN136" i="2" s="1"/>
  <c r="AP136" i="2" s="1"/>
  <c r="AR136" i="2" s="1"/>
  <c r="AT136" i="2" s="1"/>
  <c r="AV136" i="2" s="1"/>
  <c r="AX136" i="2" s="1"/>
  <c r="AZ136" i="2" s="1"/>
  <c r="BA136" i="2" s="1"/>
  <c r="BD136" i="2" s="1"/>
  <c r="BE136" i="2" s="1"/>
  <c r="Z145" i="2"/>
  <c r="AB145" i="2" s="1"/>
  <c r="AD145" i="2" s="1"/>
  <c r="AF145" i="2" s="1"/>
  <c r="AH145" i="2" s="1"/>
  <c r="AJ145" i="2" s="1"/>
  <c r="AL145" i="2" s="1"/>
  <c r="AN145" i="2" s="1"/>
  <c r="AP145" i="2" s="1"/>
  <c r="AR145" i="2" s="1"/>
  <c r="AT145" i="2" s="1"/>
  <c r="AV145" i="2" s="1"/>
  <c r="AX145" i="2" s="1"/>
  <c r="AZ145" i="2" s="1"/>
  <c r="BA145" i="2" s="1"/>
  <c r="BD145" i="2" s="1"/>
  <c r="BE145" i="2" s="1"/>
  <c r="Z59" i="2"/>
  <c r="AB59" i="2" s="1"/>
  <c r="AD59" i="2" s="1"/>
  <c r="AF59" i="2" s="1"/>
  <c r="AH59" i="2" s="1"/>
  <c r="AJ59" i="2" s="1"/>
  <c r="AL59" i="2" s="1"/>
  <c r="AN59" i="2" s="1"/>
  <c r="AP59" i="2" s="1"/>
  <c r="AR59" i="2" s="1"/>
  <c r="AT59" i="2" s="1"/>
  <c r="AV59" i="2" s="1"/>
  <c r="AX59" i="2" s="1"/>
  <c r="AZ59" i="2" s="1"/>
  <c r="BA59" i="2" s="1"/>
  <c r="BD59" i="2" s="1"/>
  <c r="BE59" i="2" s="1"/>
  <c r="Z417" i="2"/>
  <c r="AB417" i="2" s="1"/>
  <c r="AD417" i="2" s="1"/>
  <c r="AF417" i="2" s="1"/>
  <c r="AH417" i="2" s="1"/>
  <c r="AJ417" i="2" s="1"/>
  <c r="AL417" i="2" s="1"/>
  <c r="AN417" i="2" s="1"/>
  <c r="AP417" i="2" s="1"/>
  <c r="AR417" i="2" s="1"/>
  <c r="AT417" i="2" s="1"/>
  <c r="AV417" i="2" s="1"/>
  <c r="AX417" i="2" s="1"/>
  <c r="AZ417" i="2" s="1"/>
  <c r="BA417" i="2" s="1"/>
  <c r="BD417" i="2" s="1"/>
  <c r="BE417" i="2" s="1"/>
  <c r="Z400" i="2"/>
  <c r="AB400" i="2" s="1"/>
  <c r="AD400" i="2" s="1"/>
  <c r="AF400" i="2" s="1"/>
  <c r="AH400" i="2" s="1"/>
  <c r="AJ400" i="2" s="1"/>
  <c r="AL400" i="2" s="1"/>
  <c r="AN400" i="2" s="1"/>
  <c r="AP400" i="2" s="1"/>
  <c r="AR400" i="2" s="1"/>
  <c r="AT400" i="2" s="1"/>
  <c r="AV400" i="2" s="1"/>
  <c r="AX400" i="2" s="1"/>
  <c r="AZ400" i="2" s="1"/>
  <c r="BA400" i="2" s="1"/>
  <c r="BD400" i="2" s="1"/>
  <c r="BE400" i="2" s="1"/>
  <c r="Z144" i="2"/>
  <c r="AB144" i="2" s="1"/>
  <c r="AD144" i="2" s="1"/>
  <c r="AF144" i="2" s="1"/>
  <c r="AH144" i="2" s="1"/>
  <c r="AJ144" i="2" s="1"/>
  <c r="AL144" i="2" s="1"/>
  <c r="AN144" i="2" s="1"/>
  <c r="AP144" i="2" s="1"/>
  <c r="AR144" i="2" s="1"/>
  <c r="AT144" i="2" s="1"/>
  <c r="AV144" i="2" s="1"/>
  <c r="AX144" i="2" s="1"/>
  <c r="AZ144" i="2" s="1"/>
  <c r="BA144" i="2" s="1"/>
  <c r="BD144" i="2" s="1"/>
  <c r="BE144" i="2" s="1"/>
  <c r="Z51" i="2"/>
  <c r="AB51" i="2" s="1"/>
  <c r="AD51" i="2" s="1"/>
  <c r="AF51" i="2" s="1"/>
  <c r="AH51" i="2" s="1"/>
  <c r="AJ51" i="2" s="1"/>
  <c r="AL51" i="2" s="1"/>
  <c r="AN51" i="2" s="1"/>
  <c r="AP51" i="2" s="1"/>
  <c r="AR51" i="2" s="1"/>
  <c r="AT51" i="2" s="1"/>
  <c r="AV51" i="2" s="1"/>
  <c r="AX51" i="2" s="1"/>
  <c r="AZ51" i="2" s="1"/>
  <c r="BA51" i="2" s="1"/>
  <c r="BD51" i="2" s="1"/>
  <c r="BE51" i="2" s="1"/>
  <c r="Z385" i="2"/>
  <c r="AB385" i="2" s="1"/>
  <c r="AD385" i="2" s="1"/>
  <c r="AF385" i="2" s="1"/>
  <c r="AH385" i="2" s="1"/>
  <c r="AJ385" i="2" s="1"/>
  <c r="AL385" i="2" s="1"/>
  <c r="AN385" i="2" s="1"/>
  <c r="AP385" i="2" s="1"/>
  <c r="AR385" i="2" s="1"/>
  <c r="AT385" i="2" s="1"/>
  <c r="AV385" i="2" s="1"/>
  <c r="AX385" i="2" s="1"/>
  <c r="AZ385" i="2" s="1"/>
  <c r="BA385" i="2" s="1"/>
  <c r="BD385" i="2" s="1"/>
  <c r="BE385" i="2" s="1"/>
  <c r="Z415" i="2"/>
  <c r="AB415" i="2" s="1"/>
  <c r="AD415" i="2" s="1"/>
  <c r="AF415" i="2" s="1"/>
  <c r="AH415" i="2" s="1"/>
  <c r="AJ415" i="2" s="1"/>
  <c r="AL415" i="2" s="1"/>
  <c r="AN415" i="2" s="1"/>
  <c r="AP415" i="2" s="1"/>
  <c r="AR415" i="2" s="1"/>
  <c r="AT415" i="2" s="1"/>
  <c r="AV415" i="2" s="1"/>
  <c r="AX415" i="2" s="1"/>
  <c r="AZ415" i="2" s="1"/>
  <c r="BA415" i="2" s="1"/>
  <c r="BD415" i="2" s="1"/>
  <c r="BE415" i="2" s="1"/>
  <c r="Z409" i="2"/>
  <c r="AB409" i="2" s="1"/>
  <c r="AD409" i="2" s="1"/>
  <c r="AF409" i="2" s="1"/>
  <c r="AH409" i="2" s="1"/>
  <c r="AJ409" i="2" s="1"/>
  <c r="AL409" i="2" s="1"/>
  <c r="AN409" i="2" s="1"/>
  <c r="AP409" i="2" s="1"/>
  <c r="AR409" i="2" s="1"/>
  <c r="AT409" i="2" s="1"/>
  <c r="AV409" i="2" s="1"/>
  <c r="AX409" i="2" s="1"/>
  <c r="AZ409" i="2" s="1"/>
  <c r="BA409" i="2" s="1"/>
  <c r="BD409" i="2" s="1"/>
  <c r="BE409" i="2" s="1"/>
  <c r="Z113" i="2"/>
  <c r="AB113" i="2" s="1"/>
  <c r="AD113" i="2" s="1"/>
  <c r="AF113" i="2" s="1"/>
  <c r="AH113" i="2" s="1"/>
  <c r="AJ113" i="2" s="1"/>
  <c r="AL113" i="2" s="1"/>
  <c r="AN113" i="2" s="1"/>
  <c r="AP113" i="2" s="1"/>
  <c r="AR113" i="2" s="1"/>
  <c r="AT113" i="2" s="1"/>
  <c r="AV113" i="2" s="1"/>
  <c r="AX113" i="2" s="1"/>
  <c r="AZ113" i="2" s="1"/>
  <c r="BA113" i="2" s="1"/>
  <c r="BD113" i="2" s="1"/>
  <c r="BE113" i="2" s="1"/>
  <c r="Z207" i="2"/>
  <c r="AB207" i="2" s="1"/>
  <c r="AD207" i="2" s="1"/>
  <c r="AF207" i="2" s="1"/>
  <c r="AH207" i="2" s="1"/>
  <c r="AJ207" i="2" s="1"/>
  <c r="AL207" i="2" s="1"/>
  <c r="AN207" i="2" s="1"/>
  <c r="AP207" i="2" s="1"/>
  <c r="AR207" i="2" s="1"/>
  <c r="AT207" i="2" s="1"/>
  <c r="AV207" i="2" s="1"/>
  <c r="AX207" i="2" s="1"/>
  <c r="AZ207" i="2" s="1"/>
  <c r="BA207" i="2" s="1"/>
  <c r="BD207" i="2" s="1"/>
  <c r="BE207" i="2" s="1"/>
  <c r="Z487" i="2"/>
  <c r="AB487" i="2" s="1"/>
  <c r="AD487" i="2" s="1"/>
  <c r="AF487" i="2" s="1"/>
  <c r="AH487" i="2" s="1"/>
  <c r="AJ487" i="2" s="1"/>
  <c r="AL487" i="2" s="1"/>
  <c r="AN487" i="2" s="1"/>
  <c r="AP487" i="2" s="1"/>
  <c r="AR487" i="2" s="1"/>
  <c r="AT487" i="2" s="1"/>
  <c r="AV487" i="2" s="1"/>
  <c r="AX487" i="2" s="1"/>
  <c r="AZ487" i="2" s="1"/>
  <c r="BA487" i="2" s="1"/>
  <c r="BD487" i="2" s="1"/>
  <c r="BE487" i="2" s="1"/>
  <c r="Z66" i="2"/>
  <c r="AB66" i="2" s="1"/>
  <c r="AD66" i="2" s="1"/>
  <c r="AF66" i="2" s="1"/>
  <c r="AH66" i="2" s="1"/>
  <c r="AJ66" i="2" s="1"/>
  <c r="AL66" i="2" s="1"/>
  <c r="AN66" i="2" s="1"/>
  <c r="AP66" i="2" s="1"/>
  <c r="AR66" i="2" s="1"/>
  <c r="AT66" i="2" s="1"/>
  <c r="AV66" i="2" s="1"/>
  <c r="AX66" i="2" s="1"/>
  <c r="AZ66" i="2" s="1"/>
  <c r="BA66" i="2" s="1"/>
  <c r="BD66" i="2" s="1"/>
  <c r="BE66" i="2" s="1"/>
  <c r="Z479" i="2"/>
  <c r="AB479" i="2" s="1"/>
  <c r="AD479" i="2" s="1"/>
  <c r="AF479" i="2" s="1"/>
  <c r="AH479" i="2" s="1"/>
  <c r="AJ479" i="2" s="1"/>
  <c r="AL479" i="2" s="1"/>
  <c r="AN479" i="2" s="1"/>
  <c r="AP479" i="2" s="1"/>
  <c r="AR479" i="2" s="1"/>
  <c r="AT479" i="2" s="1"/>
  <c r="AV479" i="2" s="1"/>
  <c r="AX479" i="2" s="1"/>
  <c r="AZ479" i="2" s="1"/>
  <c r="BA479" i="2" s="1"/>
  <c r="BD479" i="2" s="1"/>
  <c r="BE479" i="2" s="1"/>
  <c r="Z75" i="2"/>
  <c r="AB75" i="2" s="1"/>
  <c r="AD75" i="2" s="1"/>
  <c r="AF75" i="2" s="1"/>
  <c r="AH75" i="2" s="1"/>
  <c r="AJ75" i="2" s="1"/>
  <c r="AL75" i="2" s="1"/>
  <c r="AN75" i="2" s="1"/>
  <c r="AP75" i="2" s="1"/>
  <c r="AR75" i="2" s="1"/>
  <c r="AT75" i="2" s="1"/>
  <c r="AV75" i="2" s="1"/>
  <c r="AX75" i="2" s="1"/>
  <c r="AZ75" i="2" s="1"/>
  <c r="BA75" i="2" s="1"/>
  <c r="BD75" i="2" s="1"/>
  <c r="BE75" i="2" s="1"/>
  <c r="Z82" i="2"/>
  <c r="AB82" i="2" s="1"/>
  <c r="AD82" i="2" s="1"/>
  <c r="AF82" i="2" s="1"/>
  <c r="AH82" i="2" s="1"/>
  <c r="AJ82" i="2" s="1"/>
  <c r="AL82" i="2" s="1"/>
  <c r="AN82" i="2" s="1"/>
  <c r="AP82" i="2" s="1"/>
  <c r="AR82" i="2" s="1"/>
  <c r="AT82" i="2" s="1"/>
  <c r="AV82" i="2" s="1"/>
  <c r="AX82" i="2" s="1"/>
  <c r="AZ82" i="2" s="1"/>
  <c r="BA82" i="2" s="1"/>
  <c r="BD82" i="2" s="1"/>
  <c r="BE82" i="2" s="1"/>
  <c r="Z463" i="2"/>
  <c r="AB463" i="2" s="1"/>
  <c r="AD463" i="2" s="1"/>
  <c r="AF463" i="2" s="1"/>
  <c r="AH463" i="2" s="1"/>
  <c r="AJ463" i="2" s="1"/>
  <c r="AL463" i="2" s="1"/>
  <c r="AN463" i="2" s="1"/>
  <c r="AP463" i="2" s="1"/>
  <c r="AR463" i="2" s="1"/>
  <c r="AT463" i="2" s="1"/>
  <c r="AV463" i="2" s="1"/>
  <c r="AX463" i="2" s="1"/>
  <c r="AZ463" i="2" s="1"/>
  <c r="BA463" i="2" s="1"/>
  <c r="BD463" i="2" s="1"/>
  <c r="BE463" i="2" s="1"/>
  <c r="Z200" i="2"/>
  <c r="AB200" i="2" s="1"/>
  <c r="AD200" i="2" s="1"/>
  <c r="AF200" i="2" s="1"/>
  <c r="AH200" i="2" s="1"/>
  <c r="AJ200" i="2" s="1"/>
  <c r="AL200" i="2" s="1"/>
  <c r="AN200" i="2" s="1"/>
  <c r="AP200" i="2" s="1"/>
  <c r="AR200" i="2" s="1"/>
  <c r="AT200" i="2" s="1"/>
  <c r="AV200" i="2" s="1"/>
  <c r="AX200" i="2" s="1"/>
  <c r="AZ200" i="2" s="1"/>
  <c r="BA200" i="2" s="1"/>
  <c r="BD200" i="2" s="1"/>
  <c r="BE200" i="2" s="1"/>
  <c r="Z319" i="2"/>
  <c r="AB319" i="2" s="1"/>
  <c r="AD319" i="2" s="1"/>
  <c r="AF319" i="2" s="1"/>
  <c r="AH319" i="2" s="1"/>
  <c r="AJ319" i="2" s="1"/>
  <c r="AL319" i="2" s="1"/>
  <c r="AN319" i="2" s="1"/>
  <c r="AP319" i="2" s="1"/>
  <c r="AR319" i="2" s="1"/>
  <c r="AT319" i="2" s="1"/>
  <c r="AV319" i="2" s="1"/>
  <c r="AX319" i="2" s="1"/>
  <c r="AZ319" i="2" s="1"/>
  <c r="BA319" i="2" s="1"/>
  <c r="BD319" i="2" s="1"/>
  <c r="BE319" i="2" s="1"/>
  <c r="Z378" i="2"/>
  <c r="AB378" i="2" s="1"/>
  <c r="AD378" i="2" s="1"/>
  <c r="AF378" i="2" s="1"/>
  <c r="AH378" i="2" s="1"/>
  <c r="AJ378" i="2" s="1"/>
  <c r="AL378" i="2" s="1"/>
  <c r="AN378" i="2" s="1"/>
  <c r="AP378" i="2" s="1"/>
  <c r="AR378" i="2" s="1"/>
  <c r="AT378" i="2" s="1"/>
  <c r="AV378" i="2" s="1"/>
  <c r="AX378" i="2" s="1"/>
  <c r="AZ378" i="2" s="1"/>
  <c r="BA378" i="2" s="1"/>
  <c r="BD378" i="2" s="1"/>
  <c r="BE378" i="2" s="1"/>
  <c r="Z448" i="2"/>
  <c r="AB448" i="2" s="1"/>
  <c r="AD448" i="2" s="1"/>
  <c r="AF448" i="2" s="1"/>
  <c r="AH448" i="2" s="1"/>
  <c r="AJ448" i="2" s="1"/>
  <c r="AL448" i="2" s="1"/>
  <c r="AN448" i="2" s="1"/>
  <c r="AP448" i="2" s="1"/>
  <c r="AR448" i="2" s="1"/>
  <c r="AT448" i="2" s="1"/>
  <c r="AV448" i="2" s="1"/>
  <c r="AX448" i="2" s="1"/>
  <c r="AZ448" i="2" s="1"/>
  <c r="BA448" i="2" s="1"/>
  <c r="BD448" i="2" s="1"/>
  <c r="BE448" i="2" s="1"/>
  <c r="Z447" i="2"/>
  <c r="AB447" i="2" s="1"/>
  <c r="AD447" i="2" s="1"/>
  <c r="AF447" i="2" s="1"/>
  <c r="AH447" i="2" s="1"/>
  <c r="AJ447" i="2" s="1"/>
  <c r="AL447" i="2" s="1"/>
  <c r="AN447" i="2" s="1"/>
  <c r="AP447" i="2" s="1"/>
  <c r="AR447" i="2" s="1"/>
  <c r="AT447" i="2" s="1"/>
  <c r="AV447" i="2" s="1"/>
  <c r="AX447" i="2" s="1"/>
  <c r="AZ447" i="2" s="1"/>
  <c r="BA447" i="2" s="1"/>
  <c r="BD447" i="2" s="1"/>
  <c r="BE447" i="2" s="1"/>
  <c r="Z27" i="2"/>
  <c r="AB27" i="2" s="1"/>
  <c r="AD27" i="2" s="1"/>
  <c r="AF27" i="2" s="1"/>
  <c r="AH27" i="2" s="1"/>
  <c r="AJ27" i="2" s="1"/>
  <c r="AL27" i="2" s="1"/>
  <c r="AN27" i="2" s="1"/>
  <c r="AP27" i="2" s="1"/>
  <c r="AR27" i="2" s="1"/>
  <c r="AT27" i="2" s="1"/>
  <c r="AV27" i="2" s="1"/>
  <c r="AX27" i="2" s="1"/>
  <c r="AZ27" i="2" s="1"/>
  <c r="BA27" i="2" s="1"/>
  <c r="BD27" i="2" s="1"/>
  <c r="BE27" i="2" s="1"/>
  <c r="Z496" i="2"/>
  <c r="AB496" i="2" s="1"/>
  <c r="AD496" i="2" s="1"/>
  <c r="AF496" i="2" s="1"/>
  <c r="AH496" i="2" s="1"/>
  <c r="AJ496" i="2" s="1"/>
  <c r="AL496" i="2" s="1"/>
  <c r="AN496" i="2" s="1"/>
  <c r="AP496" i="2" s="1"/>
  <c r="AR496" i="2" s="1"/>
  <c r="AT496" i="2" s="1"/>
  <c r="AV496" i="2" s="1"/>
  <c r="AX496" i="2" s="1"/>
  <c r="AZ496" i="2" s="1"/>
  <c r="BA496" i="2" s="1"/>
  <c r="BD496" i="2" s="1"/>
  <c r="BE496" i="2" s="1"/>
  <c r="Z65" i="2"/>
  <c r="AB65" i="2" s="1"/>
  <c r="AD65" i="2" s="1"/>
  <c r="AF65" i="2" s="1"/>
  <c r="AH65" i="2" s="1"/>
  <c r="AJ65" i="2" s="1"/>
  <c r="AL65" i="2" s="1"/>
  <c r="AN65" i="2" s="1"/>
  <c r="AP65" i="2" s="1"/>
  <c r="AR65" i="2" s="1"/>
  <c r="AT65" i="2" s="1"/>
  <c r="AV65" i="2" s="1"/>
  <c r="AX65" i="2" s="1"/>
  <c r="AZ65" i="2" s="1"/>
  <c r="BA65" i="2" s="1"/>
  <c r="BD65" i="2" s="1"/>
  <c r="BE65" i="2" s="1"/>
  <c r="Z503" i="2"/>
  <c r="AB503" i="2" s="1"/>
  <c r="AD503" i="2" s="1"/>
  <c r="AF503" i="2" s="1"/>
  <c r="AH503" i="2" s="1"/>
  <c r="AJ503" i="2" s="1"/>
  <c r="AL503" i="2" s="1"/>
  <c r="AN503" i="2" s="1"/>
  <c r="AP503" i="2" s="1"/>
  <c r="AR503" i="2" s="1"/>
  <c r="AT503" i="2" s="1"/>
  <c r="AV503" i="2" s="1"/>
  <c r="AX503" i="2" s="1"/>
  <c r="AZ503" i="2" s="1"/>
  <c r="BA503" i="2" s="1"/>
  <c r="BD503" i="2" s="1"/>
  <c r="BE503" i="2" s="1"/>
  <c r="Z31" i="2"/>
  <c r="AB31" i="2" s="1"/>
  <c r="AD31" i="2" s="1"/>
  <c r="AF31" i="2" s="1"/>
  <c r="AH31" i="2" s="1"/>
  <c r="AJ31" i="2" s="1"/>
  <c r="AL31" i="2" s="1"/>
  <c r="AN31" i="2" s="1"/>
  <c r="AP31" i="2" s="1"/>
  <c r="AR31" i="2" s="1"/>
  <c r="AT31" i="2" s="1"/>
  <c r="AV31" i="2" s="1"/>
  <c r="AX31" i="2" s="1"/>
  <c r="AZ31" i="2" s="1"/>
  <c r="BA31" i="2" s="1"/>
  <c r="BD31" i="2" s="1"/>
  <c r="BE31" i="2" s="1"/>
  <c r="Z482" i="2"/>
  <c r="AB482" i="2" s="1"/>
  <c r="AD482" i="2" s="1"/>
  <c r="AF482" i="2" s="1"/>
  <c r="AH482" i="2" s="1"/>
  <c r="AJ482" i="2" s="1"/>
  <c r="AL482" i="2" s="1"/>
  <c r="AN482" i="2" s="1"/>
  <c r="AP482" i="2" s="1"/>
  <c r="AR482" i="2" s="1"/>
  <c r="AT482" i="2" s="1"/>
  <c r="AV482" i="2" s="1"/>
  <c r="AX482" i="2" s="1"/>
  <c r="AZ482" i="2" s="1"/>
  <c r="BA482" i="2" s="1"/>
  <c r="BD482" i="2" s="1"/>
  <c r="BE482" i="2" s="1"/>
  <c r="Z109" i="2"/>
  <c r="AB109" i="2" s="1"/>
  <c r="AD109" i="2" s="1"/>
  <c r="AF109" i="2" s="1"/>
  <c r="AH109" i="2" s="1"/>
  <c r="AJ109" i="2" s="1"/>
  <c r="AL109" i="2" s="1"/>
  <c r="AN109" i="2" s="1"/>
  <c r="AP109" i="2" s="1"/>
  <c r="AR109" i="2" s="1"/>
  <c r="AT109" i="2" s="1"/>
  <c r="AV109" i="2" s="1"/>
  <c r="AX109" i="2" s="1"/>
  <c r="AZ109" i="2" s="1"/>
  <c r="BA109" i="2" s="1"/>
  <c r="BD109" i="2" s="1"/>
  <c r="BE109" i="2" s="1"/>
  <c r="Z278" i="2"/>
  <c r="AB278" i="2" s="1"/>
  <c r="AD278" i="2" s="1"/>
  <c r="AF278" i="2" s="1"/>
  <c r="AH278" i="2" s="1"/>
  <c r="AJ278" i="2" s="1"/>
  <c r="AL278" i="2" s="1"/>
  <c r="AN278" i="2" s="1"/>
  <c r="AP278" i="2" s="1"/>
  <c r="AR278" i="2" s="1"/>
  <c r="AT278" i="2" s="1"/>
  <c r="AV278" i="2" s="1"/>
  <c r="AX278" i="2" s="1"/>
  <c r="AZ278" i="2" s="1"/>
  <c r="BA278" i="2" s="1"/>
  <c r="BD278" i="2" s="1"/>
  <c r="BE278" i="2" s="1"/>
  <c r="Z307" i="2"/>
  <c r="AB307" i="2" s="1"/>
  <c r="AD307" i="2" s="1"/>
  <c r="AF307" i="2" s="1"/>
  <c r="AH307" i="2" s="1"/>
  <c r="AJ307" i="2" s="1"/>
  <c r="AL307" i="2" s="1"/>
  <c r="AN307" i="2" s="1"/>
  <c r="AP307" i="2" s="1"/>
  <c r="AR307" i="2" s="1"/>
  <c r="AT307" i="2" s="1"/>
  <c r="AV307" i="2" s="1"/>
  <c r="AX307" i="2" s="1"/>
  <c r="AZ307" i="2" s="1"/>
  <c r="BA307" i="2" s="1"/>
  <c r="BD307" i="2" s="1"/>
  <c r="BE307" i="2" s="1"/>
  <c r="Z366" i="2"/>
  <c r="AB366" i="2" s="1"/>
  <c r="AD366" i="2" s="1"/>
  <c r="AF366" i="2" s="1"/>
  <c r="AH366" i="2" s="1"/>
  <c r="AJ366" i="2" s="1"/>
  <c r="AL366" i="2" s="1"/>
  <c r="AN366" i="2" s="1"/>
  <c r="AP366" i="2" s="1"/>
  <c r="AR366" i="2" s="1"/>
  <c r="AT366" i="2" s="1"/>
  <c r="AV366" i="2" s="1"/>
  <c r="AX366" i="2" s="1"/>
  <c r="AZ366" i="2" s="1"/>
  <c r="BA366" i="2" s="1"/>
  <c r="BD366" i="2" s="1"/>
  <c r="BE366" i="2" s="1"/>
  <c r="Z211" i="2"/>
  <c r="AB211" i="2" s="1"/>
  <c r="AD211" i="2" s="1"/>
  <c r="AF211" i="2" s="1"/>
  <c r="AH211" i="2" s="1"/>
  <c r="AJ211" i="2" s="1"/>
  <c r="AL211" i="2" s="1"/>
  <c r="AN211" i="2" s="1"/>
  <c r="AP211" i="2" s="1"/>
  <c r="AR211" i="2" s="1"/>
  <c r="AT211" i="2" s="1"/>
  <c r="AV211" i="2" s="1"/>
  <c r="AX211" i="2" s="1"/>
  <c r="AZ211" i="2" s="1"/>
  <c r="BA211" i="2" s="1"/>
  <c r="BD211" i="2" s="1"/>
  <c r="BE211" i="2" s="1"/>
  <c r="Z461" i="2"/>
  <c r="AB461" i="2" s="1"/>
  <c r="AD461" i="2" s="1"/>
  <c r="AF461" i="2" s="1"/>
  <c r="AH461" i="2" s="1"/>
  <c r="AJ461" i="2" s="1"/>
  <c r="AL461" i="2" s="1"/>
  <c r="AN461" i="2" s="1"/>
  <c r="AP461" i="2" s="1"/>
  <c r="AR461" i="2" s="1"/>
  <c r="AT461" i="2" s="1"/>
  <c r="AV461" i="2" s="1"/>
  <c r="AX461" i="2" s="1"/>
  <c r="AZ461" i="2" s="1"/>
  <c r="BA461" i="2" s="1"/>
  <c r="BD461" i="2" s="1"/>
  <c r="BE461" i="2" s="1"/>
  <c r="Z244" i="2"/>
  <c r="AB244" i="2" s="1"/>
  <c r="AD244" i="2" s="1"/>
  <c r="AF244" i="2" s="1"/>
  <c r="AH244" i="2" s="1"/>
  <c r="AJ244" i="2" s="1"/>
  <c r="AL244" i="2" s="1"/>
  <c r="AN244" i="2" s="1"/>
  <c r="AP244" i="2" s="1"/>
  <c r="AR244" i="2" s="1"/>
  <c r="AT244" i="2" s="1"/>
  <c r="AV244" i="2" s="1"/>
  <c r="AX244" i="2" s="1"/>
  <c r="AZ244" i="2" s="1"/>
  <c r="BA244" i="2" s="1"/>
  <c r="BD244" i="2" s="1"/>
  <c r="BE244" i="2" s="1"/>
  <c r="Z290" i="2"/>
  <c r="AB290" i="2" s="1"/>
  <c r="AD290" i="2" s="1"/>
  <c r="AF290" i="2" s="1"/>
  <c r="AH290" i="2" s="1"/>
  <c r="AJ290" i="2" s="1"/>
  <c r="AL290" i="2" s="1"/>
  <c r="AN290" i="2" s="1"/>
  <c r="AP290" i="2" s="1"/>
  <c r="AR290" i="2" s="1"/>
  <c r="AT290" i="2" s="1"/>
  <c r="AV290" i="2" s="1"/>
  <c r="AX290" i="2" s="1"/>
  <c r="AZ290" i="2" s="1"/>
  <c r="BA290" i="2" s="1"/>
  <c r="BD290" i="2" s="1"/>
  <c r="BE290" i="2" s="1"/>
  <c r="Z258" i="2"/>
  <c r="AB258" i="2" s="1"/>
  <c r="AD258" i="2" s="1"/>
  <c r="AF258" i="2" s="1"/>
  <c r="AH258" i="2" s="1"/>
  <c r="AJ258" i="2" s="1"/>
  <c r="AL258" i="2" s="1"/>
  <c r="AN258" i="2" s="1"/>
  <c r="AP258" i="2" s="1"/>
  <c r="AR258" i="2" s="1"/>
  <c r="AT258" i="2" s="1"/>
  <c r="AV258" i="2" s="1"/>
  <c r="AX258" i="2" s="1"/>
  <c r="AZ258" i="2" s="1"/>
  <c r="BA258" i="2" s="1"/>
  <c r="BD258" i="2" s="1"/>
  <c r="BE258" i="2" s="1"/>
  <c r="Z288" i="2"/>
  <c r="AB288" i="2" s="1"/>
  <c r="AD288" i="2" s="1"/>
  <c r="AF288" i="2" s="1"/>
  <c r="AH288" i="2" s="1"/>
  <c r="AJ288" i="2" s="1"/>
  <c r="AL288" i="2" s="1"/>
  <c r="AN288" i="2" s="1"/>
  <c r="AP288" i="2" s="1"/>
  <c r="AR288" i="2" s="1"/>
  <c r="AT288" i="2" s="1"/>
  <c r="AV288" i="2" s="1"/>
  <c r="AX288" i="2" s="1"/>
  <c r="AZ288" i="2" s="1"/>
  <c r="BA288" i="2" s="1"/>
  <c r="BD288" i="2" s="1"/>
  <c r="BE288" i="2" s="1"/>
  <c r="Z135" i="2"/>
  <c r="AB135" i="2" s="1"/>
  <c r="AD135" i="2" s="1"/>
  <c r="AF135" i="2" s="1"/>
  <c r="AH135" i="2" s="1"/>
  <c r="AJ135" i="2" s="1"/>
  <c r="AL135" i="2" s="1"/>
  <c r="AN135" i="2" s="1"/>
  <c r="AP135" i="2" s="1"/>
  <c r="AR135" i="2" s="1"/>
  <c r="AT135" i="2" s="1"/>
  <c r="AV135" i="2" s="1"/>
  <c r="AX135" i="2" s="1"/>
  <c r="AZ135" i="2" s="1"/>
  <c r="BA135" i="2" s="1"/>
  <c r="BD135" i="2" s="1"/>
  <c r="BE135" i="2" s="1"/>
  <c r="Z450" i="2"/>
  <c r="AB450" i="2" s="1"/>
  <c r="AD450" i="2" s="1"/>
  <c r="AF450" i="2" s="1"/>
  <c r="AH450" i="2" s="1"/>
  <c r="AJ450" i="2" s="1"/>
  <c r="AL450" i="2" s="1"/>
  <c r="AN450" i="2" s="1"/>
  <c r="AP450" i="2" s="1"/>
  <c r="AR450" i="2" s="1"/>
  <c r="AT450" i="2" s="1"/>
  <c r="AV450" i="2" s="1"/>
  <c r="AX450" i="2" s="1"/>
  <c r="AZ450" i="2" s="1"/>
  <c r="BA450" i="2" s="1"/>
  <c r="BD450" i="2" s="1"/>
  <c r="BE450" i="2" s="1"/>
  <c r="Z268" i="2"/>
  <c r="AB268" i="2" s="1"/>
  <c r="AD268" i="2" s="1"/>
  <c r="AF268" i="2" s="1"/>
  <c r="AH268" i="2" s="1"/>
  <c r="AJ268" i="2" s="1"/>
  <c r="AL268" i="2" s="1"/>
  <c r="AN268" i="2" s="1"/>
  <c r="AP268" i="2" s="1"/>
  <c r="AR268" i="2" s="1"/>
  <c r="AT268" i="2" s="1"/>
  <c r="AV268" i="2" s="1"/>
  <c r="AX268" i="2" s="1"/>
  <c r="AZ268" i="2" s="1"/>
  <c r="BA268" i="2" s="1"/>
  <c r="BD268" i="2" s="1"/>
  <c r="BE268" i="2" s="1"/>
  <c r="Z485" i="2"/>
  <c r="AB485" i="2" s="1"/>
  <c r="AD485" i="2" s="1"/>
  <c r="AF485" i="2" s="1"/>
  <c r="AH485" i="2" s="1"/>
  <c r="AJ485" i="2" s="1"/>
  <c r="AL485" i="2" s="1"/>
  <c r="AN485" i="2" s="1"/>
  <c r="AP485" i="2" s="1"/>
  <c r="AR485" i="2" s="1"/>
  <c r="AT485" i="2" s="1"/>
  <c r="AV485" i="2" s="1"/>
  <c r="AX485" i="2" s="1"/>
  <c r="AZ485" i="2" s="1"/>
  <c r="BA485" i="2" s="1"/>
  <c r="BD485" i="2" s="1"/>
  <c r="BE485" i="2" s="1"/>
  <c r="Z212" i="2"/>
  <c r="AB212" i="2" s="1"/>
  <c r="AD212" i="2" s="1"/>
  <c r="AF212" i="2" s="1"/>
  <c r="AH212" i="2" s="1"/>
  <c r="AJ212" i="2" s="1"/>
  <c r="AL212" i="2" s="1"/>
  <c r="AN212" i="2" s="1"/>
  <c r="AP212" i="2" s="1"/>
  <c r="AR212" i="2" s="1"/>
  <c r="AT212" i="2" s="1"/>
  <c r="AV212" i="2" s="1"/>
  <c r="AX212" i="2" s="1"/>
  <c r="AZ212" i="2" s="1"/>
  <c r="BA212" i="2" s="1"/>
  <c r="BD212" i="2" s="1"/>
  <c r="BE212" i="2" s="1"/>
  <c r="Z304" i="2"/>
  <c r="AB304" i="2" s="1"/>
  <c r="AD304" i="2" s="1"/>
  <c r="AF304" i="2" s="1"/>
  <c r="AH304" i="2" s="1"/>
  <c r="AJ304" i="2" s="1"/>
  <c r="AL304" i="2" s="1"/>
  <c r="AN304" i="2" s="1"/>
  <c r="AP304" i="2" s="1"/>
  <c r="AR304" i="2" s="1"/>
  <c r="AT304" i="2" s="1"/>
  <c r="AV304" i="2" s="1"/>
  <c r="AX304" i="2" s="1"/>
  <c r="AZ304" i="2" s="1"/>
  <c r="BA304" i="2" s="1"/>
  <c r="BD304" i="2" s="1"/>
  <c r="BE304" i="2" s="1"/>
  <c r="Z173" i="2"/>
  <c r="AB173" i="2" s="1"/>
  <c r="AD173" i="2" s="1"/>
  <c r="AF173" i="2" s="1"/>
  <c r="AH173" i="2" s="1"/>
  <c r="AJ173" i="2" s="1"/>
  <c r="AL173" i="2" s="1"/>
  <c r="AN173" i="2" s="1"/>
  <c r="AP173" i="2" s="1"/>
  <c r="AR173" i="2" s="1"/>
  <c r="AT173" i="2" s="1"/>
  <c r="AV173" i="2" s="1"/>
  <c r="AX173" i="2" s="1"/>
  <c r="AZ173" i="2" s="1"/>
  <c r="BA173" i="2" s="1"/>
  <c r="BD173" i="2" s="1"/>
  <c r="BE173" i="2" s="1"/>
  <c r="Z413" i="2"/>
  <c r="AB413" i="2" s="1"/>
  <c r="AD413" i="2" s="1"/>
  <c r="AF413" i="2" s="1"/>
  <c r="AH413" i="2" s="1"/>
  <c r="AJ413" i="2" s="1"/>
  <c r="AL413" i="2" s="1"/>
  <c r="AN413" i="2" s="1"/>
  <c r="AP413" i="2" s="1"/>
  <c r="AR413" i="2" s="1"/>
  <c r="AT413" i="2" s="1"/>
  <c r="AV413" i="2" s="1"/>
  <c r="AX413" i="2" s="1"/>
  <c r="AZ413" i="2" s="1"/>
  <c r="BA413" i="2" s="1"/>
  <c r="BD413" i="2" s="1"/>
  <c r="BE413" i="2" s="1"/>
  <c r="Z180" i="2"/>
  <c r="AB180" i="2" s="1"/>
  <c r="AD180" i="2" s="1"/>
  <c r="AF180" i="2" s="1"/>
  <c r="AH180" i="2" s="1"/>
  <c r="AJ180" i="2" s="1"/>
  <c r="AL180" i="2" s="1"/>
  <c r="AN180" i="2" s="1"/>
  <c r="AP180" i="2" s="1"/>
  <c r="AR180" i="2" s="1"/>
  <c r="AT180" i="2" s="1"/>
  <c r="AV180" i="2" s="1"/>
  <c r="AX180" i="2" s="1"/>
  <c r="AZ180" i="2" s="1"/>
  <c r="BA180" i="2" s="1"/>
  <c r="BD180" i="2" s="1"/>
  <c r="BE180" i="2" s="1"/>
  <c r="Z118" i="2"/>
  <c r="AB118" i="2" s="1"/>
  <c r="AD118" i="2" s="1"/>
  <c r="AF118" i="2" s="1"/>
  <c r="AH118" i="2" s="1"/>
  <c r="AJ118" i="2" s="1"/>
  <c r="AL118" i="2" s="1"/>
  <c r="AN118" i="2" s="1"/>
  <c r="AP118" i="2" s="1"/>
  <c r="AR118" i="2" s="1"/>
  <c r="AT118" i="2" s="1"/>
  <c r="AV118" i="2" s="1"/>
  <c r="AX118" i="2" s="1"/>
  <c r="AZ118" i="2" s="1"/>
  <c r="BA118" i="2" s="1"/>
  <c r="BD118" i="2" s="1"/>
  <c r="BE118" i="2" s="1"/>
  <c r="Z259" i="2"/>
  <c r="AB259" i="2" s="1"/>
  <c r="AD259" i="2" s="1"/>
  <c r="AF259" i="2" s="1"/>
  <c r="AH259" i="2" s="1"/>
  <c r="AJ259" i="2" s="1"/>
  <c r="AL259" i="2" s="1"/>
  <c r="AN259" i="2" s="1"/>
  <c r="AP259" i="2" s="1"/>
  <c r="AR259" i="2" s="1"/>
  <c r="AT259" i="2" s="1"/>
  <c r="AV259" i="2" s="1"/>
  <c r="AX259" i="2" s="1"/>
  <c r="AZ259" i="2" s="1"/>
  <c r="BA259" i="2" s="1"/>
  <c r="BD259" i="2" s="1"/>
  <c r="BE259" i="2" s="1"/>
  <c r="Z250" i="2"/>
  <c r="AB250" i="2" s="1"/>
  <c r="AD250" i="2" s="1"/>
  <c r="AF250" i="2" s="1"/>
  <c r="AH250" i="2" s="1"/>
  <c r="AJ250" i="2" s="1"/>
  <c r="AL250" i="2" s="1"/>
  <c r="AN250" i="2" s="1"/>
  <c r="AP250" i="2" s="1"/>
  <c r="AR250" i="2" s="1"/>
  <c r="AT250" i="2" s="1"/>
  <c r="AV250" i="2" s="1"/>
  <c r="AX250" i="2" s="1"/>
  <c r="AZ250" i="2" s="1"/>
  <c r="BA250" i="2" s="1"/>
  <c r="BD250" i="2" s="1"/>
  <c r="BE250" i="2" s="1"/>
  <c r="Z272" i="2"/>
  <c r="AB272" i="2" s="1"/>
  <c r="AD272" i="2" s="1"/>
  <c r="AF272" i="2" s="1"/>
  <c r="AH272" i="2" s="1"/>
  <c r="AJ272" i="2" s="1"/>
  <c r="AL272" i="2" s="1"/>
  <c r="AN272" i="2" s="1"/>
  <c r="AP272" i="2" s="1"/>
  <c r="AR272" i="2" s="1"/>
  <c r="AT272" i="2" s="1"/>
  <c r="AV272" i="2" s="1"/>
  <c r="AX272" i="2" s="1"/>
  <c r="AZ272" i="2" s="1"/>
  <c r="BA272" i="2" s="1"/>
  <c r="BD272" i="2" s="1"/>
  <c r="BE272" i="2" s="1"/>
  <c r="Z436" i="2"/>
  <c r="AB436" i="2" s="1"/>
  <c r="AD436" i="2" s="1"/>
  <c r="AF436" i="2" s="1"/>
  <c r="AH436" i="2" s="1"/>
  <c r="AJ436" i="2" s="1"/>
  <c r="AL436" i="2" s="1"/>
  <c r="AN436" i="2" s="1"/>
  <c r="AP436" i="2" s="1"/>
  <c r="AR436" i="2" s="1"/>
  <c r="AT436" i="2" s="1"/>
  <c r="AV436" i="2" s="1"/>
  <c r="AX436" i="2" s="1"/>
  <c r="AZ436" i="2" s="1"/>
  <c r="BA436" i="2" s="1"/>
  <c r="BD436" i="2" s="1"/>
  <c r="BE436" i="2" s="1"/>
  <c r="Z442" i="2"/>
  <c r="AB442" i="2" s="1"/>
  <c r="AD442" i="2" s="1"/>
  <c r="AF442" i="2" s="1"/>
  <c r="AH442" i="2" s="1"/>
  <c r="AJ442" i="2" s="1"/>
  <c r="AL442" i="2" s="1"/>
  <c r="AN442" i="2" s="1"/>
  <c r="AP442" i="2" s="1"/>
  <c r="AR442" i="2" s="1"/>
  <c r="AT442" i="2" s="1"/>
  <c r="AV442" i="2" s="1"/>
  <c r="AX442" i="2" s="1"/>
  <c r="AZ442" i="2" s="1"/>
  <c r="BA442" i="2" s="1"/>
  <c r="BD442" i="2" s="1"/>
  <c r="BE442" i="2" s="1"/>
  <c r="Z473" i="2"/>
  <c r="AB473" i="2" s="1"/>
  <c r="AD473" i="2" s="1"/>
  <c r="AF473" i="2" s="1"/>
  <c r="AH473" i="2" s="1"/>
  <c r="AJ473" i="2" s="1"/>
  <c r="AL473" i="2" s="1"/>
  <c r="AN473" i="2" s="1"/>
  <c r="AP473" i="2" s="1"/>
  <c r="AR473" i="2" s="1"/>
  <c r="AT473" i="2" s="1"/>
  <c r="AV473" i="2" s="1"/>
  <c r="AX473" i="2" s="1"/>
  <c r="AZ473" i="2" s="1"/>
  <c r="BA473" i="2" s="1"/>
  <c r="BD473" i="2" s="1"/>
  <c r="BE473" i="2" s="1"/>
  <c r="Z137" i="2"/>
  <c r="AB137" i="2" s="1"/>
  <c r="AD137" i="2" s="1"/>
  <c r="AF137" i="2" s="1"/>
  <c r="AH137" i="2" s="1"/>
  <c r="AJ137" i="2" s="1"/>
  <c r="AL137" i="2" s="1"/>
  <c r="AN137" i="2" s="1"/>
  <c r="AP137" i="2" s="1"/>
  <c r="AR137" i="2" s="1"/>
  <c r="AT137" i="2" s="1"/>
  <c r="AV137" i="2" s="1"/>
  <c r="AX137" i="2" s="1"/>
  <c r="AZ137" i="2" s="1"/>
  <c r="BA137" i="2" s="1"/>
  <c r="BD137" i="2" s="1"/>
  <c r="BE137" i="2" s="1"/>
  <c r="Z397" i="2"/>
  <c r="AB397" i="2" s="1"/>
  <c r="AD397" i="2" s="1"/>
  <c r="AF397" i="2" s="1"/>
  <c r="AH397" i="2" s="1"/>
  <c r="AJ397" i="2" s="1"/>
  <c r="AL397" i="2" s="1"/>
  <c r="AN397" i="2" s="1"/>
  <c r="AP397" i="2" s="1"/>
  <c r="AR397" i="2" s="1"/>
  <c r="AT397" i="2" s="1"/>
  <c r="AV397" i="2" s="1"/>
  <c r="AX397" i="2" s="1"/>
  <c r="AZ397" i="2" s="1"/>
  <c r="BA397" i="2" s="1"/>
  <c r="BD397" i="2" s="1"/>
  <c r="BE397" i="2" s="1"/>
  <c r="Z204" i="2"/>
  <c r="AB204" i="2" s="1"/>
  <c r="AD204" i="2" s="1"/>
  <c r="AF204" i="2" s="1"/>
  <c r="AH204" i="2" s="1"/>
  <c r="AJ204" i="2" s="1"/>
  <c r="AL204" i="2" s="1"/>
  <c r="AN204" i="2" s="1"/>
  <c r="AP204" i="2" s="1"/>
  <c r="AR204" i="2" s="1"/>
  <c r="AT204" i="2" s="1"/>
  <c r="AV204" i="2" s="1"/>
  <c r="AX204" i="2" s="1"/>
  <c r="AZ204" i="2" s="1"/>
  <c r="BA204" i="2" s="1"/>
  <c r="BD204" i="2" s="1"/>
  <c r="BE204" i="2" s="1"/>
  <c r="Z235" i="2"/>
  <c r="AB235" i="2" s="1"/>
  <c r="AD235" i="2" s="1"/>
  <c r="AF235" i="2" s="1"/>
  <c r="AH235" i="2" s="1"/>
  <c r="AJ235" i="2" s="1"/>
  <c r="AL235" i="2" s="1"/>
  <c r="AN235" i="2" s="1"/>
  <c r="AP235" i="2" s="1"/>
  <c r="AR235" i="2" s="1"/>
  <c r="AT235" i="2" s="1"/>
  <c r="AV235" i="2" s="1"/>
  <c r="AX235" i="2" s="1"/>
  <c r="AZ235" i="2" s="1"/>
  <c r="BA235" i="2" s="1"/>
  <c r="BD235" i="2" s="1"/>
  <c r="BE235" i="2" s="1"/>
  <c r="Z500" i="2"/>
  <c r="AB500" i="2" s="1"/>
  <c r="AD500" i="2" s="1"/>
  <c r="AF500" i="2" s="1"/>
  <c r="AH500" i="2" s="1"/>
  <c r="AJ500" i="2" s="1"/>
  <c r="AL500" i="2" s="1"/>
  <c r="AN500" i="2" s="1"/>
  <c r="AP500" i="2" s="1"/>
  <c r="AR500" i="2" s="1"/>
  <c r="AT500" i="2" s="1"/>
  <c r="AV500" i="2" s="1"/>
  <c r="AX500" i="2" s="1"/>
  <c r="AZ500" i="2" s="1"/>
  <c r="BA500" i="2" s="1"/>
  <c r="BD500" i="2" s="1"/>
  <c r="BE500" i="2" s="1"/>
  <c r="Z179" i="2"/>
  <c r="AB179" i="2" s="1"/>
  <c r="AD179" i="2" s="1"/>
  <c r="AF179" i="2" s="1"/>
  <c r="AH179" i="2" s="1"/>
  <c r="AJ179" i="2" s="1"/>
  <c r="AL179" i="2" s="1"/>
  <c r="AN179" i="2" s="1"/>
  <c r="AP179" i="2" s="1"/>
  <c r="AR179" i="2" s="1"/>
  <c r="AT179" i="2" s="1"/>
  <c r="AV179" i="2" s="1"/>
  <c r="AX179" i="2" s="1"/>
  <c r="AZ179" i="2" s="1"/>
  <c r="BA179" i="2" s="1"/>
  <c r="BD179" i="2" s="1"/>
  <c r="BE179" i="2" s="1"/>
  <c r="Z309" i="2"/>
  <c r="AB309" i="2" s="1"/>
  <c r="AD309" i="2" s="1"/>
  <c r="AF309" i="2" s="1"/>
  <c r="AH309" i="2" s="1"/>
  <c r="AJ309" i="2" s="1"/>
  <c r="AL309" i="2" s="1"/>
  <c r="AN309" i="2" s="1"/>
  <c r="AP309" i="2" s="1"/>
  <c r="AR309" i="2" s="1"/>
  <c r="AT309" i="2" s="1"/>
  <c r="AV309" i="2" s="1"/>
  <c r="AX309" i="2" s="1"/>
  <c r="AZ309" i="2" s="1"/>
  <c r="BA309" i="2" s="1"/>
  <c r="BD309" i="2" s="1"/>
  <c r="BE309" i="2" s="1"/>
  <c r="Z374" i="2"/>
  <c r="AB374" i="2" s="1"/>
  <c r="AD374" i="2" s="1"/>
  <c r="AF374" i="2" s="1"/>
  <c r="AH374" i="2" s="1"/>
  <c r="AJ374" i="2" s="1"/>
  <c r="AL374" i="2" s="1"/>
  <c r="AN374" i="2" s="1"/>
  <c r="AP374" i="2" s="1"/>
  <c r="AR374" i="2" s="1"/>
  <c r="AT374" i="2" s="1"/>
  <c r="AV374" i="2" s="1"/>
  <c r="AX374" i="2" s="1"/>
  <c r="AZ374" i="2" s="1"/>
  <c r="BA374" i="2" s="1"/>
  <c r="BD374" i="2" s="1"/>
  <c r="BE374" i="2" s="1"/>
  <c r="Z480" i="2"/>
  <c r="AB480" i="2" s="1"/>
  <c r="AD480" i="2" s="1"/>
  <c r="AF480" i="2" s="1"/>
  <c r="AH480" i="2" s="1"/>
  <c r="AJ480" i="2" s="1"/>
  <c r="AL480" i="2" s="1"/>
  <c r="AN480" i="2" s="1"/>
  <c r="AP480" i="2" s="1"/>
  <c r="AR480" i="2" s="1"/>
  <c r="AT480" i="2" s="1"/>
  <c r="AV480" i="2" s="1"/>
  <c r="AX480" i="2" s="1"/>
  <c r="AZ480" i="2" s="1"/>
  <c r="BA480" i="2" s="1"/>
  <c r="BD480" i="2" s="1"/>
  <c r="BE480" i="2" s="1"/>
  <c r="Z383" i="2"/>
  <c r="AB383" i="2" s="1"/>
  <c r="AD383" i="2" s="1"/>
  <c r="AF383" i="2" s="1"/>
  <c r="AH383" i="2" s="1"/>
  <c r="AJ383" i="2" s="1"/>
  <c r="AL383" i="2" s="1"/>
  <c r="AN383" i="2" s="1"/>
  <c r="AP383" i="2" s="1"/>
  <c r="AR383" i="2" s="1"/>
  <c r="AT383" i="2" s="1"/>
  <c r="AV383" i="2" s="1"/>
  <c r="AX383" i="2" s="1"/>
  <c r="AZ383" i="2" s="1"/>
  <c r="BA383" i="2" s="1"/>
  <c r="BD383" i="2" s="1"/>
  <c r="BE383" i="2" s="1"/>
  <c r="Z365" i="2"/>
  <c r="AB365" i="2" s="1"/>
  <c r="AD365" i="2" s="1"/>
  <c r="AF365" i="2" s="1"/>
  <c r="AH365" i="2" s="1"/>
  <c r="AJ365" i="2" s="1"/>
  <c r="AL365" i="2" s="1"/>
  <c r="AN365" i="2" s="1"/>
  <c r="AP365" i="2" s="1"/>
  <c r="AR365" i="2" s="1"/>
  <c r="AT365" i="2" s="1"/>
  <c r="AV365" i="2" s="1"/>
  <c r="AX365" i="2" s="1"/>
  <c r="AZ365" i="2" s="1"/>
  <c r="BA365" i="2" s="1"/>
  <c r="BD365" i="2" s="1"/>
  <c r="BE365" i="2" s="1"/>
  <c r="Z151" i="2"/>
  <c r="AB151" i="2" s="1"/>
  <c r="AD151" i="2" s="1"/>
  <c r="AF151" i="2" s="1"/>
  <c r="AH151" i="2" s="1"/>
  <c r="AJ151" i="2" s="1"/>
  <c r="AL151" i="2" s="1"/>
  <c r="AN151" i="2" s="1"/>
  <c r="AP151" i="2" s="1"/>
  <c r="AR151" i="2" s="1"/>
  <c r="AT151" i="2" s="1"/>
  <c r="AV151" i="2" s="1"/>
  <c r="AX151" i="2" s="1"/>
  <c r="AZ151" i="2" s="1"/>
  <c r="BA151" i="2" s="1"/>
  <c r="BD151" i="2" s="1"/>
  <c r="BE151" i="2" s="1"/>
  <c r="Z333" i="2"/>
  <c r="AB333" i="2" s="1"/>
  <c r="AD333" i="2" s="1"/>
  <c r="AF333" i="2" s="1"/>
  <c r="AH333" i="2" s="1"/>
  <c r="AJ333" i="2" s="1"/>
  <c r="AL333" i="2" s="1"/>
  <c r="AN333" i="2" s="1"/>
  <c r="AP333" i="2" s="1"/>
  <c r="AR333" i="2" s="1"/>
  <c r="AT333" i="2" s="1"/>
  <c r="AV333" i="2" s="1"/>
  <c r="AX333" i="2" s="1"/>
  <c r="AZ333" i="2" s="1"/>
  <c r="BA333" i="2" s="1"/>
  <c r="BD333" i="2" s="1"/>
  <c r="BE333" i="2" s="1"/>
  <c r="Z167" i="2"/>
  <c r="AB167" i="2" s="1"/>
  <c r="AD167" i="2" s="1"/>
  <c r="AF167" i="2" s="1"/>
  <c r="AH167" i="2" s="1"/>
  <c r="AJ167" i="2" s="1"/>
  <c r="AL167" i="2" s="1"/>
  <c r="AN167" i="2" s="1"/>
  <c r="AP167" i="2" s="1"/>
  <c r="AR167" i="2" s="1"/>
  <c r="AT167" i="2" s="1"/>
  <c r="AV167" i="2" s="1"/>
  <c r="AX167" i="2" s="1"/>
  <c r="AZ167" i="2" s="1"/>
  <c r="BA167" i="2" s="1"/>
  <c r="BD167" i="2" s="1"/>
  <c r="BE167" i="2" s="1"/>
  <c r="Z112" i="2"/>
  <c r="AB112" i="2" s="1"/>
  <c r="AD112" i="2" s="1"/>
  <c r="AF112" i="2" s="1"/>
  <c r="AH112" i="2" s="1"/>
  <c r="AJ112" i="2" s="1"/>
  <c r="AL112" i="2" s="1"/>
  <c r="AN112" i="2" s="1"/>
  <c r="AP112" i="2" s="1"/>
  <c r="AR112" i="2" s="1"/>
  <c r="AT112" i="2" s="1"/>
  <c r="AV112" i="2" s="1"/>
  <c r="AX112" i="2" s="1"/>
  <c r="AZ112" i="2" s="1"/>
  <c r="BA112" i="2" s="1"/>
  <c r="BD112" i="2" s="1"/>
  <c r="BE112" i="2" s="1"/>
  <c r="Z62" i="2"/>
  <c r="AB62" i="2" s="1"/>
  <c r="AD62" i="2" s="1"/>
  <c r="AF62" i="2" s="1"/>
  <c r="AH62" i="2" s="1"/>
  <c r="AJ62" i="2" s="1"/>
  <c r="AL62" i="2" s="1"/>
  <c r="AN62" i="2" s="1"/>
  <c r="AP62" i="2" s="1"/>
  <c r="AR62" i="2" s="1"/>
  <c r="AT62" i="2" s="1"/>
  <c r="AV62" i="2" s="1"/>
  <c r="AX62" i="2" s="1"/>
  <c r="AZ62" i="2" s="1"/>
  <c r="BA62" i="2" s="1"/>
  <c r="BD62" i="2" s="1"/>
  <c r="BE62" i="2" s="1"/>
  <c r="Z209" i="2"/>
  <c r="AB209" i="2" s="1"/>
  <c r="AD209" i="2" s="1"/>
  <c r="AF209" i="2" s="1"/>
  <c r="AH209" i="2" s="1"/>
  <c r="AJ209" i="2" s="1"/>
  <c r="AL209" i="2" s="1"/>
  <c r="AN209" i="2" s="1"/>
  <c r="AP209" i="2" s="1"/>
  <c r="AR209" i="2" s="1"/>
  <c r="AT209" i="2" s="1"/>
  <c r="AV209" i="2" s="1"/>
  <c r="AX209" i="2" s="1"/>
  <c r="AZ209" i="2" s="1"/>
  <c r="BA209" i="2" s="1"/>
  <c r="BD209" i="2" s="1"/>
  <c r="BE209" i="2" s="1"/>
  <c r="Z346" i="2"/>
  <c r="AB346" i="2" s="1"/>
  <c r="AD346" i="2" s="1"/>
  <c r="AF346" i="2" s="1"/>
  <c r="AH346" i="2" s="1"/>
  <c r="AJ346" i="2" s="1"/>
  <c r="AL346" i="2" s="1"/>
  <c r="AN346" i="2" s="1"/>
  <c r="AP346" i="2" s="1"/>
  <c r="AR346" i="2" s="1"/>
  <c r="AT346" i="2" s="1"/>
  <c r="AV346" i="2" s="1"/>
  <c r="AX346" i="2" s="1"/>
  <c r="AZ346" i="2" s="1"/>
  <c r="BA346" i="2" s="1"/>
  <c r="BD346" i="2" s="1"/>
  <c r="BE346" i="2" s="1"/>
  <c r="Z376" i="2"/>
  <c r="AB376" i="2" s="1"/>
  <c r="AD376" i="2" s="1"/>
  <c r="AF376" i="2" s="1"/>
  <c r="AH376" i="2" s="1"/>
  <c r="AJ376" i="2" s="1"/>
  <c r="AL376" i="2" s="1"/>
  <c r="AN376" i="2" s="1"/>
  <c r="AP376" i="2" s="1"/>
  <c r="AR376" i="2" s="1"/>
  <c r="AT376" i="2" s="1"/>
  <c r="AV376" i="2" s="1"/>
  <c r="AX376" i="2" s="1"/>
  <c r="AZ376" i="2" s="1"/>
  <c r="BA376" i="2" s="1"/>
  <c r="BD376" i="2" s="1"/>
  <c r="BE376" i="2" s="1"/>
  <c r="Z128" i="2"/>
  <c r="AB128" i="2" s="1"/>
  <c r="AD128" i="2" s="1"/>
  <c r="AF128" i="2" s="1"/>
  <c r="AH128" i="2" s="1"/>
  <c r="AJ128" i="2" s="1"/>
  <c r="AL128" i="2" s="1"/>
  <c r="AN128" i="2" s="1"/>
  <c r="AP128" i="2" s="1"/>
  <c r="AR128" i="2" s="1"/>
  <c r="AT128" i="2" s="1"/>
  <c r="AV128" i="2" s="1"/>
  <c r="AX128" i="2" s="1"/>
  <c r="AZ128" i="2" s="1"/>
  <c r="BA128" i="2" s="1"/>
  <c r="BD128" i="2" s="1"/>
  <c r="BE128" i="2" s="1"/>
  <c r="Z80" i="2"/>
  <c r="AB80" i="2" s="1"/>
  <c r="AD80" i="2" s="1"/>
  <c r="AF80" i="2" s="1"/>
  <c r="AH80" i="2" s="1"/>
  <c r="AJ80" i="2" s="1"/>
  <c r="AL80" i="2" s="1"/>
  <c r="AN80" i="2" s="1"/>
  <c r="AP80" i="2" s="1"/>
  <c r="AR80" i="2" s="1"/>
  <c r="AT80" i="2" s="1"/>
  <c r="AV80" i="2" s="1"/>
  <c r="AX80" i="2" s="1"/>
  <c r="AZ80" i="2" s="1"/>
  <c r="BA80" i="2" s="1"/>
  <c r="BD80" i="2" s="1"/>
  <c r="BE80" i="2" s="1"/>
  <c r="Z311" i="2"/>
  <c r="AB311" i="2" s="1"/>
  <c r="AD311" i="2" s="1"/>
  <c r="AF311" i="2" s="1"/>
  <c r="AH311" i="2" s="1"/>
  <c r="AJ311" i="2" s="1"/>
  <c r="AL311" i="2" s="1"/>
  <c r="AN311" i="2" s="1"/>
  <c r="AP311" i="2" s="1"/>
  <c r="AR311" i="2" s="1"/>
  <c r="AT311" i="2" s="1"/>
  <c r="AV311" i="2" s="1"/>
  <c r="AX311" i="2" s="1"/>
  <c r="AZ311" i="2" s="1"/>
  <c r="BA311" i="2" s="1"/>
  <c r="BD311" i="2" s="1"/>
  <c r="BE311" i="2" s="1"/>
  <c r="Z175" i="2"/>
  <c r="AB175" i="2" s="1"/>
  <c r="AD175" i="2" s="1"/>
  <c r="AF175" i="2" s="1"/>
  <c r="AH175" i="2" s="1"/>
  <c r="AJ175" i="2" s="1"/>
  <c r="AL175" i="2" s="1"/>
  <c r="AN175" i="2" s="1"/>
  <c r="AP175" i="2" s="1"/>
  <c r="AR175" i="2" s="1"/>
  <c r="AT175" i="2" s="1"/>
  <c r="AV175" i="2" s="1"/>
  <c r="AX175" i="2" s="1"/>
  <c r="AZ175" i="2" s="1"/>
  <c r="BA175" i="2" s="1"/>
  <c r="BD175" i="2" s="1"/>
  <c r="BE175" i="2" s="1"/>
  <c r="Z72" i="2"/>
  <c r="AB72" i="2" s="1"/>
  <c r="AD72" i="2" s="1"/>
  <c r="AF72" i="2" s="1"/>
  <c r="AH72" i="2" s="1"/>
  <c r="AJ72" i="2" s="1"/>
  <c r="AL72" i="2" s="1"/>
  <c r="AN72" i="2" s="1"/>
  <c r="AP72" i="2" s="1"/>
  <c r="AR72" i="2" s="1"/>
  <c r="AT72" i="2" s="1"/>
  <c r="AV72" i="2" s="1"/>
  <c r="AX72" i="2" s="1"/>
  <c r="AZ72" i="2" s="1"/>
  <c r="BA72" i="2" s="1"/>
  <c r="BD72" i="2" s="1"/>
  <c r="BE72" i="2" s="1"/>
  <c r="Z256" i="2"/>
  <c r="AB256" i="2" s="1"/>
  <c r="AD256" i="2" s="1"/>
  <c r="AF256" i="2" s="1"/>
  <c r="AH256" i="2" s="1"/>
  <c r="AJ256" i="2" s="1"/>
  <c r="AL256" i="2" s="1"/>
  <c r="AN256" i="2" s="1"/>
  <c r="AP256" i="2" s="1"/>
  <c r="AR256" i="2" s="1"/>
  <c r="AT256" i="2" s="1"/>
  <c r="AV256" i="2" s="1"/>
  <c r="AX256" i="2" s="1"/>
  <c r="AZ256" i="2" s="1"/>
  <c r="BA256" i="2" s="1"/>
  <c r="BD256" i="2" s="1"/>
  <c r="BE256" i="2" s="1"/>
  <c r="Z444" i="2"/>
  <c r="AB444" i="2" s="1"/>
  <c r="AD444" i="2" s="1"/>
  <c r="AF444" i="2" s="1"/>
  <c r="AH444" i="2" s="1"/>
  <c r="AJ444" i="2" s="1"/>
  <c r="AL444" i="2" s="1"/>
  <c r="AN444" i="2" s="1"/>
  <c r="AP444" i="2" s="1"/>
  <c r="AR444" i="2" s="1"/>
  <c r="AT444" i="2" s="1"/>
  <c r="AV444" i="2" s="1"/>
  <c r="AX444" i="2" s="1"/>
  <c r="AZ444" i="2" s="1"/>
  <c r="BA444" i="2" s="1"/>
  <c r="BD444" i="2" s="1"/>
  <c r="BE444" i="2" s="1"/>
  <c r="Z139" i="2"/>
  <c r="AB139" i="2" s="1"/>
  <c r="AD139" i="2" s="1"/>
  <c r="AF139" i="2" s="1"/>
  <c r="AH139" i="2" s="1"/>
  <c r="AJ139" i="2" s="1"/>
  <c r="AL139" i="2" s="1"/>
  <c r="AN139" i="2" s="1"/>
  <c r="AP139" i="2" s="1"/>
  <c r="AR139" i="2" s="1"/>
  <c r="AT139" i="2" s="1"/>
  <c r="AV139" i="2" s="1"/>
  <c r="AX139" i="2" s="1"/>
  <c r="AZ139" i="2" s="1"/>
  <c r="BA139" i="2" s="1"/>
  <c r="BD139" i="2" s="1"/>
  <c r="BE139" i="2" s="1"/>
  <c r="Z29" i="2"/>
  <c r="AB29" i="2" s="1"/>
  <c r="AD29" i="2" s="1"/>
  <c r="AF29" i="2" s="1"/>
  <c r="AH29" i="2" s="1"/>
  <c r="AJ29" i="2" s="1"/>
  <c r="AL29" i="2" s="1"/>
  <c r="AN29" i="2" s="1"/>
  <c r="AP29" i="2" s="1"/>
  <c r="AR29" i="2" s="1"/>
  <c r="AT29" i="2" s="1"/>
  <c r="AV29" i="2" s="1"/>
  <c r="AX29" i="2" s="1"/>
  <c r="AZ29" i="2" s="1"/>
  <c r="BA29" i="2" s="1"/>
  <c r="BD29" i="2" s="1"/>
  <c r="BE29" i="2" s="1"/>
  <c r="Z337" i="2"/>
  <c r="AB337" i="2" s="1"/>
  <c r="AD337" i="2" s="1"/>
  <c r="AF337" i="2" s="1"/>
  <c r="AH337" i="2" s="1"/>
  <c r="AJ337" i="2" s="1"/>
  <c r="AL337" i="2" s="1"/>
  <c r="AN337" i="2" s="1"/>
  <c r="AP337" i="2" s="1"/>
  <c r="AR337" i="2" s="1"/>
  <c r="AT337" i="2" s="1"/>
  <c r="AV337" i="2" s="1"/>
  <c r="AX337" i="2" s="1"/>
  <c r="AZ337" i="2" s="1"/>
  <c r="BA337" i="2" s="1"/>
  <c r="BD337" i="2" s="1"/>
  <c r="BE337" i="2" s="1"/>
  <c r="Z230" i="2"/>
  <c r="AB230" i="2" s="1"/>
  <c r="AD230" i="2" s="1"/>
  <c r="AF230" i="2" s="1"/>
  <c r="AH230" i="2" s="1"/>
  <c r="AJ230" i="2" s="1"/>
  <c r="AL230" i="2" s="1"/>
  <c r="AN230" i="2" s="1"/>
  <c r="AP230" i="2" s="1"/>
  <c r="AR230" i="2" s="1"/>
  <c r="AT230" i="2" s="1"/>
  <c r="AV230" i="2" s="1"/>
  <c r="AX230" i="2" s="1"/>
  <c r="AZ230" i="2" s="1"/>
  <c r="BA230" i="2" s="1"/>
  <c r="BD230" i="2" s="1"/>
  <c r="BE230" i="2" s="1"/>
  <c r="Z406" i="2"/>
  <c r="AB406" i="2" s="1"/>
  <c r="AD406" i="2" s="1"/>
  <c r="AF406" i="2" s="1"/>
  <c r="AH406" i="2" s="1"/>
  <c r="AJ406" i="2" s="1"/>
  <c r="AL406" i="2" s="1"/>
  <c r="AN406" i="2" s="1"/>
  <c r="AP406" i="2" s="1"/>
  <c r="AR406" i="2" s="1"/>
  <c r="AT406" i="2" s="1"/>
  <c r="AV406" i="2" s="1"/>
  <c r="AX406" i="2" s="1"/>
  <c r="AZ406" i="2" s="1"/>
  <c r="BA406" i="2" s="1"/>
  <c r="BD406" i="2" s="1"/>
  <c r="BE406" i="2" s="1"/>
  <c r="Z104" i="2"/>
  <c r="AB104" i="2" s="1"/>
  <c r="AD104" i="2" s="1"/>
  <c r="AF104" i="2" s="1"/>
  <c r="AH104" i="2" s="1"/>
  <c r="AJ104" i="2" s="1"/>
  <c r="AL104" i="2" s="1"/>
  <c r="AN104" i="2" s="1"/>
  <c r="AP104" i="2" s="1"/>
  <c r="AR104" i="2" s="1"/>
  <c r="AT104" i="2" s="1"/>
  <c r="AV104" i="2" s="1"/>
  <c r="AX104" i="2" s="1"/>
  <c r="AZ104" i="2" s="1"/>
  <c r="BA104" i="2" s="1"/>
  <c r="BD104" i="2" s="1"/>
  <c r="BE104" i="2" s="1"/>
  <c r="Z295" i="2"/>
  <c r="AB295" i="2" s="1"/>
  <c r="AD295" i="2" s="1"/>
  <c r="AF295" i="2" s="1"/>
  <c r="AH295" i="2" s="1"/>
  <c r="AJ295" i="2" s="1"/>
  <c r="AL295" i="2" s="1"/>
  <c r="AN295" i="2" s="1"/>
  <c r="AP295" i="2" s="1"/>
  <c r="AR295" i="2" s="1"/>
  <c r="AT295" i="2" s="1"/>
  <c r="AV295" i="2" s="1"/>
  <c r="AX295" i="2" s="1"/>
  <c r="AZ295" i="2" s="1"/>
  <c r="BA295" i="2" s="1"/>
  <c r="BD295" i="2" s="1"/>
  <c r="BE295" i="2" s="1"/>
  <c r="Z327" i="2"/>
  <c r="AB327" i="2" s="1"/>
  <c r="AD327" i="2" s="1"/>
  <c r="AF327" i="2" s="1"/>
  <c r="AH327" i="2" s="1"/>
  <c r="AJ327" i="2" s="1"/>
  <c r="AL327" i="2" s="1"/>
  <c r="AN327" i="2" s="1"/>
  <c r="AP327" i="2" s="1"/>
  <c r="AR327" i="2" s="1"/>
  <c r="AT327" i="2" s="1"/>
  <c r="AV327" i="2" s="1"/>
  <c r="AX327" i="2" s="1"/>
  <c r="AZ327" i="2" s="1"/>
  <c r="BA327" i="2" s="1"/>
  <c r="BD327" i="2" s="1"/>
  <c r="BE327" i="2" s="1"/>
  <c r="Z349" i="2"/>
  <c r="AB349" i="2" s="1"/>
  <c r="AD349" i="2" s="1"/>
  <c r="AF349" i="2" s="1"/>
  <c r="AH349" i="2" s="1"/>
  <c r="AJ349" i="2" s="1"/>
  <c r="AL349" i="2" s="1"/>
  <c r="AN349" i="2" s="1"/>
  <c r="AP349" i="2" s="1"/>
  <c r="AR349" i="2" s="1"/>
  <c r="AT349" i="2" s="1"/>
  <c r="AV349" i="2" s="1"/>
  <c r="AX349" i="2" s="1"/>
  <c r="AZ349" i="2" s="1"/>
  <c r="BA349" i="2" s="1"/>
  <c r="BD349" i="2" s="1"/>
  <c r="BE349" i="2" s="1"/>
  <c r="Z208" i="2"/>
  <c r="AB208" i="2" s="1"/>
  <c r="AD208" i="2" s="1"/>
  <c r="AF208" i="2" s="1"/>
  <c r="AH208" i="2" s="1"/>
  <c r="AJ208" i="2" s="1"/>
  <c r="AL208" i="2" s="1"/>
  <c r="AN208" i="2" s="1"/>
  <c r="AP208" i="2" s="1"/>
  <c r="AR208" i="2" s="1"/>
  <c r="AT208" i="2" s="1"/>
  <c r="AV208" i="2" s="1"/>
  <c r="AX208" i="2" s="1"/>
  <c r="AZ208" i="2" s="1"/>
  <c r="BA208" i="2" s="1"/>
  <c r="BD208" i="2" s="1"/>
  <c r="BE208" i="2" s="1"/>
  <c r="AF229" i="2"/>
  <c r="AH229" i="2" s="1"/>
  <c r="AJ229" i="2" s="1"/>
  <c r="AL229" i="2" s="1"/>
  <c r="AN229" i="2" s="1"/>
  <c r="AP229" i="2" s="1"/>
  <c r="AR229" i="2" s="1"/>
  <c r="AT229" i="2" s="1"/>
  <c r="AV229" i="2" s="1"/>
  <c r="AX229" i="2" s="1"/>
  <c r="AZ229" i="2" s="1"/>
  <c r="BA229" i="2" s="1"/>
  <c r="BD229" i="2" s="1"/>
  <c r="BE229" i="2" s="1"/>
  <c r="Z50" i="2"/>
  <c r="AB50" i="2" s="1"/>
  <c r="AD50" i="2" s="1"/>
  <c r="AF50" i="2" s="1"/>
  <c r="AH50" i="2" s="1"/>
  <c r="AJ50" i="2" s="1"/>
  <c r="AL50" i="2" s="1"/>
  <c r="AN50" i="2" s="1"/>
  <c r="AP50" i="2" s="1"/>
  <c r="AR50" i="2" s="1"/>
  <c r="AT50" i="2" s="1"/>
  <c r="AV50" i="2" s="1"/>
  <c r="AX50" i="2" s="1"/>
  <c r="AZ50" i="2" s="1"/>
  <c r="BA50" i="2" s="1"/>
  <c r="BD50" i="2" s="1"/>
  <c r="BE50" i="2" s="1"/>
  <c r="Z331" i="2"/>
  <c r="AB331" i="2" s="1"/>
  <c r="AD331" i="2" s="1"/>
  <c r="AF331" i="2" s="1"/>
  <c r="AH331" i="2" s="1"/>
  <c r="AJ331" i="2" s="1"/>
  <c r="AL331" i="2" s="1"/>
  <c r="AN331" i="2" s="1"/>
  <c r="AP331" i="2" s="1"/>
  <c r="AR331" i="2" s="1"/>
  <c r="AT331" i="2" s="1"/>
  <c r="AV331" i="2" s="1"/>
  <c r="AX331" i="2" s="1"/>
  <c r="AZ331" i="2" s="1"/>
  <c r="BA331" i="2" s="1"/>
  <c r="BD331" i="2" s="1"/>
  <c r="BE331" i="2" s="1"/>
  <c r="Z122" i="2"/>
  <c r="AB122" i="2" s="1"/>
  <c r="AD122" i="2" s="1"/>
  <c r="AF122" i="2" s="1"/>
  <c r="AH122" i="2" s="1"/>
  <c r="AJ122" i="2" s="1"/>
  <c r="AL122" i="2" s="1"/>
  <c r="AN122" i="2" s="1"/>
  <c r="AP122" i="2" s="1"/>
  <c r="AR122" i="2" s="1"/>
  <c r="AT122" i="2" s="1"/>
  <c r="AV122" i="2" s="1"/>
  <c r="AX122" i="2" s="1"/>
  <c r="AZ122" i="2" s="1"/>
  <c r="BA122" i="2" s="1"/>
  <c r="BD122" i="2" s="1"/>
  <c r="BE122" i="2" s="1"/>
  <c r="Z94" i="2"/>
  <c r="AB94" i="2" s="1"/>
  <c r="AD94" i="2" s="1"/>
  <c r="AF94" i="2" s="1"/>
  <c r="AH94" i="2" s="1"/>
  <c r="AJ94" i="2" s="1"/>
  <c r="AL94" i="2" s="1"/>
  <c r="AN94" i="2" s="1"/>
  <c r="AP94" i="2" s="1"/>
  <c r="AR94" i="2" s="1"/>
  <c r="AT94" i="2" s="1"/>
  <c r="AV94" i="2" s="1"/>
  <c r="AX94" i="2" s="1"/>
  <c r="AZ94" i="2" s="1"/>
  <c r="BA94" i="2" s="1"/>
  <c r="BD94" i="2" s="1"/>
  <c r="BE94" i="2" s="1"/>
  <c r="Z255" i="2"/>
  <c r="AB255" i="2" s="1"/>
  <c r="AD255" i="2" s="1"/>
  <c r="AF255" i="2" s="1"/>
  <c r="AH255" i="2" s="1"/>
  <c r="AJ255" i="2" s="1"/>
  <c r="AL255" i="2" s="1"/>
  <c r="AN255" i="2" s="1"/>
  <c r="AP255" i="2" s="1"/>
  <c r="AR255" i="2" s="1"/>
  <c r="AT255" i="2" s="1"/>
  <c r="AV255" i="2" s="1"/>
  <c r="AX255" i="2" s="1"/>
  <c r="AZ255" i="2" s="1"/>
  <c r="BA255" i="2" s="1"/>
  <c r="BD255" i="2" s="1"/>
  <c r="BE255" i="2" s="1"/>
  <c r="Z488" i="2"/>
  <c r="AB488" i="2" s="1"/>
  <c r="AD488" i="2" s="1"/>
  <c r="AF488" i="2" s="1"/>
  <c r="AH488" i="2" s="1"/>
  <c r="AJ488" i="2" s="1"/>
  <c r="AL488" i="2" s="1"/>
  <c r="AN488" i="2" s="1"/>
  <c r="AP488" i="2" s="1"/>
  <c r="AR488" i="2" s="1"/>
  <c r="AT488" i="2" s="1"/>
  <c r="AV488" i="2" s="1"/>
  <c r="AX488" i="2" s="1"/>
  <c r="AZ488" i="2" s="1"/>
  <c r="BA488" i="2" s="1"/>
  <c r="BD488" i="2" s="1"/>
  <c r="BE488" i="2" s="1"/>
  <c r="Z238" i="2"/>
  <c r="AB238" i="2" s="1"/>
  <c r="AD238" i="2" s="1"/>
  <c r="AF238" i="2" s="1"/>
  <c r="AH238" i="2" s="1"/>
  <c r="AJ238" i="2" s="1"/>
  <c r="AL238" i="2" s="1"/>
  <c r="AN238" i="2" s="1"/>
  <c r="AP238" i="2" s="1"/>
  <c r="AR238" i="2" s="1"/>
  <c r="AT238" i="2" s="1"/>
  <c r="AV238" i="2" s="1"/>
  <c r="AX238" i="2" s="1"/>
  <c r="AZ238" i="2" s="1"/>
  <c r="BA238" i="2" s="1"/>
  <c r="BD238" i="2" s="1"/>
  <c r="BE238" i="2" s="1"/>
  <c r="Z271" i="2"/>
  <c r="AB271" i="2" s="1"/>
  <c r="AD271" i="2" s="1"/>
  <c r="AF271" i="2" s="1"/>
  <c r="AH271" i="2" s="1"/>
  <c r="AJ271" i="2" s="1"/>
  <c r="AL271" i="2" s="1"/>
  <c r="AN271" i="2" s="1"/>
  <c r="AP271" i="2" s="1"/>
  <c r="AR271" i="2" s="1"/>
  <c r="AT271" i="2" s="1"/>
  <c r="AV271" i="2" s="1"/>
  <c r="AX271" i="2" s="1"/>
  <c r="AZ271" i="2" s="1"/>
  <c r="BA271" i="2" s="1"/>
  <c r="BD271" i="2" s="1"/>
  <c r="BE271" i="2" s="1"/>
  <c r="Z341" i="2"/>
  <c r="AB341" i="2" s="1"/>
  <c r="AD341" i="2" s="1"/>
  <c r="AF341" i="2" s="1"/>
  <c r="AH341" i="2" s="1"/>
  <c r="AJ341" i="2" s="1"/>
  <c r="AL341" i="2" s="1"/>
  <c r="AN341" i="2" s="1"/>
  <c r="AP341" i="2" s="1"/>
  <c r="AR341" i="2" s="1"/>
  <c r="AT341" i="2" s="1"/>
  <c r="AV341" i="2" s="1"/>
  <c r="AX341" i="2" s="1"/>
  <c r="AZ341" i="2" s="1"/>
  <c r="BA341" i="2" s="1"/>
  <c r="BD341" i="2" s="1"/>
  <c r="BE341" i="2" s="1"/>
  <c r="Z231" i="2"/>
  <c r="AB231" i="2" s="1"/>
  <c r="AD231" i="2" s="1"/>
  <c r="AF231" i="2" s="1"/>
  <c r="AH231" i="2" s="1"/>
  <c r="AJ231" i="2" s="1"/>
  <c r="AL231" i="2" s="1"/>
  <c r="AN231" i="2" s="1"/>
  <c r="AP231" i="2" s="1"/>
  <c r="AR231" i="2" s="1"/>
  <c r="AT231" i="2" s="1"/>
  <c r="AV231" i="2" s="1"/>
  <c r="AX231" i="2" s="1"/>
  <c r="AZ231" i="2" s="1"/>
  <c r="BA231" i="2" s="1"/>
  <c r="BD231" i="2" s="1"/>
  <c r="BE231" i="2" s="1"/>
  <c r="Z296" i="2"/>
  <c r="AB296" i="2" s="1"/>
  <c r="AD296" i="2" s="1"/>
  <c r="AF296" i="2" s="1"/>
  <c r="AH296" i="2" s="1"/>
  <c r="AJ296" i="2" s="1"/>
  <c r="AL296" i="2" s="1"/>
  <c r="AN296" i="2" s="1"/>
  <c r="AP296" i="2" s="1"/>
  <c r="AR296" i="2" s="1"/>
  <c r="AT296" i="2" s="1"/>
  <c r="AV296" i="2" s="1"/>
  <c r="AX296" i="2" s="1"/>
  <c r="AZ296" i="2" s="1"/>
  <c r="BA296" i="2" s="1"/>
  <c r="BD296" i="2" s="1"/>
  <c r="BE296" i="2" s="1"/>
  <c r="Z143" i="2"/>
  <c r="AB143" i="2" s="1"/>
  <c r="AD143" i="2" s="1"/>
  <c r="AF143" i="2" s="1"/>
  <c r="AH143" i="2" s="1"/>
  <c r="AJ143" i="2" s="1"/>
  <c r="AL143" i="2" s="1"/>
  <c r="AN143" i="2" s="1"/>
  <c r="AP143" i="2" s="1"/>
  <c r="AR143" i="2" s="1"/>
  <c r="AT143" i="2" s="1"/>
  <c r="AV143" i="2" s="1"/>
  <c r="AX143" i="2" s="1"/>
  <c r="AZ143" i="2" s="1"/>
  <c r="BA143" i="2" s="1"/>
  <c r="BD143" i="2" s="1"/>
  <c r="BE143" i="2" s="1"/>
  <c r="Z476" i="2"/>
  <c r="AB476" i="2" s="1"/>
  <c r="AD476" i="2" s="1"/>
  <c r="AF476" i="2" s="1"/>
  <c r="AH476" i="2" s="1"/>
  <c r="AJ476" i="2" s="1"/>
  <c r="AL476" i="2" s="1"/>
  <c r="AN476" i="2" s="1"/>
  <c r="AP476" i="2" s="1"/>
  <c r="AR476" i="2" s="1"/>
  <c r="AT476" i="2" s="1"/>
  <c r="AV476" i="2" s="1"/>
  <c r="AX476" i="2" s="1"/>
  <c r="AZ476" i="2" s="1"/>
  <c r="BA476" i="2" s="1"/>
  <c r="BD476" i="2" s="1"/>
  <c r="BE476" i="2" s="1"/>
  <c r="Z492" i="2"/>
  <c r="AB492" i="2" s="1"/>
  <c r="AD492" i="2" s="1"/>
  <c r="AF492" i="2" s="1"/>
  <c r="AH492" i="2" s="1"/>
  <c r="AJ492" i="2" s="1"/>
  <c r="AL492" i="2" s="1"/>
  <c r="AN492" i="2" s="1"/>
  <c r="AP492" i="2" s="1"/>
  <c r="AR492" i="2" s="1"/>
  <c r="AT492" i="2" s="1"/>
  <c r="AV492" i="2" s="1"/>
  <c r="AX492" i="2" s="1"/>
  <c r="AZ492" i="2" s="1"/>
  <c r="BA492" i="2" s="1"/>
  <c r="BD492" i="2" s="1"/>
  <c r="BE492" i="2" s="1"/>
  <c r="Z220" i="2"/>
  <c r="AB220" i="2" s="1"/>
  <c r="AD220" i="2" s="1"/>
  <c r="AF220" i="2" s="1"/>
  <c r="AH220" i="2" s="1"/>
  <c r="AJ220" i="2" s="1"/>
  <c r="AL220" i="2" s="1"/>
  <c r="AN220" i="2" s="1"/>
  <c r="AP220" i="2" s="1"/>
  <c r="AR220" i="2" s="1"/>
  <c r="AT220" i="2" s="1"/>
  <c r="AV220" i="2" s="1"/>
  <c r="AX220" i="2" s="1"/>
  <c r="AZ220" i="2" s="1"/>
  <c r="BA220" i="2" s="1"/>
  <c r="BD220" i="2" s="1"/>
  <c r="BE220" i="2" s="1"/>
  <c r="Z280" i="2"/>
  <c r="AB280" i="2" s="1"/>
  <c r="AD280" i="2" s="1"/>
  <c r="AF280" i="2" s="1"/>
  <c r="AH280" i="2" s="1"/>
  <c r="AJ280" i="2" s="1"/>
  <c r="AL280" i="2" s="1"/>
  <c r="AN280" i="2" s="1"/>
  <c r="AP280" i="2" s="1"/>
  <c r="AR280" i="2" s="1"/>
  <c r="AT280" i="2" s="1"/>
  <c r="AV280" i="2" s="1"/>
  <c r="AX280" i="2" s="1"/>
  <c r="AZ280" i="2" s="1"/>
  <c r="BA280" i="2" s="1"/>
  <c r="BD280" i="2" s="1"/>
  <c r="BE280" i="2" s="1"/>
  <c r="Z64" i="2"/>
  <c r="AB64" i="2" s="1"/>
  <c r="AD64" i="2" s="1"/>
  <c r="AF64" i="2" s="1"/>
  <c r="AH64" i="2" s="1"/>
  <c r="AJ64" i="2" s="1"/>
  <c r="AL64" i="2" s="1"/>
  <c r="AN64" i="2" s="1"/>
  <c r="AP64" i="2" s="1"/>
  <c r="AR64" i="2" s="1"/>
  <c r="AT64" i="2" s="1"/>
  <c r="AV64" i="2" s="1"/>
  <c r="AX64" i="2" s="1"/>
  <c r="AZ64" i="2" s="1"/>
  <c r="BA64" i="2" s="1"/>
  <c r="BD64" i="2" s="1"/>
  <c r="BE64" i="2" s="1"/>
  <c r="Z279" i="2"/>
  <c r="AB279" i="2" s="1"/>
  <c r="AD279" i="2" s="1"/>
  <c r="AF279" i="2" s="1"/>
  <c r="AH279" i="2" s="1"/>
  <c r="AJ279" i="2" s="1"/>
  <c r="AL279" i="2" s="1"/>
  <c r="AN279" i="2" s="1"/>
  <c r="AP279" i="2" s="1"/>
  <c r="AR279" i="2" s="1"/>
  <c r="AT279" i="2" s="1"/>
  <c r="AV279" i="2" s="1"/>
  <c r="AX279" i="2" s="1"/>
  <c r="AZ279" i="2" s="1"/>
  <c r="BA279" i="2" s="1"/>
  <c r="BD279" i="2" s="1"/>
  <c r="BE279" i="2" s="1"/>
  <c r="Z48" i="2"/>
  <c r="AB48" i="2" s="1"/>
  <c r="AD48" i="2" s="1"/>
  <c r="AF48" i="2" s="1"/>
  <c r="AH48" i="2" s="1"/>
  <c r="AJ48" i="2" s="1"/>
  <c r="AL48" i="2" s="1"/>
  <c r="AN48" i="2" s="1"/>
  <c r="AP48" i="2" s="1"/>
  <c r="AR48" i="2" s="1"/>
  <c r="AT48" i="2" s="1"/>
  <c r="AV48" i="2" s="1"/>
  <c r="AX48" i="2" s="1"/>
  <c r="AZ48" i="2" s="1"/>
  <c r="BA48" i="2" s="1"/>
  <c r="BD48" i="2" s="1"/>
  <c r="BE48" i="2" s="1"/>
  <c r="Z310" i="2"/>
  <c r="AB310" i="2" s="1"/>
  <c r="AD310" i="2" s="1"/>
  <c r="AF310" i="2" s="1"/>
  <c r="AH310" i="2" s="1"/>
  <c r="AJ310" i="2" s="1"/>
  <c r="AL310" i="2" s="1"/>
  <c r="AN310" i="2" s="1"/>
  <c r="AP310" i="2" s="1"/>
  <c r="AR310" i="2" s="1"/>
  <c r="AT310" i="2" s="1"/>
  <c r="AV310" i="2" s="1"/>
  <c r="AX310" i="2" s="1"/>
  <c r="AZ310" i="2" s="1"/>
  <c r="BA310" i="2" s="1"/>
  <c r="BD310" i="2" s="1"/>
  <c r="BE310" i="2" s="1"/>
  <c r="Z79" i="2"/>
  <c r="AB79" i="2" s="1"/>
  <c r="AD79" i="2" s="1"/>
  <c r="AF79" i="2" s="1"/>
  <c r="AH79" i="2" s="1"/>
  <c r="AJ79" i="2" s="1"/>
  <c r="AL79" i="2" s="1"/>
  <c r="AN79" i="2" s="1"/>
  <c r="AP79" i="2" s="1"/>
  <c r="AR79" i="2" s="1"/>
  <c r="AT79" i="2" s="1"/>
  <c r="AV79" i="2" s="1"/>
  <c r="AX79" i="2" s="1"/>
  <c r="AZ79" i="2" s="1"/>
  <c r="BA79" i="2" s="1"/>
  <c r="BD79" i="2" s="1"/>
  <c r="BE79" i="2" s="1"/>
  <c r="Z215" i="2"/>
  <c r="AB215" i="2" s="1"/>
  <c r="AD215" i="2" s="1"/>
  <c r="AF215" i="2" s="1"/>
  <c r="AH215" i="2" s="1"/>
  <c r="AJ215" i="2" s="1"/>
  <c r="AL215" i="2" s="1"/>
  <c r="AN215" i="2" s="1"/>
  <c r="AP215" i="2" s="1"/>
  <c r="AR215" i="2" s="1"/>
  <c r="AT215" i="2" s="1"/>
  <c r="AV215" i="2" s="1"/>
  <c r="AX215" i="2" s="1"/>
  <c r="AZ215" i="2" s="1"/>
  <c r="BA215" i="2" s="1"/>
  <c r="BD215" i="2" s="1"/>
  <c r="BE215" i="2" s="1"/>
  <c r="Z475" i="2"/>
  <c r="AB475" i="2" s="1"/>
  <c r="AD475" i="2" s="1"/>
  <c r="AF475" i="2" s="1"/>
  <c r="AH475" i="2" s="1"/>
  <c r="AJ475" i="2" s="1"/>
  <c r="AL475" i="2" s="1"/>
  <c r="AN475" i="2" s="1"/>
  <c r="AP475" i="2" s="1"/>
  <c r="AR475" i="2" s="1"/>
  <c r="AT475" i="2" s="1"/>
  <c r="AV475" i="2" s="1"/>
  <c r="AX475" i="2" s="1"/>
  <c r="AZ475" i="2" s="1"/>
  <c r="BA475" i="2" s="1"/>
  <c r="BD475" i="2" s="1"/>
  <c r="BE475" i="2" s="1"/>
  <c r="Z388" i="2"/>
  <c r="AB388" i="2" s="1"/>
  <c r="AD388" i="2" s="1"/>
  <c r="AF388" i="2" s="1"/>
  <c r="AH388" i="2" s="1"/>
  <c r="AJ388" i="2" s="1"/>
  <c r="AL388" i="2" s="1"/>
  <c r="AN388" i="2" s="1"/>
  <c r="AP388" i="2" s="1"/>
  <c r="AR388" i="2" s="1"/>
  <c r="AT388" i="2" s="1"/>
  <c r="AV388" i="2" s="1"/>
  <c r="AX388" i="2" s="1"/>
  <c r="AZ388" i="2" s="1"/>
  <c r="BA388" i="2" s="1"/>
  <c r="BD388" i="2" s="1"/>
  <c r="BE388" i="2" s="1"/>
  <c r="Z53" i="2"/>
  <c r="AB53" i="2" s="1"/>
  <c r="AD53" i="2" s="1"/>
  <c r="AF53" i="2" s="1"/>
  <c r="AH53" i="2" s="1"/>
  <c r="AJ53" i="2" s="1"/>
  <c r="AL53" i="2" s="1"/>
  <c r="AN53" i="2" s="1"/>
  <c r="AP53" i="2" s="1"/>
  <c r="AR53" i="2" s="1"/>
  <c r="AT53" i="2" s="1"/>
  <c r="AV53" i="2" s="1"/>
  <c r="AX53" i="2" s="1"/>
  <c r="AZ53" i="2" s="1"/>
  <c r="BA53" i="2" s="1"/>
  <c r="BD53" i="2" s="1"/>
  <c r="BE53" i="2" s="1"/>
  <c r="Z338" i="2"/>
  <c r="AB338" i="2" s="1"/>
  <c r="AD338" i="2" s="1"/>
  <c r="AF338" i="2" s="1"/>
  <c r="AH338" i="2" s="1"/>
  <c r="AJ338" i="2" s="1"/>
  <c r="AL338" i="2" s="1"/>
  <c r="AN338" i="2" s="1"/>
  <c r="AP338" i="2" s="1"/>
  <c r="AR338" i="2" s="1"/>
  <c r="AT338" i="2" s="1"/>
  <c r="AV338" i="2" s="1"/>
  <c r="AX338" i="2" s="1"/>
  <c r="AZ338" i="2" s="1"/>
  <c r="BA338" i="2" s="1"/>
  <c r="BD338" i="2" s="1"/>
  <c r="BE338" i="2" s="1"/>
  <c r="Z191" i="2"/>
  <c r="AB191" i="2" s="1"/>
  <c r="AD191" i="2" s="1"/>
  <c r="AF191" i="2" s="1"/>
  <c r="AH191" i="2" s="1"/>
  <c r="AJ191" i="2" s="1"/>
  <c r="AL191" i="2" s="1"/>
  <c r="AN191" i="2" s="1"/>
  <c r="AP191" i="2" s="1"/>
  <c r="AR191" i="2" s="1"/>
  <c r="AT191" i="2" s="1"/>
  <c r="AV191" i="2" s="1"/>
  <c r="AX191" i="2" s="1"/>
  <c r="AZ191" i="2" s="1"/>
  <c r="BA191" i="2" s="1"/>
  <c r="BD191" i="2" s="1"/>
  <c r="BE191" i="2" s="1"/>
  <c r="Z380" i="2"/>
  <c r="AB380" i="2" s="1"/>
  <c r="AD380" i="2" s="1"/>
  <c r="AF380" i="2" s="1"/>
  <c r="AH380" i="2" s="1"/>
  <c r="AJ380" i="2" s="1"/>
  <c r="AL380" i="2" s="1"/>
  <c r="AN380" i="2" s="1"/>
  <c r="AP380" i="2" s="1"/>
  <c r="AR380" i="2" s="1"/>
  <c r="AT380" i="2" s="1"/>
  <c r="AV380" i="2" s="1"/>
  <c r="AX380" i="2" s="1"/>
  <c r="AZ380" i="2" s="1"/>
  <c r="BA380" i="2" s="1"/>
  <c r="BD380" i="2" s="1"/>
  <c r="BE380" i="2" s="1"/>
  <c r="Z95" i="2"/>
  <c r="AB95" i="2" s="1"/>
  <c r="AD95" i="2" s="1"/>
  <c r="AF95" i="2" s="1"/>
  <c r="AH95" i="2" s="1"/>
  <c r="AJ95" i="2" s="1"/>
  <c r="AL95" i="2" s="1"/>
  <c r="AN95" i="2" s="1"/>
  <c r="AP95" i="2" s="1"/>
  <c r="AR95" i="2" s="1"/>
  <c r="AT95" i="2" s="1"/>
  <c r="AV95" i="2" s="1"/>
  <c r="AX95" i="2" s="1"/>
  <c r="AZ95" i="2" s="1"/>
  <c r="BA95" i="2" s="1"/>
  <c r="BD95" i="2" s="1"/>
  <c r="BE95" i="2" s="1"/>
  <c r="Z103" i="2"/>
  <c r="AB103" i="2" s="1"/>
  <c r="AD103" i="2" s="1"/>
  <c r="AF103" i="2" s="1"/>
  <c r="AH103" i="2" s="1"/>
  <c r="AJ103" i="2" s="1"/>
  <c r="AL103" i="2" s="1"/>
  <c r="AN103" i="2" s="1"/>
  <c r="AP103" i="2" s="1"/>
  <c r="AR103" i="2" s="1"/>
  <c r="AT103" i="2" s="1"/>
  <c r="AV103" i="2" s="1"/>
  <c r="AX103" i="2" s="1"/>
  <c r="AZ103" i="2" s="1"/>
  <c r="BA103" i="2" s="1"/>
  <c r="BD103" i="2" s="1"/>
  <c r="BE103" i="2" s="1"/>
  <c r="Z469" i="2"/>
  <c r="AB469" i="2" s="1"/>
  <c r="AD469" i="2" s="1"/>
  <c r="AF469" i="2" s="1"/>
  <c r="AH469" i="2" s="1"/>
  <c r="AJ469" i="2" s="1"/>
  <c r="AL469" i="2" s="1"/>
  <c r="AN469" i="2" s="1"/>
  <c r="AP469" i="2" s="1"/>
  <c r="AR469" i="2" s="1"/>
  <c r="AT469" i="2" s="1"/>
  <c r="AV469" i="2" s="1"/>
  <c r="AX469" i="2" s="1"/>
  <c r="AZ469" i="2" s="1"/>
  <c r="BA469" i="2" s="1"/>
  <c r="BD469" i="2" s="1"/>
  <c r="BE469" i="2" s="1"/>
  <c r="Z297" i="2"/>
  <c r="AB297" i="2" s="1"/>
  <c r="AD297" i="2" s="1"/>
  <c r="AF297" i="2" s="1"/>
  <c r="AH297" i="2" s="1"/>
  <c r="AJ297" i="2" s="1"/>
  <c r="AL297" i="2" s="1"/>
  <c r="AN297" i="2" s="1"/>
  <c r="AP297" i="2" s="1"/>
  <c r="AR297" i="2" s="1"/>
  <c r="AT297" i="2" s="1"/>
  <c r="AV297" i="2" s="1"/>
  <c r="AX297" i="2" s="1"/>
  <c r="AZ297" i="2" s="1"/>
  <c r="BA297" i="2" s="1"/>
  <c r="BD297" i="2" s="1"/>
  <c r="BE297" i="2" s="1"/>
  <c r="Z468" i="2"/>
  <c r="AB468" i="2" s="1"/>
  <c r="AD468" i="2" s="1"/>
  <c r="AF468" i="2" s="1"/>
  <c r="AH468" i="2" s="1"/>
  <c r="AJ468" i="2" s="1"/>
  <c r="AL468" i="2" s="1"/>
  <c r="AN468" i="2" s="1"/>
  <c r="AP468" i="2" s="1"/>
  <c r="AR468" i="2" s="1"/>
  <c r="AT468" i="2" s="1"/>
  <c r="AV468" i="2" s="1"/>
  <c r="AX468" i="2" s="1"/>
  <c r="AZ468" i="2" s="1"/>
  <c r="BA468" i="2" s="1"/>
  <c r="BD468" i="2" s="1"/>
  <c r="BE468" i="2" s="1"/>
  <c r="Z342" i="2"/>
  <c r="AB342" i="2" s="1"/>
  <c r="AD342" i="2" s="1"/>
  <c r="AF342" i="2" s="1"/>
  <c r="AH342" i="2" s="1"/>
  <c r="AJ342" i="2" s="1"/>
  <c r="AL342" i="2" s="1"/>
  <c r="AN342" i="2" s="1"/>
  <c r="AP342" i="2" s="1"/>
  <c r="AR342" i="2" s="1"/>
  <c r="AT342" i="2" s="1"/>
  <c r="AV342" i="2" s="1"/>
  <c r="AX342" i="2" s="1"/>
  <c r="AZ342" i="2" s="1"/>
  <c r="BA342" i="2" s="1"/>
  <c r="BD342" i="2" s="1"/>
  <c r="BE342" i="2" s="1"/>
  <c r="Z274" i="2"/>
  <c r="AB274" i="2" s="1"/>
  <c r="AD274" i="2" s="1"/>
  <c r="AF274" i="2" s="1"/>
  <c r="AH274" i="2" s="1"/>
  <c r="AJ274" i="2" s="1"/>
  <c r="AL274" i="2" s="1"/>
  <c r="AN274" i="2" s="1"/>
  <c r="AP274" i="2" s="1"/>
  <c r="AR274" i="2" s="1"/>
  <c r="AT274" i="2" s="1"/>
  <c r="AV274" i="2" s="1"/>
  <c r="AX274" i="2" s="1"/>
  <c r="AZ274" i="2" s="1"/>
  <c r="BA274" i="2" s="1"/>
  <c r="BD274" i="2" s="1"/>
  <c r="BE274" i="2" s="1"/>
  <c r="Z149" i="2"/>
  <c r="AB149" i="2" s="1"/>
  <c r="AD149" i="2" s="1"/>
  <c r="AF149" i="2" s="1"/>
  <c r="AH149" i="2" s="1"/>
  <c r="AJ149" i="2" s="1"/>
  <c r="AL149" i="2" s="1"/>
  <c r="AN149" i="2" s="1"/>
  <c r="AP149" i="2" s="1"/>
  <c r="AR149" i="2" s="1"/>
  <c r="AT149" i="2" s="1"/>
  <c r="AV149" i="2" s="1"/>
  <c r="AX149" i="2" s="1"/>
  <c r="AZ149" i="2" s="1"/>
  <c r="BA149" i="2" s="1"/>
  <c r="BD149" i="2" s="1"/>
  <c r="BE149" i="2" s="1"/>
  <c r="Z312" i="2"/>
  <c r="AB312" i="2" s="1"/>
  <c r="AD312" i="2" s="1"/>
  <c r="AF312" i="2" s="1"/>
  <c r="AH312" i="2" s="1"/>
  <c r="AJ312" i="2" s="1"/>
  <c r="AL312" i="2" s="1"/>
  <c r="AN312" i="2" s="1"/>
  <c r="AP312" i="2" s="1"/>
  <c r="AR312" i="2" s="1"/>
  <c r="AT312" i="2" s="1"/>
  <c r="AV312" i="2" s="1"/>
  <c r="AX312" i="2" s="1"/>
  <c r="AZ312" i="2" s="1"/>
  <c r="BA312" i="2" s="1"/>
  <c r="BD312" i="2" s="1"/>
  <c r="BE312" i="2" s="1"/>
  <c r="Z188" i="2"/>
  <c r="AB188" i="2" s="1"/>
  <c r="AD188" i="2" s="1"/>
  <c r="AF188" i="2" s="1"/>
  <c r="AH188" i="2" s="1"/>
  <c r="AJ188" i="2" s="1"/>
  <c r="AL188" i="2" s="1"/>
  <c r="AN188" i="2" s="1"/>
  <c r="AP188" i="2" s="1"/>
  <c r="AR188" i="2" s="1"/>
  <c r="AT188" i="2" s="1"/>
  <c r="AV188" i="2" s="1"/>
  <c r="AX188" i="2" s="1"/>
  <c r="AZ188" i="2" s="1"/>
  <c r="BA188" i="2" s="1"/>
  <c r="BD188" i="2" s="1"/>
  <c r="BE188" i="2" s="1"/>
  <c r="Z168" i="2"/>
  <c r="AB168" i="2" s="1"/>
  <c r="AD168" i="2" s="1"/>
  <c r="AF168" i="2" s="1"/>
  <c r="AH168" i="2" s="1"/>
  <c r="AJ168" i="2" s="1"/>
  <c r="AL168" i="2" s="1"/>
  <c r="AN168" i="2" s="1"/>
  <c r="AP168" i="2" s="1"/>
  <c r="AR168" i="2" s="1"/>
  <c r="AT168" i="2" s="1"/>
  <c r="AV168" i="2" s="1"/>
  <c r="AX168" i="2" s="1"/>
  <c r="AZ168" i="2" s="1"/>
  <c r="BA168" i="2" s="1"/>
  <c r="BD168" i="2" s="1"/>
  <c r="BE168" i="2" s="1"/>
  <c r="Z277" i="2"/>
  <c r="AB277" i="2" s="1"/>
  <c r="AD277" i="2" s="1"/>
  <c r="AF277" i="2" s="1"/>
  <c r="AH277" i="2" s="1"/>
  <c r="AJ277" i="2" s="1"/>
  <c r="AL277" i="2" s="1"/>
  <c r="AN277" i="2" s="1"/>
  <c r="AP277" i="2" s="1"/>
  <c r="AR277" i="2" s="1"/>
  <c r="AT277" i="2" s="1"/>
  <c r="AV277" i="2" s="1"/>
  <c r="AX277" i="2" s="1"/>
  <c r="AZ277" i="2" s="1"/>
  <c r="BA277" i="2" s="1"/>
  <c r="BD277" i="2" s="1"/>
  <c r="BE277" i="2" s="1"/>
  <c r="Z153" i="2"/>
  <c r="AB153" i="2" s="1"/>
  <c r="AD153" i="2" s="1"/>
  <c r="AF153" i="2" s="1"/>
  <c r="AH153" i="2" s="1"/>
  <c r="AJ153" i="2" s="1"/>
  <c r="AL153" i="2" s="1"/>
  <c r="AN153" i="2" s="1"/>
  <c r="AP153" i="2" s="1"/>
  <c r="AR153" i="2" s="1"/>
  <c r="AT153" i="2" s="1"/>
  <c r="AV153" i="2" s="1"/>
  <c r="AX153" i="2" s="1"/>
  <c r="AZ153" i="2" s="1"/>
  <c r="BA153" i="2" s="1"/>
  <c r="BD153" i="2" s="1"/>
  <c r="BE153" i="2" s="1"/>
  <c r="Z228" i="2"/>
  <c r="AB228" i="2" s="1"/>
  <c r="AD228" i="2" s="1"/>
  <c r="AF228" i="2" s="1"/>
  <c r="AH228" i="2" s="1"/>
  <c r="AJ228" i="2" s="1"/>
  <c r="AL228" i="2" s="1"/>
  <c r="AN228" i="2" s="1"/>
  <c r="AP228" i="2" s="1"/>
  <c r="AR228" i="2" s="1"/>
  <c r="AT228" i="2" s="1"/>
  <c r="AV228" i="2" s="1"/>
  <c r="AX228" i="2" s="1"/>
  <c r="AZ228" i="2" s="1"/>
  <c r="BA228" i="2" s="1"/>
  <c r="BD228" i="2" s="1"/>
  <c r="BE228" i="2" s="1"/>
  <c r="Z453" i="2"/>
  <c r="AB453" i="2" s="1"/>
  <c r="AD453" i="2" s="1"/>
  <c r="AF453" i="2" s="1"/>
  <c r="AH453" i="2" s="1"/>
  <c r="AJ453" i="2" s="1"/>
  <c r="AL453" i="2" s="1"/>
  <c r="AN453" i="2" s="1"/>
  <c r="AP453" i="2" s="1"/>
  <c r="AR453" i="2" s="1"/>
  <c r="AT453" i="2" s="1"/>
  <c r="AV453" i="2" s="1"/>
  <c r="AX453" i="2" s="1"/>
  <c r="AZ453" i="2" s="1"/>
  <c r="BA453" i="2" s="1"/>
  <c r="BD453" i="2" s="1"/>
  <c r="BE453" i="2" s="1"/>
  <c r="Z195" i="2"/>
  <c r="AB195" i="2" s="1"/>
  <c r="AD195" i="2" s="1"/>
  <c r="AF195" i="2" s="1"/>
  <c r="AH195" i="2" s="1"/>
  <c r="AJ195" i="2" s="1"/>
  <c r="AL195" i="2" s="1"/>
  <c r="AN195" i="2" s="1"/>
  <c r="AP195" i="2" s="1"/>
  <c r="AR195" i="2" s="1"/>
  <c r="AT195" i="2" s="1"/>
  <c r="AV195" i="2" s="1"/>
  <c r="AX195" i="2" s="1"/>
  <c r="AZ195" i="2" s="1"/>
  <c r="BA195" i="2" s="1"/>
  <c r="BD195" i="2" s="1"/>
  <c r="BE195" i="2" s="1"/>
  <c r="Z501" i="2"/>
  <c r="AB501" i="2" s="1"/>
  <c r="AD501" i="2" s="1"/>
  <c r="AF501" i="2" s="1"/>
  <c r="AH501" i="2" s="1"/>
  <c r="AJ501" i="2" s="1"/>
  <c r="AL501" i="2" s="1"/>
  <c r="AN501" i="2" s="1"/>
  <c r="AP501" i="2" s="1"/>
  <c r="AR501" i="2" s="1"/>
  <c r="AT501" i="2" s="1"/>
  <c r="AV501" i="2" s="1"/>
  <c r="AX501" i="2" s="1"/>
  <c r="AZ501" i="2" s="1"/>
  <c r="BA501" i="2" s="1"/>
  <c r="BD501" i="2" s="1"/>
  <c r="BE501" i="2" s="1"/>
  <c r="Z187" i="2"/>
  <c r="AB187" i="2" s="1"/>
  <c r="AD187" i="2" s="1"/>
  <c r="AF187" i="2" s="1"/>
  <c r="AH187" i="2" s="1"/>
  <c r="AJ187" i="2" s="1"/>
  <c r="AL187" i="2" s="1"/>
  <c r="AN187" i="2" s="1"/>
  <c r="AP187" i="2" s="1"/>
  <c r="AR187" i="2" s="1"/>
  <c r="AT187" i="2" s="1"/>
  <c r="AV187" i="2" s="1"/>
  <c r="AX187" i="2" s="1"/>
  <c r="AZ187" i="2" s="1"/>
  <c r="BA187" i="2" s="1"/>
  <c r="BD187" i="2" s="1"/>
  <c r="BE187" i="2" s="1"/>
  <c r="Z289" i="2"/>
  <c r="AB289" i="2" s="1"/>
  <c r="AD289" i="2" s="1"/>
  <c r="AF289" i="2" s="1"/>
  <c r="AH289" i="2" s="1"/>
  <c r="AJ289" i="2" s="1"/>
  <c r="AL289" i="2" s="1"/>
  <c r="AN289" i="2" s="1"/>
  <c r="AP289" i="2" s="1"/>
  <c r="AR289" i="2" s="1"/>
  <c r="AT289" i="2" s="1"/>
  <c r="AV289" i="2" s="1"/>
  <c r="AX289" i="2" s="1"/>
  <c r="AZ289" i="2" s="1"/>
  <c r="BA289" i="2" s="1"/>
  <c r="BD289" i="2" s="1"/>
  <c r="BE289" i="2" s="1"/>
  <c r="Z315" i="2"/>
  <c r="AB315" i="2" s="1"/>
  <c r="AD315" i="2" s="1"/>
  <c r="AF315" i="2" s="1"/>
  <c r="AH315" i="2" s="1"/>
  <c r="AJ315" i="2" s="1"/>
  <c r="AL315" i="2" s="1"/>
  <c r="AN315" i="2" s="1"/>
  <c r="AP315" i="2" s="1"/>
  <c r="AR315" i="2" s="1"/>
  <c r="AT315" i="2" s="1"/>
  <c r="AV315" i="2" s="1"/>
  <c r="AX315" i="2" s="1"/>
  <c r="AZ315" i="2" s="1"/>
  <c r="BA315" i="2" s="1"/>
  <c r="BD315" i="2" s="1"/>
  <c r="BE315" i="2" s="1"/>
  <c r="Z243" i="2"/>
  <c r="AB243" i="2" s="1"/>
  <c r="AD243" i="2" s="1"/>
  <c r="AF243" i="2" s="1"/>
  <c r="AH243" i="2" s="1"/>
  <c r="AJ243" i="2" s="1"/>
  <c r="AL243" i="2" s="1"/>
  <c r="AN243" i="2" s="1"/>
  <c r="AP243" i="2" s="1"/>
  <c r="AR243" i="2" s="1"/>
  <c r="AT243" i="2" s="1"/>
  <c r="AV243" i="2" s="1"/>
  <c r="AX243" i="2" s="1"/>
  <c r="AZ243" i="2" s="1"/>
  <c r="BA243" i="2" s="1"/>
  <c r="BD243" i="2" s="1"/>
  <c r="BE243" i="2" s="1"/>
  <c r="Z273" i="2"/>
  <c r="AB273" i="2" s="1"/>
  <c r="AD273" i="2" s="1"/>
  <c r="AF273" i="2" s="1"/>
  <c r="AH273" i="2" s="1"/>
  <c r="AJ273" i="2" s="1"/>
  <c r="AL273" i="2" s="1"/>
  <c r="AN273" i="2" s="1"/>
  <c r="AP273" i="2" s="1"/>
  <c r="AR273" i="2" s="1"/>
  <c r="AT273" i="2" s="1"/>
  <c r="AV273" i="2" s="1"/>
  <c r="AX273" i="2" s="1"/>
  <c r="AZ273" i="2" s="1"/>
  <c r="BA273" i="2" s="1"/>
  <c r="BD273" i="2" s="1"/>
  <c r="BE273" i="2" s="1"/>
  <c r="Z434" i="2"/>
  <c r="AB434" i="2" s="1"/>
  <c r="AD434" i="2" s="1"/>
  <c r="AF434" i="2" s="1"/>
  <c r="AH434" i="2" s="1"/>
  <c r="AJ434" i="2" s="1"/>
  <c r="AL434" i="2" s="1"/>
  <c r="AN434" i="2" s="1"/>
  <c r="AP434" i="2" s="1"/>
  <c r="AR434" i="2" s="1"/>
  <c r="AT434" i="2" s="1"/>
  <c r="AV434" i="2" s="1"/>
  <c r="AX434" i="2" s="1"/>
  <c r="AZ434" i="2" s="1"/>
  <c r="BA434" i="2" s="1"/>
  <c r="BD434" i="2" s="1"/>
  <c r="BE434" i="2" s="1"/>
  <c r="Z477" i="2"/>
  <c r="AB477" i="2" s="1"/>
  <c r="AD477" i="2" s="1"/>
  <c r="AF477" i="2" s="1"/>
  <c r="AH477" i="2" s="1"/>
  <c r="AJ477" i="2" s="1"/>
  <c r="AL477" i="2" s="1"/>
  <c r="AN477" i="2" s="1"/>
  <c r="AP477" i="2" s="1"/>
  <c r="AR477" i="2" s="1"/>
  <c r="AT477" i="2" s="1"/>
  <c r="AV477" i="2" s="1"/>
  <c r="AX477" i="2" s="1"/>
  <c r="AZ477" i="2" s="1"/>
  <c r="BA477" i="2" s="1"/>
  <c r="BD477" i="2" s="1"/>
  <c r="BE477" i="2" s="1"/>
  <c r="Z405" i="2"/>
  <c r="AB405" i="2" s="1"/>
  <c r="AD405" i="2" s="1"/>
  <c r="AF405" i="2" s="1"/>
  <c r="AH405" i="2" s="1"/>
  <c r="AJ405" i="2" s="1"/>
  <c r="AL405" i="2" s="1"/>
  <c r="AN405" i="2" s="1"/>
  <c r="AP405" i="2" s="1"/>
  <c r="AR405" i="2" s="1"/>
  <c r="AT405" i="2" s="1"/>
  <c r="AV405" i="2" s="1"/>
  <c r="AX405" i="2" s="1"/>
  <c r="AZ405" i="2" s="1"/>
  <c r="BA405" i="2" s="1"/>
  <c r="BD405" i="2" s="1"/>
  <c r="BE405" i="2" s="1"/>
  <c r="Z148" i="2"/>
  <c r="AB148" i="2" s="1"/>
  <c r="AD148" i="2" s="1"/>
  <c r="AF148" i="2" s="1"/>
  <c r="AH148" i="2" s="1"/>
  <c r="AJ148" i="2" s="1"/>
  <c r="AL148" i="2" s="1"/>
  <c r="AN148" i="2" s="1"/>
  <c r="AP148" i="2" s="1"/>
  <c r="AR148" i="2" s="1"/>
  <c r="AT148" i="2" s="1"/>
  <c r="AV148" i="2" s="1"/>
  <c r="AX148" i="2" s="1"/>
  <c r="AZ148" i="2" s="1"/>
  <c r="BA148" i="2" s="1"/>
  <c r="BD148" i="2" s="1"/>
  <c r="BE148" i="2" s="1"/>
  <c r="Z260" i="2"/>
  <c r="AB260" i="2" s="1"/>
  <c r="AD260" i="2" s="1"/>
  <c r="AF260" i="2" s="1"/>
  <c r="AH260" i="2" s="1"/>
  <c r="AJ260" i="2" s="1"/>
  <c r="AL260" i="2" s="1"/>
  <c r="AN260" i="2" s="1"/>
  <c r="AP260" i="2" s="1"/>
  <c r="AR260" i="2" s="1"/>
  <c r="AT260" i="2" s="1"/>
  <c r="AV260" i="2" s="1"/>
  <c r="AX260" i="2" s="1"/>
  <c r="AZ260" i="2" s="1"/>
  <c r="BA260" i="2" s="1"/>
  <c r="BD260" i="2" s="1"/>
  <c r="BE260" i="2" s="1"/>
  <c r="Z68" i="2"/>
  <c r="AB68" i="2" s="1"/>
  <c r="AD68" i="2" s="1"/>
  <c r="AF68" i="2" s="1"/>
  <c r="AH68" i="2" s="1"/>
  <c r="AJ68" i="2" s="1"/>
  <c r="AL68" i="2" s="1"/>
  <c r="AN68" i="2" s="1"/>
  <c r="AP68" i="2" s="1"/>
  <c r="AR68" i="2" s="1"/>
  <c r="AT68" i="2" s="1"/>
  <c r="AV68" i="2" s="1"/>
  <c r="AX68" i="2" s="1"/>
  <c r="AZ68" i="2" s="1"/>
  <c r="BA68" i="2" s="1"/>
  <c r="BD68" i="2" s="1"/>
  <c r="BE68" i="2" s="1"/>
  <c r="Z218" i="2"/>
  <c r="AB218" i="2" s="1"/>
  <c r="AD218" i="2" s="1"/>
  <c r="AF218" i="2" s="1"/>
  <c r="AH218" i="2" s="1"/>
  <c r="AJ218" i="2" s="1"/>
  <c r="AL218" i="2" s="1"/>
  <c r="AN218" i="2" s="1"/>
  <c r="AP218" i="2" s="1"/>
  <c r="AR218" i="2" s="1"/>
  <c r="AT218" i="2" s="1"/>
  <c r="AV218" i="2" s="1"/>
  <c r="AX218" i="2" s="1"/>
  <c r="AZ218" i="2" s="1"/>
  <c r="BA218" i="2" s="1"/>
  <c r="BD218" i="2" s="1"/>
  <c r="BE218" i="2" s="1"/>
  <c r="Z160" i="2"/>
  <c r="AB160" i="2" s="1"/>
  <c r="AD160" i="2" s="1"/>
  <c r="AF160" i="2" s="1"/>
  <c r="AH160" i="2" s="1"/>
  <c r="AJ160" i="2" s="1"/>
  <c r="AL160" i="2" s="1"/>
  <c r="AN160" i="2" s="1"/>
  <c r="AP160" i="2" s="1"/>
  <c r="AR160" i="2" s="1"/>
  <c r="AT160" i="2" s="1"/>
  <c r="AV160" i="2" s="1"/>
  <c r="AX160" i="2" s="1"/>
  <c r="AZ160" i="2" s="1"/>
  <c r="BA160" i="2" s="1"/>
  <c r="BD160" i="2" s="1"/>
  <c r="BE160" i="2" s="1"/>
  <c r="Z452" i="2"/>
  <c r="AB452" i="2" s="1"/>
  <c r="AD452" i="2" s="1"/>
  <c r="AF452" i="2" s="1"/>
  <c r="AH452" i="2" s="1"/>
  <c r="AJ452" i="2" s="1"/>
  <c r="AL452" i="2" s="1"/>
  <c r="AN452" i="2" s="1"/>
  <c r="AP452" i="2" s="1"/>
  <c r="AR452" i="2" s="1"/>
  <c r="AT452" i="2" s="1"/>
  <c r="AV452" i="2" s="1"/>
  <c r="AX452" i="2" s="1"/>
  <c r="AZ452" i="2" s="1"/>
  <c r="BA452" i="2" s="1"/>
  <c r="BD452" i="2" s="1"/>
  <c r="BE452" i="2" s="1"/>
  <c r="Z404" i="2"/>
  <c r="AB404" i="2" s="1"/>
  <c r="AD404" i="2" s="1"/>
  <c r="AF404" i="2" s="1"/>
  <c r="AH404" i="2" s="1"/>
  <c r="AJ404" i="2" s="1"/>
  <c r="AL404" i="2" s="1"/>
  <c r="AN404" i="2" s="1"/>
  <c r="AP404" i="2" s="1"/>
  <c r="AR404" i="2" s="1"/>
  <c r="AT404" i="2" s="1"/>
  <c r="AV404" i="2" s="1"/>
  <c r="AX404" i="2" s="1"/>
  <c r="AZ404" i="2" s="1"/>
  <c r="BA404" i="2" s="1"/>
  <c r="BD404" i="2" s="1"/>
  <c r="BE404" i="2" s="1"/>
  <c r="Z266" i="2"/>
  <c r="AB266" i="2" s="1"/>
  <c r="AD266" i="2" s="1"/>
  <c r="AF266" i="2" s="1"/>
  <c r="AH266" i="2" s="1"/>
  <c r="AJ266" i="2" s="1"/>
  <c r="AL266" i="2" s="1"/>
  <c r="AN266" i="2" s="1"/>
  <c r="AP266" i="2" s="1"/>
  <c r="AR266" i="2" s="1"/>
  <c r="AT266" i="2" s="1"/>
  <c r="AV266" i="2" s="1"/>
  <c r="AX266" i="2" s="1"/>
  <c r="AZ266" i="2" s="1"/>
  <c r="BA266" i="2" s="1"/>
  <c r="BD266" i="2" s="1"/>
  <c r="BE266" i="2" s="1"/>
  <c r="Z125" i="2"/>
  <c r="AB125" i="2" s="1"/>
  <c r="AD125" i="2" s="1"/>
  <c r="AF125" i="2" s="1"/>
  <c r="AH125" i="2" s="1"/>
  <c r="AJ125" i="2" s="1"/>
  <c r="AL125" i="2" s="1"/>
  <c r="AN125" i="2" s="1"/>
  <c r="AP125" i="2" s="1"/>
  <c r="AR125" i="2" s="1"/>
  <c r="AT125" i="2" s="1"/>
  <c r="AV125" i="2" s="1"/>
  <c r="AX125" i="2" s="1"/>
  <c r="AZ125" i="2" s="1"/>
  <c r="BA125" i="2" s="1"/>
  <c r="BD125" i="2" s="1"/>
  <c r="BE125" i="2" s="1"/>
  <c r="Z87" i="2"/>
  <c r="AB87" i="2" s="1"/>
  <c r="AD87" i="2" s="1"/>
  <c r="AF87" i="2" s="1"/>
  <c r="AH87" i="2" s="1"/>
  <c r="AJ87" i="2" s="1"/>
  <c r="AL87" i="2" s="1"/>
  <c r="AN87" i="2" s="1"/>
  <c r="AP87" i="2" s="1"/>
  <c r="AR87" i="2" s="1"/>
  <c r="AT87" i="2" s="1"/>
  <c r="AV87" i="2" s="1"/>
  <c r="AX87" i="2" s="1"/>
  <c r="AZ87" i="2" s="1"/>
  <c r="BA87" i="2" s="1"/>
  <c r="BD87" i="2" s="1"/>
  <c r="BE87" i="2" s="1"/>
  <c r="Z265" i="2"/>
  <c r="AB265" i="2" s="1"/>
  <c r="AD265" i="2" s="1"/>
  <c r="AF265" i="2" s="1"/>
  <c r="AH265" i="2" s="1"/>
  <c r="AJ265" i="2" s="1"/>
  <c r="AL265" i="2" s="1"/>
  <c r="AN265" i="2" s="1"/>
  <c r="AP265" i="2" s="1"/>
  <c r="AR265" i="2" s="1"/>
  <c r="AT265" i="2" s="1"/>
  <c r="AV265" i="2" s="1"/>
  <c r="AX265" i="2" s="1"/>
  <c r="AZ265" i="2" s="1"/>
  <c r="BA265" i="2" s="1"/>
  <c r="BD265" i="2" s="1"/>
  <c r="BE265" i="2" s="1"/>
  <c r="Z325" i="2"/>
  <c r="AB325" i="2" s="1"/>
  <c r="AD325" i="2" s="1"/>
  <c r="AF325" i="2" s="1"/>
  <c r="AH325" i="2" s="1"/>
  <c r="AJ325" i="2" s="1"/>
  <c r="AL325" i="2" s="1"/>
  <c r="AN325" i="2" s="1"/>
  <c r="AP325" i="2" s="1"/>
  <c r="AR325" i="2" s="1"/>
  <c r="AT325" i="2" s="1"/>
  <c r="AV325" i="2" s="1"/>
  <c r="AX325" i="2" s="1"/>
  <c r="AZ325" i="2" s="1"/>
  <c r="BA325" i="2" s="1"/>
  <c r="BD325" i="2" s="1"/>
  <c r="BE325" i="2" s="1"/>
  <c r="Z117" i="2"/>
  <c r="AB117" i="2" s="1"/>
  <c r="AD117" i="2" s="1"/>
  <c r="AF117" i="2" s="1"/>
  <c r="AH117" i="2" s="1"/>
  <c r="AJ117" i="2" s="1"/>
  <c r="AL117" i="2" s="1"/>
  <c r="AN117" i="2" s="1"/>
  <c r="AP117" i="2" s="1"/>
  <c r="AR117" i="2" s="1"/>
  <c r="AT117" i="2" s="1"/>
  <c r="AV117" i="2" s="1"/>
  <c r="AX117" i="2" s="1"/>
  <c r="AZ117" i="2" s="1"/>
  <c r="BA117" i="2" s="1"/>
  <c r="BD117" i="2" s="1"/>
  <c r="BE117" i="2" s="1"/>
  <c r="Z467" i="2"/>
  <c r="AB467" i="2" s="1"/>
  <c r="AD467" i="2" s="1"/>
  <c r="AF467" i="2" s="1"/>
  <c r="AH467" i="2" s="1"/>
  <c r="AJ467" i="2" s="1"/>
  <c r="AL467" i="2" s="1"/>
  <c r="AN467" i="2" s="1"/>
  <c r="AP467" i="2" s="1"/>
  <c r="AR467" i="2" s="1"/>
  <c r="AT467" i="2" s="1"/>
  <c r="AV467" i="2" s="1"/>
  <c r="AX467" i="2" s="1"/>
  <c r="AZ467" i="2" s="1"/>
  <c r="BA467" i="2" s="1"/>
  <c r="BD467" i="2" s="1"/>
  <c r="BE467" i="2" s="1"/>
  <c r="Z110" i="2"/>
  <c r="AB110" i="2" s="1"/>
  <c r="AD110" i="2" s="1"/>
  <c r="AF110" i="2" s="1"/>
  <c r="AH110" i="2" s="1"/>
  <c r="AJ110" i="2" s="1"/>
  <c r="AL110" i="2" s="1"/>
  <c r="AN110" i="2" s="1"/>
  <c r="AP110" i="2" s="1"/>
  <c r="AR110" i="2" s="1"/>
  <c r="AT110" i="2" s="1"/>
  <c r="AV110" i="2" s="1"/>
  <c r="AX110" i="2" s="1"/>
  <c r="AZ110" i="2" s="1"/>
  <c r="BA110" i="2" s="1"/>
  <c r="BD110" i="2" s="1"/>
  <c r="BE110" i="2" s="1"/>
  <c r="Z351" i="2"/>
  <c r="AB351" i="2" s="1"/>
  <c r="AD351" i="2" s="1"/>
  <c r="AF351" i="2" s="1"/>
  <c r="AH351" i="2" s="1"/>
  <c r="AJ351" i="2" s="1"/>
  <c r="AL351" i="2" s="1"/>
  <c r="AN351" i="2" s="1"/>
  <c r="AP351" i="2" s="1"/>
  <c r="AR351" i="2" s="1"/>
  <c r="AT351" i="2" s="1"/>
  <c r="AV351" i="2" s="1"/>
  <c r="AX351" i="2" s="1"/>
  <c r="AZ351" i="2" s="1"/>
  <c r="BA351" i="2" s="1"/>
  <c r="BD351" i="2" s="1"/>
  <c r="BE351" i="2" s="1"/>
  <c r="Z186" i="2"/>
  <c r="AB186" i="2" s="1"/>
  <c r="AD186" i="2" s="1"/>
  <c r="AF186" i="2" s="1"/>
  <c r="AH186" i="2" s="1"/>
  <c r="AJ186" i="2" s="1"/>
  <c r="AL186" i="2" s="1"/>
  <c r="AN186" i="2" s="1"/>
  <c r="AP186" i="2" s="1"/>
  <c r="AR186" i="2" s="1"/>
  <c r="AT186" i="2" s="1"/>
  <c r="AV186" i="2" s="1"/>
  <c r="AX186" i="2" s="1"/>
  <c r="AZ186" i="2" s="1"/>
  <c r="BA186" i="2" s="1"/>
  <c r="BD186" i="2" s="1"/>
  <c r="BE186" i="2" s="1"/>
  <c r="Z192" i="2"/>
  <c r="AB192" i="2" s="1"/>
  <c r="AD192" i="2" s="1"/>
  <c r="AF192" i="2" s="1"/>
  <c r="AH192" i="2" s="1"/>
  <c r="AJ192" i="2" s="1"/>
  <c r="AL192" i="2" s="1"/>
  <c r="AN192" i="2" s="1"/>
  <c r="AP192" i="2" s="1"/>
  <c r="AR192" i="2" s="1"/>
  <c r="AT192" i="2" s="1"/>
  <c r="AV192" i="2" s="1"/>
  <c r="AX192" i="2" s="1"/>
  <c r="AZ192" i="2" s="1"/>
  <c r="BA192" i="2" s="1"/>
  <c r="BD192" i="2" s="1"/>
  <c r="BE192" i="2" s="1"/>
  <c r="Z283" i="2"/>
  <c r="AB283" i="2" s="1"/>
  <c r="AD283" i="2" s="1"/>
  <c r="AF283" i="2" s="1"/>
  <c r="AH283" i="2" s="1"/>
  <c r="AJ283" i="2" s="1"/>
  <c r="AL283" i="2" s="1"/>
  <c r="AN283" i="2" s="1"/>
  <c r="AP283" i="2" s="1"/>
  <c r="AR283" i="2" s="1"/>
  <c r="AT283" i="2" s="1"/>
  <c r="AV283" i="2" s="1"/>
  <c r="AX283" i="2" s="1"/>
  <c r="AZ283" i="2" s="1"/>
  <c r="BA283" i="2" s="1"/>
  <c r="BD283" i="2" s="1"/>
  <c r="BE283" i="2" s="1"/>
  <c r="Z428" i="2"/>
  <c r="AB428" i="2" s="1"/>
  <c r="AD428" i="2" s="1"/>
  <c r="AF428" i="2" s="1"/>
  <c r="AH428" i="2" s="1"/>
  <c r="AJ428" i="2" s="1"/>
  <c r="AL428" i="2" s="1"/>
  <c r="AN428" i="2" s="1"/>
  <c r="AP428" i="2" s="1"/>
  <c r="AR428" i="2" s="1"/>
  <c r="AT428" i="2" s="1"/>
  <c r="AV428" i="2" s="1"/>
  <c r="AX428" i="2" s="1"/>
  <c r="AZ428" i="2" s="1"/>
  <c r="BA428" i="2" s="1"/>
  <c r="BD428" i="2" s="1"/>
  <c r="BE428" i="2" s="1"/>
  <c r="Z61" i="2"/>
  <c r="AB61" i="2" s="1"/>
  <c r="AD61" i="2" s="1"/>
  <c r="AF61" i="2" s="1"/>
  <c r="AH61" i="2" s="1"/>
  <c r="AJ61" i="2" s="1"/>
  <c r="AL61" i="2" s="1"/>
  <c r="AN61" i="2" s="1"/>
  <c r="AP61" i="2" s="1"/>
  <c r="AR61" i="2" s="1"/>
  <c r="AT61" i="2" s="1"/>
  <c r="AV61" i="2" s="1"/>
  <c r="AX61" i="2" s="1"/>
  <c r="AZ61" i="2" s="1"/>
  <c r="BA61" i="2" s="1"/>
  <c r="BD61" i="2" s="1"/>
  <c r="BE61" i="2" s="1"/>
  <c r="Z224" i="2"/>
  <c r="AB224" i="2" s="1"/>
  <c r="AD224" i="2" s="1"/>
  <c r="AF224" i="2" s="1"/>
  <c r="AH224" i="2" s="1"/>
  <c r="AJ224" i="2" s="1"/>
  <c r="AL224" i="2" s="1"/>
  <c r="AN224" i="2" s="1"/>
  <c r="AP224" i="2" s="1"/>
  <c r="AR224" i="2" s="1"/>
  <c r="AT224" i="2" s="1"/>
  <c r="AV224" i="2" s="1"/>
  <c r="AX224" i="2" s="1"/>
  <c r="AZ224" i="2" s="1"/>
  <c r="BA224" i="2" s="1"/>
  <c r="BD224" i="2" s="1"/>
  <c r="BE224" i="2" s="1"/>
  <c r="Z465" i="2"/>
  <c r="AB465" i="2" s="1"/>
  <c r="AD465" i="2" s="1"/>
  <c r="AF465" i="2" s="1"/>
  <c r="AH465" i="2" s="1"/>
  <c r="AJ465" i="2" s="1"/>
  <c r="AL465" i="2" s="1"/>
  <c r="AN465" i="2" s="1"/>
  <c r="AP465" i="2" s="1"/>
  <c r="AR465" i="2" s="1"/>
  <c r="AT465" i="2" s="1"/>
  <c r="AV465" i="2" s="1"/>
  <c r="AX465" i="2" s="1"/>
  <c r="AZ465" i="2" s="1"/>
  <c r="BA465" i="2" s="1"/>
  <c r="BD465" i="2" s="1"/>
  <c r="BE465" i="2" s="1"/>
  <c r="Z317" i="2"/>
  <c r="AB317" i="2" s="1"/>
  <c r="AD317" i="2" s="1"/>
  <c r="AF317" i="2" s="1"/>
  <c r="AH317" i="2" s="1"/>
  <c r="AJ317" i="2" s="1"/>
  <c r="AL317" i="2" s="1"/>
  <c r="AN317" i="2" s="1"/>
  <c r="AP317" i="2" s="1"/>
  <c r="AR317" i="2" s="1"/>
  <c r="AT317" i="2" s="1"/>
  <c r="AV317" i="2" s="1"/>
  <c r="AX317" i="2" s="1"/>
  <c r="AZ317" i="2" s="1"/>
  <c r="BA317" i="2" s="1"/>
  <c r="BD317" i="2" s="1"/>
  <c r="BE317" i="2" s="1"/>
  <c r="Z335" i="2"/>
  <c r="AB335" i="2" s="1"/>
  <c r="AD335" i="2" s="1"/>
  <c r="AF335" i="2" s="1"/>
  <c r="AH335" i="2" s="1"/>
  <c r="AJ335" i="2" s="1"/>
  <c r="AL335" i="2" s="1"/>
  <c r="AN335" i="2" s="1"/>
  <c r="AP335" i="2" s="1"/>
  <c r="AR335" i="2" s="1"/>
  <c r="AT335" i="2" s="1"/>
  <c r="AV335" i="2" s="1"/>
  <c r="AX335" i="2" s="1"/>
  <c r="AZ335" i="2" s="1"/>
  <c r="BA335" i="2" s="1"/>
  <c r="BD335" i="2" s="1"/>
  <c r="BE335" i="2" s="1"/>
  <c r="Z141" i="2"/>
  <c r="AB141" i="2" s="1"/>
  <c r="AD141" i="2" s="1"/>
  <c r="AF141" i="2" s="1"/>
  <c r="AH141" i="2" s="1"/>
  <c r="AJ141" i="2" s="1"/>
  <c r="AL141" i="2" s="1"/>
  <c r="AN141" i="2" s="1"/>
  <c r="AP141" i="2" s="1"/>
  <c r="AR141" i="2" s="1"/>
  <c r="AT141" i="2" s="1"/>
  <c r="AV141" i="2" s="1"/>
  <c r="AX141" i="2" s="1"/>
  <c r="AZ141" i="2" s="1"/>
  <c r="BA141" i="2" s="1"/>
  <c r="BD141" i="2" s="1"/>
  <c r="BE141" i="2" s="1"/>
  <c r="Z313" i="2"/>
  <c r="AB313" i="2" s="1"/>
  <c r="AD313" i="2" s="1"/>
  <c r="AF313" i="2" s="1"/>
  <c r="AH313" i="2" s="1"/>
  <c r="AJ313" i="2" s="1"/>
  <c r="AL313" i="2" s="1"/>
  <c r="AN313" i="2" s="1"/>
  <c r="AP313" i="2" s="1"/>
  <c r="AR313" i="2" s="1"/>
  <c r="AT313" i="2" s="1"/>
  <c r="AV313" i="2" s="1"/>
  <c r="AX313" i="2" s="1"/>
  <c r="AZ313" i="2" s="1"/>
  <c r="BA313" i="2" s="1"/>
  <c r="BD313" i="2" s="1"/>
  <c r="BE313" i="2" s="1"/>
  <c r="Z321" i="2"/>
  <c r="AB321" i="2" s="1"/>
  <c r="AD321" i="2" s="1"/>
  <c r="AF321" i="2" s="1"/>
  <c r="AH321" i="2" s="1"/>
  <c r="AJ321" i="2" s="1"/>
  <c r="AL321" i="2" s="1"/>
  <c r="AN321" i="2" s="1"/>
  <c r="AP321" i="2" s="1"/>
  <c r="AR321" i="2" s="1"/>
  <c r="AT321" i="2" s="1"/>
  <c r="AV321" i="2" s="1"/>
  <c r="AX321" i="2" s="1"/>
  <c r="AZ321" i="2" s="1"/>
  <c r="BA321" i="2" s="1"/>
  <c r="BD321" i="2" s="1"/>
  <c r="BE321" i="2" s="1"/>
  <c r="Z305" i="2"/>
  <c r="AB305" i="2" s="1"/>
  <c r="AD305" i="2" s="1"/>
  <c r="AF305" i="2" s="1"/>
  <c r="AH305" i="2" s="1"/>
  <c r="AJ305" i="2" s="1"/>
  <c r="AL305" i="2" s="1"/>
  <c r="AN305" i="2" s="1"/>
  <c r="AP305" i="2" s="1"/>
  <c r="AR305" i="2" s="1"/>
  <c r="AT305" i="2" s="1"/>
  <c r="AV305" i="2" s="1"/>
  <c r="AX305" i="2" s="1"/>
  <c r="AZ305" i="2" s="1"/>
  <c r="BA305" i="2" s="1"/>
  <c r="BD305" i="2" s="1"/>
  <c r="BE305" i="2" s="1"/>
  <c r="Z239" i="2"/>
  <c r="AB239" i="2" s="1"/>
  <c r="AD239" i="2" s="1"/>
  <c r="AF239" i="2" s="1"/>
  <c r="AH239" i="2" s="1"/>
  <c r="AJ239" i="2" s="1"/>
  <c r="AL239" i="2" s="1"/>
  <c r="AN239" i="2" s="1"/>
  <c r="AP239" i="2" s="1"/>
  <c r="AR239" i="2" s="1"/>
  <c r="AT239" i="2" s="1"/>
  <c r="AV239" i="2" s="1"/>
  <c r="AX239" i="2" s="1"/>
  <c r="AZ239" i="2" s="1"/>
  <c r="BA239" i="2" s="1"/>
  <c r="BD239" i="2" s="1"/>
  <c r="BE239" i="2" s="1"/>
  <c r="Z37" i="2"/>
  <c r="AB37" i="2" s="1"/>
  <c r="AD37" i="2" s="1"/>
  <c r="AF37" i="2" s="1"/>
  <c r="AH37" i="2" s="1"/>
  <c r="AJ37" i="2" s="1"/>
  <c r="AL37" i="2" s="1"/>
  <c r="AN37" i="2" s="1"/>
  <c r="AP37" i="2" s="1"/>
  <c r="AR37" i="2" s="1"/>
  <c r="AT37" i="2" s="1"/>
  <c r="AV37" i="2" s="1"/>
  <c r="AX37" i="2" s="1"/>
  <c r="AZ37" i="2" s="1"/>
  <c r="BA37" i="2" s="1"/>
  <c r="BD37" i="2" s="1"/>
  <c r="BE37" i="2" s="1"/>
  <c r="Z431" i="2"/>
  <c r="AB431" i="2" s="1"/>
  <c r="AD431" i="2" s="1"/>
  <c r="AF431" i="2" s="1"/>
  <c r="AH431" i="2" s="1"/>
  <c r="AJ431" i="2" s="1"/>
  <c r="AL431" i="2" s="1"/>
  <c r="AN431" i="2" s="1"/>
  <c r="AP431" i="2" s="1"/>
  <c r="AR431" i="2" s="1"/>
  <c r="AT431" i="2" s="1"/>
  <c r="AV431" i="2" s="1"/>
  <c r="AX431" i="2" s="1"/>
  <c r="AZ431" i="2" s="1"/>
  <c r="BA431" i="2" s="1"/>
  <c r="BD431" i="2" s="1"/>
  <c r="BE431" i="2" s="1"/>
  <c r="Z375" i="2"/>
  <c r="AB375" i="2" s="1"/>
  <c r="AD375" i="2" s="1"/>
  <c r="AF375" i="2" s="1"/>
  <c r="AH375" i="2" s="1"/>
  <c r="AJ375" i="2" s="1"/>
  <c r="AL375" i="2" s="1"/>
  <c r="AN375" i="2" s="1"/>
  <c r="AP375" i="2" s="1"/>
  <c r="AR375" i="2" s="1"/>
  <c r="AT375" i="2" s="1"/>
  <c r="AV375" i="2" s="1"/>
  <c r="AX375" i="2" s="1"/>
  <c r="AZ375" i="2" s="1"/>
  <c r="BA375" i="2" s="1"/>
  <c r="BD375" i="2" s="1"/>
  <c r="BE375" i="2" s="1"/>
  <c r="Z202" i="2"/>
  <c r="AB202" i="2" s="1"/>
  <c r="AD202" i="2" s="1"/>
  <c r="AF202" i="2" s="1"/>
  <c r="AH202" i="2" s="1"/>
  <c r="AJ202" i="2" s="1"/>
  <c r="AL202" i="2" s="1"/>
  <c r="AN202" i="2" s="1"/>
  <c r="AP202" i="2" s="1"/>
  <c r="AR202" i="2" s="1"/>
  <c r="AT202" i="2" s="1"/>
  <c r="AV202" i="2" s="1"/>
  <c r="AX202" i="2" s="1"/>
  <c r="AZ202" i="2" s="1"/>
  <c r="BA202" i="2" s="1"/>
  <c r="BD202" i="2" s="1"/>
  <c r="BE202" i="2" s="1"/>
  <c r="Z396" i="2"/>
  <c r="AB396" i="2" s="1"/>
  <c r="AD396" i="2" s="1"/>
  <c r="AF396" i="2" s="1"/>
  <c r="AH396" i="2" s="1"/>
  <c r="AJ396" i="2" s="1"/>
  <c r="AL396" i="2" s="1"/>
  <c r="AN396" i="2" s="1"/>
  <c r="AP396" i="2" s="1"/>
  <c r="AR396" i="2" s="1"/>
  <c r="AT396" i="2" s="1"/>
  <c r="AV396" i="2" s="1"/>
  <c r="AX396" i="2" s="1"/>
  <c r="AZ396" i="2" s="1"/>
  <c r="BA396" i="2" s="1"/>
  <c r="BD396" i="2" s="1"/>
  <c r="BE396" i="2" s="1"/>
  <c r="Z367" i="2"/>
  <c r="AB367" i="2" s="1"/>
  <c r="AD367" i="2" s="1"/>
  <c r="AF367" i="2" s="1"/>
  <c r="AH367" i="2" s="1"/>
  <c r="AJ367" i="2" s="1"/>
  <c r="AL367" i="2" s="1"/>
  <c r="AN367" i="2" s="1"/>
  <c r="AP367" i="2" s="1"/>
  <c r="AR367" i="2" s="1"/>
  <c r="AT367" i="2" s="1"/>
  <c r="AV367" i="2" s="1"/>
  <c r="AX367" i="2" s="1"/>
  <c r="AZ367" i="2" s="1"/>
  <c r="BA367" i="2" s="1"/>
  <c r="BD367" i="2" s="1"/>
  <c r="BE367" i="2" s="1"/>
  <c r="Z169" i="2"/>
  <c r="AB169" i="2" s="1"/>
  <c r="AD169" i="2" s="1"/>
  <c r="AF169" i="2" s="1"/>
  <c r="AH169" i="2" s="1"/>
  <c r="AJ169" i="2" s="1"/>
  <c r="AL169" i="2" s="1"/>
  <c r="AN169" i="2" s="1"/>
  <c r="AP169" i="2" s="1"/>
  <c r="AR169" i="2" s="1"/>
  <c r="AT169" i="2" s="1"/>
  <c r="AV169" i="2" s="1"/>
  <c r="AX169" i="2" s="1"/>
  <c r="AZ169" i="2" s="1"/>
  <c r="BA169" i="2" s="1"/>
  <c r="BD169" i="2" s="1"/>
  <c r="BE169" i="2" s="1"/>
  <c r="Z210" i="2"/>
  <c r="AB210" i="2" s="1"/>
  <c r="AD210" i="2" s="1"/>
  <c r="AF210" i="2" s="1"/>
  <c r="AH210" i="2" s="1"/>
  <c r="AJ210" i="2" s="1"/>
  <c r="AL210" i="2" s="1"/>
  <c r="AN210" i="2" s="1"/>
  <c r="AP210" i="2" s="1"/>
  <c r="AR210" i="2" s="1"/>
  <c r="AT210" i="2" s="1"/>
  <c r="AV210" i="2" s="1"/>
  <c r="AX210" i="2" s="1"/>
  <c r="AZ210" i="2" s="1"/>
  <c r="BA210" i="2" s="1"/>
  <c r="BD210" i="2" s="1"/>
  <c r="BE210" i="2" s="1"/>
  <c r="Z387" i="2"/>
  <c r="AB387" i="2" s="1"/>
  <c r="AD387" i="2" s="1"/>
  <c r="AF387" i="2" s="1"/>
  <c r="AH387" i="2" s="1"/>
  <c r="AJ387" i="2" s="1"/>
  <c r="AL387" i="2" s="1"/>
  <c r="AN387" i="2" s="1"/>
  <c r="AP387" i="2" s="1"/>
  <c r="AR387" i="2" s="1"/>
  <c r="AT387" i="2" s="1"/>
  <c r="AV387" i="2" s="1"/>
  <c r="AX387" i="2" s="1"/>
  <c r="AZ387" i="2" s="1"/>
  <c r="BA387" i="2" s="1"/>
  <c r="BD387" i="2" s="1"/>
  <c r="BE387" i="2" s="1"/>
  <c r="Z130" i="2"/>
  <c r="AB130" i="2" s="1"/>
  <c r="AD130" i="2" s="1"/>
  <c r="AF130" i="2" s="1"/>
  <c r="AH130" i="2" s="1"/>
  <c r="AJ130" i="2" s="1"/>
  <c r="AL130" i="2" s="1"/>
  <c r="AN130" i="2" s="1"/>
  <c r="AP130" i="2" s="1"/>
  <c r="AR130" i="2" s="1"/>
  <c r="AT130" i="2" s="1"/>
  <c r="AV130" i="2" s="1"/>
  <c r="AX130" i="2" s="1"/>
  <c r="AZ130" i="2" s="1"/>
  <c r="BA130" i="2" s="1"/>
  <c r="BD130" i="2" s="1"/>
  <c r="BE130" i="2" s="1"/>
  <c r="Z285" i="2"/>
  <c r="AB285" i="2" s="1"/>
  <c r="AD285" i="2" s="1"/>
  <c r="AF285" i="2" s="1"/>
  <c r="AH285" i="2" s="1"/>
  <c r="AJ285" i="2" s="1"/>
  <c r="AL285" i="2" s="1"/>
  <c r="AN285" i="2" s="1"/>
  <c r="AP285" i="2" s="1"/>
  <c r="AR285" i="2" s="1"/>
  <c r="AT285" i="2" s="1"/>
  <c r="AV285" i="2" s="1"/>
  <c r="AX285" i="2" s="1"/>
  <c r="AZ285" i="2" s="1"/>
  <c r="BA285" i="2" s="1"/>
  <c r="BD285" i="2" s="1"/>
  <c r="BE285" i="2" s="1"/>
  <c r="Z403" i="2"/>
  <c r="AB403" i="2" s="1"/>
  <c r="AD403" i="2" s="1"/>
  <c r="AF403" i="2" s="1"/>
  <c r="AH403" i="2" s="1"/>
  <c r="AJ403" i="2" s="1"/>
  <c r="AL403" i="2" s="1"/>
  <c r="AN403" i="2" s="1"/>
  <c r="AP403" i="2" s="1"/>
  <c r="AR403" i="2" s="1"/>
  <c r="AT403" i="2" s="1"/>
  <c r="AV403" i="2" s="1"/>
  <c r="AX403" i="2" s="1"/>
  <c r="AZ403" i="2" s="1"/>
  <c r="BA403" i="2" s="1"/>
  <c r="BD403" i="2" s="1"/>
  <c r="BE403" i="2" s="1"/>
  <c r="Z427" i="2"/>
  <c r="AB427" i="2" s="1"/>
  <c r="AD427" i="2" s="1"/>
  <c r="AF427" i="2" s="1"/>
  <c r="AH427" i="2" s="1"/>
  <c r="AJ427" i="2" s="1"/>
  <c r="AL427" i="2" s="1"/>
  <c r="AN427" i="2" s="1"/>
  <c r="AP427" i="2" s="1"/>
  <c r="AR427" i="2" s="1"/>
  <c r="AT427" i="2" s="1"/>
  <c r="AV427" i="2" s="1"/>
  <c r="AX427" i="2" s="1"/>
  <c r="AZ427" i="2" s="1"/>
  <c r="BA427" i="2" s="1"/>
  <c r="BD427" i="2" s="1"/>
  <c r="BE427" i="2" s="1"/>
  <c r="Z69" i="2"/>
  <c r="AB69" i="2" s="1"/>
  <c r="AD69" i="2" s="1"/>
  <c r="AF69" i="2" s="1"/>
  <c r="AH69" i="2" s="1"/>
  <c r="AJ69" i="2" s="1"/>
  <c r="AL69" i="2" s="1"/>
  <c r="AN69" i="2" s="1"/>
  <c r="AP69" i="2" s="1"/>
  <c r="AR69" i="2" s="1"/>
  <c r="AT69" i="2" s="1"/>
  <c r="AV69" i="2" s="1"/>
  <c r="AX69" i="2" s="1"/>
  <c r="AZ69" i="2" s="1"/>
  <c r="BA69" i="2" s="1"/>
  <c r="BD69" i="2" s="1"/>
  <c r="BE69" i="2" s="1"/>
  <c r="Z129" i="2"/>
  <c r="AB129" i="2" s="1"/>
  <c r="AD129" i="2" s="1"/>
  <c r="AF129" i="2" s="1"/>
  <c r="AH129" i="2" s="1"/>
  <c r="AJ129" i="2" s="1"/>
  <c r="AL129" i="2" s="1"/>
  <c r="AN129" i="2" s="1"/>
  <c r="AP129" i="2" s="1"/>
  <c r="AR129" i="2" s="1"/>
  <c r="AT129" i="2" s="1"/>
  <c r="AV129" i="2" s="1"/>
  <c r="AX129" i="2" s="1"/>
  <c r="AZ129" i="2" s="1"/>
  <c r="BA129" i="2" s="1"/>
  <c r="BD129" i="2" s="1"/>
  <c r="BE129" i="2" s="1"/>
  <c r="Z237" i="2"/>
  <c r="AB237" i="2" s="1"/>
  <c r="AD237" i="2" s="1"/>
  <c r="AF237" i="2" s="1"/>
  <c r="AH237" i="2" s="1"/>
  <c r="AJ237" i="2" s="1"/>
  <c r="AL237" i="2" s="1"/>
  <c r="AN237" i="2" s="1"/>
  <c r="AP237" i="2" s="1"/>
  <c r="AR237" i="2" s="1"/>
  <c r="AT237" i="2" s="1"/>
  <c r="AV237" i="2" s="1"/>
  <c r="AX237" i="2" s="1"/>
  <c r="AZ237" i="2" s="1"/>
  <c r="BA237" i="2" s="1"/>
  <c r="BD237" i="2" s="1"/>
  <c r="BE237" i="2" s="1"/>
  <c r="Z163" i="2"/>
  <c r="AB163" i="2" s="1"/>
  <c r="AD163" i="2" s="1"/>
  <c r="AF163" i="2" s="1"/>
  <c r="AH163" i="2" s="1"/>
  <c r="AJ163" i="2" s="1"/>
  <c r="AL163" i="2" s="1"/>
  <c r="AN163" i="2" s="1"/>
  <c r="AP163" i="2" s="1"/>
  <c r="AR163" i="2" s="1"/>
  <c r="AT163" i="2" s="1"/>
  <c r="AV163" i="2" s="1"/>
  <c r="AX163" i="2" s="1"/>
  <c r="AZ163" i="2" s="1"/>
  <c r="BA163" i="2" s="1"/>
  <c r="BD163" i="2" s="1"/>
  <c r="BE163" i="2" s="1"/>
  <c r="Z170" i="2"/>
  <c r="AB170" i="2" s="1"/>
  <c r="AD170" i="2" s="1"/>
  <c r="AF170" i="2" s="1"/>
  <c r="AH170" i="2" s="1"/>
  <c r="AJ170" i="2" s="1"/>
  <c r="AL170" i="2" s="1"/>
  <c r="AN170" i="2" s="1"/>
  <c r="AP170" i="2" s="1"/>
  <c r="AR170" i="2" s="1"/>
  <c r="AT170" i="2" s="1"/>
  <c r="AV170" i="2" s="1"/>
  <c r="AX170" i="2" s="1"/>
  <c r="AZ170" i="2" s="1"/>
  <c r="BA170" i="2" s="1"/>
  <c r="BD170" i="2" s="1"/>
  <c r="BE170" i="2" s="1"/>
  <c r="Z483" i="2"/>
  <c r="AB483" i="2" s="1"/>
  <c r="AD483" i="2" s="1"/>
  <c r="AF483" i="2" s="1"/>
  <c r="AH483" i="2" s="1"/>
  <c r="AJ483" i="2" s="1"/>
  <c r="AL483" i="2" s="1"/>
  <c r="AN483" i="2" s="1"/>
  <c r="AP483" i="2" s="1"/>
  <c r="AR483" i="2" s="1"/>
  <c r="AT483" i="2" s="1"/>
  <c r="AV483" i="2" s="1"/>
  <c r="AX483" i="2" s="1"/>
  <c r="AZ483" i="2" s="1"/>
  <c r="BA483" i="2" s="1"/>
  <c r="BD483" i="2" s="1"/>
  <c r="BE483" i="2" s="1"/>
  <c r="Z420" i="2"/>
  <c r="AB420" i="2" s="1"/>
  <c r="AD420" i="2" s="1"/>
  <c r="AF420" i="2" s="1"/>
  <c r="AH420" i="2" s="1"/>
  <c r="AJ420" i="2" s="1"/>
  <c r="AL420" i="2" s="1"/>
  <c r="AN420" i="2" s="1"/>
  <c r="AP420" i="2" s="1"/>
  <c r="AR420" i="2" s="1"/>
  <c r="AT420" i="2" s="1"/>
  <c r="AV420" i="2" s="1"/>
  <c r="AX420" i="2" s="1"/>
  <c r="AZ420" i="2" s="1"/>
  <c r="BA420" i="2" s="1"/>
  <c r="BD420" i="2" s="1"/>
  <c r="BE420" i="2" s="1"/>
  <c r="Z217" i="2"/>
  <c r="AB217" i="2" s="1"/>
  <c r="AD217" i="2" s="1"/>
  <c r="AF217" i="2" s="1"/>
  <c r="AH217" i="2" s="1"/>
  <c r="AJ217" i="2" s="1"/>
  <c r="AL217" i="2" s="1"/>
  <c r="AN217" i="2" s="1"/>
  <c r="AP217" i="2" s="1"/>
  <c r="AR217" i="2" s="1"/>
  <c r="AT217" i="2" s="1"/>
  <c r="AV217" i="2" s="1"/>
  <c r="AX217" i="2" s="1"/>
  <c r="AZ217" i="2" s="1"/>
  <c r="BA217" i="2" s="1"/>
  <c r="BD217" i="2" s="1"/>
  <c r="BE217" i="2" s="1"/>
  <c r="Z177" i="2"/>
  <c r="AB177" i="2" s="1"/>
  <c r="AD177" i="2" s="1"/>
  <c r="AF177" i="2" s="1"/>
  <c r="AH177" i="2" s="1"/>
  <c r="AJ177" i="2" s="1"/>
  <c r="AL177" i="2" s="1"/>
  <c r="AN177" i="2" s="1"/>
  <c r="AP177" i="2" s="1"/>
  <c r="AR177" i="2" s="1"/>
  <c r="AT177" i="2" s="1"/>
  <c r="AV177" i="2" s="1"/>
  <c r="AX177" i="2" s="1"/>
  <c r="AZ177" i="2" s="1"/>
  <c r="BA177" i="2" s="1"/>
  <c r="BD177" i="2" s="1"/>
  <c r="BE177" i="2" s="1"/>
  <c r="Z414" i="2"/>
  <c r="AB414" i="2" s="1"/>
  <c r="AD414" i="2" s="1"/>
  <c r="AF414" i="2" s="1"/>
  <c r="AH414" i="2" s="1"/>
  <c r="AJ414" i="2" s="1"/>
  <c r="AL414" i="2" s="1"/>
  <c r="AN414" i="2" s="1"/>
  <c r="AP414" i="2" s="1"/>
  <c r="AR414" i="2" s="1"/>
  <c r="AT414" i="2" s="1"/>
  <c r="AV414" i="2" s="1"/>
  <c r="AX414" i="2" s="1"/>
  <c r="AZ414" i="2" s="1"/>
  <c r="BA414" i="2" s="1"/>
  <c r="BD414" i="2" s="1"/>
  <c r="BE414" i="2" s="1"/>
  <c r="Z176" i="2"/>
  <c r="AB176" i="2" s="1"/>
  <c r="AD176" i="2" s="1"/>
  <c r="AF176" i="2" s="1"/>
  <c r="AH176" i="2" s="1"/>
  <c r="AJ176" i="2" s="1"/>
  <c r="AL176" i="2" s="1"/>
  <c r="AN176" i="2" s="1"/>
  <c r="AP176" i="2" s="1"/>
  <c r="AR176" i="2" s="1"/>
  <c r="AT176" i="2" s="1"/>
  <c r="AV176" i="2" s="1"/>
  <c r="AX176" i="2" s="1"/>
  <c r="AZ176" i="2" s="1"/>
  <c r="BA176" i="2" s="1"/>
  <c r="BD176" i="2" s="1"/>
  <c r="BE176" i="2" s="1"/>
  <c r="Z76" i="2"/>
  <c r="AB76" i="2" s="1"/>
  <c r="AD76" i="2" s="1"/>
  <c r="AF76" i="2" s="1"/>
  <c r="AH76" i="2" s="1"/>
  <c r="AJ76" i="2" s="1"/>
  <c r="AL76" i="2" s="1"/>
  <c r="AN76" i="2" s="1"/>
  <c r="AP76" i="2" s="1"/>
  <c r="AR76" i="2" s="1"/>
  <c r="AT76" i="2" s="1"/>
  <c r="AV76" i="2" s="1"/>
  <c r="AX76" i="2" s="1"/>
  <c r="AZ76" i="2" s="1"/>
  <c r="BA76" i="2" s="1"/>
  <c r="BD76" i="2" s="1"/>
  <c r="BE76" i="2" s="1"/>
  <c r="Z245" i="2"/>
  <c r="AB245" i="2" s="1"/>
  <c r="AD245" i="2" s="1"/>
  <c r="AF245" i="2" s="1"/>
  <c r="AH245" i="2" s="1"/>
  <c r="AJ245" i="2" s="1"/>
  <c r="AL245" i="2" s="1"/>
  <c r="AN245" i="2" s="1"/>
  <c r="AP245" i="2" s="1"/>
  <c r="AR245" i="2" s="1"/>
  <c r="AT245" i="2" s="1"/>
  <c r="AV245" i="2" s="1"/>
  <c r="AX245" i="2" s="1"/>
  <c r="AZ245" i="2" s="1"/>
  <c r="BA245" i="2" s="1"/>
  <c r="BD245" i="2" s="1"/>
  <c r="BE245" i="2" s="1"/>
  <c r="Z85" i="2"/>
  <c r="AB85" i="2" s="1"/>
  <c r="AD85" i="2" s="1"/>
  <c r="AF85" i="2" s="1"/>
  <c r="AH85" i="2" s="1"/>
  <c r="AJ85" i="2" s="1"/>
  <c r="AL85" i="2" s="1"/>
  <c r="AN85" i="2" s="1"/>
  <c r="AP85" i="2" s="1"/>
  <c r="AR85" i="2" s="1"/>
  <c r="AT85" i="2" s="1"/>
  <c r="AV85" i="2" s="1"/>
  <c r="AX85" i="2" s="1"/>
  <c r="AZ85" i="2" s="1"/>
  <c r="BA85" i="2" s="1"/>
  <c r="BD85" i="2" s="1"/>
  <c r="BE85" i="2" s="1"/>
  <c r="Z201" i="2"/>
  <c r="AB201" i="2" s="1"/>
  <c r="AD201" i="2" s="1"/>
  <c r="AF201" i="2" s="1"/>
  <c r="AH201" i="2" s="1"/>
  <c r="AJ201" i="2" s="1"/>
  <c r="AL201" i="2" s="1"/>
  <c r="AN201" i="2" s="1"/>
  <c r="AP201" i="2" s="1"/>
  <c r="AR201" i="2" s="1"/>
  <c r="AT201" i="2" s="1"/>
  <c r="AV201" i="2" s="1"/>
  <c r="AX201" i="2" s="1"/>
  <c r="AZ201" i="2" s="1"/>
  <c r="BA201" i="2" s="1"/>
  <c r="BD201" i="2" s="1"/>
  <c r="BE201" i="2" s="1"/>
  <c r="Z389" i="2"/>
  <c r="AB389" i="2" s="1"/>
  <c r="AD389" i="2" s="1"/>
  <c r="AF389" i="2" s="1"/>
  <c r="AH389" i="2" s="1"/>
  <c r="AJ389" i="2" s="1"/>
  <c r="AL389" i="2" s="1"/>
  <c r="AN389" i="2" s="1"/>
  <c r="AP389" i="2" s="1"/>
  <c r="AR389" i="2" s="1"/>
  <c r="AT389" i="2" s="1"/>
  <c r="AV389" i="2" s="1"/>
  <c r="AX389" i="2" s="1"/>
  <c r="AZ389" i="2" s="1"/>
  <c r="BA389" i="2" s="1"/>
  <c r="BD389" i="2" s="1"/>
  <c r="BE389" i="2" s="1"/>
  <c r="Z44" i="2"/>
  <c r="AB44" i="2" s="1"/>
  <c r="AD44" i="2" s="1"/>
  <c r="AF44" i="2" s="1"/>
  <c r="AH44" i="2" s="1"/>
  <c r="AJ44" i="2" s="1"/>
  <c r="AL44" i="2" s="1"/>
  <c r="AN44" i="2" s="1"/>
  <c r="AP44" i="2" s="1"/>
  <c r="AR44" i="2" s="1"/>
  <c r="AT44" i="2" s="1"/>
  <c r="AV44" i="2" s="1"/>
  <c r="AX44" i="2" s="1"/>
  <c r="AZ44" i="2" s="1"/>
  <c r="BA44" i="2" s="1"/>
  <c r="BD44" i="2" s="1"/>
  <c r="BE44" i="2" s="1"/>
  <c r="Z46" i="2"/>
  <c r="AB46" i="2" s="1"/>
  <c r="AD46" i="2" s="1"/>
  <c r="AF46" i="2" s="1"/>
  <c r="AH46" i="2" s="1"/>
  <c r="AJ46" i="2" s="1"/>
  <c r="AL46" i="2" s="1"/>
  <c r="AN46" i="2" s="1"/>
  <c r="AP46" i="2" s="1"/>
  <c r="AR46" i="2" s="1"/>
  <c r="AT46" i="2" s="1"/>
  <c r="AV46" i="2" s="1"/>
  <c r="AX46" i="2" s="1"/>
  <c r="AZ46" i="2" s="1"/>
  <c r="BA46" i="2" s="1"/>
  <c r="BD46" i="2" s="1"/>
  <c r="BE46" i="2" s="1"/>
  <c r="Z474" i="2"/>
  <c r="AB474" i="2" s="1"/>
  <c r="AD474" i="2" s="1"/>
  <c r="AF474" i="2" s="1"/>
  <c r="AH474" i="2" s="1"/>
  <c r="AJ474" i="2" s="1"/>
  <c r="AL474" i="2" s="1"/>
  <c r="AN474" i="2" s="1"/>
  <c r="AP474" i="2" s="1"/>
  <c r="AR474" i="2" s="1"/>
  <c r="AT474" i="2" s="1"/>
  <c r="AV474" i="2" s="1"/>
  <c r="AX474" i="2" s="1"/>
  <c r="AZ474" i="2" s="1"/>
  <c r="BA474" i="2" s="1"/>
  <c r="BD474" i="2" s="1"/>
  <c r="BE474" i="2" s="1"/>
  <c r="Z146" i="2"/>
  <c r="AB146" i="2" s="1"/>
  <c r="AD146" i="2" s="1"/>
  <c r="AF146" i="2" s="1"/>
  <c r="AH146" i="2" s="1"/>
  <c r="AJ146" i="2" s="1"/>
  <c r="AL146" i="2" s="1"/>
  <c r="AN146" i="2" s="1"/>
  <c r="AP146" i="2" s="1"/>
  <c r="AR146" i="2" s="1"/>
  <c r="AT146" i="2" s="1"/>
  <c r="AV146" i="2" s="1"/>
  <c r="AX146" i="2" s="1"/>
  <c r="AZ146" i="2" s="1"/>
  <c r="BA146" i="2" s="1"/>
  <c r="BD146" i="2" s="1"/>
  <c r="BE146" i="2" s="1"/>
  <c r="Z203" i="2"/>
  <c r="AB203" i="2" s="1"/>
  <c r="AD203" i="2" s="1"/>
  <c r="AF203" i="2" s="1"/>
  <c r="AH203" i="2" s="1"/>
  <c r="AJ203" i="2" s="1"/>
  <c r="AL203" i="2" s="1"/>
  <c r="AN203" i="2" s="1"/>
  <c r="AP203" i="2" s="1"/>
  <c r="AR203" i="2" s="1"/>
  <c r="AT203" i="2" s="1"/>
  <c r="AV203" i="2" s="1"/>
  <c r="AX203" i="2" s="1"/>
  <c r="AZ203" i="2" s="1"/>
  <c r="BA203" i="2" s="1"/>
  <c r="BD203" i="2" s="1"/>
  <c r="BE203" i="2" s="1"/>
  <c r="Z435" i="2"/>
  <c r="AB435" i="2" s="1"/>
  <c r="AD435" i="2" s="1"/>
  <c r="AF435" i="2" s="1"/>
  <c r="AH435" i="2" s="1"/>
  <c r="AJ435" i="2" s="1"/>
  <c r="AL435" i="2" s="1"/>
  <c r="AN435" i="2" s="1"/>
  <c r="AP435" i="2" s="1"/>
  <c r="AR435" i="2" s="1"/>
  <c r="AT435" i="2" s="1"/>
  <c r="AV435" i="2" s="1"/>
  <c r="AX435" i="2" s="1"/>
  <c r="AZ435" i="2" s="1"/>
  <c r="BA435" i="2" s="1"/>
  <c r="BD435" i="2" s="1"/>
  <c r="BE435" i="2" s="1"/>
  <c r="Z247" i="2"/>
  <c r="AB247" i="2" s="1"/>
  <c r="AD247" i="2" s="1"/>
  <c r="AF247" i="2" s="1"/>
  <c r="AH247" i="2" s="1"/>
  <c r="AJ247" i="2" s="1"/>
  <c r="AL247" i="2" s="1"/>
  <c r="AN247" i="2" s="1"/>
  <c r="AP247" i="2" s="1"/>
  <c r="AR247" i="2" s="1"/>
  <c r="AT247" i="2" s="1"/>
  <c r="AV247" i="2" s="1"/>
  <c r="AX247" i="2" s="1"/>
  <c r="AZ247" i="2" s="1"/>
  <c r="BA247" i="2" s="1"/>
  <c r="BD247" i="2" s="1"/>
  <c r="BE247" i="2" s="1"/>
  <c r="Z55" i="2"/>
  <c r="AB55" i="2" s="1"/>
  <c r="AD55" i="2" s="1"/>
  <c r="AF55" i="2" s="1"/>
  <c r="AH55" i="2" s="1"/>
  <c r="AJ55" i="2" s="1"/>
  <c r="AL55" i="2" s="1"/>
  <c r="AN55" i="2" s="1"/>
  <c r="AP55" i="2" s="1"/>
  <c r="AR55" i="2" s="1"/>
  <c r="AT55" i="2" s="1"/>
  <c r="AV55" i="2" s="1"/>
  <c r="AX55" i="2" s="1"/>
  <c r="AZ55" i="2" s="1"/>
  <c r="BA55" i="2" s="1"/>
  <c r="BD55" i="2" s="1"/>
  <c r="BE55" i="2" s="1"/>
  <c r="Z38" i="2"/>
  <c r="AB38" i="2" s="1"/>
  <c r="AD38" i="2" s="1"/>
  <c r="AF38" i="2" s="1"/>
  <c r="AH38" i="2" s="1"/>
  <c r="AJ38" i="2" s="1"/>
  <c r="AL38" i="2" s="1"/>
  <c r="AN38" i="2" s="1"/>
  <c r="AP38" i="2" s="1"/>
  <c r="AR38" i="2" s="1"/>
  <c r="AT38" i="2" s="1"/>
  <c r="AV38" i="2" s="1"/>
  <c r="AX38" i="2" s="1"/>
  <c r="AZ38" i="2" s="1"/>
  <c r="BA38" i="2" s="1"/>
  <c r="BD38" i="2" s="1"/>
  <c r="BE38" i="2" s="1"/>
  <c r="Z93" i="2"/>
  <c r="AB93" i="2" s="1"/>
  <c r="AD93" i="2" s="1"/>
  <c r="AF93" i="2" s="1"/>
  <c r="AH93" i="2" s="1"/>
  <c r="AJ93" i="2" s="1"/>
  <c r="AL93" i="2" s="1"/>
  <c r="AN93" i="2" s="1"/>
  <c r="AP93" i="2" s="1"/>
  <c r="AR93" i="2" s="1"/>
  <c r="AT93" i="2" s="1"/>
  <c r="AV93" i="2" s="1"/>
  <c r="AX93" i="2" s="1"/>
  <c r="AZ93" i="2" s="1"/>
  <c r="BA93" i="2" s="1"/>
  <c r="BD93" i="2" s="1"/>
  <c r="BE93" i="2" s="1"/>
  <c r="Z301" i="2"/>
  <c r="AB301" i="2" s="1"/>
  <c r="AD301" i="2" s="1"/>
  <c r="AF301" i="2" s="1"/>
  <c r="AH301" i="2" s="1"/>
  <c r="AJ301" i="2" s="1"/>
  <c r="AL301" i="2" s="1"/>
  <c r="AN301" i="2" s="1"/>
  <c r="AP301" i="2" s="1"/>
  <c r="AR301" i="2" s="1"/>
  <c r="AT301" i="2" s="1"/>
  <c r="AV301" i="2" s="1"/>
  <c r="AX301" i="2" s="1"/>
  <c r="AZ301" i="2" s="1"/>
  <c r="BA301" i="2" s="1"/>
  <c r="BD301" i="2" s="1"/>
  <c r="BE301" i="2" s="1"/>
  <c r="Z24" i="2"/>
  <c r="AB24" i="2" s="1"/>
  <c r="AD24" i="2" s="1"/>
  <c r="AF24" i="2" s="1"/>
  <c r="AH24" i="2" s="1"/>
  <c r="AJ24" i="2" s="1"/>
  <c r="AL24" i="2" s="1"/>
  <c r="AN24" i="2" s="1"/>
  <c r="AP24" i="2" s="1"/>
  <c r="AR24" i="2" s="1"/>
  <c r="AT24" i="2" s="1"/>
  <c r="AV24" i="2" s="1"/>
  <c r="AX24" i="2" s="1"/>
  <c r="AZ24" i="2" s="1"/>
  <c r="BA24" i="2" s="1"/>
  <c r="BD24" i="2" s="1"/>
  <c r="BE24" i="2" s="1"/>
  <c r="Z147" i="2"/>
  <c r="AB147" i="2" s="1"/>
  <c r="AD147" i="2" s="1"/>
  <c r="AF147" i="2" s="1"/>
  <c r="AH147" i="2" s="1"/>
  <c r="AJ147" i="2" s="1"/>
  <c r="AL147" i="2" s="1"/>
  <c r="AN147" i="2" s="1"/>
  <c r="AP147" i="2" s="1"/>
  <c r="AR147" i="2" s="1"/>
  <c r="AT147" i="2" s="1"/>
  <c r="AV147" i="2" s="1"/>
  <c r="AX147" i="2" s="1"/>
  <c r="AZ147" i="2" s="1"/>
  <c r="BA147" i="2" s="1"/>
  <c r="BD147" i="2" s="1"/>
  <c r="BE147" i="2" s="1"/>
  <c r="Z497" i="2"/>
  <c r="AB497" i="2" s="1"/>
  <c r="AD497" i="2" s="1"/>
  <c r="AF497" i="2" s="1"/>
  <c r="AH497" i="2" s="1"/>
  <c r="AJ497" i="2" s="1"/>
  <c r="AL497" i="2" s="1"/>
  <c r="AN497" i="2" s="1"/>
  <c r="AP497" i="2" s="1"/>
  <c r="AR497" i="2" s="1"/>
  <c r="AT497" i="2" s="1"/>
  <c r="AV497" i="2" s="1"/>
  <c r="AX497" i="2" s="1"/>
  <c r="AZ497" i="2" s="1"/>
  <c r="BA497" i="2" s="1"/>
  <c r="BD497" i="2" s="1"/>
  <c r="BE497" i="2" s="1"/>
  <c r="Z437" i="2"/>
  <c r="AB437" i="2" s="1"/>
  <c r="AD437" i="2" s="1"/>
  <c r="AF437" i="2" s="1"/>
  <c r="AH437" i="2" s="1"/>
  <c r="AJ437" i="2" s="1"/>
  <c r="AL437" i="2" s="1"/>
  <c r="AN437" i="2" s="1"/>
  <c r="AP437" i="2" s="1"/>
  <c r="AR437" i="2" s="1"/>
  <c r="AT437" i="2" s="1"/>
  <c r="AV437" i="2" s="1"/>
  <c r="AX437" i="2" s="1"/>
  <c r="AZ437" i="2" s="1"/>
  <c r="BA437" i="2" s="1"/>
  <c r="BD437" i="2" s="1"/>
  <c r="BE437" i="2" s="1"/>
  <c r="Z481" i="2"/>
  <c r="AB481" i="2" s="1"/>
  <c r="AD481" i="2" s="1"/>
  <c r="AF481" i="2" s="1"/>
  <c r="AH481" i="2" s="1"/>
  <c r="AJ481" i="2" s="1"/>
  <c r="AL481" i="2" s="1"/>
  <c r="AN481" i="2" s="1"/>
  <c r="AP481" i="2" s="1"/>
  <c r="AR481" i="2" s="1"/>
  <c r="AT481" i="2" s="1"/>
  <c r="AV481" i="2" s="1"/>
  <c r="AX481" i="2" s="1"/>
  <c r="AZ481" i="2" s="1"/>
  <c r="BA481" i="2" s="1"/>
  <c r="BD481" i="2" s="1"/>
  <c r="BE481" i="2" s="1"/>
  <c r="Z464" i="2"/>
  <c r="AB464" i="2" s="1"/>
  <c r="AD464" i="2" s="1"/>
  <c r="AF464" i="2" s="1"/>
  <c r="AH464" i="2" s="1"/>
  <c r="AJ464" i="2" s="1"/>
  <c r="AL464" i="2" s="1"/>
  <c r="AN464" i="2" s="1"/>
  <c r="AP464" i="2" s="1"/>
  <c r="AR464" i="2" s="1"/>
  <c r="AT464" i="2" s="1"/>
  <c r="AV464" i="2" s="1"/>
  <c r="AX464" i="2" s="1"/>
  <c r="AZ464" i="2" s="1"/>
  <c r="BA464" i="2" s="1"/>
  <c r="BD464" i="2" s="1"/>
  <c r="BE464" i="2" s="1"/>
  <c r="Z443" i="2"/>
  <c r="AB443" i="2" s="1"/>
  <c r="AD443" i="2" s="1"/>
  <c r="AF443" i="2" s="1"/>
  <c r="AH443" i="2" s="1"/>
  <c r="AJ443" i="2" s="1"/>
  <c r="AL443" i="2" s="1"/>
  <c r="AN443" i="2" s="1"/>
  <c r="AP443" i="2" s="1"/>
  <c r="AR443" i="2" s="1"/>
  <c r="AT443" i="2" s="1"/>
  <c r="AV443" i="2" s="1"/>
  <c r="AX443" i="2" s="1"/>
  <c r="AZ443" i="2" s="1"/>
  <c r="BA443" i="2" s="1"/>
  <c r="BD443" i="2" s="1"/>
  <c r="BE443" i="2" s="1"/>
  <c r="Z458" i="2"/>
  <c r="AB458" i="2" s="1"/>
  <c r="AD458" i="2" s="1"/>
  <c r="AF458" i="2" s="1"/>
  <c r="AH458" i="2" s="1"/>
  <c r="AJ458" i="2" s="1"/>
  <c r="AL458" i="2" s="1"/>
  <c r="AN458" i="2" s="1"/>
  <c r="AP458" i="2" s="1"/>
  <c r="AR458" i="2" s="1"/>
  <c r="AT458" i="2" s="1"/>
  <c r="AV458" i="2" s="1"/>
  <c r="AX458" i="2" s="1"/>
  <c r="AZ458" i="2" s="1"/>
  <c r="BA458" i="2" s="1"/>
  <c r="BD458" i="2" s="1"/>
  <c r="BE458" i="2" s="1"/>
  <c r="Z138" i="2"/>
  <c r="AB138" i="2" s="1"/>
  <c r="AD138" i="2" s="1"/>
  <c r="AF138" i="2" s="1"/>
  <c r="AH138" i="2" s="1"/>
  <c r="AJ138" i="2" s="1"/>
  <c r="AL138" i="2" s="1"/>
  <c r="AN138" i="2" s="1"/>
  <c r="AP138" i="2" s="1"/>
  <c r="AR138" i="2" s="1"/>
  <c r="AT138" i="2" s="1"/>
  <c r="AV138" i="2" s="1"/>
  <c r="AX138" i="2" s="1"/>
  <c r="AZ138" i="2" s="1"/>
  <c r="BA138" i="2" s="1"/>
  <c r="BD138" i="2" s="1"/>
  <c r="BE138" i="2" s="1"/>
  <c r="Z360" i="2"/>
  <c r="AB360" i="2" s="1"/>
  <c r="AD360" i="2" s="1"/>
  <c r="AF360" i="2" s="1"/>
  <c r="AH360" i="2" s="1"/>
  <c r="AJ360" i="2" s="1"/>
  <c r="AL360" i="2" s="1"/>
  <c r="AN360" i="2" s="1"/>
  <c r="AP360" i="2" s="1"/>
  <c r="AR360" i="2" s="1"/>
  <c r="AT360" i="2" s="1"/>
  <c r="AV360" i="2" s="1"/>
  <c r="AX360" i="2" s="1"/>
  <c r="AZ360" i="2" s="1"/>
  <c r="BA360" i="2" s="1"/>
  <c r="BD360" i="2" s="1"/>
  <c r="BE360" i="2" s="1"/>
  <c r="Z23" i="2"/>
  <c r="AB23" i="2" s="1"/>
  <c r="AD23" i="2" s="1"/>
  <c r="AF23" i="2" s="1"/>
  <c r="AH23" i="2" s="1"/>
  <c r="AJ23" i="2" s="1"/>
  <c r="AL23" i="2" s="1"/>
  <c r="AN23" i="2" s="1"/>
  <c r="AP23" i="2" s="1"/>
  <c r="AR23" i="2" s="1"/>
  <c r="AT23" i="2" s="1"/>
  <c r="AV23" i="2" s="1"/>
  <c r="AX23" i="2" s="1"/>
  <c r="AZ23" i="2" s="1"/>
  <c r="BA23" i="2" s="1"/>
  <c r="BD23" i="2" s="1"/>
  <c r="BE23" i="2" s="1"/>
  <c r="Z232" i="2"/>
  <c r="AB232" i="2" s="1"/>
  <c r="AD232" i="2" s="1"/>
  <c r="AF232" i="2" s="1"/>
  <c r="AH232" i="2" s="1"/>
  <c r="AJ232" i="2" s="1"/>
  <c r="AL232" i="2" s="1"/>
  <c r="AN232" i="2" s="1"/>
  <c r="AP232" i="2" s="1"/>
  <c r="AR232" i="2" s="1"/>
  <c r="AT232" i="2" s="1"/>
  <c r="AV232" i="2" s="1"/>
  <c r="AX232" i="2" s="1"/>
  <c r="AZ232" i="2" s="1"/>
  <c r="BA232" i="2" s="1"/>
  <c r="BD232" i="2" s="1"/>
  <c r="BE232" i="2" s="1"/>
  <c r="Z155" i="2"/>
  <c r="AB155" i="2" s="1"/>
  <c r="AD155" i="2" s="1"/>
  <c r="AF155" i="2" s="1"/>
  <c r="AH155" i="2" s="1"/>
  <c r="AJ155" i="2" s="1"/>
  <c r="AL155" i="2" s="1"/>
  <c r="AN155" i="2" s="1"/>
  <c r="AP155" i="2" s="1"/>
  <c r="AR155" i="2" s="1"/>
  <c r="AT155" i="2" s="1"/>
  <c r="AV155" i="2" s="1"/>
  <c r="AX155" i="2" s="1"/>
  <c r="AZ155" i="2" s="1"/>
  <c r="BA155" i="2" s="1"/>
  <c r="BD155" i="2" s="1"/>
  <c r="BE155" i="2" s="1"/>
  <c r="Z185" i="2"/>
  <c r="AB185" i="2" s="1"/>
  <c r="AD185" i="2" s="1"/>
  <c r="AF185" i="2" s="1"/>
  <c r="AH185" i="2" s="1"/>
  <c r="AJ185" i="2" s="1"/>
  <c r="AL185" i="2" s="1"/>
  <c r="AN185" i="2" s="1"/>
  <c r="AP185" i="2" s="1"/>
  <c r="AR185" i="2" s="1"/>
  <c r="AT185" i="2" s="1"/>
  <c r="AV185" i="2" s="1"/>
  <c r="AX185" i="2" s="1"/>
  <c r="AZ185" i="2" s="1"/>
  <c r="BA185" i="2" s="1"/>
  <c r="BD185" i="2" s="1"/>
  <c r="BE185" i="2" s="1"/>
  <c r="Z275" i="2"/>
  <c r="AB275" i="2" s="1"/>
  <c r="AD275" i="2" s="1"/>
  <c r="AF275" i="2" s="1"/>
  <c r="AH275" i="2" s="1"/>
  <c r="AJ275" i="2" s="1"/>
  <c r="AL275" i="2" s="1"/>
  <c r="AN275" i="2" s="1"/>
  <c r="AP275" i="2" s="1"/>
  <c r="AR275" i="2" s="1"/>
  <c r="AT275" i="2" s="1"/>
  <c r="AV275" i="2" s="1"/>
  <c r="AX275" i="2" s="1"/>
  <c r="AZ275" i="2" s="1"/>
  <c r="BA275" i="2" s="1"/>
  <c r="BD275" i="2" s="1"/>
  <c r="BE275" i="2" s="1"/>
  <c r="Z411" i="2"/>
  <c r="AB411" i="2" s="1"/>
  <c r="AD411" i="2" s="1"/>
  <c r="AF411" i="2" s="1"/>
  <c r="AH411" i="2" s="1"/>
  <c r="AJ411" i="2" s="1"/>
  <c r="AL411" i="2" s="1"/>
  <c r="AN411" i="2" s="1"/>
  <c r="AP411" i="2" s="1"/>
  <c r="AR411" i="2" s="1"/>
  <c r="AT411" i="2" s="1"/>
  <c r="AV411" i="2" s="1"/>
  <c r="AX411" i="2" s="1"/>
  <c r="AZ411" i="2" s="1"/>
  <c r="BA411" i="2" s="1"/>
  <c r="BD411" i="2" s="1"/>
  <c r="BE411" i="2" s="1"/>
  <c r="Z60" i="2"/>
  <c r="AB60" i="2" s="1"/>
  <c r="AD60" i="2" s="1"/>
  <c r="AF60" i="2" s="1"/>
  <c r="AH60" i="2" s="1"/>
  <c r="AJ60" i="2" s="1"/>
  <c r="AL60" i="2" s="1"/>
  <c r="AN60" i="2" s="1"/>
  <c r="AP60" i="2" s="1"/>
  <c r="AR60" i="2" s="1"/>
  <c r="AT60" i="2" s="1"/>
  <c r="AV60" i="2" s="1"/>
  <c r="AX60" i="2" s="1"/>
  <c r="AZ60" i="2" s="1"/>
  <c r="BA60" i="2" s="1"/>
  <c r="BD60" i="2" s="1"/>
  <c r="BE60" i="2" s="1"/>
  <c r="Z369" i="2"/>
  <c r="AB369" i="2" s="1"/>
  <c r="AD369" i="2" s="1"/>
  <c r="AF369" i="2" s="1"/>
  <c r="AH369" i="2" s="1"/>
  <c r="AJ369" i="2" s="1"/>
  <c r="AL369" i="2" s="1"/>
  <c r="AN369" i="2" s="1"/>
  <c r="AP369" i="2" s="1"/>
  <c r="AR369" i="2" s="1"/>
  <c r="AT369" i="2" s="1"/>
  <c r="AV369" i="2" s="1"/>
  <c r="AX369" i="2" s="1"/>
  <c r="AZ369" i="2" s="1"/>
  <c r="BA369" i="2" s="1"/>
  <c r="BD369" i="2" s="1"/>
  <c r="BE369" i="2" s="1"/>
  <c r="Z223" i="2"/>
  <c r="AB223" i="2" s="1"/>
  <c r="AD223" i="2" s="1"/>
  <c r="AF223" i="2" s="1"/>
  <c r="AH223" i="2" s="1"/>
  <c r="AJ223" i="2" s="1"/>
  <c r="AL223" i="2" s="1"/>
  <c r="AN223" i="2" s="1"/>
  <c r="AP223" i="2" s="1"/>
  <c r="AR223" i="2" s="1"/>
  <c r="AT223" i="2" s="1"/>
  <c r="AV223" i="2" s="1"/>
  <c r="AX223" i="2" s="1"/>
  <c r="AZ223" i="2" s="1"/>
  <c r="BA223" i="2" s="1"/>
  <c r="BD223" i="2" s="1"/>
  <c r="BE223" i="2" s="1"/>
  <c r="Z429" i="2"/>
  <c r="AB429" i="2" s="1"/>
  <c r="AD429" i="2" s="1"/>
  <c r="AF429" i="2" s="1"/>
  <c r="AH429" i="2" s="1"/>
  <c r="AJ429" i="2" s="1"/>
  <c r="AL429" i="2" s="1"/>
  <c r="AN429" i="2" s="1"/>
  <c r="AP429" i="2" s="1"/>
  <c r="AR429" i="2" s="1"/>
  <c r="AT429" i="2" s="1"/>
  <c r="AV429" i="2" s="1"/>
  <c r="AX429" i="2" s="1"/>
  <c r="AZ429" i="2" s="1"/>
  <c r="BA429" i="2" s="1"/>
  <c r="BD429" i="2" s="1"/>
  <c r="BE429" i="2" s="1"/>
  <c r="Z484" i="2"/>
  <c r="AB484" i="2" s="1"/>
  <c r="AD484" i="2" s="1"/>
  <c r="AF484" i="2" s="1"/>
  <c r="AH484" i="2" s="1"/>
  <c r="AJ484" i="2" s="1"/>
  <c r="AL484" i="2" s="1"/>
  <c r="AN484" i="2" s="1"/>
  <c r="AP484" i="2" s="1"/>
  <c r="AR484" i="2" s="1"/>
  <c r="AT484" i="2" s="1"/>
  <c r="AV484" i="2" s="1"/>
  <c r="AX484" i="2" s="1"/>
  <c r="AZ484" i="2" s="1"/>
  <c r="BA484" i="2" s="1"/>
  <c r="BD484" i="2" s="1"/>
  <c r="BE484" i="2" s="1"/>
  <c r="Z39" i="2"/>
  <c r="AB39" i="2" s="1"/>
  <c r="AD39" i="2" s="1"/>
  <c r="AF39" i="2" s="1"/>
  <c r="AH39" i="2" s="1"/>
  <c r="AJ39" i="2" s="1"/>
  <c r="AL39" i="2" s="1"/>
  <c r="AN39" i="2" s="1"/>
  <c r="AP39" i="2" s="1"/>
  <c r="AR39" i="2" s="1"/>
  <c r="AT39" i="2" s="1"/>
  <c r="AV39" i="2" s="1"/>
  <c r="AX39" i="2" s="1"/>
  <c r="AZ39" i="2" s="1"/>
  <c r="BA39" i="2" s="1"/>
  <c r="BD39" i="2" s="1"/>
  <c r="BE39" i="2" s="1"/>
  <c r="Z78" i="2"/>
  <c r="AB78" i="2" s="1"/>
  <c r="AD78" i="2" s="1"/>
  <c r="AF78" i="2" s="1"/>
  <c r="AH78" i="2" s="1"/>
  <c r="AJ78" i="2" s="1"/>
  <c r="AL78" i="2" s="1"/>
  <c r="AN78" i="2" s="1"/>
  <c r="AP78" i="2" s="1"/>
  <c r="AR78" i="2" s="1"/>
  <c r="AT78" i="2" s="1"/>
  <c r="AV78" i="2" s="1"/>
  <c r="AX78" i="2" s="1"/>
  <c r="AZ78" i="2" s="1"/>
  <c r="BA78" i="2" s="1"/>
  <c r="BD78" i="2" s="1"/>
  <c r="BE78" i="2" s="1"/>
  <c r="Z30" i="2"/>
  <c r="AB30" i="2" s="1"/>
  <c r="AD30" i="2" s="1"/>
  <c r="AF30" i="2" s="1"/>
  <c r="AH30" i="2" s="1"/>
  <c r="AJ30" i="2" s="1"/>
  <c r="AL30" i="2" s="1"/>
  <c r="AN30" i="2" s="1"/>
  <c r="AP30" i="2" s="1"/>
  <c r="AR30" i="2" s="1"/>
  <c r="AT30" i="2" s="1"/>
  <c r="AV30" i="2" s="1"/>
  <c r="AX30" i="2" s="1"/>
  <c r="AZ30" i="2" s="1"/>
  <c r="BA30" i="2" s="1"/>
  <c r="BD30" i="2" s="1"/>
  <c r="BE30" i="2" s="1"/>
  <c r="Z216" i="2"/>
  <c r="AB216" i="2" s="1"/>
  <c r="AD216" i="2" s="1"/>
  <c r="AF216" i="2" s="1"/>
  <c r="AH216" i="2" s="1"/>
  <c r="AJ216" i="2" s="1"/>
  <c r="AL216" i="2" s="1"/>
  <c r="AN216" i="2" s="1"/>
  <c r="AP216" i="2" s="1"/>
  <c r="AR216" i="2" s="1"/>
  <c r="AT216" i="2" s="1"/>
  <c r="AV216" i="2" s="1"/>
  <c r="AX216" i="2" s="1"/>
  <c r="AZ216" i="2" s="1"/>
  <c r="BA216" i="2" s="1"/>
  <c r="BD216" i="2" s="1"/>
  <c r="BE216" i="2" s="1"/>
  <c r="Z373" i="2"/>
  <c r="AB373" i="2" s="1"/>
  <c r="AD373" i="2" s="1"/>
  <c r="AF373" i="2" s="1"/>
  <c r="AH373" i="2" s="1"/>
  <c r="AJ373" i="2" s="1"/>
  <c r="AL373" i="2" s="1"/>
  <c r="AN373" i="2" s="1"/>
  <c r="AP373" i="2" s="1"/>
  <c r="AR373" i="2" s="1"/>
  <c r="AT373" i="2" s="1"/>
  <c r="AV373" i="2" s="1"/>
  <c r="AX373" i="2" s="1"/>
  <c r="AZ373" i="2" s="1"/>
  <c r="BA373" i="2" s="1"/>
  <c r="BD373" i="2" s="1"/>
  <c r="BE373" i="2" s="1"/>
  <c r="Z240" i="2"/>
  <c r="AB240" i="2" s="1"/>
  <c r="AD240" i="2" s="1"/>
  <c r="AF240" i="2" s="1"/>
  <c r="AH240" i="2" s="1"/>
  <c r="AJ240" i="2" s="1"/>
  <c r="AL240" i="2" s="1"/>
  <c r="AN240" i="2" s="1"/>
  <c r="AP240" i="2" s="1"/>
  <c r="AR240" i="2" s="1"/>
  <c r="AT240" i="2" s="1"/>
  <c r="AV240" i="2" s="1"/>
  <c r="AX240" i="2" s="1"/>
  <c r="AZ240" i="2" s="1"/>
  <c r="BA240" i="2" s="1"/>
  <c r="BD240" i="2" s="1"/>
  <c r="BE240" i="2" s="1"/>
  <c r="Z472" i="2"/>
  <c r="AB472" i="2" s="1"/>
  <c r="AD472" i="2" s="1"/>
  <c r="AF472" i="2" s="1"/>
  <c r="AH472" i="2" s="1"/>
  <c r="AJ472" i="2" s="1"/>
  <c r="AL472" i="2" s="1"/>
  <c r="AN472" i="2" s="1"/>
  <c r="AP472" i="2" s="1"/>
  <c r="AR472" i="2" s="1"/>
  <c r="AT472" i="2" s="1"/>
  <c r="AV472" i="2" s="1"/>
  <c r="AX472" i="2" s="1"/>
  <c r="AZ472" i="2" s="1"/>
  <c r="BA472" i="2" s="1"/>
  <c r="BD472" i="2" s="1"/>
  <c r="BE472" i="2" s="1"/>
  <c r="Z161" i="2"/>
  <c r="AB161" i="2" s="1"/>
  <c r="AD161" i="2" s="1"/>
  <c r="AF161" i="2" s="1"/>
  <c r="AH161" i="2" s="1"/>
  <c r="AJ161" i="2" s="1"/>
  <c r="AL161" i="2" s="1"/>
  <c r="AN161" i="2" s="1"/>
  <c r="AP161" i="2" s="1"/>
  <c r="AR161" i="2" s="1"/>
  <c r="AT161" i="2" s="1"/>
  <c r="AV161" i="2" s="1"/>
  <c r="AX161" i="2" s="1"/>
  <c r="AZ161" i="2" s="1"/>
  <c r="BA161" i="2" s="1"/>
  <c r="BD161" i="2" s="1"/>
  <c r="BE161" i="2" s="1"/>
  <c r="Z359" i="2"/>
  <c r="AB359" i="2" s="1"/>
  <c r="AD359" i="2" s="1"/>
  <c r="AF359" i="2" s="1"/>
  <c r="AH359" i="2" s="1"/>
  <c r="AJ359" i="2" s="1"/>
  <c r="AL359" i="2" s="1"/>
  <c r="AN359" i="2" s="1"/>
  <c r="AP359" i="2" s="1"/>
  <c r="AR359" i="2" s="1"/>
  <c r="AT359" i="2" s="1"/>
  <c r="AV359" i="2" s="1"/>
  <c r="AX359" i="2" s="1"/>
  <c r="AZ359" i="2" s="1"/>
  <c r="BA359" i="2" s="1"/>
  <c r="BD359" i="2" s="1"/>
  <c r="BE359" i="2" s="1"/>
  <c r="Z419" i="2"/>
  <c r="AB419" i="2" s="1"/>
  <c r="AD419" i="2" s="1"/>
  <c r="AF419" i="2" s="1"/>
  <c r="AH419" i="2" s="1"/>
  <c r="AJ419" i="2" s="1"/>
  <c r="AL419" i="2" s="1"/>
  <c r="AN419" i="2" s="1"/>
  <c r="AP419" i="2" s="1"/>
  <c r="AR419" i="2" s="1"/>
  <c r="AT419" i="2" s="1"/>
  <c r="AV419" i="2" s="1"/>
  <c r="AX419" i="2" s="1"/>
  <c r="AZ419" i="2" s="1"/>
  <c r="BA419" i="2" s="1"/>
  <c r="BD419" i="2" s="1"/>
  <c r="BE419" i="2" s="1"/>
  <c r="Z490" i="2"/>
  <c r="AB490" i="2" s="1"/>
  <c r="AD490" i="2" s="1"/>
  <c r="AF490" i="2" s="1"/>
  <c r="AH490" i="2" s="1"/>
  <c r="AJ490" i="2" s="1"/>
  <c r="AL490" i="2" s="1"/>
  <c r="AN490" i="2" s="1"/>
  <c r="AP490" i="2" s="1"/>
  <c r="AR490" i="2" s="1"/>
  <c r="AT490" i="2" s="1"/>
  <c r="AV490" i="2" s="1"/>
  <c r="AX490" i="2" s="1"/>
  <c r="AZ490" i="2" s="1"/>
  <c r="BA490" i="2" s="1"/>
  <c r="BD490" i="2" s="1"/>
  <c r="BE490" i="2" s="1"/>
  <c r="Z460" i="2"/>
  <c r="AB460" i="2" s="1"/>
  <c r="AD460" i="2" s="1"/>
  <c r="AF460" i="2" s="1"/>
  <c r="AH460" i="2" s="1"/>
  <c r="AJ460" i="2" s="1"/>
  <c r="AL460" i="2" s="1"/>
  <c r="AN460" i="2" s="1"/>
  <c r="AP460" i="2" s="1"/>
  <c r="AR460" i="2" s="1"/>
  <c r="AT460" i="2" s="1"/>
  <c r="AV460" i="2" s="1"/>
  <c r="AX460" i="2" s="1"/>
  <c r="AZ460" i="2" s="1"/>
  <c r="BA460" i="2" s="1"/>
  <c r="BD460" i="2" s="1"/>
  <c r="BE460" i="2" s="1"/>
  <c r="Z226" i="2"/>
  <c r="AB226" i="2" s="1"/>
  <c r="AD226" i="2" s="1"/>
  <c r="AF226" i="2" s="1"/>
  <c r="AH226" i="2" s="1"/>
  <c r="AJ226" i="2" s="1"/>
  <c r="AL226" i="2" s="1"/>
  <c r="AN226" i="2" s="1"/>
  <c r="AP226" i="2" s="1"/>
  <c r="AR226" i="2" s="1"/>
  <c r="AT226" i="2" s="1"/>
  <c r="AV226" i="2" s="1"/>
  <c r="AX226" i="2" s="1"/>
  <c r="AZ226" i="2" s="1"/>
  <c r="BA226" i="2" s="1"/>
  <c r="BD226" i="2" s="1"/>
  <c r="BE226" i="2" s="1"/>
  <c r="Z294" i="2"/>
  <c r="AB294" i="2" s="1"/>
  <c r="AD294" i="2" s="1"/>
  <c r="AF294" i="2" s="1"/>
  <c r="AH294" i="2" s="1"/>
  <c r="AJ294" i="2" s="1"/>
  <c r="AL294" i="2" s="1"/>
  <c r="AN294" i="2" s="1"/>
  <c r="AP294" i="2" s="1"/>
  <c r="AR294" i="2" s="1"/>
  <c r="AT294" i="2" s="1"/>
  <c r="AV294" i="2" s="1"/>
  <c r="AX294" i="2" s="1"/>
  <c r="AZ294" i="2" s="1"/>
  <c r="BA294" i="2" s="1"/>
  <c r="BD294" i="2" s="1"/>
  <c r="BE294" i="2" s="1"/>
  <c r="Z361" i="2"/>
  <c r="AB361" i="2" s="1"/>
  <c r="AD361" i="2" s="1"/>
  <c r="AF361" i="2" s="1"/>
  <c r="AH361" i="2" s="1"/>
  <c r="AJ361" i="2" s="1"/>
  <c r="AL361" i="2" s="1"/>
  <c r="AN361" i="2" s="1"/>
  <c r="AP361" i="2" s="1"/>
  <c r="AR361" i="2" s="1"/>
  <c r="AT361" i="2" s="1"/>
  <c r="AV361" i="2" s="1"/>
  <c r="AX361" i="2" s="1"/>
  <c r="AZ361" i="2" s="1"/>
  <c r="BA361" i="2" s="1"/>
  <c r="BD361" i="2" s="1"/>
  <c r="BE361" i="2" s="1"/>
  <c r="Z116" i="2"/>
  <c r="AB116" i="2" s="1"/>
  <c r="AD116" i="2" s="1"/>
  <c r="AF116" i="2" s="1"/>
  <c r="AH116" i="2" s="1"/>
  <c r="AJ116" i="2" s="1"/>
  <c r="AL116" i="2" s="1"/>
  <c r="AN116" i="2" s="1"/>
  <c r="AP116" i="2" s="1"/>
  <c r="AR116" i="2" s="1"/>
  <c r="AT116" i="2" s="1"/>
  <c r="AV116" i="2" s="1"/>
  <c r="AX116" i="2" s="1"/>
  <c r="AZ116" i="2" s="1"/>
  <c r="BA116" i="2" s="1"/>
  <c r="BD116" i="2" s="1"/>
  <c r="BE116" i="2" s="1"/>
  <c r="Z162" i="2"/>
  <c r="AB162" i="2" s="1"/>
  <c r="AD162" i="2" s="1"/>
  <c r="AF162" i="2" s="1"/>
  <c r="AH162" i="2" s="1"/>
  <c r="AJ162" i="2" s="1"/>
  <c r="AL162" i="2" s="1"/>
  <c r="AN162" i="2" s="1"/>
  <c r="AP162" i="2" s="1"/>
  <c r="AR162" i="2" s="1"/>
  <c r="AT162" i="2" s="1"/>
  <c r="AV162" i="2" s="1"/>
  <c r="AX162" i="2" s="1"/>
  <c r="AZ162" i="2" s="1"/>
  <c r="BA162" i="2" s="1"/>
  <c r="BD162" i="2" s="1"/>
  <c r="BE162" i="2" s="1"/>
  <c r="Z445" i="2"/>
  <c r="AB445" i="2" s="1"/>
  <c r="AD445" i="2" s="1"/>
  <c r="AF445" i="2" s="1"/>
  <c r="AH445" i="2" s="1"/>
  <c r="AJ445" i="2" s="1"/>
  <c r="AL445" i="2" s="1"/>
  <c r="AN445" i="2" s="1"/>
  <c r="AP445" i="2" s="1"/>
  <c r="AR445" i="2" s="1"/>
  <c r="AT445" i="2" s="1"/>
  <c r="AV445" i="2" s="1"/>
  <c r="AX445" i="2" s="1"/>
  <c r="AZ445" i="2" s="1"/>
  <c r="BA445" i="2" s="1"/>
  <c r="BD445" i="2" s="1"/>
  <c r="BE445" i="2" s="1"/>
  <c r="Z498" i="2"/>
  <c r="AB498" i="2" s="1"/>
  <c r="AD498" i="2" s="1"/>
  <c r="AF498" i="2" s="1"/>
  <c r="AH498" i="2" s="1"/>
  <c r="AJ498" i="2" s="1"/>
  <c r="AL498" i="2" s="1"/>
  <c r="AN498" i="2" s="1"/>
  <c r="AP498" i="2" s="1"/>
  <c r="AR498" i="2" s="1"/>
  <c r="AT498" i="2" s="1"/>
  <c r="AV498" i="2" s="1"/>
  <c r="AX498" i="2" s="1"/>
  <c r="AZ498" i="2" s="1"/>
  <c r="BA498" i="2" s="1"/>
  <c r="BD498" i="2" s="1"/>
  <c r="BE498" i="2" s="1"/>
  <c r="Z457" i="2"/>
  <c r="AB457" i="2" s="1"/>
  <c r="AD457" i="2" s="1"/>
  <c r="AF457" i="2" s="1"/>
  <c r="AH457" i="2" s="1"/>
  <c r="AJ457" i="2" s="1"/>
  <c r="AL457" i="2" s="1"/>
  <c r="AN457" i="2" s="1"/>
  <c r="AP457" i="2" s="1"/>
  <c r="AR457" i="2" s="1"/>
  <c r="AT457" i="2" s="1"/>
  <c r="AV457" i="2" s="1"/>
  <c r="AX457" i="2" s="1"/>
  <c r="AZ457" i="2" s="1"/>
  <c r="BA457" i="2" s="1"/>
  <c r="BD457" i="2" s="1"/>
  <c r="BE457" i="2" s="1"/>
  <c r="Z308" i="2"/>
  <c r="AB308" i="2" s="1"/>
  <c r="AD308" i="2" s="1"/>
  <c r="AF308" i="2" s="1"/>
  <c r="AH308" i="2" s="1"/>
  <c r="AJ308" i="2" s="1"/>
  <c r="AL308" i="2" s="1"/>
  <c r="AN308" i="2" s="1"/>
  <c r="AP308" i="2" s="1"/>
  <c r="AR308" i="2" s="1"/>
  <c r="AT308" i="2" s="1"/>
  <c r="AV308" i="2" s="1"/>
  <c r="AX308" i="2" s="1"/>
  <c r="AZ308" i="2" s="1"/>
  <c r="BA308" i="2" s="1"/>
  <c r="BD308" i="2" s="1"/>
  <c r="BE308" i="2" s="1"/>
  <c r="Z63" i="2"/>
  <c r="AB63" i="2" s="1"/>
  <c r="AD63" i="2" s="1"/>
  <c r="AF63" i="2" s="1"/>
  <c r="AH63" i="2" s="1"/>
  <c r="AJ63" i="2" s="1"/>
  <c r="AL63" i="2" s="1"/>
  <c r="AN63" i="2" s="1"/>
  <c r="AP63" i="2" s="1"/>
  <c r="AR63" i="2" s="1"/>
  <c r="AT63" i="2" s="1"/>
  <c r="AV63" i="2" s="1"/>
  <c r="AX63" i="2" s="1"/>
  <c r="AZ63" i="2" s="1"/>
  <c r="BA63" i="2" s="1"/>
  <c r="BD63" i="2" s="1"/>
  <c r="BE63" i="2" s="1"/>
  <c r="Z440" i="2"/>
  <c r="AB440" i="2" s="1"/>
  <c r="AD440" i="2" s="1"/>
  <c r="AF440" i="2" s="1"/>
  <c r="AH440" i="2" s="1"/>
  <c r="AJ440" i="2" s="1"/>
  <c r="AL440" i="2" s="1"/>
  <c r="AN440" i="2" s="1"/>
  <c r="AP440" i="2" s="1"/>
  <c r="AR440" i="2" s="1"/>
  <c r="AT440" i="2" s="1"/>
  <c r="AV440" i="2" s="1"/>
  <c r="AX440" i="2" s="1"/>
  <c r="AZ440" i="2" s="1"/>
  <c r="BA440" i="2" s="1"/>
  <c r="BD440" i="2" s="1"/>
  <c r="BE440" i="2" s="1"/>
  <c r="Z127" i="2"/>
  <c r="AB127" i="2" s="1"/>
  <c r="AD127" i="2" s="1"/>
  <c r="AF127" i="2" s="1"/>
  <c r="AH127" i="2" s="1"/>
  <c r="AJ127" i="2" s="1"/>
  <c r="AL127" i="2" s="1"/>
  <c r="AN127" i="2" s="1"/>
  <c r="AP127" i="2" s="1"/>
  <c r="AR127" i="2" s="1"/>
  <c r="AT127" i="2" s="1"/>
  <c r="AV127" i="2" s="1"/>
  <c r="AX127" i="2" s="1"/>
  <c r="AZ127" i="2" s="1"/>
  <c r="BA127" i="2" s="1"/>
  <c r="BD127" i="2" s="1"/>
  <c r="BE127" i="2" s="1"/>
  <c r="Z199" i="2"/>
  <c r="AB199" i="2" s="1"/>
  <c r="AD199" i="2" s="1"/>
  <c r="AF199" i="2" s="1"/>
  <c r="AH199" i="2" s="1"/>
  <c r="AJ199" i="2" s="1"/>
  <c r="AL199" i="2" s="1"/>
  <c r="AN199" i="2" s="1"/>
  <c r="AP199" i="2" s="1"/>
  <c r="AR199" i="2" s="1"/>
  <c r="AT199" i="2" s="1"/>
  <c r="AV199" i="2" s="1"/>
  <c r="AX199" i="2" s="1"/>
  <c r="AZ199" i="2" s="1"/>
  <c r="BA199" i="2" s="1"/>
  <c r="BD199" i="2" s="1"/>
  <c r="BE199" i="2" s="1"/>
  <c r="Z382" i="2"/>
  <c r="AB382" i="2" s="1"/>
  <c r="AD382" i="2" s="1"/>
  <c r="AF382" i="2" s="1"/>
  <c r="AH382" i="2" s="1"/>
  <c r="AJ382" i="2" s="1"/>
  <c r="AL382" i="2" s="1"/>
  <c r="AN382" i="2" s="1"/>
  <c r="AP382" i="2" s="1"/>
  <c r="AR382" i="2" s="1"/>
  <c r="AT382" i="2" s="1"/>
  <c r="AV382" i="2" s="1"/>
  <c r="AX382" i="2" s="1"/>
  <c r="AZ382" i="2" s="1"/>
  <c r="BA382" i="2" s="1"/>
  <c r="BD382" i="2" s="1"/>
  <c r="BE382" i="2" s="1"/>
  <c r="Z398" i="2"/>
  <c r="AB398" i="2" s="1"/>
  <c r="AD398" i="2" s="1"/>
  <c r="AF398" i="2" s="1"/>
  <c r="AH398" i="2" s="1"/>
  <c r="AJ398" i="2" s="1"/>
  <c r="AL398" i="2" s="1"/>
  <c r="AN398" i="2" s="1"/>
  <c r="AP398" i="2" s="1"/>
  <c r="AR398" i="2" s="1"/>
  <c r="AT398" i="2" s="1"/>
  <c r="AV398" i="2" s="1"/>
  <c r="AX398" i="2" s="1"/>
  <c r="AZ398" i="2" s="1"/>
  <c r="BA398" i="2" s="1"/>
  <c r="BD398" i="2" s="1"/>
  <c r="BE398" i="2" s="1"/>
  <c r="Z121" i="2"/>
  <c r="AB121" i="2" s="1"/>
  <c r="AD121" i="2" s="1"/>
  <c r="AF121" i="2" s="1"/>
  <c r="AH121" i="2" s="1"/>
  <c r="AJ121" i="2" s="1"/>
  <c r="AL121" i="2" s="1"/>
  <c r="AN121" i="2" s="1"/>
  <c r="AP121" i="2" s="1"/>
  <c r="AR121" i="2" s="1"/>
  <c r="AT121" i="2" s="1"/>
  <c r="AV121" i="2" s="1"/>
  <c r="AX121" i="2" s="1"/>
  <c r="AZ121" i="2" s="1"/>
  <c r="BA121" i="2" s="1"/>
  <c r="BD121" i="2" s="1"/>
  <c r="BE121" i="2" s="1"/>
  <c r="Z140" i="2"/>
  <c r="AB140" i="2" s="1"/>
  <c r="AD140" i="2" s="1"/>
  <c r="AF140" i="2" s="1"/>
  <c r="AH140" i="2" s="1"/>
  <c r="AJ140" i="2" s="1"/>
  <c r="AL140" i="2" s="1"/>
  <c r="AN140" i="2" s="1"/>
  <c r="AP140" i="2" s="1"/>
  <c r="AR140" i="2" s="1"/>
  <c r="AT140" i="2" s="1"/>
  <c r="AV140" i="2" s="1"/>
  <c r="AX140" i="2" s="1"/>
  <c r="AZ140" i="2" s="1"/>
  <c r="BA140" i="2" s="1"/>
  <c r="BD140" i="2" s="1"/>
  <c r="BE140" i="2" s="1"/>
  <c r="Z381" i="2"/>
  <c r="AB381" i="2" s="1"/>
  <c r="AD381" i="2" s="1"/>
  <c r="AF381" i="2" s="1"/>
  <c r="AH381" i="2" s="1"/>
  <c r="AJ381" i="2" s="1"/>
  <c r="AL381" i="2" s="1"/>
  <c r="AN381" i="2" s="1"/>
  <c r="AP381" i="2" s="1"/>
  <c r="AR381" i="2" s="1"/>
  <c r="AT381" i="2" s="1"/>
  <c r="AV381" i="2" s="1"/>
  <c r="AX381" i="2" s="1"/>
  <c r="AZ381" i="2" s="1"/>
  <c r="BA381" i="2" s="1"/>
  <c r="BD381" i="2" s="1"/>
  <c r="BE381" i="2" s="1"/>
  <c r="Z25" i="2"/>
  <c r="AB25" i="2" s="1"/>
  <c r="AD25" i="2" s="1"/>
  <c r="AF25" i="2" s="1"/>
  <c r="AH25" i="2" s="1"/>
  <c r="AJ25" i="2" s="1"/>
  <c r="AL25" i="2" s="1"/>
  <c r="AN25" i="2" s="1"/>
  <c r="AP25" i="2" s="1"/>
  <c r="AR25" i="2" s="1"/>
  <c r="AT25" i="2" s="1"/>
  <c r="AV25" i="2" s="1"/>
  <c r="AX25" i="2" s="1"/>
  <c r="AZ25" i="2" s="1"/>
  <c r="BA25" i="2" s="1"/>
  <c r="BD25" i="2" s="1"/>
  <c r="BE25" i="2" s="1"/>
  <c r="Z263" i="2"/>
  <c r="AB263" i="2" s="1"/>
  <c r="AD263" i="2" s="1"/>
  <c r="AF263" i="2" s="1"/>
  <c r="AH263" i="2" s="1"/>
  <c r="AJ263" i="2" s="1"/>
  <c r="AL263" i="2" s="1"/>
  <c r="AN263" i="2" s="1"/>
  <c r="AP263" i="2" s="1"/>
  <c r="AR263" i="2" s="1"/>
  <c r="AT263" i="2" s="1"/>
  <c r="AV263" i="2" s="1"/>
  <c r="AX263" i="2" s="1"/>
  <c r="AZ263" i="2" s="1"/>
  <c r="BA263" i="2" s="1"/>
  <c r="BD263" i="2" s="1"/>
  <c r="BE263" i="2" s="1"/>
  <c r="Z233" i="2"/>
  <c r="AB233" i="2" s="1"/>
  <c r="AD233" i="2" s="1"/>
  <c r="AF233" i="2" s="1"/>
  <c r="AH233" i="2" s="1"/>
  <c r="AJ233" i="2" s="1"/>
  <c r="AL233" i="2" s="1"/>
  <c r="AN233" i="2" s="1"/>
  <c r="AP233" i="2" s="1"/>
  <c r="AR233" i="2" s="1"/>
  <c r="AT233" i="2" s="1"/>
  <c r="AV233" i="2" s="1"/>
  <c r="AX233" i="2" s="1"/>
  <c r="AZ233" i="2" s="1"/>
  <c r="BA233" i="2" s="1"/>
  <c r="BD233" i="2" s="1"/>
  <c r="BE233" i="2" s="1"/>
  <c r="Z83" i="2"/>
  <c r="AB83" i="2" s="1"/>
  <c r="AD83" i="2" s="1"/>
  <c r="AF83" i="2" s="1"/>
  <c r="AH83" i="2" s="1"/>
  <c r="AJ83" i="2" s="1"/>
  <c r="AL83" i="2" s="1"/>
  <c r="AN83" i="2" s="1"/>
  <c r="AP83" i="2" s="1"/>
  <c r="AR83" i="2" s="1"/>
  <c r="AT83" i="2" s="1"/>
  <c r="AV83" i="2" s="1"/>
  <c r="AX83" i="2" s="1"/>
  <c r="AZ83" i="2" s="1"/>
  <c r="BA83" i="2" s="1"/>
  <c r="BD83" i="2" s="1"/>
  <c r="BE83" i="2" s="1"/>
  <c r="Z495" i="2"/>
  <c r="AB495" i="2" s="1"/>
  <c r="AD495" i="2" s="1"/>
  <c r="AF495" i="2" s="1"/>
  <c r="AH495" i="2" s="1"/>
  <c r="AJ495" i="2" s="1"/>
  <c r="AL495" i="2" s="1"/>
  <c r="AN495" i="2" s="1"/>
  <c r="AP495" i="2" s="1"/>
  <c r="AR495" i="2" s="1"/>
  <c r="AT495" i="2" s="1"/>
  <c r="AV495" i="2" s="1"/>
  <c r="AX495" i="2" s="1"/>
  <c r="AZ495" i="2" s="1"/>
  <c r="BA495" i="2" s="1"/>
  <c r="BD495" i="2" s="1"/>
  <c r="BE495" i="2" s="1"/>
  <c r="Z172" i="2"/>
  <c r="AB172" i="2" s="1"/>
  <c r="AD172" i="2" s="1"/>
  <c r="AF172" i="2" s="1"/>
  <c r="AH172" i="2" s="1"/>
  <c r="AJ172" i="2" s="1"/>
  <c r="AL172" i="2" s="1"/>
  <c r="AN172" i="2" s="1"/>
  <c r="AP172" i="2" s="1"/>
  <c r="AR172" i="2" s="1"/>
  <c r="AT172" i="2" s="1"/>
  <c r="AV172" i="2" s="1"/>
  <c r="AX172" i="2" s="1"/>
  <c r="AZ172" i="2" s="1"/>
  <c r="BA172" i="2" s="1"/>
  <c r="BD172" i="2" s="1"/>
  <c r="BE172" i="2" s="1"/>
  <c r="Z320" i="2"/>
  <c r="AB320" i="2" s="1"/>
  <c r="AD320" i="2" s="1"/>
  <c r="AF320" i="2" s="1"/>
  <c r="AH320" i="2" s="1"/>
  <c r="AJ320" i="2" s="1"/>
  <c r="AL320" i="2" s="1"/>
  <c r="AN320" i="2" s="1"/>
  <c r="AP320" i="2" s="1"/>
  <c r="AR320" i="2" s="1"/>
  <c r="AT320" i="2" s="1"/>
  <c r="AV320" i="2" s="1"/>
  <c r="AX320" i="2" s="1"/>
  <c r="AZ320" i="2" s="1"/>
  <c r="BA320" i="2" s="1"/>
  <c r="BD320" i="2" s="1"/>
  <c r="BE320" i="2" s="1"/>
  <c r="Z362" i="2"/>
  <c r="AB362" i="2" s="1"/>
  <c r="AD362" i="2" s="1"/>
  <c r="AF362" i="2" s="1"/>
  <c r="AH362" i="2" s="1"/>
  <c r="AJ362" i="2" s="1"/>
  <c r="AL362" i="2" s="1"/>
  <c r="AN362" i="2" s="1"/>
  <c r="AP362" i="2" s="1"/>
  <c r="AR362" i="2" s="1"/>
  <c r="AT362" i="2" s="1"/>
  <c r="AV362" i="2" s="1"/>
  <c r="AX362" i="2" s="1"/>
  <c r="AZ362" i="2" s="1"/>
  <c r="BA362" i="2" s="1"/>
  <c r="BD362" i="2" s="1"/>
  <c r="BE362" i="2" s="1"/>
  <c r="Z249" i="2"/>
  <c r="AB249" i="2" s="1"/>
  <c r="AD249" i="2" s="1"/>
  <c r="AF249" i="2" s="1"/>
  <c r="AH249" i="2" s="1"/>
  <c r="AJ249" i="2" s="1"/>
  <c r="AL249" i="2" s="1"/>
  <c r="AN249" i="2" s="1"/>
  <c r="AP249" i="2" s="1"/>
  <c r="AR249" i="2" s="1"/>
  <c r="AT249" i="2" s="1"/>
  <c r="AV249" i="2" s="1"/>
  <c r="AX249" i="2" s="1"/>
  <c r="AZ249" i="2" s="1"/>
  <c r="BA249" i="2" s="1"/>
  <c r="BD249" i="2" s="1"/>
  <c r="BE249" i="2" s="1"/>
  <c r="Z257" i="2"/>
  <c r="AB257" i="2" s="1"/>
  <c r="AD257" i="2" s="1"/>
  <c r="AF257" i="2" s="1"/>
  <c r="AH257" i="2" s="1"/>
  <c r="AJ257" i="2" s="1"/>
  <c r="AL257" i="2" s="1"/>
  <c r="AN257" i="2" s="1"/>
  <c r="AP257" i="2" s="1"/>
  <c r="AR257" i="2" s="1"/>
  <c r="AT257" i="2" s="1"/>
  <c r="AV257" i="2" s="1"/>
  <c r="AX257" i="2" s="1"/>
  <c r="AZ257" i="2" s="1"/>
  <c r="BA257" i="2" s="1"/>
  <c r="BD257" i="2" s="1"/>
  <c r="BE257" i="2" s="1"/>
  <c r="Z291" i="2"/>
  <c r="AB291" i="2" s="1"/>
  <c r="AD291" i="2" s="1"/>
  <c r="AF291" i="2" s="1"/>
  <c r="AH291" i="2" s="1"/>
  <c r="AJ291" i="2" s="1"/>
  <c r="AL291" i="2" s="1"/>
  <c r="AN291" i="2" s="1"/>
  <c r="AP291" i="2" s="1"/>
  <c r="AR291" i="2" s="1"/>
  <c r="AT291" i="2" s="1"/>
  <c r="AV291" i="2" s="1"/>
  <c r="AX291" i="2" s="1"/>
  <c r="AZ291" i="2" s="1"/>
  <c r="BA291" i="2" s="1"/>
  <c r="BD291" i="2" s="1"/>
  <c r="BE291" i="2" s="1"/>
  <c r="Z165" i="2"/>
  <c r="AB165" i="2" s="1"/>
  <c r="AD165" i="2" s="1"/>
  <c r="AF165" i="2" s="1"/>
  <c r="AH165" i="2" s="1"/>
  <c r="AJ165" i="2" s="1"/>
  <c r="AL165" i="2" s="1"/>
  <c r="AN165" i="2" s="1"/>
  <c r="AP165" i="2" s="1"/>
  <c r="AR165" i="2" s="1"/>
  <c r="AT165" i="2" s="1"/>
  <c r="AV165" i="2" s="1"/>
  <c r="AX165" i="2" s="1"/>
  <c r="AZ165" i="2" s="1"/>
  <c r="BA165" i="2" s="1"/>
  <c r="BD165" i="2" s="1"/>
  <c r="BE165" i="2" s="1"/>
  <c r="Z489" i="2"/>
  <c r="AB489" i="2" s="1"/>
  <c r="AD489" i="2" s="1"/>
  <c r="AF489" i="2" s="1"/>
  <c r="AH489" i="2" s="1"/>
  <c r="AJ489" i="2" s="1"/>
  <c r="AL489" i="2" s="1"/>
  <c r="AN489" i="2" s="1"/>
  <c r="AP489" i="2" s="1"/>
  <c r="AR489" i="2" s="1"/>
  <c r="AT489" i="2" s="1"/>
  <c r="AV489" i="2" s="1"/>
  <c r="AX489" i="2" s="1"/>
  <c r="AZ489" i="2" s="1"/>
  <c r="BA489" i="2" s="1"/>
  <c r="BD489" i="2" s="1"/>
  <c r="BE489" i="2" s="1"/>
  <c r="Z107" i="2"/>
  <c r="AB107" i="2" s="1"/>
  <c r="AD107" i="2" s="1"/>
  <c r="AF107" i="2" s="1"/>
  <c r="AH107" i="2" s="1"/>
  <c r="AJ107" i="2" s="1"/>
  <c r="AL107" i="2" s="1"/>
  <c r="AN107" i="2" s="1"/>
  <c r="AP107" i="2" s="1"/>
  <c r="AR107" i="2" s="1"/>
  <c r="AT107" i="2" s="1"/>
  <c r="AV107" i="2" s="1"/>
  <c r="AX107" i="2" s="1"/>
  <c r="AZ107" i="2" s="1"/>
  <c r="BA107" i="2" s="1"/>
  <c r="BD107" i="2" s="1"/>
  <c r="BE107" i="2" s="1"/>
  <c r="Z292" i="2"/>
  <c r="AB292" i="2" s="1"/>
  <c r="AD292" i="2" s="1"/>
  <c r="AF292" i="2" s="1"/>
  <c r="AH292" i="2" s="1"/>
  <c r="AJ292" i="2" s="1"/>
  <c r="AL292" i="2" s="1"/>
  <c r="AN292" i="2" s="1"/>
  <c r="AP292" i="2" s="1"/>
  <c r="AR292" i="2" s="1"/>
  <c r="AT292" i="2" s="1"/>
  <c r="AV292" i="2" s="1"/>
  <c r="AX292" i="2" s="1"/>
  <c r="AZ292" i="2" s="1"/>
  <c r="BA292" i="2" s="1"/>
  <c r="BD292" i="2" s="1"/>
  <c r="BE292" i="2" s="1"/>
  <c r="Z418" i="2"/>
  <c r="AB418" i="2" s="1"/>
  <c r="AD418" i="2" s="1"/>
  <c r="AF418" i="2" s="1"/>
  <c r="AH418" i="2" s="1"/>
  <c r="AJ418" i="2" s="1"/>
  <c r="AL418" i="2" s="1"/>
  <c r="AN418" i="2" s="1"/>
  <c r="AP418" i="2" s="1"/>
  <c r="AR418" i="2" s="1"/>
  <c r="AT418" i="2" s="1"/>
  <c r="AV418" i="2" s="1"/>
  <c r="AX418" i="2" s="1"/>
  <c r="AZ418" i="2" s="1"/>
  <c r="BA418" i="2" s="1"/>
  <c r="BD418" i="2" s="1"/>
  <c r="BE418" i="2" s="1"/>
  <c r="Z111" i="2"/>
  <c r="AB111" i="2" s="1"/>
  <c r="AD111" i="2" s="1"/>
  <c r="AF111" i="2" s="1"/>
  <c r="AH111" i="2" s="1"/>
  <c r="AJ111" i="2" s="1"/>
  <c r="AL111" i="2" s="1"/>
  <c r="AN111" i="2" s="1"/>
  <c r="AP111" i="2" s="1"/>
  <c r="AR111" i="2" s="1"/>
  <c r="AT111" i="2" s="1"/>
  <c r="AV111" i="2" s="1"/>
  <c r="AX111" i="2" s="1"/>
  <c r="AZ111" i="2" s="1"/>
  <c r="BA111" i="2" s="1"/>
  <c r="BD111" i="2" s="1"/>
  <c r="BE111" i="2" s="1"/>
  <c r="Z451" i="2"/>
  <c r="AB451" i="2" s="1"/>
  <c r="AD451" i="2" s="1"/>
  <c r="AF451" i="2" s="1"/>
  <c r="AH451" i="2" s="1"/>
  <c r="AJ451" i="2" s="1"/>
  <c r="AL451" i="2" s="1"/>
  <c r="AN451" i="2" s="1"/>
  <c r="AP451" i="2" s="1"/>
  <c r="AR451" i="2" s="1"/>
  <c r="AT451" i="2" s="1"/>
  <c r="AV451" i="2" s="1"/>
  <c r="AX451" i="2" s="1"/>
  <c r="AZ451" i="2" s="1"/>
  <c r="BA451" i="2" s="1"/>
  <c r="BD451" i="2" s="1"/>
  <c r="BE451" i="2" s="1"/>
  <c r="Z190" i="2"/>
  <c r="AB190" i="2" s="1"/>
  <c r="AD190" i="2" s="1"/>
  <c r="AF190" i="2" s="1"/>
  <c r="AH190" i="2" s="1"/>
  <c r="AJ190" i="2" s="1"/>
  <c r="AL190" i="2" s="1"/>
  <c r="AN190" i="2" s="1"/>
  <c r="AP190" i="2" s="1"/>
  <c r="AR190" i="2" s="1"/>
  <c r="AT190" i="2" s="1"/>
  <c r="AV190" i="2" s="1"/>
  <c r="AX190" i="2" s="1"/>
  <c r="AZ190" i="2" s="1"/>
  <c r="BA190" i="2" s="1"/>
  <c r="BD190" i="2" s="1"/>
  <c r="BE190" i="2" s="1"/>
  <c r="Z284" i="2"/>
  <c r="AB284" i="2" s="1"/>
  <c r="AD284" i="2" s="1"/>
  <c r="AF284" i="2" s="1"/>
  <c r="AH284" i="2" s="1"/>
  <c r="AJ284" i="2" s="1"/>
  <c r="AL284" i="2" s="1"/>
  <c r="AN284" i="2" s="1"/>
  <c r="AP284" i="2" s="1"/>
  <c r="AR284" i="2" s="1"/>
  <c r="AT284" i="2" s="1"/>
  <c r="AV284" i="2" s="1"/>
  <c r="AX284" i="2" s="1"/>
  <c r="AZ284" i="2" s="1"/>
  <c r="BA284" i="2" s="1"/>
  <c r="BD284" i="2" s="1"/>
  <c r="BE284" i="2" s="1"/>
  <c r="Z251" i="2"/>
  <c r="AB251" i="2" s="1"/>
  <c r="AD251" i="2" s="1"/>
  <c r="AF251" i="2" s="1"/>
  <c r="AH251" i="2" s="1"/>
  <c r="AJ251" i="2" s="1"/>
  <c r="AL251" i="2" s="1"/>
  <c r="AN251" i="2" s="1"/>
  <c r="AP251" i="2" s="1"/>
  <c r="AR251" i="2" s="1"/>
  <c r="AT251" i="2" s="1"/>
  <c r="AV251" i="2" s="1"/>
  <c r="AX251" i="2" s="1"/>
  <c r="AZ251" i="2" s="1"/>
  <c r="BA251" i="2" s="1"/>
  <c r="BD251" i="2" s="1"/>
  <c r="BE251" i="2" s="1"/>
  <c r="Z206" i="2"/>
  <c r="AB206" i="2" s="1"/>
  <c r="AD206" i="2" s="1"/>
  <c r="AF206" i="2" s="1"/>
  <c r="AH206" i="2" s="1"/>
  <c r="AJ206" i="2" s="1"/>
  <c r="AL206" i="2" s="1"/>
  <c r="AN206" i="2" s="1"/>
  <c r="AP206" i="2" s="1"/>
  <c r="AR206" i="2" s="1"/>
  <c r="AT206" i="2" s="1"/>
  <c r="AV206" i="2" s="1"/>
  <c r="AX206" i="2" s="1"/>
  <c r="AZ206" i="2" s="1"/>
  <c r="BA206" i="2" s="1"/>
  <c r="BD206" i="2" s="1"/>
  <c r="BE206" i="2" s="1"/>
  <c r="Z424" i="2"/>
  <c r="AB424" i="2" s="1"/>
  <c r="AD424" i="2" s="1"/>
  <c r="AF424" i="2" s="1"/>
  <c r="AH424" i="2" s="1"/>
  <c r="AJ424" i="2" s="1"/>
  <c r="AL424" i="2" s="1"/>
  <c r="AN424" i="2" s="1"/>
  <c r="AP424" i="2" s="1"/>
  <c r="AR424" i="2" s="1"/>
  <c r="AT424" i="2" s="1"/>
  <c r="AV424" i="2" s="1"/>
  <c r="AX424" i="2" s="1"/>
  <c r="AZ424" i="2" s="1"/>
  <c r="BA424" i="2" s="1"/>
  <c r="BD424" i="2" s="1"/>
  <c r="BE424" i="2" s="1"/>
  <c r="Z198" i="2"/>
  <c r="AB198" i="2" s="1"/>
  <c r="AD198" i="2" s="1"/>
  <c r="AF198" i="2" s="1"/>
  <c r="AH198" i="2" s="1"/>
  <c r="AJ198" i="2" s="1"/>
  <c r="AL198" i="2" s="1"/>
  <c r="AN198" i="2" s="1"/>
  <c r="AP198" i="2" s="1"/>
  <c r="AR198" i="2" s="1"/>
  <c r="AT198" i="2" s="1"/>
  <c r="AV198" i="2" s="1"/>
  <c r="AX198" i="2" s="1"/>
  <c r="AZ198" i="2" s="1"/>
  <c r="BA198" i="2" s="1"/>
  <c r="BD198" i="2" s="1"/>
  <c r="BE198" i="2" s="1"/>
  <c r="Z438" i="2"/>
  <c r="AB438" i="2" s="1"/>
  <c r="AD438" i="2" s="1"/>
  <c r="AF438" i="2" s="1"/>
  <c r="AH438" i="2" s="1"/>
  <c r="AJ438" i="2" s="1"/>
  <c r="AL438" i="2" s="1"/>
  <c r="AN438" i="2" s="1"/>
  <c r="AP438" i="2" s="1"/>
  <c r="AR438" i="2" s="1"/>
  <c r="AT438" i="2" s="1"/>
  <c r="AV438" i="2" s="1"/>
  <c r="AX438" i="2" s="1"/>
  <c r="AZ438" i="2" s="1"/>
  <c r="BA438" i="2" s="1"/>
  <c r="BD438" i="2" s="1"/>
  <c r="BE438" i="2" s="1"/>
  <c r="Z115" i="2"/>
  <c r="AB115" i="2" s="1"/>
  <c r="AD115" i="2" s="1"/>
  <c r="AF115" i="2" s="1"/>
  <c r="AH115" i="2" s="1"/>
  <c r="AJ115" i="2" s="1"/>
  <c r="AL115" i="2" s="1"/>
  <c r="AN115" i="2" s="1"/>
  <c r="AP115" i="2" s="1"/>
  <c r="AR115" i="2" s="1"/>
  <c r="AT115" i="2" s="1"/>
  <c r="AV115" i="2" s="1"/>
  <c r="AX115" i="2" s="1"/>
  <c r="AZ115" i="2" s="1"/>
  <c r="BA115" i="2" s="1"/>
  <c r="BD115" i="2" s="1"/>
  <c r="BE115" i="2" s="1"/>
  <c r="Z355" i="2"/>
  <c r="AB355" i="2" s="1"/>
  <c r="AD355" i="2" s="1"/>
  <c r="AF355" i="2" s="1"/>
  <c r="AH355" i="2" s="1"/>
  <c r="AJ355" i="2" s="1"/>
  <c r="AL355" i="2" s="1"/>
  <c r="AN355" i="2" s="1"/>
  <c r="AP355" i="2" s="1"/>
  <c r="AR355" i="2" s="1"/>
  <c r="AT355" i="2" s="1"/>
  <c r="AV355" i="2" s="1"/>
  <c r="AX355" i="2" s="1"/>
  <c r="AZ355" i="2" s="1"/>
  <c r="BA355" i="2" s="1"/>
  <c r="BD355" i="2" s="1"/>
  <c r="BE355" i="2" s="1"/>
  <c r="Z276" i="2"/>
  <c r="AB276" i="2" s="1"/>
  <c r="AD276" i="2" s="1"/>
  <c r="AF276" i="2" s="1"/>
  <c r="AH276" i="2" s="1"/>
  <c r="AJ276" i="2" s="1"/>
  <c r="AL276" i="2" s="1"/>
  <c r="AN276" i="2" s="1"/>
  <c r="AP276" i="2" s="1"/>
  <c r="AR276" i="2" s="1"/>
  <c r="AT276" i="2" s="1"/>
  <c r="AV276" i="2" s="1"/>
  <c r="AX276" i="2" s="1"/>
  <c r="AZ276" i="2" s="1"/>
  <c r="BA276" i="2" s="1"/>
  <c r="BD276" i="2" s="1"/>
  <c r="BE276" i="2" s="1"/>
  <c r="Z89" i="2"/>
  <c r="AB89" i="2" s="1"/>
  <c r="AD89" i="2" s="1"/>
  <c r="AF89" i="2" s="1"/>
  <c r="AH89" i="2" s="1"/>
  <c r="AJ89" i="2" s="1"/>
  <c r="AL89" i="2" s="1"/>
  <c r="AN89" i="2" s="1"/>
  <c r="AP89" i="2" s="1"/>
  <c r="AR89" i="2" s="1"/>
  <c r="AT89" i="2" s="1"/>
  <c r="AV89" i="2" s="1"/>
  <c r="AX89" i="2" s="1"/>
  <c r="AZ89" i="2" s="1"/>
  <c r="BA89" i="2" s="1"/>
  <c r="BD89" i="2" s="1"/>
  <c r="BE89" i="2" s="1"/>
  <c r="Z133" i="2"/>
  <c r="AB133" i="2" s="1"/>
  <c r="AD133" i="2" s="1"/>
  <c r="AF133" i="2" s="1"/>
  <c r="AH133" i="2" s="1"/>
  <c r="AJ133" i="2" s="1"/>
  <c r="AL133" i="2" s="1"/>
  <c r="AN133" i="2" s="1"/>
  <c r="AP133" i="2" s="1"/>
  <c r="AR133" i="2" s="1"/>
  <c r="AT133" i="2" s="1"/>
  <c r="AV133" i="2" s="1"/>
  <c r="AX133" i="2" s="1"/>
  <c r="AZ133" i="2" s="1"/>
  <c r="BA133" i="2" s="1"/>
  <c r="BD133" i="2" s="1"/>
  <c r="BE133" i="2" s="1"/>
  <c r="Z227" i="2"/>
  <c r="AB227" i="2" s="1"/>
  <c r="AD227" i="2" s="1"/>
  <c r="AF227" i="2" s="1"/>
  <c r="AH227" i="2" s="1"/>
  <c r="AJ227" i="2" s="1"/>
  <c r="AL227" i="2" s="1"/>
  <c r="AN227" i="2" s="1"/>
  <c r="AP227" i="2" s="1"/>
  <c r="AR227" i="2" s="1"/>
  <c r="AT227" i="2" s="1"/>
  <c r="AV227" i="2" s="1"/>
  <c r="AX227" i="2" s="1"/>
  <c r="AZ227" i="2" s="1"/>
  <c r="BA227" i="2" s="1"/>
  <c r="BD227" i="2" s="1"/>
  <c r="BE227" i="2" s="1"/>
  <c r="Z178" i="2"/>
  <c r="AB178" i="2" s="1"/>
  <c r="AD178" i="2" s="1"/>
  <c r="AF178" i="2" s="1"/>
  <c r="AH178" i="2" s="1"/>
  <c r="AJ178" i="2" s="1"/>
  <c r="AL178" i="2" s="1"/>
  <c r="AN178" i="2" s="1"/>
  <c r="AP178" i="2" s="1"/>
  <c r="AR178" i="2" s="1"/>
  <c r="AT178" i="2" s="1"/>
  <c r="AV178" i="2" s="1"/>
  <c r="AX178" i="2" s="1"/>
  <c r="AZ178" i="2" s="1"/>
  <c r="BA178" i="2" s="1"/>
  <c r="BD178" i="2" s="1"/>
  <c r="BE178" i="2" s="1"/>
  <c r="Z471" i="2"/>
  <c r="AB471" i="2" s="1"/>
  <c r="AD471" i="2" s="1"/>
  <c r="AF471" i="2" s="1"/>
  <c r="AH471" i="2" s="1"/>
  <c r="AJ471" i="2" s="1"/>
  <c r="AL471" i="2" s="1"/>
  <c r="AN471" i="2" s="1"/>
  <c r="AP471" i="2" s="1"/>
  <c r="AR471" i="2" s="1"/>
  <c r="AT471" i="2" s="1"/>
  <c r="AV471" i="2" s="1"/>
  <c r="AX471" i="2" s="1"/>
  <c r="AZ471" i="2" s="1"/>
  <c r="BA471" i="2" s="1"/>
  <c r="BD471" i="2" s="1"/>
  <c r="BE471" i="2" s="1"/>
  <c r="Z184" i="2"/>
  <c r="AB184" i="2" s="1"/>
  <c r="AD184" i="2" s="1"/>
  <c r="AF184" i="2" s="1"/>
  <c r="AH184" i="2" s="1"/>
  <c r="AJ184" i="2" s="1"/>
  <c r="AL184" i="2" s="1"/>
  <c r="AN184" i="2" s="1"/>
  <c r="AP184" i="2" s="1"/>
  <c r="AR184" i="2" s="1"/>
  <c r="AT184" i="2" s="1"/>
  <c r="AV184" i="2" s="1"/>
  <c r="AX184" i="2" s="1"/>
  <c r="AZ184" i="2" s="1"/>
  <c r="BA184" i="2" s="1"/>
  <c r="BD184" i="2" s="1"/>
  <c r="BE184" i="2" s="1"/>
  <c r="Z222" i="2"/>
  <c r="AB222" i="2" s="1"/>
  <c r="AD222" i="2" s="1"/>
  <c r="AF222" i="2" s="1"/>
  <c r="AH222" i="2" s="1"/>
  <c r="AJ222" i="2" s="1"/>
  <c r="AL222" i="2" s="1"/>
  <c r="AN222" i="2" s="1"/>
  <c r="AP222" i="2" s="1"/>
  <c r="AR222" i="2" s="1"/>
  <c r="AT222" i="2" s="1"/>
  <c r="AV222" i="2" s="1"/>
  <c r="AX222" i="2" s="1"/>
  <c r="AZ222" i="2" s="1"/>
  <c r="BA222" i="2" s="1"/>
  <c r="BD222" i="2" s="1"/>
  <c r="BE222" i="2" s="1"/>
  <c r="Z326" i="2"/>
  <c r="AB326" i="2" s="1"/>
  <c r="AD326" i="2" s="1"/>
  <c r="AF326" i="2" s="1"/>
  <c r="AH326" i="2" s="1"/>
  <c r="AJ326" i="2" s="1"/>
  <c r="AL326" i="2" s="1"/>
  <c r="AN326" i="2" s="1"/>
  <c r="AP326" i="2" s="1"/>
  <c r="AR326" i="2" s="1"/>
  <c r="AT326" i="2" s="1"/>
  <c r="AV326" i="2" s="1"/>
  <c r="AX326" i="2" s="1"/>
  <c r="AZ326" i="2" s="1"/>
  <c r="BA326" i="2" s="1"/>
  <c r="BD326" i="2" s="1"/>
  <c r="BE326" i="2" s="1"/>
  <c r="Z314" i="2"/>
  <c r="AB314" i="2" s="1"/>
  <c r="AD314" i="2" s="1"/>
  <c r="AF314" i="2" s="1"/>
  <c r="AH314" i="2" s="1"/>
  <c r="AJ314" i="2" s="1"/>
  <c r="AL314" i="2" s="1"/>
  <c r="AN314" i="2" s="1"/>
  <c r="AP314" i="2" s="1"/>
  <c r="AR314" i="2" s="1"/>
  <c r="AT314" i="2" s="1"/>
  <c r="AV314" i="2" s="1"/>
  <c r="AX314" i="2" s="1"/>
  <c r="AZ314" i="2" s="1"/>
  <c r="BA314" i="2" s="1"/>
  <c r="BD314" i="2" s="1"/>
  <c r="BE314" i="2" s="1"/>
  <c r="Z270" i="2"/>
  <c r="AB270" i="2" s="1"/>
  <c r="AD270" i="2" s="1"/>
  <c r="AF270" i="2" s="1"/>
  <c r="AH270" i="2" s="1"/>
  <c r="AJ270" i="2" s="1"/>
  <c r="AL270" i="2" s="1"/>
  <c r="AN270" i="2" s="1"/>
  <c r="AP270" i="2" s="1"/>
  <c r="AR270" i="2" s="1"/>
  <c r="AT270" i="2" s="1"/>
  <c r="AV270" i="2" s="1"/>
  <c r="AX270" i="2" s="1"/>
  <c r="AZ270" i="2" s="1"/>
  <c r="BA270" i="2" s="1"/>
  <c r="BD270" i="2" s="1"/>
  <c r="BE270" i="2" s="1"/>
  <c r="Z101" i="2"/>
  <c r="AB101" i="2" s="1"/>
  <c r="AD101" i="2" s="1"/>
  <c r="AF101" i="2" s="1"/>
  <c r="AH101" i="2" s="1"/>
  <c r="AJ101" i="2" s="1"/>
  <c r="AL101" i="2" s="1"/>
  <c r="AN101" i="2" s="1"/>
  <c r="AP101" i="2" s="1"/>
  <c r="AR101" i="2" s="1"/>
  <c r="AT101" i="2" s="1"/>
  <c r="AV101" i="2" s="1"/>
  <c r="AX101" i="2" s="1"/>
  <c r="AZ101" i="2" s="1"/>
  <c r="BA101" i="2" s="1"/>
  <c r="BD101" i="2" s="1"/>
  <c r="BE101" i="2" s="1"/>
  <c r="Z399" i="2"/>
  <c r="AB399" i="2" s="1"/>
  <c r="AD399" i="2" s="1"/>
  <c r="AF399" i="2" s="1"/>
  <c r="AH399" i="2" s="1"/>
  <c r="AJ399" i="2" s="1"/>
  <c r="AL399" i="2" s="1"/>
  <c r="AN399" i="2" s="1"/>
  <c r="AP399" i="2" s="1"/>
  <c r="AR399" i="2" s="1"/>
  <c r="AT399" i="2" s="1"/>
  <c r="AV399" i="2" s="1"/>
  <c r="AX399" i="2" s="1"/>
  <c r="AZ399" i="2" s="1"/>
  <c r="BA399" i="2" s="1"/>
  <c r="BD399" i="2" s="1"/>
  <c r="BE399" i="2" s="1"/>
  <c r="Z22" i="2"/>
  <c r="AB22" i="2" s="1"/>
  <c r="AD22" i="2" s="1"/>
  <c r="AF22" i="2" s="1"/>
  <c r="AH22" i="2" s="1"/>
  <c r="AJ22" i="2" s="1"/>
  <c r="AL22" i="2" s="1"/>
  <c r="AN22" i="2" s="1"/>
  <c r="AP22" i="2" s="1"/>
  <c r="AR22" i="2" s="1"/>
  <c r="AT22" i="2" s="1"/>
  <c r="AV22" i="2" s="1"/>
  <c r="AX22" i="2" s="1"/>
  <c r="AZ22" i="2" s="1"/>
  <c r="BA22" i="2" s="1"/>
  <c r="BD22" i="2" s="1"/>
  <c r="BE22" i="2" s="1"/>
  <c r="Z393" i="2"/>
  <c r="AB393" i="2" s="1"/>
  <c r="AD393" i="2" s="1"/>
  <c r="AF393" i="2" s="1"/>
  <c r="AH393" i="2" s="1"/>
  <c r="AJ393" i="2" s="1"/>
  <c r="AL393" i="2" s="1"/>
  <c r="AN393" i="2" s="1"/>
  <c r="AP393" i="2" s="1"/>
  <c r="AR393" i="2" s="1"/>
  <c r="AT393" i="2" s="1"/>
  <c r="AV393" i="2" s="1"/>
  <c r="AX393" i="2" s="1"/>
  <c r="AZ393" i="2" s="1"/>
  <c r="BA393" i="2" s="1"/>
  <c r="BD393" i="2" s="1"/>
  <c r="BE393" i="2" s="1"/>
  <c r="Z412" i="2"/>
  <c r="AB412" i="2" s="1"/>
  <c r="AD412" i="2" s="1"/>
  <c r="AF412" i="2" s="1"/>
  <c r="AH412" i="2" s="1"/>
  <c r="AJ412" i="2" s="1"/>
  <c r="AL412" i="2" s="1"/>
  <c r="AN412" i="2" s="1"/>
  <c r="AP412" i="2" s="1"/>
  <c r="AR412" i="2" s="1"/>
  <c r="AT412" i="2" s="1"/>
  <c r="AV412" i="2" s="1"/>
  <c r="AX412" i="2" s="1"/>
  <c r="AZ412" i="2" s="1"/>
  <c r="BA412" i="2" s="1"/>
  <c r="BD412" i="2" s="1"/>
  <c r="BE412" i="2" s="1"/>
  <c r="Z306" i="2"/>
  <c r="AB306" i="2" s="1"/>
  <c r="AD306" i="2" s="1"/>
  <c r="AF306" i="2" s="1"/>
  <c r="AH306" i="2" s="1"/>
  <c r="AJ306" i="2" s="1"/>
  <c r="AL306" i="2" s="1"/>
  <c r="AN306" i="2" s="1"/>
  <c r="AP306" i="2" s="1"/>
  <c r="AR306" i="2" s="1"/>
  <c r="AT306" i="2" s="1"/>
  <c r="AV306" i="2" s="1"/>
  <c r="AX306" i="2" s="1"/>
  <c r="AZ306" i="2" s="1"/>
  <c r="BA306" i="2" s="1"/>
  <c r="BD306" i="2" s="1"/>
  <c r="BE306" i="2" s="1"/>
  <c r="Z350" i="2"/>
  <c r="AB350" i="2" s="1"/>
  <c r="AD350" i="2" s="1"/>
  <c r="AF350" i="2" s="1"/>
  <c r="AH350" i="2" s="1"/>
  <c r="AJ350" i="2" s="1"/>
  <c r="AL350" i="2" s="1"/>
  <c r="AN350" i="2" s="1"/>
  <c r="AP350" i="2" s="1"/>
  <c r="AR350" i="2" s="1"/>
  <c r="AT350" i="2" s="1"/>
  <c r="AV350" i="2" s="1"/>
  <c r="AX350" i="2" s="1"/>
  <c r="AZ350" i="2" s="1"/>
  <c r="BA350" i="2" s="1"/>
  <c r="BD350" i="2" s="1"/>
  <c r="BE350" i="2" s="1"/>
  <c r="Z108" i="2"/>
  <c r="AB108" i="2" s="1"/>
  <c r="AD108" i="2" s="1"/>
  <c r="AF108" i="2" s="1"/>
  <c r="AH108" i="2" s="1"/>
  <c r="AJ108" i="2" s="1"/>
  <c r="AL108" i="2" s="1"/>
  <c r="AN108" i="2" s="1"/>
  <c r="AP108" i="2" s="1"/>
  <c r="AR108" i="2" s="1"/>
  <c r="AT108" i="2" s="1"/>
  <c r="AV108" i="2" s="1"/>
  <c r="AX108" i="2" s="1"/>
  <c r="AZ108" i="2" s="1"/>
  <c r="BA108" i="2" s="1"/>
  <c r="BD108" i="2" s="1"/>
  <c r="BE108" i="2" s="1"/>
  <c r="Z56" i="2"/>
  <c r="AB56" i="2" s="1"/>
  <c r="AD56" i="2" s="1"/>
  <c r="AF56" i="2" s="1"/>
  <c r="AH56" i="2" s="1"/>
  <c r="AJ56" i="2" s="1"/>
  <c r="AL56" i="2" s="1"/>
  <c r="AN56" i="2" s="1"/>
  <c r="AP56" i="2" s="1"/>
  <c r="AR56" i="2" s="1"/>
  <c r="AT56" i="2" s="1"/>
  <c r="AV56" i="2" s="1"/>
  <c r="AX56" i="2" s="1"/>
  <c r="AZ56" i="2" s="1"/>
  <c r="BA56" i="2" s="1"/>
  <c r="BD56" i="2" s="1"/>
  <c r="BE56" i="2" s="1"/>
  <c r="Z299" i="2"/>
  <c r="AB299" i="2" s="1"/>
  <c r="AD299" i="2" s="1"/>
  <c r="AF299" i="2" s="1"/>
  <c r="AH299" i="2" s="1"/>
  <c r="AJ299" i="2" s="1"/>
  <c r="AL299" i="2" s="1"/>
  <c r="AN299" i="2" s="1"/>
  <c r="AP299" i="2" s="1"/>
  <c r="AR299" i="2" s="1"/>
  <c r="AT299" i="2" s="1"/>
  <c r="AV299" i="2" s="1"/>
  <c r="AX299" i="2" s="1"/>
  <c r="AZ299" i="2" s="1"/>
  <c r="BA299" i="2" s="1"/>
  <c r="BD299" i="2" s="1"/>
  <c r="BE299" i="2" s="1"/>
  <c r="Z302" i="2"/>
  <c r="AB302" i="2" s="1"/>
  <c r="AD302" i="2" s="1"/>
  <c r="AF302" i="2" s="1"/>
  <c r="AH302" i="2" s="1"/>
  <c r="AJ302" i="2" s="1"/>
  <c r="AL302" i="2" s="1"/>
  <c r="AN302" i="2" s="1"/>
  <c r="AP302" i="2" s="1"/>
  <c r="AR302" i="2" s="1"/>
  <c r="AT302" i="2" s="1"/>
  <c r="AV302" i="2" s="1"/>
  <c r="AX302" i="2" s="1"/>
  <c r="AZ302" i="2" s="1"/>
  <c r="BA302" i="2" s="1"/>
  <c r="BD302" i="2" s="1"/>
  <c r="BE302" i="2" s="1"/>
  <c r="Z71" i="2"/>
  <c r="AB71" i="2" s="1"/>
  <c r="AD71" i="2" s="1"/>
  <c r="AF71" i="2" s="1"/>
  <c r="AH71" i="2" s="1"/>
  <c r="AJ71" i="2" s="1"/>
  <c r="AL71" i="2" s="1"/>
  <c r="AN71" i="2" s="1"/>
  <c r="AP71" i="2" s="1"/>
  <c r="AR71" i="2" s="1"/>
  <c r="AT71" i="2" s="1"/>
  <c r="AV71" i="2" s="1"/>
  <c r="AX71" i="2" s="1"/>
  <c r="AZ71" i="2" s="1"/>
  <c r="BA71" i="2" s="1"/>
  <c r="BD71" i="2" s="1"/>
  <c r="BE71" i="2" s="1"/>
  <c r="E9" i="2"/>
  <c r="F18" i="2"/>
  <c r="F19" i="2" s="1"/>
  <c r="E19" i="2" s="1"/>
  <c r="Z459" i="2"/>
  <c r="AB459" i="2" s="1"/>
  <c r="AD459" i="2" s="1"/>
  <c r="AF459" i="2" s="1"/>
  <c r="AH459" i="2" s="1"/>
  <c r="AJ459" i="2" s="1"/>
  <c r="AL459" i="2" s="1"/>
  <c r="AN459" i="2" s="1"/>
  <c r="AP459" i="2" s="1"/>
  <c r="AR459" i="2" s="1"/>
  <c r="AT459" i="2" s="1"/>
  <c r="AV459" i="2" s="1"/>
  <c r="AX459" i="2" s="1"/>
  <c r="AZ459" i="2" s="1"/>
  <c r="BA459" i="2" s="1"/>
  <c r="BD459" i="2" s="1"/>
  <c r="BE459" i="2" s="1"/>
  <c r="Z348" i="2"/>
  <c r="AB348" i="2" s="1"/>
  <c r="AD348" i="2" s="1"/>
  <c r="AF348" i="2" s="1"/>
  <c r="AH348" i="2" s="1"/>
  <c r="AJ348" i="2" s="1"/>
  <c r="AL348" i="2" s="1"/>
  <c r="AN348" i="2" s="1"/>
  <c r="AP348" i="2" s="1"/>
  <c r="AR348" i="2" s="1"/>
  <c r="AT348" i="2" s="1"/>
  <c r="AV348" i="2" s="1"/>
  <c r="AX348" i="2" s="1"/>
  <c r="AZ348" i="2" s="1"/>
  <c r="BA348" i="2" s="1"/>
  <c r="BD348" i="2" s="1"/>
  <c r="BE348" i="2" s="1"/>
  <c r="Z410" i="2"/>
  <c r="AB410" i="2" s="1"/>
  <c r="AD410" i="2" s="1"/>
  <c r="AF410" i="2" s="1"/>
  <c r="AH410" i="2" s="1"/>
  <c r="AJ410" i="2" s="1"/>
  <c r="AL410" i="2" s="1"/>
  <c r="AN410" i="2" s="1"/>
  <c r="AP410" i="2" s="1"/>
  <c r="AR410" i="2" s="1"/>
  <c r="AT410" i="2" s="1"/>
  <c r="AV410" i="2" s="1"/>
  <c r="AX410" i="2" s="1"/>
  <c r="AZ410" i="2" s="1"/>
  <c r="BA410" i="2" s="1"/>
  <c r="BD410" i="2" s="1"/>
  <c r="BE410" i="2" s="1"/>
  <c r="Z225" i="2"/>
  <c r="AB225" i="2" s="1"/>
  <c r="AD225" i="2" s="1"/>
  <c r="AF225" i="2" s="1"/>
  <c r="AH225" i="2" s="1"/>
  <c r="AJ225" i="2" s="1"/>
  <c r="AL225" i="2" s="1"/>
  <c r="AN225" i="2" s="1"/>
  <c r="AP225" i="2" s="1"/>
  <c r="AR225" i="2" s="1"/>
  <c r="AT225" i="2" s="1"/>
  <c r="AV225" i="2" s="1"/>
  <c r="AX225" i="2" s="1"/>
  <c r="AZ225" i="2" s="1"/>
  <c r="BA225" i="2" s="1"/>
  <c r="BD225" i="2" s="1"/>
  <c r="BE225" i="2" s="1"/>
  <c r="Z269" i="2"/>
  <c r="AB269" i="2" s="1"/>
  <c r="AD269" i="2" s="1"/>
  <c r="AF269" i="2" s="1"/>
  <c r="AH269" i="2" s="1"/>
  <c r="AJ269" i="2" s="1"/>
  <c r="AL269" i="2" s="1"/>
  <c r="AN269" i="2" s="1"/>
  <c r="AP269" i="2" s="1"/>
  <c r="AR269" i="2" s="1"/>
  <c r="AT269" i="2" s="1"/>
  <c r="AV269" i="2" s="1"/>
  <c r="AX269" i="2" s="1"/>
  <c r="AZ269" i="2" s="1"/>
  <c r="BA269" i="2" s="1"/>
  <c r="BD269" i="2" s="1"/>
  <c r="BE269" i="2" s="1"/>
  <c r="Z466" i="2"/>
  <c r="AB466" i="2" s="1"/>
  <c r="AD466" i="2" s="1"/>
  <c r="AF466" i="2" s="1"/>
  <c r="AH466" i="2" s="1"/>
  <c r="AJ466" i="2" s="1"/>
  <c r="AL466" i="2" s="1"/>
  <c r="AN466" i="2" s="1"/>
  <c r="AP466" i="2" s="1"/>
  <c r="AR466" i="2" s="1"/>
  <c r="AT466" i="2" s="1"/>
  <c r="AV466" i="2" s="1"/>
  <c r="AX466" i="2" s="1"/>
  <c r="AZ466" i="2" s="1"/>
  <c r="BA466" i="2" s="1"/>
  <c r="BD466" i="2" s="1"/>
  <c r="BE466" i="2" s="1"/>
  <c r="Z193" i="2"/>
  <c r="AB193" i="2" s="1"/>
  <c r="AD193" i="2" s="1"/>
  <c r="AF193" i="2" s="1"/>
  <c r="AH193" i="2" s="1"/>
  <c r="AJ193" i="2" s="1"/>
  <c r="AL193" i="2" s="1"/>
  <c r="AN193" i="2" s="1"/>
  <c r="AP193" i="2" s="1"/>
  <c r="AR193" i="2" s="1"/>
  <c r="AT193" i="2" s="1"/>
  <c r="AV193" i="2" s="1"/>
  <c r="AX193" i="2" s="1"/>
  <c r="AZ193" i="2" s="1"/>
  <c r="BA193" i="2" s="1"/>
  <c r="BD193" i="2" s="1"/>
  <c r="BE193" i="2" s="1"/>
  <c r="Z345" i="2"/>
  <c r="AB345" i="2" s="1"/>
  <c r="AD345" i="2" s="1"/>
  <c r="AF345" i="2" s="1"/>
  <c r="AH345" i="2" s="1"/>
  <c r="AJ345" i="2" s="1"/>
  <c r="AL345" i="2" s="1"/>
  <c r="AN345" i="2" s="1"/>
  <c r="AP345" i="2" s="1"/>
  <c r="AR345" i="2" s="1"/>
  <c r="AT345" i="2" s="1"/>
  <c r="AV345" i="2" s="1"/>
  <c r="AX345" i="2" s="1"/>
  <c r="AZ345" i="2" s="1"/>
  <c r="BA345" i="2" s="1"/>
  <c r="BD345" i="2" s="1"/>
  <c r="BE345" i="2" s="1"/>
  <c r="Z430" i="2"/>
  <c r="AB430" i="2" s="1"/>
  <c r="AD430" i="2" s="1"/>
  <c r="AF430" i="2" s="1"/>
  <c r="AH430" i="2" s="1"/>
  <c r="AJ430" i="2" s="1"/>
  <c r="AL430" i="2" s="1"/>
  <c r="AN430" i="2" s="1"/>
  <c r="AP430" i="2" s="1"/>
  <c r="AR430" i="2" s="1"/>
  <c r="AT430" i="2" s="1"/>
  <c r="AV430" i="2" s="1"/>
  <c r="AX430" i="2" s="1"/>
  <c r="AZ430" i="2" s="1"/>
  <c r="BA430" i="2" s="1"/>
  <c r="BD430" i="2" s="1"/>
  <c r="BE430" i="2" s="1"/>
  <c r="Z281" i="2"/>
  <c r="AB281" i="2" s="1"/>
  <c r="AD281" i="2" s="1"/>
  <c r="AF281" i="2" s="1"/>
  <c r="AH281" i="2" s="1"/>
  <c r="AJ281" i="2" s="1"/>
  <c r="AL281" i="2" s="1"/>
  <c r="AN281" i="2" s="1"/>
  <c r="AP281" i="2" s="1"/>
  <c r="AR281" i="2" s="1"/>
  <c r="AT281" i="2" s="1"/>
  <c r="AV281" i="2" s="1"/>
  <c r="AX281" i="2" s="1"/>
  <c r="AZ281" i="2" s="1"/>
  <c r="BA281" i="2" s="1"/>
  <c r="BD281" i="2" s="1"/>
  <c r="BE281" i="2" s="1"/>
  <c r="Z214" i="2"/>
  <c r="AB214" i="2" s="1"/>
  <c r="AD214" i="2" s="1"/>
  <c r="AF214" i="2" s="1"/>
  <c r="AH214" i="2" s="1"/>
  <c r="AJ214" i="2" s="1"/>
  <c r="AL214" i="2" s="1"/>
  <c r="AN214" i="2" s="1"/>
  <c r="AP214" i="2" s="1"/>
  <c r="AR214" i="2" s="1"/>
  <c r="AT214" i="2" s="1"/>
  <c r="AV214" i="2" s="1"/>
  <c r="AX214" i="2" s="1"/>
  <c r="AZ214" i="2" s="1"/>
  <c r="BA214" i="2" s="1"/>
  <c r="BD214" i="2" s="1"/>
  <c r="BE214" i="2" s="1"/>
  <c r="Z395" i="2"/>
  <c r="AB395" i="2" s="1"/>
  <c r="AD395" i="2" s="1"/>
  <c r="AF395" i="2" s="1"/>
  <c r="AH395" i="2" s="1"/>
  <c r="AJ395" i="2" s="1"/>
  <c r="AL395" i="2" s="1"/>
  <c r="AN395" i="2" s="1"/>
  <c r="AP395" i="2" s="1"/>
  <c r="AR395" i="2" s="1"/>
  <c r="AT395" i="2" s="1"/>
  <c r="AV395" i="2" s="1"/>
  <c r="AX395" i="2" s="1"/>
  <c r="AZ395" i="2" s="1"/>
  <c r="BA395" i="2" s="1"/>
  <c r="BD395" i="2" s="1"/>
  <c r="BE395" i="2" s="1"/>
  <c r="Z267" i="2"/>
  <c r="AB267" i="2" s="1"/>
  <c r="AD267" i="2" s="1"/>
  <c r="AF267" i="2" s="1"/>
  <c r="AH267" i="2" s="1"/>
  <c r="AJ267" i="2" s="1"/>
  <c r="AL267" i="2" s="1"/>
  <c r="AN267" i="2" s="1"/>
  <c r="AP267" i="2" s="1"/>
  <c r="AR267" i="2" s="1"/>
  <c r="AT267" i="2" s="1"/>
  <c r="AV267" i="2" s="1"/>
  <c r="AX267" i="2" s="1"/>
  <c r="AZ267" i="2" s="1"/>
  <c r="BA267" i="2" s="1"/>
  <c r="BD267" i="2" s="1"/>
  <c r="BE267" i="2" s="1"/>
  <c r="Z343" i="2"/>
  <c r="AB343" i="2" s="1"/>
  <c r="AD343" i="2" s="1"/>
  <c r="AF343" i="2" s="1"/>
  <c r="AH343" i="2" s="1"/>
  <c r="AJ343" i="2" s="1"/>
  <c r="AL343" i="2" s="1"/>
  <c r="AN343" i="2" s="1"/>
  <c r="AP343" i="2" s="1"/>
  <c r="AR343" i="2" s="1"/>
  <c r="AT343" i="2" s="1"/>
  <c r="AV343" i="2" s="1"/>
  <c r="AX343" i="2" s="1"/>
  <c r="AZ343" i="2" s="1"/>
  <c r="BA343" i="2" s="1"/>
  <c r="BD343" i="2" s="1"/>
  <c r="BE343" i="2" s="1"/>
  <c r="Z332" i="2"/>
  <c r="AB332" i="2" s="1"/>
  <c r="AD332" i="2" s="1"/>
  <c r="AF332" i="2" s="1"/>
  <c r="AH332" i="2" s="1"/>
  <c r="AJ332" i="2" s="1"/>
  <c r="AL332" i="2" s="1"/>
  <c r="AN332" i="2" s="1"/>
  <c r="AP332" i="2" s="1"/>
  <c r="AR332" i="2" s="1"/>
  <c r="AT332" i="2" s="1"/>
  <c r="AV332" i="2" s="1"/>
  <c r="AX332" i="2" s="1"/>
  <c r="AZ332" i="2" s="1"/>
  <c r="BA332" i="2" s="1"/>
  <c r="BD332" i="2" s="1"/>
  <c r="BE332" i="2" s="1"/>
  <c r="Z339" i="2"/>
  <c r="AB339" i="2" s="1"/>
  <c r="AD339" i="2" s="1"/>
  <c r="AF339" i="2" s="1"/>
  <c r="AH339" i="2" s="1"/>
  <c r="AJ339" i="2" s="1"/>
  <c r="AL339" i="2" s="1"/>
  <c r="AN339" i="2" s="1"/>
  <c r="AP339" i="2" s="1"/>
  <c r="AR339" i="2" s="1"/>
  <c r="AT339" i="2" s="1"/>
  <c r="AV339" i="2" s="1"/>
  <c r="AX339" i="2" s="1"/>
  <c r="AZ339" i="2" s="1"/>
  <c r="BA339" i="2" s="1"/>
  <c r="BD339" i="2" s="1"/>
  <c r="BE339" i="2" s="1"/>
  <c r="O8" i="2"/>
  <c r="Z303" i="2"/>
  <c r="AB303" i="2" s="1"/>
  <c r="AD303" i="2" s="1"/>
  <c r="AF303" i="2" s="1"/>
  <c r="AH303" i="2" s="1"/>
  <c r="AJ303" i="2" s="1"/>
  <c r="AL303" i="2" s="1"/>
  <c r="AN303" i="2" s="1"/>
  <c r="AP303" i="2" s="1"/>
  <c r="AR303" i="2" s="1"/>
  <c r="AT303" i="2" s="1"/>
  <c r="AV303" i="2" s="1"/>
  <c r="AX303" i="2" s="1"/>
  <c r="AZ303" i="2" s="1"/>
  <c r="BA303" i="2" s="1"/>
  <c r="BD303" i="2" s="1"/>
  <c r="BE303" i="2" s="1"/>
  <c r="Z449" i="2"/>
  <c r="AB449" i="2" s="1"/>
  <c r="AD449" i="2" s="1"/>
  <c r="AF449" i="2" s="1"/>
  <c r="AH449" i="2" s="1"/>
  <c r="AJ449" i="2" s="1"/>
  <c r="AL449" i="2" s="1"/>
  <c r="AN449" i="2" s="1"/>
  <c r="AP449" i="2" s="1"/>
  <c r="AR449" i="2" s="1"/>
  <c r="AT449" i="2" s="1"/>
  <c r="AV449" i="2" s="1"/>
  <c r="AX449" i="2" s="1"/>
  <c r="AZ449" i="2" s="1"/>
  <c r="BA449" i="2" s="1"/>
  <c r="BD449" i="2" s="1"/>
  <c r="BE449" i="2" s="1"/>
  <c r="Z318" i="2"/>
  <c r="AB318" i="2" s="1"/>
  <c r="AD318" i="2" s="1"/>
  <c r="AF318" i="2" s="1"/>
  <c r="AH318" i="2" s="1"/>
  <c r="AJ318" i="2" s="1"/>
  <c r="AL318" i="2" s="1"/>
  <c r="AN318" i="2" s="1"/>
  <c r="AP318" i="2" s="1"/>
  <c r="AR318" i="2" s="1"/>
  <c r="AT318" i="2" s="1"/>
  <c r="AV318" i="2" s="1"/>
  <c r="AX318" i="2" s="1"/>
  <c r="AZ318" i="2" s="1"/>
  <c r="BA318" i="2" s="1"/>
  <c r="BD318" i="2" s="1"/>
  <c r="BE318" i="2" s="1"/>
  <c r="X6" i="2"/>
  <c r="Y7" i="2" s="1"/>
  <c r="B8" i="2"/>
  <c r="Z287" i="2"/>
  <c r="AB287" i="2" s="1"/>
  <c r="AD287" i="2" s="1"/>
  <c r="AF287" i="2" s="1"/>
  <c r="AH287" i="2" s="1"/>
  <c r="AJ287" i="2" s="1"/>
  <c r="AL287" i="2" s="1"/>
  <c r="AN287" i="2" s="1"/>
  <c r="AP287" i="2" s="1"/>
  <c r="AR287" i="2" s="1"/>
  <c r="AT287" i="2" s="1"/>
  <c r="AV287" i="2" s="1"/>
  <c r="AX287" i="2" s="1"/>
  <c r="AZ287" i="2" s="1"/>
  <c r="BA287" i="2" s="1"/>
  <c r="BD287" i="2" s="1"/>
  <c r="BE287" i="2" s="1"/>
  <c r="Z286" i="2"/>
  <c r="AB286" i="2" s="1"/>
  <c r="AD286" i="2" s="1"/>
  <c r="AF286" i="2" s="1"/>
  <c r="AH286" i="2" s="1"/>
  <c r="AJ286" i="2" s="1"/>
  <c r="AL286" i="2" s="1"/>
  <c r="AN286" i="2" s="1"/>
  <c r="AP286" i="2" s="1"/>
  <c r="AR286" i="2" s="1"/>
  <c r="AT286" i="2" s="1"/>
  <c r="AV286" i="2" s="1"/>
  <c r="AX286" i="2" s="1"/>
  <c r="AZ286" i="2" s="1"/>
  <c r="BA286" i="2" s="1"/>
  <c r="BD286" i="2" s="1"/>
  <c r="BE286" i="2" s="1"/>
  <c r="Z246" i="2"/>
  <c r="AB246" i="2" s="1"/>
  <c r="AD246" i="2" s="1"/>
  <c r="AF246" i="2" s="1"/>
  <c r="AH246" i="2" s="1"/>
  <c r="AJ246" i="2" s="1"/>
  <c r="AL246" i="2" s="1"/>
  <c r="AN246" i="2" s="1"/>
  <c r="AP246" i="2" s="1"/>
  <c r="AR246" i="2" s="1"/>
  <c r="AT246" i="2" s="1"/>
  <c r="AV246" i="2" s="1"/>
  <c r="AX246" i="2" s="1"/>
  <c r="AZ246" i="2" s="1"/>
  <c r="BA246" i="2" s="1"/>
  <c r="BD246" i="2" s="1"/>
  <c r="BE246" i="2" s="1"/>
  <c r="D7" i="2"/>
  <c r="C7" i="2" s="1"/>
  <c r="Z242" i="2"/>
  <c r="AB242" i="2" s="1"/>
  <c r="AD242" i="2" s="1"/>
  <c r="AF242" i="2" s="1"/>
  <c r="AH242" i="2" s="1"/>
  <c r="AJ242" i="2" s="1"/>
  <c r="AL242" i="2" s="1"/>
  <c r="AN242" i="2" s="1"/>
  <c r="AP242" i="2" s="1"/>
  <c r="AR242" i="2" s="1"/>
  <c r="AT242" i="2" s="1"/>
  <c r="AV242" i="2" s="1"/>
  <c r="AX242" i="2" s="1"/>
  <c r="AZ242" i="2" s="1"/>
  <c r="BA242" i="2" s="1"/>
  <c r="BD242" i="2" s="1"/>
  <c r="BE242" i="2" s="1"/>
  <c r="X8" i="2" l="1"/>
  <c r="D8" i="2"/>
  <c r="D21" i="2" s="1"/>
  <c r="C21" i="2" s="1"/>
  <c r="O9" i="2"/>
  <c r="B9" i="2"/>
  <c r="B10" i="2" s="1"/>
  <c r="B11" i="2" s="1"/>
  <c r="B12" i="2" s="1"/>
  <c r="D9" i="2" l="1"/>
  <c r="C9" i="2" s="1"/>
  <c r="O10" i="2"/>
  <c r="O11" i="2" s="1"/>
  <c r="B13" i="2"/>
  <c r="B14" i="2" s="1"/>
  <c r="Y9" i="2"/>
  <c r="Y21" i="2"/>
  <c r="D11" i="2" l="1"/>
  <c r="D12" i="2" s="1"/>
  <c r="B15" i="2"/>
  <c r="B16" i="2" s="1"/>
  <c r="B17" i="2" s="1"/>
  <c r="B18" i="2" s="1"/>
  <c r="B19" i="2" s="1"/>
  <c r="B21" i="2" s="1"/>
  <c r="W11" i="2"/>
  <c r="X11" i="2"/>
  <c r="Y15" i="2" s="1"/>
  <c r="O12" i="2"/>
  <c r="O13" i="2" s="1"/>
  <c r="W10" i="2"/>
  <c r="X10" i="2"/>
  <c r="D15" i="2" l="1"/>
  <c r="C15" i="2" s="1"/>
  <c r="W13" i="2"/>
  <c r="Z13" i="2" s="1"/>
  <c r="AB13" i="2" s="1"/>
  <c r="AD13" i="2" s="1"/>
  <c r="X13" i="2"/>
  <c r="O14" i="2"/>
  <c r="Z10" i="2"/>
  <c r="W8" i="2"/>
  <c r="W9" i="2"/>
  <c r="D14" i="2"/>
  <c r="C14" i="2" s="1"/>
  <c r="X12" i="2"/>
  <c r="Y14" i="2" s="1"/>
  <c r="W6" i="2"/>
  <c r="W7" i="2"/>
  <c r="W5" i="2" l="1"/>
  <c r="AB10" i="2"/>
  <c r="AD10" i="2" s="1"/>
  <c r="AA8" i="2"/>
  <c r="O15" i="2"/>
  <c r="O16" i="2" s="1"/>
  <c r="W16" i="2" l="1"/>
  <c r="X16" i="2"/>
  <c r="O17" i="2"/>
  <c r="BB4" i="2"/>
  <c r="W15" i="2"/>
  <c r="BC4" i="2" l="1"/>
  <c r="Z16" i="2"/>
  <c r="W12" i="2"/>
  <c r="W14" i="2"/>
  <c r="AC21" i="2"/>
  <c r="W17" i="2"/>
  <c r="O18" i="2"/>
  <c r="AB16" i="2" l="1"/>
  <c r="AD16" i="2" s="1"/>
  <c r="AA12" i="2"/>
  <c r="AE19" i="2"/>
  <c r="W18" i="2"/>
  <c r="O19" i="2"/>
  <c r="AG21" i="2" l="1"/>
  <c r="W19" i="2"/>
  <c r="X19" i="2"/>
  <c r="O21" i="2"/>
  <c r="Y18" i="2" l="1"/>
  <c r="X18" i="2"/>
  <c r="BB316" i="2"/>
  <c r="BB39" i="2"/>
  <c r="BB71" i="2"/>
  <c r="BB103" i="2"/>
  <c r="BB135" i="2"/>
  <c r="BB167" i="2"/>
  <c r="BB28" i="2"/>
  <c r="BB60" i="2"/>
  <c r="BB92" i="2"/>
  <c r="BB124" i="2"/>
  <c r="BB156" i="2"/>
  <c r="BB188" i="2"/>
  <c r="BB220" i="2"/>
  <c r="BB252" i="2"/>
  <c r="BB293" i="2"/>
  <c r="BB312" i="2"/>
  <c r="BB354" i="2"/>
  <c r="BB29" i="2"/>
  <c r="BB61" i="2"/>
  <c r="BB93" i="2"/>
  <c r="BB125" i="2"/>
  <c r="BB157" i="2"/>
  <c r="BB189" i="2"/>
  <c r="BB221" i="2"/>
  <c r="BB253" i="2"/>
  <c r="BB30" i="2"/>
  <c r="BB62" i="2"/>
  <c r="BB94" i="2"/>
  <c r="BB126" i="2"/>
  <c r="BB158" i="2"/>
  <c r="BB190" i="2"/>
  <c r="BB230" i="2"/>
  <c r="BB266" i="2"/>
  <c r="BB267" i="2"/>
  <c r="BB191" i="2"/>
  <c r="BB349" i="2"/>
  <c r="BB338" i="2"/>
  <c r="BB384" i="2"/>
  <c r="BB400" i="2"/>
  <c r="BB416" i="2"/>
  <c r="BB432" i="2"/>
  <c r="BB335" i="2"/>
  <c r="BB322" i="2"/>
  <c r="BB323" i="2"/>
  <c r="BB397" i="2"/>
  <c r="BB501" i="2"/>
  <c r="BB423" i="2"/>
  <c r="BB496" i="2"/>
  <c r="BB482" i="2"/>
  <c r="BB324" i="2"/>
  <c r="BB43" i="2"/>
  <c r="BB75" i="2"/>
  <c r="BB107" i="2"/>
  <c r="BB139" i="2"/>
  <c r="BB171" i="2"/>
  <c r="BB32" i="2"/>
  <c r="BB64" i="2"/>
  <c r="BB96" i="2"/>
  <c r="BB128" i="2"/>
  <c r="BB160" i="2"/>
  <c r="BB192" i="2"/>
  <c r="BB224" i="2"/>
  <c r="BB256" i="2"/>
  <c r="BB301" i="2"/>
  <c r="BB320" i="2"/>
  <c r="BB358" i="2"/>
  <c r="BB33" i="2"/>
  <c r="BB65" i="2"/>
  <c r="BB97" i="2"/>
  <c r="BB129" i="2"/>
  <c r="BB161" i="2"/>
  <c r="BB193" i="2"/>
  <c r="BB225" i="2"/>
  <c r="BB257" i="2"/>
  <c r="BB34" i="2"/>
  <c r="BB66" i="2"/>
  <c r="BB98" i="2"/>
  <c r="BB130" i="2"/>
  <c r="BB162" i="2"/>
  <c r="BB194" i="2"/>
  <c r="BB234" i="2"/>
  <c r="BB291" i="2"/>
  <c r="BB274" i="2"/>
  <c r="BB227" i="2"/>
  <c r="BB365" i="2"/>
  <c r="BB341" i="2"/>
  <c r="BB386" i="2"/>
  <c r="BB402" i="2"/>
  <c r="BB418" i="2"/>
  <c r="BB207" i="2"/>
  <c r="BB345" i="2"/>
  <c r="BB342" i="2"/>
  <c r="BB333" i="2"/>
  <c r="BB403" i="2"/>
  <c r="BB497" i="2"/>
  <c r="BB463" i="2"/>
  <c r="BB243" i="2"/>
  <c r="BB429" i="2"/>
  <c r="BB502" i="2"/>
  <c r="BB474" i="2"/>
  <c r="BB389" i="2"/>
  <c r="BB211" i="2"/>
  <c r="BB425" i="2"/>
  <c r="BB467" i="2"/>
  <c r="BB373" i="2"/>
  <c r="BB465" i="2"/>
  <c r="BB500" i="2"/>
  <c r="BB242" i="2"/>
  <c r="BB214" i="2"/>
  <c r="BB326" i="2"/>
  <c r="BB458" i="2"/>
  <c r="BB332" i="2"/>
  <c r="BB47" i="2"/>
  <c r="BB79" i="2"/>
  <c r="BB111" i="2"/>
  <c r="BB143" i="2"/>
  <c r="BB175" i="2"/>
  <c r="BB36" i="2"/>
  <c r="BB68" i="2"/>
  <c r="BB100" i="2"/>
  <c r="BB132" i="2"/>
  <c r="BB164" i="2"/>
  <c r="BB196" i="2"/>
  <c r="BB228" i="2"/>
  <c r="BB260" i="2"/>
  <c r="BB309" i="2"/>
  <c r="BB328" i="2"/>
  <c r="BB360" i="2"/>
  <c r="BB37" i="2"/>
  <c r="BB69" i="2"/>
  <c r="BB101" i="2"/>
  <c r="BB133" i="2"/>
  <c r="BB165" i="2"/>
  <c r="BB197" i="2"/>
  <c r="BB229" i="2"/>
  <c r="BB261" i="2"/>
  <c r="BB38" i="2"/>
  <c r="BB70" i="2"/>
  <c r="BB102" i="2"/>
  <c r="BB134" i="2"/>
  <c r="BB166" i="2"/>
  <c r="BB198" i="2"/>
  <c r="BB250" i="2"/>
  <c r="BB330" i="2"/>
  <c r="BB305" i="2"/>
  <c r="BB259" i="2"/>
  <c r="BB179" i="2"/>
  <c r="BB363" i="2"/>
  <c r="BB388" i="2"/>
  <c r="BB404" i="2"/>
  <c r="BB420" i="2"/>
  <c r="BB239" i="2"/>
  <c r="BB361" i="2"/>
  <c r="BB359" i="2"/>
  <c r="BB343" i="2"/>
  <c r="BB437" i="2"/>
  <c r="BB381" i="2"/>
  <c r="BB466" i="2"/>
  <c r="BB357" i="2"/>
  <c r="BB442" i="2"/>
  <c r="BB346" i="2"/>
  <c r="BB477" i="2"/>
  <c r="BB407" i="2"/>
  <c r="BB371" i="2"/>
  <c r="BB431" i="2"/>
  <c r="BB471" i="2"/>
  <c r="BB379" i="2"/>
  <c r="BB486" i="2"/>
  <c r="BB472" i="2"/>
  <c r="BB286" i="2"/>
  <c r="BB372" i="2"/>
  <c r="BB329" i="2"/>
  <c r="BB340" i="2"/>
  <c r="BB51" i="2"/>
  <c r="BB83" i="2"/>
  <c r="BB115" i="2"/>
  <c r="BB147" i="2"/>
  <c r="BB20" i="2"/>
  <c r="BB40" i="2"/>
  <c r="BB72" i="2"/>
  <c r="BB104" i="2"/>
  <c r="BB136" i="2"/>
  <c r="BB168" i="2"/>
  <c r="BB200" i="2"/>
  <c r="BB232" i="2"/>
  <c r="BB264" i="2"/>
  <c r="BB317" i="2"/>
  <c r="BB336" i="2"/>
  <c r="BB362" i="2"/>
  <c r="BB41" i="2"/>
  <c r="BB73" i="2"/>
  <c r="BB105" i="2"/>
  <c r="BB137" i="2"/>
  <c r="BB169" i="2"/>
  <c r="BB201" i="2"/>
  <c r="BB233" i="2"/>
  <c r="BB265" i="2"/>
  <c r="BB42" i="2"/>
  <c r="BB74" i="2"/>
  <c r="BB106" i="2"/>
  <c r="BB138" i="2"/>
  <c r="BB170" i="2"/>
  <c r="BB202" i="2"/>
  <c r="BB254" i="2"/>
  <c r="BB347" i="2"/>
  <c r="BB327" i="2"/>
  <c r="BB275" i="2"/>
  <c r="BB219" i="2"/>
  <c r="BB374" i="2"/>
  <c r="BB390" i="2"/>
  <c r="BB406" i="2"/>
  <c r="BB422" i="2"/>
  <c r="BB270" i="2"/>
  <c r="BB183" i="2"/>
  <c r="BB187" i="2"/>
  <c r="BB355" i="2"/>
  <c r="BB441" i="2"/>
  <c r="BB417" i="2"/>
  <c r="BB469" i="2"/>
  <c r="BB375" i="2"/>
  <c r="BB446" i="2"/>
  <c r="BB393" i="2"/>
  <c r="BB488" i="2"/>
  <c r="BB447" i="2"/>
  <c r="BB377" i="2"/>
  <c r="BB435" i="2"/>
  <c r="BB478" i="2"/>
  <c r="BB409" i="2"/>
  <c r="BB493" i="2"/>
  <c r="BB231" i="2"/>
  <c r="BB356" i="2"/>
  <c r="BB489" i="2"/>
  <c r="BB284" i="2"/>
  <c r="BB23" i="2"/>
  <c r="BB55" i="2"/>
  <c r="BB87" i="2"/>
  <c r="BB119" i="2"/>
  <c r="BB151" i="2"/>
  <c r="BB282" i="2"/>
  <c r="BB44" i="2"/>
  <c r="BB76" i="2"/>
  <c r="BB108" i="2"/>
  <c r="BB140" i="2"/>
  <c r="BB172" i="2"/>
  <c r="BB204" i="2"/>
  <c r="BB236" i="2"/>
  <c r="BB268" i="2"/>
  <c r="BB280" i="2"/>
  <c r="BB344" i="2"/>
  <c r="BB366" i="2"/>
  <c r="BB45" i="2"/>
  <c r="BB77" i="2"/>
  <c r="BB109" i="2"/>
  <c r="BB141" i="2"/>
  <c r="BB173" i="2"/>
  <c r="BB205" i="2"/>
  <c r="BB237" i="2"/>
  <c r="BB269" i="2"/>
  <c r="BB46" i="2"/>
  <c r="BB78" i="2"/>
  <c r="BB110" i="2"/>
  <c r="BB142" i="2"/>
  <c r="BB174" i="2"/>
  <c r="BB206" i="2"/>
  <c r="BB258" i="2"/>
  <c r="BB353" i="2"/>
  <c r="BB334" i="2"/>
  <c r="BB281" i="2"/>
  <c r="BB251" i="2"/>
  <c r="BB376" i="2"/>
  <c r="BB392" i="2"/>
  <c r="BB408" i="2"/>
  <c r="BB424" i="2"/>
  <c r="BB277" i="2"/>
  <c r="BB195" i="2"/>
  <c r="BB223" i="2"/>
  <c r="BB271" i="2"/>
  <c r="BB454" i="2"/>
  <c r="BB433" i="2"/>
  <c r="BB473" i="2"/>
  <c r="BB387" i="2"/>
  <c r="BB455" i="2"/>
  <c r="BB434" i="2"/>
  <c r="BB491" i="2"/>
  <c r="BB452" i="2"/>
  <c r="BB383" i="2"/>
  <c r="BB440" i="2"/>
  <c r="BB485" i="2"/>
  <c r="BB415" i="2"/>
  <c r="BB453" i="2"/>
  <c r="BB339" i="2"/>
  <c r="BB318" i="2"/>
  <c r="BB302" i="2"/>
  <c r="BB292" i="2"/>
  <c r="BB27" i="2"/>
  <c r="BB59" i="2"/>
  <c r="BB91" i="2"/>
  <c r="BB123" i="2"/>
  <c r="BB155" i="2"/>
  <c r="BB290" i="2"/>
  <c r="BB48" i="2"/>
  <c r="BB80" i="2"/>
  <c r="BB112" i="2"/>
  <c r="BB144" i="2"/>
  <c r="BB176" i="2"/>
  <c r="BB208" i="2"/>
  <c r="BB240" i="2"/>
  <c r="BB272" i="2"/>
  <c r="BB288" i="2"/>
  <c r="BB348" i="2"/>
  <c r="BB368" i="2"/>
  <c r="BB49" i="2"/>
  <c r="BB81" i="2"/>
  <c r="BB113" i="2"/>
  <c r="BB145" i="2"/>
  <c r="BB177" i="2"/>
  <c r="BB209" i="2"/>
  <c r="BB241" i="2"/>
  <c r="BB273" i="2"/>
  <c r="BB50" i="2"/>
  <c r="BB82" i="2"/>
  <c r="BB114" i="2"/>
  <c r="BB146" i="2"/>
  <c r="BB178" i="2"/>
  <c r="BB218" i="2"/>
  <c r="BB262" i="2"/>
  <c r="BB369" i="2"/>
  <c r="BB337" i="2"/>
  <c r="BB297" i="2"/>
  <c r="BB306" i="2"/>
  <c r="BB378" i="2"/>
  <c r="BB394" i="2"/>
  <c r="BB410" i="2"/>
  <c r="BB426" i="2"/>
  <c r="BB283" i="2"/>
  <c r="BB294" i="2"/>
  <c r="BB255" i="2"/>
  <c r="BB311" i="2"/>
  <c r="BB476" i="2"/>
  <c r="BB438" i="2"/>
  <c r="BB480" i="2"/>
  <c r="BB399" i="2"/>
  <c r="BB460" i="2"/>
  <c r="BB439" i="2"/>
  <c r="BB495" i="2"/>
  <c r="BB461" i="2"/>
  <c r="BB395" i="2"/>
  <c r="BB443" i="2"/>
  <c r="BB499" i="2"/>
  <c r="BB421" i="2"/>
  <c r="BB319" i="2"/>
  <c r="BB475" i="2"/>
  <c r="BB199" i="2"/>
  <c r="BB287" i="2"/>
  <c r="BB459" i="2"/>
  <c r="BB464" i="2"/>
  <c r="BB419" i="2"/>
  <c r="BB238" i="2"/>
  <c r="BB300" i="2"/>
  <c r="BB31" i="2"/>
  <c r="BB63" i="2"/>
  <c r="BB95" i="2"/>
  <c r="BB127" i="2"/>
  <c r="BB159" i="2"/>
  <c r="BB298" i="2"/>
  <c r="BB52" i="2"/>
  <c r="BB84" i="2"/>
  <c r="BB116" i="2"/>
  <c r="BB148" i="2"/>
  <c r="BB180" i="2"/>
  <c r="BB212" i="2"/>
  <c r="BB244" i="2"/>
  <c r="BB276" i="2"/>
  <c r="BB296" i="2"/>
  <c r="BB350" i="2"/>
  <c r="BB370" i="2"/>
  <c r="BB53" i="2"/>
  <c r="BB85" i="2"/>
  <c r="BB117" i="2"/>
  <c r="BB149" i="2"/>
  <c r="BB181" i="2"/>
  <c r="BB213" i="2"/>
  <c r="BB245" i="2"/>
  <c r="BB22" i="2"/>
  <c r="BB54" i="2"/>
  <c r="BB86" i="2"/>
  <c r="BB118" i="2"/>
  <c r="BB150" i="2"/>
  <c r="BB182" i="2"/>
  <c r="BB222" i="2"/>
  <c r="BB215" i="2"/>
  <c r="BB203" i="2"/>
  <c r="BB351" i="2"/>
  <c r="BB313" i="2"/>
  <c r="BB310" i="2"/>
  <c r="BB380" i="2"/>
  <c r="BB396" i="2"/>
  <c r="BB412" i="2"/>
  <c r="BB428" i="2"/>
  <c r="BB314" i="2"/>
  <c r="BB299" i="2"/>
  <c r="BB279" i="2"/>
  <c r="BB385" i="2"/>
  <c r="BB479" i="2"/>
  <c r="BB445" i="2"/>
  <c r="BB483" i="2"/>
  <c r="BB405" i="2"/>
  <c r="BB470" i="2"/>
  <c r="BB451" i="2"/>
  <c r="BB278" i="2"/>
  <c r="BB481" i="2"/>
  <c r="BB401" i="2"/>
  <c r="BB448" i="2"/>
  <c r="BB503" i="2"/>
  <c r="BB427" i="2"/>
  <c r="BB436" i="2"/>
  <c r="BB263" i="2"/>
  <c r="BB246" i="2"/>
  <c r="BB364" i="2"/>
  <c r="BB494" i="2"/>
  <c r="BB487" i="2"/>
  <c r="BB462" i="2"/>
  <c r="BB449" i="2"/>
  <c r="BB308" i="2"/>
  <c r="BB35" i="2"/>
  <c r="BB67" i="2"/>
  <c r="BB99" i="2"/>
  <c r="BB131" i="2"/>
  <c r="BB163" i="2"/>
  <c r="BB24" i="2"/>
  <c r="BB56" i="2"/>
  <c r="BB88" i="2"/>
  <c r="BB120" i="2"/>
  <c r="BB152" i="2"/>
  <c r="BB184" i="2"/>
  <c r="BB216" i="2"/>
  <c r="BB248" i="2"/>
  <c r="BB285" i="2"/>
  <c r="BB304" i="2"/>
  <c r="BB352" i="2"/>
  <c r="BB25" i="2"/>
  <c r="BB57" i="2"/>
  <c r="BB89" i="2"/>
  <c r="BB121" i="2"/>
  <c r="BB153" i="2"/>
  <c r="BB185" i="2"/>
  <c r="BB217" i="2"/>
  <c r="BB249" i="2"/>
  <c r="BB26" i="2"/>
  <c r="BB58" i="2"/>
  <c r="BB90" i="2"/>
  <c r="BB122" i="2"/>
  <c r="BB154" i="2"/>
  <c r="BB186" i="2"/>
  <c r="BB226" i="2"/>
  <c r="BB235" i="2"/>
  <c r="BB247" i="2"/>
  <c r="BB367" i="2"/>
  <c r="BB331" i="2"/>
  <c r="BB321" i="2"/>
  <c r="BB382" i="2"/>
  <c r="BB398" i="2"/>
  <c r="BB414" i="2"/>
  <c r="BB430" i="2"/>
  <c r="BB325" i="2"/>
  <c r="BB307" i="2"/>
  <c r="BB295" i="2"/>
  <c r="BB391" i="2"/>
  <c r="BB490" i="2"/>
  <c r="BB450" i="2"/>
  <c r="BB498" i="2"/>
  <c r="BB411" i="2"/>
  <c r="BB484" i="2"/>
  <c r="BB456" i="2"/>
  <c r="BB315" i="2"/>
  <c r="BB492" i="2"/>
  <c r="BB413" i="2"/>
  <c r="BB457" i="2"/>
  <c r="BB289" i="2"/>
  <c r="BB444" i="2"/>
  <c r="BB468" i="2"/>
  <c r="BB210" i="2"/>
  <c r="BB303" i="2"/>
  <c r="AC19" i="2"/>
  <c r="W21" i="2"/>
  <c r="X21" i="2"/>
  <c r="AC18" i="2"/>
  <c r="Y19" i="2" l="1"/>
  <c r="Z19" i="2" s="1"/>
  <c r="AB19" i="2" s="1"/>
  <c r="AD19" i="2" s="1"/>
  <c r="AF19" i="2" s="1"/>
  <c r="X17" i="2"/>
  <c r="Z17" i="2" s="1"/>
  <c r="AB17" i="2" s="1"/>
  <c r="AD17" i="2" s="1"/>
  <c r="Z18" i="2"/>
  <c r="AB18" i="2" s="1"/>
  <c r="AD18" i="2" s="1"/>
  <c r="AF18" i="2" s="1"/>
  <c r="BC484" i="2"/>
  <c r="BF484" i="2"/>
  <c r="BG484" i="2" s="1"/>
  <c r="BF35" i="2"/>
  <c r="BG35" i="2" s="1"/>
  <c r="BC35" i="2"/>
  <c r="BC451" i="2"/>
  <c r="BF451" i="2"/>
  <c r="BG451" i="2" s="1"/>
  <c r="BC444" i="2"/>
  <c r="BF444" i="2"/>
  <c r="BG444" i="2" s="1"/>
  <c r="BC411" i="2"/>
  <c r="BF411" i="2"/>
  <c r="BG411" i="2" s="1"/>
  <c r="BF430" i="2"/>
  <c r="BG430" i="2" s="1"/>
  <c r="BC430" i="2"/>
  <c r="BF235" i="2"/>
  <c r="BG235" i="2" s="1"/>
  <c r="BC235" i="2"/>
  <c r="BC249" i="2"/>
  <c r="BF249" i="2"/>
  <c r="BG249" i="2" s="1"/>
  <c r="BC352" i="2"/>
  <c r="BF352" i="2"/>
  <c r="BG352" i="2" s="1"/>
  <c r="BF88" i="2"/>
  <c r="BG88" i="2" s="1"/>
  <c r="BC88" i="2"/>
  <c r="BF308" i="2"/>
  <c r="BG308" i="2" s="1"/>
  <c r="BC308" i="2"/>
  <c r="BC436" i="2"/>
  <c r="BF436" i="2"/>
  <c r="BG436" i="2" s="1"/>
  <c r="BC470" i="2"/>
  <c r="BF470" i="2"/>
  <c r="BG470" i="2" s="1"/>
  <c r="BC314" i="2"/>
  <c r="BF314" i="2"/>
  <c r="BG314" i="2" s="1"/>
  <c r="BF203" i="2"/>
  <c r="BG203" i="2" s="1"/>
  <c r="BC203" i="2"/>
  <c r="BC22" i="2"/>
  <c r="BF22" i="2"/>
  <c r="BG22" i="2" s="1"/>
  <c r="BC370" i="2"/>
  <c r="BF370" i="2"/>
  <c r="BG370" i="2" s="1"/>
  <c r="BC116" i="2"/>
  <c r="BF116" i="2"/>
  <c r="BG116" i="2" s="1"/>
  <c r="BF31" i="2"/>
  <c r="BG31" i="2" s="1"/>
  <c r="BC31" i="2"/>
  <c r="BC475" i="2"/>
  <c r="BF475" i="2"/>
  <c r="BG475" i="2" s="1"/>
  <c r="BC439" i="2"/>
  <c r="BF439" i="2"/>
  <c r="BG439" i="2" s="1"/>
  <c r="BF294" i="2"/>
  <c r="BG294" i="2" s="1"/>
  <c r="BC294" i="2"/>
  <c r="BC337" i="2"/>
  <c r="BF337" i="2"/>
  <c r="BG337" i="2" s="1"/>
  <c r="BC50" i="2"/>
  <c r="BF50" i="2"/>
  <c r="BG50" i="2" s="1"/>
  <c r="BF49" i="2"/>
  <c r="BG49" i="2" s="1"/>
  <c r="BC49" i="2"/>
  <c r="BC144" i="2"/>
  <c r="BF144" i="2"/>
  <c r="BG144" i="2" s="1"/>
  <c r="BF59" i="2"/>
  <c r="BG59" i="2" s="1"/>
  <c r="BC59" i="2"/>
  <c r="BC485" i="2"/>
  <c r="BF485" i="2"/>
  <c r="BG485" i="2" s="1"/>
  <c r="BC473" i="2"/>
  <c r="BF473" i="2"/>
  <c r="BG473" i="2" s="1"/>
  <c r="BC408" i="2"/>
  <c r="BF408" i="2"/>
  <c r="BG408" i="2" s="1"/>
  <c r="BC206" i="2"/>
  <c r="BF206" i="2"/>
  <c r="BG206" i="2" s="1"/>
  <c r="BC205" i="2"/>
  <c r="BF205" i="2"/>
  <c r="BG205" i="2" s="1"/>
  <c r="BC280" i="2"/>
  <c r="BF280" i="2"/>
  <c r="BG280" i="2" s="1"/>
  <c r="BC44" i="2"/>
  <c r="BF44" i="2"/>
  <c r="BG44" i="2" s="1"/>
  <c r="BC489" i="2"/>
  <c r="BF489" i="2"/>
  <c r="BG489" i="2" s="1"/>
  <c r="BC447" i="2"/>
  <c r="BF447" i="2"/>
  <c r="BG447" i="2" s="1"/>
  <c r="BC355" i="2"/>
  <c r="BF355" i="2"/>
  <c r="BG355" i="2" s="1"/>
  <c r="BF219" i="2"/>
  <c r="BG219" i="2" s="1"/>
  <c r="BC219" i="2"/>
  <c r="BC106" i="2"/>
  <c r="BF106" i="2"/>
  <c r="BG106" i="2" s="1"/>
  <c r="BC105" i="2"/>
  <c r="BF105" i="2"/>
  <c r="BG105" i="2" s="1"/>
  <c r="BC200" i="2"/>
  <c r="BF200" i="2"/>
  <c r="BG200" i="2" s="1"/>
  <c r="BF115" i="2"/>
  <c r="BG115" i="2" s="1"/>
  <c r="BC115" i="2"/>
  <c r="BC486" i="2"/>
  <c r="BF486" i="2"/>
  <c r="BG486" i="2" s="1"/>
  <c r="BC442" i="2"/>
  <c r="BF442" i="2"/>
  <c r="BG442" i="2" s="1"/>
  <c r="BF239" i="2"/>
  <c r="BG239" i="2" s="1"/>
  <c r="BC239" i="2"/>
  <c r="BF330" i="2"/>
  <c r="BG330" i="2" s="1"/>
  <c r="BC330" i="2"/>
  <c r="BC261" i="2"/>
  <c r="BF261" i="2"/>
  <c r="BG261" i="2" s="1"/>
  <c r="BC360" i="2"/>
  <c r="BF360" i="2"/>
  <c r="BG360" i="2" s="1"/>
  <c r="BC100" i="2"/>
  <c r="BF100" i="2"/>
  <c r="BG100" i="2" s="1"/>
  <c r="BF332" i="2"/>
  <c r="BG332" i="2" s="1"/>
  <c r="BC332" i="2"/>
  <c r="BF467" i="2"/>
  <c r="BG467" i="2" s="1"/>
  <c r="BC467" i="2"/>
  <c r="BF463" i="2"/>
  <c r="BG463" i="2" s="1"/>
  <c r="BC463" i="2"/>
  <c r="BC402" i="2"/>
  <c r="BF402" i="2"/>
  <c r="BG402" i="2" s="1"/>
  <c r="BC194" i="2"/>
  <c r="BF194" i="2"/>
  <c r="BG194" i="2" s="1"/>
  <c r="BC193" i="2"/>
  <c r="BF193" i="2"/>
  <c r="BG193" i="2" s="1"/>
  <c r="BC301" i="2"/>
  <c r="BF301" i="2"/>
  <c r="BG301" i="2" s="1"/>
  <c r="BC32" i="2"/>
  <c r="BF32" i="2"/>
  <c r="BG32" i="2" s="1"/>
  <c r="BF496" i="2"/>
  <c r="BG496" i="2" s="1"/>
  <c r="BC496" i="2"/>
  <c r="BC416" i="2"/>
  <c r="BF416" i="2"/>
  <c r="BG416" i="2" s="1"/>
  <c r="BC230" i="2"/>
  <c r="BF230" i="2"/>
  <c r="BG230" i="2" s="1"/>
  <c r="BC221" i="2"/>
  <c r="BF221" i="2"/>
  <c r="BG221" i="2" s="1"/>
  <c r="BC312" i="2"/>
  <c r="BF312" i="2"/>
  <c r="BG312" i="2" s="1"/>
  <c r="BF60" i="2"/>
  <c r="BG60" i="2" s="1"/>
  <c r="BC60" i="2"/>
  <c r="BC289" i="2"/>
  <c r="BF289" i="2"/>
  <c r="BG289" i="2" s="1"/>
  <c r="BC498" i="2"/>
  <c r="BF498" i="2"/>
  <c r="BG498" i="2" s="1"/>
  <c r="BC414" i="2"/>
  <c r="BF414" i="2"/>
  <c r="BG414" i="2" s="1"/>
  <c r="BC226" i="2"/>
  <c r="BF226" i="2"/>
  <c r="BG226" i="2" s="1"/>
  <c r="BC217" i="2"/>
  <c r="BF217" i="2"/>
  <c r="BG217" i="2" s="1"/>
  <c r="BF304" i="2"/>
  <c r="BG304" i="2" s="1"/>
  <c r="BC304" i="2"/>
  <c r="BF56" i="2"/>
  <c r="BG56" i="2" s="1"/>
  <c r="BC56" i="2"/>
  <c r="BC449" i="2"/>
  <c r="BF449" i="2"/>
  <c r="BG449" i="2" s="1"/>
  <c r="BC427" i="2"/>
  <c r="BF427" i="2"/>
  <c r="BG427" i="2" s="1"/>
  <c r="BC405" i="2"/>
  <c r="BF405" i="2"/>
  <c r="BG405" i="2" s="1"/>
  <c r="BC428" i="2"/>
  <c r="BF428" i="2"/>
  <c r="BG428" i="2" s="1"/>
  <c r="BF215" i="2"/>
  <c r="BG215" i="2" s="1"/>
  <c r="BC215" i="2"/>
  <c r="BF245" i="2"/>
  <c r="BG245" i="2" s="1"/>
  <c r="BC245" i="2"/>
  <c r="BF350" i="2"/>
  <c r="BG350" i="2" s="1"/>
  <c r="BC350" i="2"/>
  <c r="BC84" i="2"/>
  <c r="BF84" i="2"/>
  <c r="BG84" i="2" s="1"/>
  <c r="BC300" i="2"/>
  <c r="BF300" i="2"/>
  <c r="BG300" i="2" s="1"/>
  <c r="BF319" i="2"/>
  <c r="BG319" i="2" s="1"/>
  <c r="BC319" i="2"/>
  <c r="BC460" i="2"/>
  <c r="BF460" i="2"/>
  <c r="BG460" i="2" s="1"/>
  <c r="BF283" i="2"/>
  <c r="BG283" i="2" s="1"/>
  <c r="BC283" i="2"/>
  <c r="BC369" i="2"/>
  <c r="BF369" i="2"/>
  <c r="BG369" i="2" s="1"/>
  <c r="BF273" i="2"/>
  <c r="BG273" i="2" s="1"/>
  <c r="BC273" i="2"/>
  <c r="BF368" i="2"/>
  <c r="BG368" i="2" s="1"/>
  <c r="BC368" i="2"/>
  <c r="BC112" i="2"/>
  <c r="BF112" i="2"/>
  <c r="BG112" i="2" s="1"/>
  <c r="BF27" i="2"/>
  <c r="BG27" i="2" s="1"/>
  <c r="BC27" i="2"/>
  <c r="BC440" i="2"/>
  <c r="BF440" i="2"/>
  <c r="BG440" i="2" s="1"/>
  <c r="BC433" i="2"/>
  <c r="BF433" i="2"/>
  <c r="BG433" i="2" s="1"/>
  <c r="BC392" i="2"/>
  <c r="BF392" i="2"/>
  <c r="BG392" i="2" s="1"/>
  <c r="BC174" i="2"/>
  <c r="BF174" i="2"/>
  <c r="BG174" i="2" s="1"/>
  <c r="BC173" i="2"/>
  <c r="BF173" i="2"/>
  <c r="BG173" i="2" s="1"/>
  <c r="BC268" i="2"/>
  <c r="BF268" i="2"/>
  <c r="BG268" i="2" s="1"/>
  <c r="BC282" i="2"/>
  <c r="BF282" i="2"/>
  <c r="BG282" i="2" s="1"/>
  <c r="BF356" i="2"/>
  <c r="BG356" i="2" s="1"/>
  <c r="BC356" i="2"/>
  <c r="BF488" i="2"/>
  <c r="BG488" i="2" s="1"/>
  <c r="BC488" i="2"/>
  <c r="BC187" i="2"/>
  <c r="BF187" i="2"/>
  <c r="BG187" i="2" s="1"/>
  <c r="BC275" i="2"/>
  <c r="BF275" i="2"/>
  <c r="BG275" i="2" s="1"/>
  <c r="BF74" i="2"/>
  <c r="BG74" i="2" s="1"/>
  <c r="BC74" i="2"/>
  <c r="BF73" i="2"/>
  <c r="BG73" i="2" s="1"/>
  <c r="BC73" i="2"/>
  <c r="BF168" i="2"/>
  <c r="BG168" i="2" s="1"/>
  <c r="BC168" i="2"/>
  <c r="BC83" i="2"/>
  <c r="BF83" i="2"/>
  <c r="BG83" i="2" s="1"/>
  <c r="BC379" i="2"/>
  <c r="BF379" i="2"/>
  <c r="BG379" i="2" s="1"/>
  <c r="BC357" i="2"/>
  <c r="BF357" i="2"/>
  <c r="BG357" i="2" s="1"/>
  <c r="BC420" i="2"/>
  <c r="BF420" i="2"/>
  <c r="BG420" i="2" s="1"/>
  <c r="BC250" i="2"/>
  <c r="BF250" i="2"/>
  <c r="BG250" i="2" s="1"/>
  <c r="BC229" i="2"/>
  <c r="BF229" i="2"/>
  <c r="BG229" i="2" s="1"/>
  <c r="BC328" i="2"/>
  <c r="BF328" i="2"/>
  <c r="BG328" i="2" s="1"/>
  <c r="BC68" i="2"/>
  <c r="BF68" i="2"/>
  <c r="BG68" i="2" s="1"/>
  <c r="BC458" i="2"/>
  <c r="BF458" i="2"/>
  <c r="BG458" i="2" s="1"/>
  <c r="BF425" i="2"/>
  <c r="BG425" i="2" s="1"/>
  <c r="BC425" i="2"/>
  <c r="BF497" i="2"/>
  <c r="BG497" i="2" s="1"/>
  <c r="BC497" i="2"/>
  <c r="BC386" i="2"/>
  <c r="BF386" i="2"/>
  <c r="BG386" i="2" s="1"/>
  <c r="BC162" i="2"/>
  <c r="BF162" i="2"/>
  <c r="BG162" i="2" s="1"/>
  <c r="BC161" i="2"/>
  <c r="BF161" i="2"/>
  <c r="BG161" i="2" s="1"/>
  <c r="BC256" i="2"/>
  <c r="BF256" i="2"/>
  <c r="BG256" i="2" s="1"/>
  <c r="BF171" i="2"/>
  <c r="BG171" i="2" s="1"/>
  <c r="BC171" i="2"/>
  <c r="BC423" i="2"/>
  <c r="BF423" i="2"/>
  <c r="BG423" i="2" s="1"/>
  <c r="BC400" i="2"/>
  <c r="BF400" i="2"/>
  <c r="BG400" i="2" s="1"/>
  <c r="BC190" i="2"/>
  <c r="BF190" i="2"/>
  <c r="BG190" i="2" s="1"/>
  <c r="BC189" i="2"/>
  <c r="BF189" i="2"/>
  <c r="BG189" i="2" s="1"/>
  <c r="BC293" i="2"/>
  <c r="BF293" i="2"/>
  <c r="BG293" i="2" s="1"/>
  <c r="BF28" i="2"/>
  <c r="BG28" i="2" s="1"/>
  <c r="BC28" i="2"/>
  <c r="BF247" i="2"/>
  <c r="BG247" i="2" s="1"/>
  <c r="BC247" i="2"/>
  <c r="BC457" i="2"/>
  <c r="BF457" i="2"/>
  <c r="BG457" i="2" s="1"/>
  <c r="BC450" i="2"/>
  <c r="BF450" i="2"/>
  <c r="BG450" i="2" s="1"/>
  <c r="BC398" i="2"/>
  <c r="BF398" i="2"/>
  <c r="BG398" i="2" s="1"/>
  <c r="BC186" i="2"/>
  <c r="BF186" i="2"/>
  <c r="BG186" i="2" s="1"/>
  <c r="BC185" i="2"/>
  <c r="BF185" i="2"/>
  <c r="BG185" i="2" s="1"/>
  <c r="BC285" i="2"/>
  <c r="BF285" i="2"/>
  <c r="BG285" i="2" s="1"/>
  <c r="BF24" i="2"/>
  <c r="BG24" i="2" s="1"/>
  <c r="BC24" i="2"/>
  <c r="BF462" i="2"/>
  <c r="BG462" i="2" s="1"/>
  <c r="BC462" i="2"/>
  <c r="BC503" i="2"/>
  <c r="BF503" i="2"/>
  <c r="BG503" i="2" s="1"/>
  <c r="BC483" i="2"/>
  <c r="BF483" i="2"/>
  <c r="BG483" i="2" s="1"/>
  <c r="BC412" i="2"/>
  <c r="BF412" i="2"/>
  <c r="BG412" i="2" s="1"/>
  <c r="BC222" i="2"/>
  <c r="BF222" i="2"/>
  <c r="BG222" i="2" s="1"/>
  <c r="BF213" i="2"/>
  <c r="BG213" i="2" s="1"/>
  <c r="BC213" i="2"/>
  <c r="BC296" i="2"/>
  <c r="BF296" i="2"/>
  <c r="BG296" i="2" s="1"/>
  <c r="BC52" i="2"/>
  <c r="BF52" i="2"/>
  <c r="BG52" i="2" s="1"/>
  <c r="BC238" i="2"/>
  <c r="BF238" i="2"/>
  <c r="BG238" i="2" s="1"/>
  <c r="BC421" i="2"/>
  <c r="BF421" i="2"/>
  <c r="BG421" i="2" s="1"/>
  <c r="BC399" i="2"/>
  <c r="BF399" i="2"/>
  <c r="BG399" i="2" s="1"/>
  <c r="BC426" i="2"/>
  <c r="BF426" i="2"/>
  <c r="BG426" i="2" s="1"/>
  <c r="BC262" i="2"/>
  <c r="BF262" i="2"/>
  <c r="BG262" i="2" s="1"/>
  <c r="BF241" i="2"/>
  <c r="BG241" i="2" s="1"/>
  <c r="BC241" i="2"/>
  <c r="BC348" i="2"/>
  <c r="BF348" i="2"/>
  <c r="BG348" i="2" s="1"/>
  <c r="BC80" i="2"/>
  <c r="BF80" i="2"/>
  <c r="BG80" i="2" s="1"/>
  <c r="BC292" i="2"/>
  <c r="BF292" i="2"/>
  <c r="BG292" i="2" s="1"/>
  <c r="BC383" i="2"/>
  <c r="BF383" i="2"/>
  <c r="BG383" i="2" s="1"/>
  <c r="BC454" i="2"/>
  <c r="BF454" i="2"/>
  <c r="BG454" i="2" s="1"/>
  <c r="BC376" i="2"/>
  <c r="BF376" i="2"/>
  <c r="BG376" i="2" s="1"/>
  <c r="BC142" i="2"/>
  <c r="BF142" i="2"/>
  <c r="BG142" i="2" s="1"/>
  <c r="BC141" i="2"/>
  <c r="BF141" i="2"/>
  <c r="BG141" i="2" s="1"/>
  <c r="BC236" i="2"/>
  <c r="BF236" i="2"/>
  <c r="BG236" i="2" s="1"/>
  <c r="BF151" i="2"/>
  <c r="BG151" i="2" s="1"/>
  <c r="BC151" i="2"/>
  <c r="BF231" i="2"/>
  <c r="BG231" i="2" s="1"/>
  <c r="BC231" i="2"/>
  <c r="BC393" i="2"/>
  <c r="BF393" i="2"/>
  <c r="BG393" i="2" s="1"/>
  <c r="BF183" i="2"/>
  <c r="BG183" i="2" s="1"/>
  <c r="BC183" i="2"/>
  <c r="BC327" i="2"/>
  <c r="BF327" i="2"/>
  <c r="BG327" i="2" s="1"/>
  <c r="BC42" i="2"/>
  <c r="BF42" i="2"/>
  <c r="BG42" i="2" s="1"/>
  <c r="BC41" i="2"/>
  <c r="BF41" i="2"/>
  <c r="BG41" i="2" s="1"/>
  <c r="BC136" i="2"/>
  <c r="BF136" i="2"/>
  <c r="BG136" i="2" s="1"/>
  <c r="BF51" i="2"/>
  <c r="BG51" i="2" s="1"/>
  <c r="BC51" i="2"/>
  <c r="BC471" i="2"/>
  <c r="BF471" i="2"/>
  <c r="BG471" i="2" s="1"/>
  <c r="BC466" i="2"/>
  <c r="BF466" i="2"/>
  <c r="BG466" i="2" s="1"/>
  <c r="BC404" i="2"/>
  <c r="BF404" i="2"/>
  <c r="BG404" i="2" s="1"/>
  <c r="BC198" i="2"/>
  <c r="BF198" i="2"/>
  <c r="BG198" i="2" s="1"/>
  <c r="BC197" i="2"/>
  <c r="BF197" i="2"/>
  <c r="BG197" i="2" s="1"/>
  <c r="BC309" i="2"/>
  <c r="BF309" i="2"/>
  <c r="BG309" i="2" s="1"/>
  <c r="BC36" i="2"/>
  <c r="BF36" i="2"/>
  <c r="BG36" i="2" s="1"/>
  <c r="BF326" i="2"/>
  <c r="BG326" i="2" s="1"/>
  <c r="BC326" i="2"/>
  <c r="BF211" i="2"/>
  <c r="BG211" i="2" s="1"/>
  <c r="BC211" i="2"/>
  <c r="BC403" i="2"/>
  <c r="BF403" i="2"/>
  <c r="BG403" i="2" s="1"/>
  <c r="BC341" i="2"/>
  <c r="BF341" i="2"/>
  <c r="BG341" i="2" s="1"/>
  <c r="BC130" i="2"/>
  <c r="BF130" i="2"/>
  <c r="BG130" i="2" s="1"/>
  <c r="BC129" i="2"/>
  <c r="BF129" i="2"/>
  <c r="BG129" i="2" s="1"/>
  <c r="BC224" i="2"/>
  <c r="BF224" i="2"/>
  <c r="BG224" i="2" s="1"/>
  <c r="BF139" i="2"/>
  <c r="BG139" i="2" s="1"/>
  <c r="BC139" i="2"/>
  <c r="BC501" i="2"/>
  <c r="BF501" i="2"/>
  <c r="BG501" i="2" s="1"/>
  <c r="BC384" i="2"/>
  <c r="BF384" i="2"/>
  <c r="BG384" i="2" s="1"/>
  <c r="BC158" i="2"/>
  <c r="BF158" i="2"/>
  <c r="BG158" i="2" s="1"/>
  <c r="BC157" i="2"/>
  <c r="BF157" i="2"/>
  <c r="BG157" i="2" s="1"/>
  <c r="BF252" i="2"/>
  <c r="BG252" i="2" s="1"/>
  <c r="BC252" i="2"/>
  <c r="BF167" i="2"/>
  <c r="BG167" i="2" s="1"/>
  <c r="BC167" i="2"/>
  <c r="BF26" i="2"/>
  <c r="BG26" i="2" s="1"/>
  <c r="BC26" i="2"/>
  <c r="Z21" i="2"/>
  <c r="AB21" i="2" s="1"/>
  <c r="AD21" i="2" s="1"/>
  <c r="AF21" i="2" s="1"/>
  <c r="AH21" i="2" s="1"/>
  <c r="AJ21" i="2" s="1"/>
  <c r="AL21" i="2" s="1"/>
  <c r="BC413" i="2"/>
  <c r="BF413" i="2"/>
  <c r="BG413" i="2" s="1"/>
  <c r="BC490" i="2"/>
  <c r="BF490" i="2"/>
  <c r="BG490" i="2" s="1"/>
  <c r="BC382" i="2"/>
  <c r="BF382" i="2"/>
  <c r="BG382" i="2" s="1"/>
  <c r="BC154" i="2"/>
  <c r="BF154" i="2"/>
  <c r="BG154" i="2" s="1"/>
  <c r="BC153" i="2"/>
  <c r="BF153" i="2"/>
  <c r="BG153" i="2" s="1"/>
  <c r="BF248" i="2"/>
  <c r="BG248" i="2" s="1"/>
  <c r="BC248" i="2"/>
  <c r="BF163" i="2"/>
  <c r="BG163" i="2" s="1"/>
  <c r="BC163" i="2"/>
  <c r="BC487" i="2"/>
  <c r="BF487" i="2"/>
  <c r="BG487" i="2" s="1"/>
  <c r="BC448" i="2"/>
  <c r="BF448" i="2"/>
  <c r="BG448" i="2" s="1"/>
  <c r="BC445" i="2"/>
  <c r="BF445" i="2"/>
  <c r="BG445" i="2" s="1"/>
  <c r="BC396" i="2"/>
  <c r="BF396" i="2"/>
  <c r="BG396" i="2" s="1"/>
  <c r="BC182" i="2"/>
  <c r="BF182" i="2"/>
  <c r="BG182" i="2" s="1"/>
  <c r="BF181" i="2"/>
  <c r="BG181" i="2" s="1"/>
  <c r="BC181" i="2"/>
  <c r="BC276" i="2"/>
  <c r="BF276" i="2"/>
  <c r="BG276" i="2" s="1"/>
  <c r="BC298" i="2"/>
  <c r="BF298" i="2"/>
  <c r="BG298" i="2" s="1"/>
  <c r="BC419" i="2"/>
  <c r="BF419" i="2"/>
  <c r="BG419" i="2" s="1"/>
  <c r="BC499" i="2"/>
  <c r="BF499" i="2"/>
  <c r="BG499" i="2" s="1"/>
  <c r="BC480" i="2"/>
  <c r="BF480" i="2"/>
  <c r="BG480" i="2" s="1"/>
  <c r="BC410" i="2"/>
  <c r="BF410" i="2"/>
  <c r="BG410" i="2" s="1"/>
  <c r="BC218" i="2"/>
  <c r="BF218" i="2"/>
  <c r="BG218" i="2" s="1"/>
  <c r="BF209" i="2"/>
  <c r="BG209" i="2" s="1"/>
  <c r="BC209" i="2"/>
  <c r="BF288" i="2"/>
  <c r="BG288" i="2" s="1"/>
  <c r="BC288" i="2"/>
  <c r="BC48" i="2"/>
  <c r="BF48" i="2"/>
  <c r="BG48" i="2" s="1"/>
  <c r="BC302" i="2"/>
  <c r="BF302" i="2"/>
  <c r="BG302" i="2" s="1"/>
  <c r="BC452" i="2"/>
  <c r="BF452" i="2"/>
  <c r="BG452" i="2" s="1"/>
  <c r="BF271" i="2"/>
  <c r="BG271" i="2" s="1"/>
  <c r="BC271" i="2"/>
  <c r="BF251" i="2"/>
  <c r="BG251" i="2" s="1"/>
  <c r="BC251" i="2"/>
  <c r="BC110" i="2"/>
  <c r="BF110" i="2"/>
  <c r="BG110" i="2" s="1"/>
  <c r="BC109" i="2"/>
  <c r="BF109" i="2"/>
  <c r="BG109" i="2" s="1"/>
  <c r="BC204" i="2"/>
  <c r="BF204" i="2"/>
  <c r="BG204" i="2" s="1"/>
  <c r="BF119" i="2"/>
  <c r="BG119" i="2" s="1"/>
  <c r="BC119" i="2"/>
  <c r="BF493" i="2"/>
  <c r="BG493" i="2" s="1"/>
  <c r="BC493" i="2"/>
  <c r="BF446" i="2"/>
  <c r="BG446" i="2" s="1"/>
  <c r="BC446" i="2"/>
  <c r="BF270" i="2"/>
  <c r="BG270" i="2" s="1"/>
  <c r="BC270" i="2"/>
  <c r="BF347" i="2"/>
  <c r="BG347" i="2" s="1"/>
  <c r="BC347" i="2"/>
  <c r="BF265" i="2"/>
  <c r="BG265" i="2" s="1"/>
  <c r="BC265" i="2"/>
  <c r="BF362" i="2"/>
  <c r="BG362" i="2" s="1"/>
  <c r="BC362" i="2"/>
  <c r="BF104" i="2"/>
  <c r="BG104" i="2" s="1"/>
  <c r="BC104" i="2"/>
  <c r="BF340" i="2"/>
  <c r="BG340" i="2" s="1"/>
  <c r="BC340" i="2"/>
  <c r="BC431" i="2"/>
  <c r="BF431" i="2"/>
  <c r="BG431" i="2" s="1"/>
  <c r="BC381" i="2"/>
  <c r="BF381" i="2"/>
  <c r="BG381" i="2" s="1"/>
  <c r="BC388" i="2"/>
  <c r="BF388" i="2"/>
  <c r="BG388" i="2" s="1"/>
  <c r="BC166" i="2"/>
  <c r="BF166" i="2"/>
  <c r="BG166" i="2" s="1"/>
  <c r="BC165" i="2"/>
  <c r="BF165" i="2"/>
  <c r="BG165" i="2" s="1"/>
  <c r="BC260" i="2"/>
  <c r="BF260" i="2"/>
  <c r="BG260" i="2" s="1"/>
  <c r="BF175" i="2"/>
  <c r="BG175" i="2" s="1"/>
  <c r="BC175" i="2"/>
  <c r="BF214" i="2"/>
  <c r="BG214" i="2" s="1"/>
  <c r="BC214" i="2"/>
  <c r="BC389" i="2"/>
  <c r="BF389" i="2"/>
  <c r="BG389" i="2" s="1"/>
  <c r="BC333" i="2"/>
  <c r="BF333" i="2"/>
  <c r="BG333" i="2" s="1"/>
  <c r="BC365" i="2"/>
  <c r="BF365" i="2"/>
  <c r="BG365" i="2" s="1"/>
  <c r="BC98" i="2"/>
  <c r="BF98" i="2"/>
  <c r="BG98" i="2" s="1"/>
  <c r="BC97" i="2"/>
  <c r="BF97" i="2"/>
  <c r="BG97" i="2" s="1"/>
  <c r="BC192" i="2"/>
  <c r="BF192" i="2"/>
  <c r="BG192" i="2" s="1"/>
  <c r="BF107" i="2"/>
  <c r="BG107" i="2" s="1"/>
  <c r="BC107" i="2"/>
  <c r="BC397" i="2"/>
  <c r="BF397" i="2"/>
  <c r="BG397" i="2" s="1"/>
  <c r="BC338" i="2"/>
  <c r="BF338" i="2"/>
  <c r="BG338" i="2" s="1"/>
  <c r="BC126" i="2"/>
  <c r="BF126" i="2"/>
  <c r="BG126" i="2" s="1"/>
  <c r="BC125" i="2"/>
  <c r="BF125" i="2"/>
  <c r="BG125" i="2" s="1"/>
  <c r="BF220" i="2"/>
  <c r="BG220" i="2" s="1"/>
  <c r="BC220" i="2"/>
  <c r="BF135" i="2"/>
  <c r="BG135" i="2" s="1"/>
  <c r="BC135" i="2"/>
  <c r="BC25" i="2"/>
  <c r="BF25" i="2"/>
  <c r="BG25" i="2" s="1"/>
  <c r="BC492" i="2"/>
  <c r="BF492" i="2"/>
  <c r="BG492" i="2" s="1"/>
  <c r="BC391" i="2"/>
  <c r="BF391" i="2"/>
  <c r="BG391" i="2" s="1"/>
  <c r="BC321" i="2"/>
  <c r="BF321" i="2"/>
  <c r="BG321" i="2" s="1"/>
  <c r="BC122" i="2"/>
  <c r="BF122" i="2"/>
  <c r="BG122" i="2" s="1"/>
  <c r="BC121" i="2"/>
  <c r="BF121" i="2"/>
  <c r="BG121" i="2" s="1"/>
  <c r="BF216" i="2"/>
  <c r="BG216" i="2" s="1"/>
  <c r="BC216" i="2"/>
  <c r="BF131" i="2"/>
  <c r="BG131" i="2" s="1"/>
  <c r="BC131" i="2"/>
  <c r="BF494" i="2"/>
  <c r="BG494" i="2" s="1"/>
  <c r="BC494" i="2"/>
  <c r="BC401" i="2"/>
  <c r="BF401" i="2"/>
  <c r="BG401" i="2" s="1"/>
  <c r="BC479" i="2"/>
  <c r="BF479" i="2"/>
  <c r="BG479" i="2" s="1"/>
  <c r="BC380" i="2"/>
  <c r="BF380" i="2"/>
  <c r="BG380" i="2" s="1"/>
  <c r="BC150" i="2"/>
  <c r="BF150" i="2"/>
  <c r="BG150" i="2" s="1"/>
  <c r="BF149" i="2"/>
  <c r="BG149" i="2" s="1"/>
  <c r="BC149" i="2"/>
  <c r="BC244" i="2"/>
  <c r="BF244" i="2"/>
  <c r="BG244" i="2" s="1"/>
  <c r="BF159" i="2"/>
  <c r="BG159" i="2" s="1"/>
  <c r="BC159" i="2"/>
  <c r="BC464" i="2"/>
  <c r="BF464" i="2"/>
  <c r="BG464" i="2" s="1"/>
  <c r="BC443" i="2"/>
  <c r="BF443" i="2"/>
  <c r="BG443" i="2" s="1"/>
  <c r="BC438" i="2"/>
  <c r="BF438" i="2"/>
  <c r="BG438" i="2" s="1"/>
  <c r="BC394" i="2"/>
  <c r="BF394" i="2"/>
  <c r="BG394" i="2" s="1"/>
  <c r="BC178" i="2"/>
  <c r="BF178" i="2"/>
  <c r="BG178" i="2" s="1"/>
  <c r="BF177" i="2"/>
  <c r="BG177" i="2" s="1"/>
  <c r="BC177" i="2"/>
  <c r="BC272" i="2"/>
  <c r="BF272" i="2"/>
  <c r="BG272" i="2" s="1"/>
  <c r="BC290" i="2"/>
  <c r="BF290" i="2"/>
  <c r="BG290" i="2" s="1"/>
  <c r="BC318" i="2"/>
  <c r="BF318" i="2"/>
  <c r="BG318" i="2" s="1"/>
  <c r="BC491" i="2"/>
  <c r="BF491" i="2"/>
  <c r="BG491" i="2" s="1"/>
  <c r="BF223" i="2"/>
  <c r="BG223" i="2" s="1"/>
  <c r="BC223" i="2"/>
  <c r="BC281" i="2"/>
  <c r="BF281" i="2"/>
  <c r="BG281" i="2" s="1"/>
  <c r="BC78" i="2"/>
  <c r="BF78" i="2"/>
  <c r="BG78" i="2" s="1"/>
  <c r="BC77" i="2"/>
  <c r="BF77" i="2"/>
  <c r="BG77" i="2" s="1"/>
  <c r="BC172" i="2"/>
  <c r="BF172" i="2"/>
  <c r="BG172" i="2" s="1"/>
  <c r="BF87" i="2"/>
  <c r="BG87" i="2" s="1"/>
  <c r="BC87" i="2"/>
  <c r="BC409" i="2"/>
  <c r="BF409" i="2"/>
  <c r="BG409" i="2" s="1"/>
  <c r="BC375" i="2"/>
  <c r="BF375" i="2"/>
  <c r="BG375" i="2" s="1"/>
  <c r="BC422" i="2"/>
  <c r="BF422" i="2"/>
  <c r="BG422" i="2" s="1"/>
  <c r="BC254" i="2"/>
  <c r="BF254" i="2"/>
  <c r="BG254" i="2" s="1"/>
  <c r="BC233" i="2"/>
  <c r="BF233" i="2"/>
  <c r="BG233" i="2" s="1"/>
  <c r="BF336" i="2"/>
  <c r="BG336" i="2" s="1"/>
  <c r="BC336" i="2"/>
  <c r="BC72" i="2"/>
  <c r="BF72" i="2"/>
  <c r="BG72" i="2" s="1"/>
  <c r="BC329" i="2"/>
  <c r="BF329" i="2"/>
  <c r="BG329" i="2" s="1"/>
  <c r="BC371" i="2"/>
  <c r="BF371" i="2"/>
  <c r="BG371" i="2" s="1"/>
  <c r="BC437" i="2"/>
  <c r="BF437" i="2"/>
  <c r="BG437" i="2" s="1"/>
  <c r="BC363" i="2"/>
  <c r="BF363" i="2"/>
  <c r="BG363" i="2" s="1"/>
  <c r="BC134" i="2"/>
  <c r="BF134" i="2"/>
  <c r="BG134" i="2" s="1"/>
  <c r="BC133" i="2"/>
  <c r="BF133" i="2"/>
  <c r="BG133" i="2" s="1"/>
  <c r="BC228" i="2"/>
  <c r="BF228" i="2"/>
  <c r="BG228" i="2" s="1"/>
  <c r="BF143" i="2"/>
  <c r="BG143" i="2" s="1"/>
  <c r="BC143" i="2"/>
  <c r="BC242" i="2"/>
  <c r="BF242" i="2"/>
  <c r="BG242" i="2" s="1"/>
  <c r="BC474" i="2"/>
  <c r="BF474" i="2"/>
  <c r="BG474" i="2" s="1"/>
  <c r="BF342" i="2"/>
  <c r="BG342" i="2" s="1"/>
  <c r="BC342" i="2"/>
  <c r="BF227" i="2"/>
  <c r="BG227" i="2" s="1"/>
  <c r="BC227" i="2"/>
  <c r="BC66" i="2"/>
  <c r="BF66" i="2"/>
  <c r="BG66" i="2" s="1"/>
  <c r="BC65" i="2"/>
  <c r="BF65" i="2"/>
  <c r="BG65" i="2" s="1"/>
  <c r="BC160" i="2"/>
  <c r="BF160" i="2"/>
  <c r="BG160" i="2" s="1"/>
  <c r="BF75" i="2"/>
  <c r="BG75" i="2" s="1"/>
  <c r="BC75" i="2"/>
  <c r="BC323" i="2"/>
  <c r="BF323" i="2"/>
  <c r="BG323" i="2" s="1"/>
  <c r="BC349" i="2"/>
  <c r="BF349" i="2"/>
  <c r="BG349" i="2" s="1"/>
  <c r="BC94" i="2"/>
  <c r="BF94" i="2"/>
  <c r="BG94" i="2" s="1"/>
  <c r="BC93" i="2"/>
  <c r="BF93" i="2"/>
  <c r="BG93" i="2" s="1"/>
  <c r="BF188" i="2"/>
  <c r="BG188" i="2" s="1"/>
  <c r="BC188" i="2"/>
  <c r="BF103" i="2"/>
  <c r="BG103" i="2" s="1"/>
  <c r="BC103" i="2"/>
  <c r="BC325" i="2"/>
  <c r="BF325" i="2"/>
  <c r="BG325" i="2" s="1"/>
  <c r="BF303" i="2"/>
  <c r="BG303" i="2" s="1"/>
  <c r="BC303" i="2"/>
  <c r="BC315" i="2"/>
  <c r="BF315" i="2"/>
  <c r="BG315" i="2" s="1"/>
  <c r="BC295" i="2"/>
  <c r="BF295" i="2"/>
  <c r="BG295" i="2" s="1"/>
  <c r="BF331" i="2"/>
  <c r="BG331" i="2" s="1"/>
  <c r="BC331" i="2"/>
  <c r="BC90" i="2"/>
  <c r="BF90" i="2"/>
  <c r="BG90" i="2" s="1"/>
  <c r="BC89" i="2"/>
  <c r="BF89" i="2"/>
  <c r="BG89" i="2" s="1"/>
  <c r="BF184" i="2"/>
  <c r="BG184" i="2" s="1"/>
  <c r="BC184" i="2"/>
  <c r="BF99" i="2"/>
  <c r="BG99" i="2" s="1"/>
  <c r="BC99" i="2"/>
  <c r="BC364" i="2"/>
  <c r="BF364" i="2"/>
  <c r="BG364" i="2" s="1"/>
  <c r="BC481" i="2"/>
  <c r="BF481" i="2"/>
  <c r="BG481" i="2" s="1"/>
  <c r="BC385" i="2"/>
  <c r="BF385" i="2"/>
  <c r="BG385" i="2" s="1"/>
  <c r="BC310" i="2"/>
  <c r="BF310" i="2"/>
  <c r="BG310" i="2" s="1"/>
  <c r="BC118" i="2"/>
  <c r="BF118" i="2"/>
  <c r="BG118" i="2" s="1"/>
  <c r="BF117" i="2"/>
  <c r="BG117" i="2" s="1"/>
  <c r="BC117" i="2"/>
  <c r="BC212" i="2"/>
  <c r="BF212" i="2"/>
  <c r="BG212" i="2" s="1"/>
  <c r="BF127" i="2"/>
  <c r="BG127" i="2" s="1"/>
  <c r="BC127" i="2"/>
  <c r="BC459" i="2"/>
  <c r="BF459" i="2"/>
  <c r="BG459" i="2" s="1"/>
  <c r="BC395" i="2"/>
  <c r="BF395" i="2"/>
  <c r="BG395" i="2" s="1"/>
  <c r="BC476" i="2"/>
  <c r="BF476" i="2"/>
  <c r="BG476" i="2" s="1"/>
  <c r="BC378" i="2"/>
  <c r="BF378" i="2"/>
  <c r="BG378" i="2" s="1"/>
  <c r="BC146" i="2"/>
  <c r="BF146" i="2"/>
  <c r="BG146" i="2" s="1"/>
  <c r="BF145" i="2"/>
  <c r="BG145" i="2" s="1"/>
  <c r="BC145" i="2"/>
  <c r="BC240" i="2"/>
  <c r="BF240" i="2"/>
  <c r="BG240" i="2" s="1"/>
  <c r="BF155" i="2"/>
  <c r="BG155" i="2" s="1"/>
  <c r="BC155" i="2"/>
  <c r="BF339" i="2"/>
  <c r="BG339" i="2" s="1"/>
  <c r="BC339" i="2"/>
  <c r="BC434" i="2"/>
  <c r="BF434" i="2"/>
  <c r="BG434" i="2" s="1"/>
  <c r="BF195" i="2"/>
  <c r="BG195" i="2" s="1"/>
  <c r="BC195" i="2"/>
  <c r="BC334" i="2"/>
  <c r="BF334" i="2"/>
  <c r="BG334" i="2" s="1"/>
  <c r="BC46" i="2"/>
  <c r="BF46" i="2"/>
  <c r="BG46" i="2" s="1"/>
  <c r="BC45" i="2"/>
  <c r="BF45" i="2"/>
  <c r="BG45" i="2" s="1"/>
  <c r="BC140" i="2"/>
  <c r="BF140" i="2"/>
  <c r="BG140" i="2" s="1"/>
  <c r="BF55" i="2"/>
  <c r="BG55" i="2" s="1"/>
  <c r="BC55" i="2"/>
  <c r="BC478" i="2"/>
  <c r="BF478" i="2"/>
  <c r="BG478" i="2" s="1"/>
  <c r="BF469" i="2"/>
  <c r="BG469" i="2" s="1"/>
  <c r="BC469" i="2"/>
  <c r="BF406" i="2"/>
  <c r="BG406" i="2" s="1"/>
  <c r="BC406" i="2"/>
  <c r="BF202" i="2"/>
  <c r="BG202" i="2" s="1"/>
  <c r="BC202" i="2"/>
  <c r="BF201" i="2"/>
  <c r="BG201" i="2" s="1"/>
  <c r="BC201" i="2"/>
  <c r="BF317" i="2"/>
  <c r="BG317" i="2" s="1"/>
  <c r="BC317" i="2"/>
  <c r="BF40" i="2"/>
  <c r="BG40" i="2" s="1"/>
  <c r="BC40" i="2"/>
  <c r="BC372" i="2"/>
  <c r="BF372" i="2"/>
  <c r="BG372" i="2" s="1"/>
  <c r="BC407" i="2"/>
  <c r="BF407" i="2"/>
  <c r="BG407" i="2" s="1"/>
  <c r="BC343" i="2"/>
  <c r="BF343" i="2"/>
  <c r="BG343" i="2" s="1"/>
  <c r="BF179" i="2"/>
  <c r="BG179" i="2" s="1"/>
  <c r="BC179" i="2"/>
  <c r="BC102" i="2"/>
  <c r="BF102" i="2"/>
  <c r="BG102" i="2" s="1"/>
  <c r="BC101" i="2"/>
  <c r="BF101" i="2"/>
  <c r="BG101" i="2" s="1"/>
  <c r="BC196" i="2"/>
  <c r="BF196" i="2"/>
  <c r="BG196" i="2" s="1"/>
  <c r="BF111" i="2"/>
  <c r="BG111" i="2" s="1"/>
  <c r="BC111" i="2"/>
  <c r="BC500" i="2"/>
  <c r="BF500" i="2"/>
  <c r="BG500" i="2" s="1"/>
  <c r="BF502" i="2"/>
  <c r="BG502" i="2" s="1"/>
  <c r="BC502" i="2"/>
  <c r="BC345" i="2"/>
  <c r="BF345" i="2"/>
  <c r="BG345" i="2" s="1"/>
  <c r="BC274" i="2"/>
  <c r="BF274" i="2"/>
  <c r="BG274" i="2" s="1"/>
  <c r="BC34" i="2"/>
  <c r="BF34" i="2"/>
  <c r="BG34" i="2" s="1"/>
  <c r="BC33" i="2"/>
  <c r="BF33" i="2"/>
  <c r="BG33" i="2" s="1"/>
  <c r="BC128" i="2"/>
  <c r="BF128" i="2"/>
  <c r="BG128" i="2" s="1"/>
  <c r="BF43" i="2"/>
  <c r="BG43" i="2" s="1"/>
  <c r="BC43" i="2"/>
  <c r="BF322" i="2"/>
  <c r="BG322" i="2" s="1"/>
  <c r="BC322" i="2"/>
  <c r="BF191" i="2"/>
  <c r="BG191" i="2" s="1"/>
  <c r="BC191" i="2"/>
  <c r="BC62" i="2"/>
  <c r="BF62" i="2"/>
  <c r="BG62" i="2" s="1"/>
  <c r="BC61" i="2"/>
  <c r="BF61" i="2"/>
  <c r="BG61" i="2" s="1"/>
  <c r="BF156" i="2"/>
  <c r="BG156" i="2" s="1"/>
  <c r="BC156" i="2"/>
  <c r="BF71" i="2"/>
  <c r="BG71" i="2" s="1"/>
  <c r="BC71" i="2"/>
  <c r="BC210" i="2"/>
  <c r="BF210" i="2"/>
  <c r="BG210" i="2" s="1"/>
  <c r="BC456" i="2"/>
  <c r="BF456" i="2"/>
  <c r="BG456" i="2" s="1"/>
  <c r="BF307" i="2"/>
  <c r="BG307" i="2" s="1"/>
  <c r="BC307" i="2"/>
  <c r="BC367" i="2"/>
  <c r="BF367" i="2"/>
  <c r="BG367" i="2" s="1"/>
  <c r="BC58" i="2"/>
  <c r="BF58" i="2"/>
  <c r="BG58" i="2" s="1"/>
  <c r="BC57" i="2"/>
  <c r="BF57" i="2"/>
  <c r="BG57" i="2" s="1"/>
  <c r="BF152" i="2"/>
  <c r="BG152" i="2" s="1"/>
  <c r="BC152" i="2"/>
  <c r="BF67" i="2"/>
  <c r="BG67" i="2" s="1"/>
  <c r="BC67" i="2"/>
  <c r="BC246" i="2"/>
  <c r="BF246" i="2"/>
  <c r="BG246" i="2" s="1"/>
  <c r="BC278" i="2"/>
  <c r="BF278" i="2"/>
  <c r="BG278" i="2" s="1"/>
  <c r="BC279" i="2"/>
  <c r="BF279" i="2"/>
  <c r="BG279" i="2" s="1"/>
  <c r="BC313" i="2"/>
  <c r="BF313" i="2"/>
  <c r="BG313" i="2" s="1"/>
  <c r="BC86" i="2"/>
  <c r="BF86" i="2"/>
  <c r="BG86" i="2" s="1"/>
  <c r="BF85" i="2"/>
  <c r="BG85" i="2" s="1"/>
  <c r="BC85" i="2"/>
  <c r="BC180" i="2"/>
  <c r="BF180" i="2"/>
  <c r="BG180" i="2" s="1"/>
  <c r="BF95" i="2"/>
  <c r="BG95" i="2" s="1"/>
  <c r="BC95" i="2"/>
  <c r="BC287" i="2"/>
  <c r="BF287" i="2"/>
  <c r="BG287" i="2" s="1"/>
  <c r="BC461" i="2"/>
  <c r="BF461" i="2"/>
  <c r="BG461" i="2" s="1"/>
  <c r="BC311" i="2"/>
  <c r="BF311" i="2"/>
  <c r="BG311" i="2" s="1"/>
  <c r="BC306" i="2"/>
  <c r="BF306" i="2"/>
  <c r="BG306" i="2" s="1"/>
  <c r="BC114" i="2"/>
  <c r="BF114" i="2"/>
  <c r="BG114" i="2" s="1"/>
  <c r="BF113" i="2"/>
  <c r="BG113" i="2" s="1"/>
  <c r="BC113" i="2"/>
  <c r="BC208" i="2"/>
  <c r="BF208" i="2"/>
  <c r="BG208" i="2" s="1"/>
  <c r="BF123" i="2"/>
  <c r="BG123" i="2" s="1"/>
  <c r="BC123" i="2"/>
  <c r="BC453" i="2"/>
  <c r="BF453" i="2"/>
  <c r="BG453" i="2" s="1"/>
  <c r="BC455" i="2"/>
  <c r="BF455" i="2"/>
  <c r="BG455" i="2" s="1"/>
  <c r="BF277" i="2"/>
  <c r="BG277" i="2" s="1"/>
  <c r="BC277" i="2"/>
  <c r="BC353" i="2"/>
  <c r="BF353" i="2"/>
  <c r="BG353" i="2" s="1"/>
  <c r="BC269" i="2"/>
  <c r="BF269" i="2"/>
  <c r="BG269" i="2" s="1"/>
  <c r="BF366" i="2"/>
  <c r="BG366" i="2" s="1"/>
  <c r="BC366" i="2"/>
  <c r="BC108" i="2"/>
  <c r="BF108" i="2"/>
  <c r="BG108" i="2" s="1"/>
  <c r="BF23" i="2"/>
  <c r="BG23" i="2" s="1"/>
  <c r="BC23" i="2"/>
  <c r="BC435" i="2"/>
  <c r="BF435" i="2"/>
  <c r="BG435" i="2" s="1"/>
  <c r="BC417" i="2"/>
  <c r="BF417" i="2"/>
  <c r="BG417" i="2" s="1"/>
  <c r="BC390" i="2"/>
  <c r="BF390" i="2"/>
  <c r="BG390" i="2" s="1"/>
  <c r="BC170" i="2"/>
  <c r="BF170" i="2"/>
  <c r="BG170" i="2" s="1"/>
  <c r="BC169" i="2"/>
  <c r="BF169" i="2"/>
  <c r="BG169" i="2" s="1"/>
  <c r="BC264" i="2"/>
  <c r="BF264" i="2"/>
  <c r="BG264" i="2" s="1"/>
  <c r="BC20" i="2"/>
  <c r="BF20" i="2"/>
  <c r="BG20" i="2" s="1"/>
  <c r="BC286" i="2"/>
  <c r="BF286" i="2"/>
  <c r="BG286" i="2" s="1"/>
  <c r="BC477" i="2"/>
  <c r="BF477" i="2"/>
  <c r="BG477" i="2" s="1"/>
  <c r="BF359" i="2"/>
  <c r="BG359" i="2" s="1"/>
  <c r="BC359" i="2"/>
  <c r="BF259" i="2"/>
  <c r="BG259" i="2" s="1"/>
  <c r="BC259" i="2"/>
  <c r="BC70" i="2"/>
  <c r="BF70" i="2"/>
  <c r="BG70" i="2" s="1"/>
  <c r="BC69" i="2"/>
  <c r="BF69" i="2"/>
  <c r="BG69" i="2" s="1"/>
  <c r="BC164" i="2"/>
  <c r="BF164" i="2"/>
  <c r="BG164" i="2" s="1"/>
  <c r="BF79" i="2"/>
  <c r="BG79" i="2" s="1"/>
  <c r="BC79" i="2"/>
  <c r="BC465" i="2"/>
  <c r="BF465" i="2"/>
  <c r="BG465" i="2" s="1"/>
  <c r="BC429" i="2"/>
  <c r="BF429" i="2"/>
  <c r="BG429" i="2" s="1"/>
  <c r="BC207" i="2"/>
  <c r="BF207" i="2"/>
  <c r="BG207" i="2" s="1"/>
  <c r="BC291" i="2"/>
  <c r="BF291" i="2"/>
  <c r="BG291" i="2" s="1"/>
  <c r="BC257" i="2"/>
  <c r="BF257" i="2"/>
  <c r="BG257" i="2" s="1"/>
  <c r="BC358" i="2"/>
  <c r="BF358" i="2"/>
  <c r="BG358" i="2" s="1"/>
  <c r="BC96" i="2"/>
  <c r="BF96" i="2"/>
  <c r="BG96" i="2" s="1"/>
  <c r="BC324" i="2"/>
  <c r="BF324" i="2"/>
  <c r="BG324" i="2" s="1"/>
  <c r="BF335" i="2"/>
  <c r="BG335" i="2" s="1"/>
  <c r="BC335" i="2"/>
  <c r="BF267" i="2"/>
  <c r="BG267" i="2" s="1"/>
  <c r="BC267" i="2"/>
  <c r="BC30" i="2"/>
  <c r="BF30" i="2"/>
  <c r="BG30" i="2" s="1"/>
  <c r="BC29" i="2"/>
  <c r="BF29" i="2"/>
  <c r="BG29" i="2" s="1"/>
  <c r="BF124" i="2"/>
  <c r="BG124" i="2" s="1"/>
  <c r="BC124" i="2"/>
  <c r="BF39" i="2"/>
  <c r="BG39" i="2" s="1"/>
  <c r="BC39" i="2"/>
  <c r="BF468" i="2"/>
  <c r="BG468" i="2" s="1"/>
  <c r="BC468" i="2"/>
  <c r="BF120" i="2"/>
  <c r="BG120" i="2" s="1"/>
  <c r="BC120" i="2"/>
  <c r="BF263" i="2"/>
  <c r="BG263" i="2" s="1"/>
  <c r="BC263" i="2"/>
  <c r="BF299" i="2"/>
  <c r="BG299" i="2" s="1"/>
  <c r="BC299" i="2"/>
  <c r="BC351" i="2"/>
  <c r="BF351" i="2"/>
  <c r="BG351" i="2" s="1"/>
  <c r="BC54" i="2"/>
  <c r="BF54" i="2"/>
  <c r="BG54" i="2" s="1"/>
  <c r="BF53" i="2"/>
  <c r="BG53" i="2" s="1"/>
  <c r="BC53" i="2"/>
  <c r="BC148" i="2"/>
  <c r="BF148" i="2"/>
  <c r="BG148" i="2" s="1"/>
  <c r="BF63" i="2"/>
  <c r="BG63" i="2" s="1"/>
  <c r="BC63" i="2"/>
  <c r="BF199" i="2"/>
  <c r="BG199" i="2" s="1"/>
  <c r="BC199" i="2"/>
  <c r="BC495" i="2"/>
  <c r="BF495" i="2"/>
  <c r="BG495" i="2" s="1"/>
  <c r="BF255" i="2"/>
  <c r="BG255" i="2" s="1"/>
  <c r="BC255" i="2"/>
  <c r="BC297" i="2"/>
  <c r="BF297" i="2"/>
  <c r="BG297" i="2" s="1"/>
  <c r="BC82" i="2"/>
  <c r="BF82" i="2"/>
  <c r="BG82" i="2" s="1"/>
  <c r="BF81" i="2"/>
  <c r="BG81" i="2" s="1"/>
  <c r="BC81" i="2"/>
  <c r="BC176" i="2"/>
  <c r="BF176" i="2"/>
  <c r="BG176" i="2" s="1"/>
  <c r="BF91" i="2"/>
  <c r="BG91" i="2" s="1"/>
  <c r="BC91" i="2"/>
  <c r="BC415" i="2"/>
  <c r="BF415" i="2"/>
  <c r="BG415" i="2" s="1"/>
  <c r="BC387" i="2"/>
  <c r="BF387" i="2"/>
  <c r="BG387" i="2" s="1"/>
  <c r="BC424" i="2"/>
  <c r="BF424" i="2"/>
  <c r="BG424" i="2" s="1"/>
  <c r="BC258" i="2"/>
  <c r="BF258" i="2"/>
  <c r="BG258" i="2" s="1"/>
  <c r="BC237" i="2"/>
  <c r="BF237" i="2"/>
  <c r="BG237" i="2" s="1"/>
  <c r="BF344" i="2"/>
  <c r="BG344" i="2" s="1"/>
  <c r="BC344" i="2"/>
  <c r="BC76" i="2"/>
  <c r="BF76" i="2"/>
  <c r="BG76" i="2" s="1"/>
  <c r="BF284" i="2"/>
  <c r="BG284" i="2" s="1"/>
  <c r="BC284" i="2"/>
  <c r="BF377" i="2"/>
  <c r="BG377" i="2" s="1"/>
  <c r="BC377" i="2"/>
  <c r="BF441" i="2"/>
  <c r="BG441" i="2" s="1"/>
  <c r="BC441" i="2"/>
  <c r="BF374" i="2"/>
  <c r="BG374" i="2" s="1"/>
  <c r="BC374" i="2"/>
  <c r="BF138" i="2"/>
  <c r="BG138" i="2" s="1"/>
  <c r="BC138" i="2"/>
  <c r="BF137" i="2"/>
  <c r="BG137" i="2" s="1"/>
  <c r="BC137" i="2"/>
  <c r="BF232" i="2"/>
  <c r="BG232" i="2" s="1"/>
  <c r="BC232" i="2"/>
  <c r="BC147" i="2"/>
  <c r="BF147" i="2"/>
  <c r="BG147" i="2" s="1"/>
  <c r="BF472" i="2"/>
  <c r="BG472" i="2" s="1"/>
  <c r="BC472" i="2"/>
  <c r="BF346" i="2"/>
  <c r="BG346" i="2" s="1"/>
  <c r="BC346" i="2"/>
  <c r="BF361" i="2"/>
  <c r="BG361" i="2" s="1"/>
  <c r="BC361" i="2"/>
  <c r="BC305" i="2"/>
  <c r="BF305" i="2"/>
  <c r="BG305" i="2" s="1"/>
  <c r="BC38" i="2"/>
  <c r="BF38" i="2"/>
  <c r="BG38" i="2" s="1"/>
  <c r="BC37" i="2"/>
  <c r="BF37" i="2"/>
  <c r="BG37" i="2" s="1"/>
  <c r="BC132" i="2"/>
  <c r="BF132" i="2"/>
  <c r="BG132" i="2" s="1"/>
  <c r="BF47" i="2"/>
  <c r="BG47" i="2" s="1"/>
  <c r="BC47" i="2"/>
  <c r="BC373" i="2"/>
  <c r="BF373" i="2"/>
  <c r="BG373" i="2" s="1"/>
  <c r="BF243" i="2"/>
  <c r="BG243" i="2" s="1"/>
  <c r="BC243" i="2"/>
  <c r="BC418" i="2"/>
  <c r="BF418" i="2"/>
  <c r="BG418" i="2" s="1"/>
  <c r="BC234" i="2"/>
  <c r="BF234" i="2"/>
  <c r="BG234" i="2" s="1"/>
  <c r="BC225" i="2"/>
  <c r="BF225" i="2"/>
  <c r="BG225" i="2" s="1"/>
  <c r="BC320" i="2"/>
  <c r="BF320" i="2"/>
  <c r="BG320" i="2" s="1"/>
  <c r="BC64" i="2"/>
  <c r="BF64" i="2"/>
  <c r="BG64" i="2" s="1"/>
  <c r="BF482" i="2"/>
  <c r="BG482" i="2" s="1"/>
  <c r="BC482" i="2"/>
  <c r="BC432" i="2"/>
  <c r="BF432" i="2"/>
  <c r="BG432" i="2" s="1"/>
  <c r="BC266" i="2"/>
  <c r="BF266" i="2"/>
  <c r="BG266" i="2" s="1"/>
  <c r="BC253" i="2"/>
  <c r="BF253" i="2"/>
  <c r="BG253" i="2" s="1"/>
  <c r="BC354" i="2"/>
  <c r="BF354" i="2"/>
  <c r="BG354" i="2" s="1"/>
  <c r="BF92" i="2"/>
  <c r="BG92" i="2" s="1"/>
  <c r="BC92" i="2"/>
  <c r="BC316" i="2"/>
  <c r="BF316" i="2"/>
  <c r="BG316" i="2" s="1"/>
  <c r="AG19" i="2"/>
  <c r="AK19" i="2"/>
  <c r="AG18" i="2"/>
  <c r="X7" i="2" l="1"/>
  <c r="X9" i="2"/>
  <c r="X14" i="2"/>
  <c r="X15" i="2"/>
  <c r="X5" i="2"/>
  <c r="Z5" i="2" s="1"/>
  <c r="AB5" i="2" s="1"/>
  <c r="AD5" i="2" s="1"/>
  <c r="AF5" i="2" s="1"/>
  <c r="AH5" i="2" s="1"/>
  <c r="AJ5" i="2" s="1"/>
  <c r="AL5" i="2" s="1"/>
  <c r="AN5" i="2" s="1"/>
  <c r="AP5" i="2" s="1"/>
  <c r="AR5" i="2" s="1"/>
  <c r="AT5" i="2" s="1"/>
  <c r="AV5" i="2" s="1"/>
  <c r="AX5" i="2" s="1"/>
  <c r="AZ5" i="2" s="1"/>
  <c r="AH19" i="2"/>
  <c r="AJ19" i="2" s="1"/>
  <c r="AL19" i="2" s="1"/>
  <c r="AH18" i="2"/>
  <c r="AJ18" i="2" s="1"/>
  <c r="AL18" i="2" s="1"/>
  <c r="AM19" i="2"/>
  <c r="AM21" i="2"/>
  <c r="AN21" i="2" s="1"/>
  <c r="AP21" i="2" s="1"/>
  <c r="AR21" i="2" s="1"/>
  <c r="C8" i="2" l="1"/>
  <c r="C11" i="2" s="1"/>
  <c r="C12" i="2" s="1"/>
  <c r="E3" i="2" s="1"/>
  <c r="Y11" i="2"/>
  <c r="Z11" i="2" s="1"/>
  <c r="Z15" i="2"/>
  <c r="AB15" i="2" s="1"/>
  <c r="AC11" i="2" s="1"/>
  <c r="Y12" i="2"/>
  <c r="Z12" i="2" s="1"/>
  <c r="AB12" i="2" s="1"/>
  <c r="Z14" i="2"/>
  <c r="AB14" i="2" s="1"/>
  <c r="AC12" i="2" s="1"/>
  <c r="Y8" i="2"/>
  <c r="Z8" i="2" s="1"/>
  <c r="AB8" i="2" s="1"/>
  <c r="Z9" i="2"/>
  <c r="AB9" i="2" s="1"/>
  <c r="AC8" i="2" s="1"/>
  <c r="Z7" i="2"/>
  <c r="AB7" i="2" s="1"/>
  <c r="AC6" i="2" s="1"/>
  <c r="Y6" i="2"/>
  <c r="Z6" i="2" s="1"/>
  <c r="AN19" i="2"/>
  <c r="AP19" i="2" s="1"/>
  <c r="AM18" i="2"/>
  <c r="AN18" i="2" s="1"/>
  <c r="AP18" i="2" s="1"/>
  <c r="AR18" i="2" s="1"/>
  <c r="AC9" i="2" l="1"/>
  <c r="AD9" i="2" s="1"/>
  <c r="AF9" i="2" s="1"/>
  <c r="AG8" i="2" s="1"/>
  <c r="AD8" i="2"/>
  <c r="AC14" i="2"/>
  <c r="AD14" i="2" s="1"/>
  <c r="AF14" i="2" s="1"/>
  <c r="AG12" i="2" s="1"/>
  <c r="AD12" i="2"/>
  <c r="AE16" i="2" s="1"/>
  <c r="AF16" i="2" s="1"/>
  <c r="AH16" i="2" s="1"/>
  <c r="AJ16" i="2" s="1"/>
  <c r="AB11" i="2"/>
  <c r="AA6" i="2"/>
  <c r="AB6" i="2" s="1"/>
  <c r="AE17" i="2"/>
  <c r="AF17" i="2" s="1"/>
  <c r="AH17" i="2" s="1"/>
  <c r="AJ17" i="2" s="1"/>
  <c r="AQ19" i="2"/>
  <c r="AR19" i="2" s="1"/>
  <c r="AS19" i="2"/>
  <c r="AI12" i="2" l="1"/>
  <c r="AC15" i="2"/>
  <c r="AD15" i="2" s="1"/>
  <c r="AF15" i="2" s="1"/>
  <c r="AG11" i="2" s="1"/>
  <c r="AD11" i="2"/>
  <c r="AC7" i="2"/>
  <c r="AD7" i="2" s="1"/>
  <c r="AF7" i="2" s="1"/>
  <c r="AG6" i="2" s="1"/>
  <c r="AD6" i="2"/>
  <c r="AE10" i="2"/>
  <c r="AF10" i="2" s="1"/>
  <c r="AH10" i="2" s="1"/>
  <c r="AF8" i="2"/>
  <c r="AS21" i="2"/>
  <c r="AT21" i="2" s="1"/>
  <c r="AV21" i="2" s="1"/>
  <c r="AX21" i="2" s="1"/>
  <c r="E18" i="2"/>
  <c r="H2" i="2" s="1"/>
  <c r="H4" i="2" s="1"/>
  <c r="AT19" i="2"/>
  <c r="AV19" i="2" s="1"/>
  <c r="AS18" i="2"/>
  <c r="AT18" i="2" s="1"/>
  <c r="AV18" i="2" s="1"/>
  <c r="AX18" i="2" s="1"/>
  <c r="AE12" i="2" l="1"/>
  <c r="AF12" i="2" s="1"/>
  <c r="AE13" i="2"/>
  <c r="AF13" i="2" s="1"/>
  <c r="AH13" i="2" s="1"/>
  <c r="AJ13" i="2" s="1"/>
  <c r="AF6" i="2"/>
  <c r="AE11" i="2"/>
  <c r="AF11" i="2" s="1"/>
  <c r="AH8" i="2"/>
  <c r="AG9" i="2"/>
  <c r="AH9" i="2" s="1"/>
  <c r="AJ9" i="2" s="1"/>
  <c r="AL9" i="2" s="1"/>
  <c r="AM8" i="2" s="1"/>
  <c r="AI8" i="2"/>
  <c r="AJ10" i="2"/>
  <c r="H13" i="2"/>
  <c r="I13" i="2" s="1"/>
  <c r="H21" i="2"/>
  <c r="H25" i="2"/>
  <c r="H29" i="2"/>
  <c r="I29" i="2" s="1"/>
  <c r="H33" i="2"/>
  <c r="I33" i="2" s="1"/>
  <c r="H37" i="2"/>
  <c r="I37" i="2" s="1"/>
  <c r="H41" i="2"/>
  <c r="I41" i="2" s="1"/>
  <c r="H45" i="2"/>
  <c r="I45" i="2" s="1"/>
  <c r="H49" i="2"/>
  <c r="I49" i="2" s="1"/>
  <c r="H53" i="2"/>
  <c r="I53" i="2" s="1"/>
  <c r="H57" i="2"/>
  <c r="I57" i="2" s="1"/>
  <c r="H61" i="2"/>
  <c r="I61" i="2" s="1"/>
  <c r="H65" i="2"/>
  <c r="I65" i="2" s="1"/>
  <c r="H69" i="2"/>
  <c r="I69" i="2" s="1"/>
  <c r="H73" i="2"/>
  <c r="I73" i="2" s="1"/>
  <c r="H77" i="2"/>
  <c r="I77" i="2" s="1"/>
  <c r="H81" i="2"/>
  <c r="I81" i="2" s="1"/>
  <c r="H85" i="2"/>
  <c r="I85" i="2" s="1"/>
  <c r="H89" i="2"/>
  <c r="I89" i="2" s="1"/>
  <c r="H93" i="2"/>
  <c r="I93" i="2" s="1"/>
  <c r="H97" i="2"/>
  <c r="I97" i="2" s="1"/>
  <c r="H101" i="2"/>
  <c r="I101" i="2" s="1"/>
  <c r="H105" i="2"/>
  <c r="I105" i="2" s="1"/>
  <c r="H109" i="2"/>
  <c r="I109" i="2" s="1"/>
  <c r="H113" i="2"/>
  <c r="I113" i="2" s="1"/>
  <c r="H117" i="2"/>
  <c r="I117" i="2" s="1"/>
  <c r="H121" i="2"/>
  <c r="I121" i="2" s="1"/>
  <c r="H125" i="2"/>
  <c r="I125" i="2" s="1"/>
  <c r="H129" i="2"/>
  <c r="I129" i="2" s="1"/>
  <c r="H133" i="2"/>
  <c r="I133" i="2" s="1"/>
  <c r="H137" i="2"/>
  <c r="I137" i="2" s="1"/>
  <c r="H141" i="2"/>
  <c r="I141" i="2" s="1"/>
  <c r="H145" i="2"/>
  <c r="I145" i="2" s="1"/>
  <c r="H149" i="2"/>
  <c r="I149" i="2" s="1"/>
  <c r="H153" i="2"/>
  <c r="I153" i="2" s="1"/>
  <c r="H157" i="2"/>
  <c r="I157" i="2" s="1"/>
  <c r="H161" i="2"/>
  <c r="I161" i="2" s="1"/>
  <c r="H165" i="2"/>
  <c r="I165" i="2" s="1"/>
  <c r="H169" i="2"/>
  <c r="I169" i="2" s="1"/>
  <c r="H173" i="2"/>
  <c r="I173" i="2" s="1"/>
  <c r="H177" i="2"/>
  <c r="I177" i="2" s="1"/>
  <c r="H181" i="2"/>
  <c r="I181" i="2" s="1"/>
  <c r="H185" i="2"/>
  <c r="I185" i="2" s="1"/>
  <c r="H189" i="2"/>
  <c r="I189" i="2" s="1"/>
  <c r="H193" i="2"/>
  <c r="I193" i="2" s="1"/>
  <c r="H197" i="2"/>
  <c r="I197" i="2" s="1"/>
  <c r="H201" i="2"/>
  <c r="I201" i="2" s="1"/>
  <c r="H205" i="2"/>
  <c r="I205" i="2" s="1"/>
  <c r="H209" i="2"/>
  <c r="I209" i="2" s="1"/>
  <c r="H213" i="2"/>
  <c r="I213" i="2" s="1"/>
  <c r="H217" i="2"/>
  <c r="I217" i="2" s="1"/>
  <c r="H221" i="2"/>
  <c r="I221" i="2" s="1"/>
  <c r="H225" i="2"/>
  <c r="I225" i="2" s="1"/>
  <c r="H229" i="2"/>
  <c r="I229" i="2" s="1"/>
  <c r="H233" i="2"/>
  <c r="I233" i="2" s="1"/>
  <c r="H237" i="2"/>
  <c r="I237" i="2" s="1"/>
  <c r="H241" i="2"/>
  <c r="I241" i="2" s="1"/>
  <c r="H245" i="2"/>
  <c r="I245" i="2" s="1"/>
  <c r="H249" i="2"/>
  <c r="I249" i="2" s="1"/>
  <c r="H253" i="2"/>
  <c r="I253" i="2" s="1"/>
  <c r="H257" i="2"/>
  <c r="I257" i="2" s="1"/>
  <c r="H261" i="2"/>
  <c r="I261" i="2" s="1"/>
  <c r="H265" i="2"/>
  <c r="I265" i="2" s="1"/>
  <c r="H269" i="2"/>
  <c r="I269" i="2" s="1"/>
  <c r="H273" i="2"/>
  <c r="I273" i="2" s="1"/>
  <c r="H277" i="2"/>
  <c r="I277" i="2" s="1"/>
  <c r="H281" i="2"/>
  <c r="I281" i="2" s="1"/>
  <c r="H285" i="2"/>
  <c r="I285" i="2" s="1"/>
  <c r="H289" i="2"/>
  <c r="I289" i="2" s="1"/>
  <c r="H293" i="2"/>
  <c r="I293" i="2" s="1"/>
  <c r="H297" i="2"/>
  <c r="I297" i="2" s="1"/>
  <c r="H301" i="2"/>
  <c r="I301" i="2" s="1"/>
  <c r="H305" i="2"/>
  <c r="I305" i="2" s="1"/>
  <c r="H309" i="2"/>
  <c r="I309" i="2" s="1"/>
  <c r="H313" i="2"/>
  <c r="I313" i="2" s="1"/>
  <c r="H317" i="2"/>
  <c r="I317" i="2" s="1"/>
  <c r="H321" i="2"/>
  <c r="I321" i="2" s="1"/>
  <c r="H8" i="2"/>
  <c r="I8" i="2" s="1"/>
  <c r="H16" i="2"/>
  <c r="I16" i="2" s="1"/>
  <c r="H11" i="2"/>
  <c r="I11" i="2" s="1"/>
  <c r="H19" i="2"/>
  <c r="H22" i="2"/>
  <c r="H26" i="2"/>
  <c r="H30" i="2"/>
  <c r="I30" i="2" s="1"/>
  <c r="H34" i="2"/>
  <c r="I34" i="2" s="1"/>
  <c r="H38" i="2"/>
  <c r="I38" i="2" s="1"/>
  <c r="H42" i="2"/>
  <c r="I42" i="2" s="1"/>
  <c r="H46" i="2"/>
  <c r="I46" i="2" s="1"/>
  <c r="H50" i="2"/>
  <c r="I50" i="2" s="1"/>
  <c r="H54" i="2"/>
  <c r="I54" i="2" s="1"/>
  <c r="H58" i="2"/>
  <c r="I58" i="2" s="1"/>
  <c r="H62" i="2"/>
  <c r="I62" i="2" s="1"/>
  <c r="H66" i="2"/>
  <c r="I66" i="2" s="1"/>
  <c r="H70" i="2"/>
  <c r="I70" i="2" s="1"/>
  <c r="H74" i="2"/>
  <c r="I74" i="2" s="1"/>
  <c r="H78" i="2"/>
  <c r="I78" i="2" s="1"/>
  <c r="H82" i="2"/>
  <c r="I82" i="2" s="1"/>
  <c r="H86" i="2"/>
  <c r="I86" i="2" s="1"/>
  <c r="H90" i="2"/>
  <c r="I90" i="2" s="1"/>
  <c r="H94" i="2"/>
  <c r="I94" i="2" s="1"/>
  <c r="H98" i="2"/>
  <c r="I98" i="2" s="1"/>
  <c r="H102" i="2"/>
  <c r="I102" i="2" s="1"/>
  <c r="H106" i="2"/>
  <c r="I106" i="2" s="1"/>
  <c r="H110" i="2"/>
  <c r="I110" i="2" s="1"/>
  <c r="H114" i="2"/>
  <c r="I114" i="2" s="1"/>
  <c r="H118" i="2"/>
  <c r="I118" i="2" s="1"/>
  <c r="H122" i="2"/>
  <c r="I122" i="2" s="1"/>
  <c r="H126" i="2"/>
  <c r="I126" i="2" s="1"/>
  <c r="H130" i="2"/>
  <c r="I130" i="2" s="1"/>
  <c r="H134" i="2"/>
  <c r="I134" i="2" s="1"/>
  <c r="H138" i="2"/>
  <c r="I138" i="2" s="1"/>
  <c r="H142" i="2"/>
  <c r="I142" i="2" s="1"/>
  <c r="H146" i="2"/>
  <c r="I146" i="2" s="1"/>
  <c r="H150" i="2"/>
  <c r="I150" i="2" s="1"/>
  <c r="H154" i="2"/>
  <c r="I154" i="2" s="1"/>
  <c r="H158" i="2"/>
  <c r="I158" i="2" s="1"/>
  <c r="H162" i="2"/>
  <c r="I162" i="2" s="1"/>
  <c r="H166" i="2"/>
  <c r="I166" i="2" s="1"/>
  <c r="H170" i="2"/>
  <c r="I170" i="2" s="1"/>
  <c r="H174" i="2"/>
  <c r="I174" i="2" s="1"/>
  <c r="H178" i="2"/>
  <c r="I178" i="2" s="1"/>
  <c r="H182" i="2"/>
  <c r="I182" i="2" s="1"/>
  <c r="H186" i="2"/>
  <c r="I186" i="2" s="1"/>
  <c r="H190" i="2"/>
  <c r="I190" i="2" s="1"/>
  <c r="H194" i="2"/>
  <c r="I194" i="2" s="1"/>
  <c r="H198" i="2"/>
  <c r="I198" i="2" s="1"/>
  <c r="H202" i="2"/>
  <c r="I202" i="2" s="1"/>
  <c r="H206" i="2"/>
  <c r="I206" i="2" s="1"/>
  <c r="H210" i="2"/>
  <c r="I210" i="2" s="1"/>
  <c r="H214" i="2"/>
  <c r="I214" i="2" s="1"/>
  <c r="H218" i="2"/>
  <c r="I218" i="2" s="1"/>
  <c r="H222" i="2"/>
  <c r="I222" i="2" s="1"/>
  <c r="H226" i="2"/>
  <c r="I226" i="2" s="1"/>
  <c r="H230" i="2"/>
  <c r="I230" i="2" s="1"/>
  <c r="H234" i="2"/>
  <c r="I234" i="2" s="1"/>
  <c r="H238" i="2"/>
  <c r="I238" i="2" s="1"/>
  <c r="H242" i="2"/>
  <c r="I242" i="2" s="1"/>
  <c r="H246" i="2"/>
  <c r="I246" i="2" s="1"/>
  <c r="H250" i="2"/>
  <c r="I250" i="2" s="1"/>
  <c r="H254" i="2"/>
  <c r="I254" i="2" s="1"/>
  <c r="H258" i="2"/>
  <c r="I258" i="2" s="1"/>
  <c r="H262" i="2"/>
  <c r="I262" i="2" s="1"/>
  <c r="H266" i="2"/>
  <c r="I266" i="2" s="1"/>
  <c r="H270" i="2"/>
  <c r="I270" i="2" s="1"/>
  <c r="H274" i="2"/>
  <c r="I274" i="2" s="1"/>
  <c r="H278" i="2"/>
  <c r="I278" i="2" s="1"/>
  <c r="H282" i="2"/>
  <c r="I282" i="2" s="1"/>
  <c r="H286" i="2"/>
  <c r="I286" i="2" s="1"/>
  <c r="H290" i="2"/>
  <c r="I290" i="2" s="1"/>
  <c r="H294" i="2"/>
  <c r="I294" i="2" s="1"/>
  <c r="H298" i="2"/>
  <c r="I298" i="2" s="1"/>
  <c r="H302" i="2"/>
  <c r="I302" i="2" s="1"/>
  <c r="H306" i="2"/>
  <c r="I306" i="2" s="1"/>
  <c r="I4" i="2"/>
  <c r="H6" i="2"/>
  <c r="I6" i="2" s="1"/>
  <c r="H14" i="2"/>
  <c r="I14" i="2" s="1"/>
  <c r="H9" i="2"/>
  <c r="I9" i="2" s="1"/>
  <c r="H17" i="2"/>
  <c r="H23" i="2"/>
  <c r="H31" i="2"/>
  <c r="I31" i="2" s="1"/>
  <c r="H39" i="2"/>
  <c r="I39" i="2" s="1"/>
  <c r="H47" i="2"/>
  <c r="I47" i="2" s="1"/>
  <c r="H55" i="2"/>
  <c r="I55" i="2" s="1"/>
  <c r="H63" i="2"/>
  <c r="I63" i="2" s="1"/>
  <c r="H71" i="2"/>
  <c r="I71" i="2" s="1"/>
  <c r="H79" i="2"/>
  <c r="I79" i="2" s="1"/>
  <c r="H87" i="2"/>
  <c r="I87" i="2" s="1"/>
  <c r="H95" i="2"/>
  <c r="I95" i="2" s="1"/>
  <c r="H103" i="2"/>
  <c r="I103" i="2" s="1"/>
  <c r="H111" i="2"/>
  <c r="I111" i="2" s="1"/>
  <c r="H119" i="2"/>
  <c r="I119" i="2" s="1"/>
  <c r="H127" i="2"/>
  <c r="I127" i="2" s="1"/>
  <c r="H135" i="2"/>
  <c r="I135" i="2" s="1"/>
  <c r="H143" i="2"/>
  <c r="I143" i="2" s="1"/>
  <c r="H151" i="2"/>
  <c r="I151" i="2" s="1"/>
  <c r="H159" i="2"/>
  <c r="I159" i="2" s="1"/>
  <c r="H167" i="2"/>
  <c r="I167" i="2" s="1"/>
  <c r="H175" i="2"/>
  <c r="I175" i="2" s="1"/>
  <c r="H183" i="2"/>
  <c r="I183" i="2" s="1"/>
  <c r="H191" i="2"/>
  <c r="I191" i="2" s="1"/>
  <c r="H199" i="2"/>
  <c r="I199" i="2" s="1"/>
  <c r="H207" i="2"/>
  <c r="I207" i="2" s="1"/>
  <c r="H215" i="2"/>
  <c r="I215" i="2" s="1"/>
  <c r="H240" i="2"/>
  <c r="I240" i="2" s="1"/>
  <c r="H247" i="2"/>
  <c r="I247" i="2" s="1"/>
  <c r="H272" i="2"/>
  <c r="I272" i="2" s="1"/>
  <c r="H279" i="2"/>
  <c r="I279" i="2" s="1"/>
  <c r="H304" i="2"/>
  <c r="I304" i="2" s="1"/>
  <c r="H310" i="2"/>
  <c r="I310" i="2" s="1"/>
  <c r="H325" i="2"/>
  <c r="I325" i="2" s="1"/>
  <c r="H329" i="2"/>
  <c r="I329" i="2" s="1"/>
  <c r="H333" i="2"/>
  <c r="I333" i="2" s="1"/>
  <c r="H337" i="2"/>
  <c r="I337" i="2" s="1"/>
  <c r="H341" i="2"/>
  <c r="I341" i="2" s="1"/>
  <c r="H345" i="2"/>
  <c r="I345" i="2" s="1"/>
  <c r="H349" i="2"/>
  <c r="I349" i="2" s="1"/>
  <c r="H353" i="2"/>
  <c r="I353" i="2" s="1"/>
  <c r="H357" i="2"/>
  <c r="I357" i="2" s="1"/>
  <c r="H361" i="2"/>
  <c r="I361" i="2" s="1"/>
  <c r="H365" i="2"/>
  <c r="I365" i="2" s="1"/>
  <c r="H369" i="2"/>
  <c r="I369" i="2" s="1"/>
  <c r="H373" i="2"/>
  <c r="I373" i="2" s="1"/>
  <c r="H377" i="2"/>
  <c r="I377" i="2" s="1"/>
  <c r="H381" i="2"/>
  <c r="I381" i="2" s="1"/>
  <c r="H385" i="2"/>
  <c r="I385" i="2" s="1"/>
  <c r="H389" i="2"/>
  <c r="I389" i="2" s="1"/>
  <c r="H393" i="2"/>
  <c r="I393" i="2" s="1"/>
  <c r="H397" i="2"/>
  <c r="I397" i="2" s="1"/>
  <c r="H401" i="2"/>
  <c r="I401" i="2" s="1"/>
  <c r="H405" i="2"/>
  <c r="I405" i="2" s="1"/>
  <c r="H409" i="2"/>
  <c r="I409" i="2" s="1"/>
  <c r="H413" i="2"/>
  <c r="I413" i="2" s="1"/>
  <c r="H417" i="2"/>
  <c r="I417" i="2" s="1"/>
  <c r="H421" i="2"/>
  <c r="I421" i="2" s="1"/>
  <c r="H425" i="2"/>
  <c r="I425" i="2" s="1"/>
  <c r="H429" i="2"/>
  <c r="I429" i="2" s="1"/>
  <c r="H433" i="2"/>
  <c r="I433" i="2" s="1"/>
  <c r="H437" i="2"/>
  <c r="I437" i="2" s="1"/>
  <c r="H441" i="2"/>
  <c r="I441" i="2" s="1"/>
  <c r="H445" i="2"/>
  <c r="I445" i="2" s="1"/>
  <c r="H449" i="2"/>
  <c r="I449" i="2" s="1"/>
  <c r="H453" i="2"/>
  <c r="I453" i="2" s="1"/>
  <c r="H457" i="2"/>
  <c r="I457" i="2" s="1"/>
  <c r="H461" i="2"/>
  <c r="I461" i="2" s="1"/>
  <c r="H465" i="2"/>
  <c r="I465" i="2" s="1"/>
  <c r="H469" i="2"/>
  <c r="I469" i="2" s="1"/>
  <c r="H473" i="2"/>
  <c r="I473" i="2" s="1"/>
  <c r="H477" i="2"/>
  <c r="I477" i="2" s="1"/>
  <c r="H481" i="2"/>
  <c r="I481" i="2" s="1"/>
  <c r="H485" i="2"/>
  <c r="I485" i="2" s="1"/>
  <c r="H489" i="2"/>
  <c r="I489" i="2" s="1"/>
  <c r="H493" i="2"/>
  <c r="I493" i="2" s="1"/>
  <c r="H497" i="2"/>
  <c r="I497" i="2" s="1"/>
  <c r="H501" i="2"/>
  <c r="I501" i="2" s="1"/>
  <c r="H505" i="2"/>
  <c r="I505" i="2" s="1"/>
  <c r="H509" i="2"/>
  <c r="I509" i="2" s="1"/>
  <c r="H513" i="2"/>
  <c r="I513" i="2" s="1"/>
  <c r="H517" i="2"/>
  <c r="I517" i="2" s="1"/>
  <c r="H521" i="2"/>
  <c r="I521" i="2" s="1"/>
  <c r="H525" i="2"/>
  <c r="I525" i="2" s="1"/>
  <c r="H529" i="2"/>
  <c r="I529" i="2" s="1"/>
  <c r="H533" i="2"/>
  <c r="I533" i="2" s="1"/>
  <c r="H537" i="2"/>
  <c r="I537" i="2" s="1"/>
  <c r="H541" i="2"/>
  <c r="I541" i="2" s="1"/>
  <c r="H545" i="2"/>
  <c r="I545" i="2" s="1"/>
  <c r="H549" i="2"/>
  <c r="I549" i="2" s="1"/>
  <c r="H553" i="2"/>
  <c r="I553" i="2" s="1"/>
  <c r="H557" i="2"/>
  <c r="I557" i="2" s="1"/>
  <c r="H561" i="2"/>
  <c r="I561" i="2" s="1"/>
  <c r="H565" i="2"/>
  <c r="I565" i="2" s="1"/>
  <c r="H569" i="2"/>
  <c r="I569" i="2" s="1"/>
  <c r="H573" i="2"/>
  <c r="I573" i="2" s="1"/>
  <c r="H577" i="2"/>
  <c r="I577" i="2" s="1"/>
  <c r="H581" i="2"/>
  <c r="I581" i="2" s="1"/>
  <c r="H585" i="2"/>
  <c r="I585" i="2" s="1"/>
  <c r="H589" i="2"/>
  <c r="I589" i="2" s="1"/>
  <c r="H593" i="2"/>
  <c r="I593" i="2" s="1"/>
  <c r="H597" i="2"/>
  <c r="I597" i="2" s="1"/>
  <c r="H601" i="2"/>
  <c r="I601" i="2" s="1"/>
  <c r="H605" i="2"/>
  <c r="I605" i="2" s="1"/>
  <c r="H609" i="2"/>
  <c r="I609" i="2" s="1"/>
  <c r="H613" i="2"/>
  <c r="I613" i="2" s="1"/>
  <c r="H617" i="2"/>
  <c r="I617" i="2" s="1"/>
  <c r="H621" i="2"/>
  <c r="I621" i="2" s="1"/>
  <c r="H625" i="2"/>
  <c r="I625" i="2" s="1"/>
  <c r="H629" i="2"/>
  <c r="I629" i="2" s="1"/>
  <c r="H633" i="2"/>
  <c r="I633" i="2" s="1"/>
  <c r="H637" i="2"/>
  <c r="I637" i="2" s="1"/>
  <c r="H641" i="2"/>
  <c r="I641" i="2" s="1"/>
  <c r="H645" i="2"/>
  <c r="I645" i="2" s="1"/>
  <c r="H649" i="2"/>
  <c r="I649" i="2" s="1"/>
  <c r="H653" i="2"/>
  <c r="I653" i="2" s="1"/>
  <c r="H657" i="2"/>
  <c r="I657" i="2" s="1"/>
  <c r="H661" i="2"/>
  <c r="I661" i="2" s="1"/>
  <c r="H665" i="2"/>
  <c r="I665" i="2" s="1"/>
  <c r="H669" i="2"/>
  <c r="I669" i="2" s="1"/>
  <c r="H673" i="2"/>
  <c r="I673" i="2" s="1"/>
  <c r="H677" i="2"/>
  <c r="I677" i="2" s="1"/>
  <c r="H681" i="2"/>
  <c r="I681" i="2" s="1"/>
  <c r="H685" i="2"/>
  <c r="I685" i="2" s="1"/>
  <c r="H689" i="2"/>
  <c r="I689" i="2" s="1"/>
  <c r="H693" i="2"/>
  <c r="I693" i="2" s="1"/>
  <c r="H697" i="2"/>
  <c r="I697" i="2" s="1"/>
  <c r="H701" i="2"/>
  <c r="I701" i="2" s="1"/>
  <c r="H705" i="2"/>
  <c r="I705" i="2" s="1"/>
  <c r="H709" i="2"/>
  <c r="I709" i="2" s="1"/>
  <c r="H713" i="2"/>
  <c r="I713" i="2" s="1"/>
  <c r="H717" i="2"/>
  <c r="I717" i="2" s="1"/>
  <c r="H721" i="2"/>
  <c r="I721" i="2" s="1"/>
  <c r="H725" i="2"/>
  <c r="I725" i="2" s="1"/>
  <c r="H729" i="2"/>
  <c r="I729" i="2" s="1"/>
  <c r="H733" i="2"/>
  <c r="I733" i="2" s="1"/>
  <c r="H737" i="2"/>
  <c r="I737" i="2" s="1"/>
  <c r="H741" i="2"/>
  <c r="I741" i="2" s="1"/>
  <c r="H745" i="2"/>
  <c r="I745" i="2" s="1"/>
  <c r="H749" i="2"/>
  <c r="I749" i="2" s="1"/>
  <c r="H753" i="2"/>
  <c r="I753" i="2" s="1"/>
  <c r="H757" i="2"/>
  <c r="I757" i="2" s="1"/>
  <c r="H761" i="2"/>
  <c r="I761" i="2" s="1"/>
  <c r="H765" i="2"/>
  <c r="I765" i="2" s="1"/>
  <c r="H769" i="2"/>
  <c r="I769" i="2" s="1"/>
  <c r="H773" i="2"/>
  <c r="I773" i="2" s="1"/>
  <c r="H777" i="2"/>
  <c r="I777" i="2" s="1"/>
  <c r="H781" i="2"/>
  <c r="I781" i="2" s="1"/>
  <c r="H785" i="2"/>
  <c r="I785" i="2" s="1"/>
  <c r="H789" i="2"/>
  <c r="I789" i="2" s="1"/>
  <c r="H793" i="2"/>
  <c r="I793" i="2" s="1"/>
  <c r="H797" i="2"/>
  <c r="I797" i="2" s="1"/>
  <c r="H801" i="2"/>
  <c r="I801" i="2" s="1"/>
  <c r="H805" i="2"/>
  <c r="I805" i="2" s="1"/>
  <c r="H809" i="2"/>
  <c r="I809" i="2" s="1"/>
  <c r="H813" i="2"/>
  <c r="I813" i="2" s="1"/>
  <c r="H817" i="2"/>
  <c r="I817" i="2" s="1"/>
  <c r="H821" i="2"/>
  <c r="I821" i="2" s="1"/>
  <c r="H825" i="2"/>
  <c r="I825" i="2" s="1"/>
  <c r="H228" i="2"/>
  <c r="I228" i="2" s="1"/>
  <c r="H235" i="2"/>
  <c r="I235" i="2" s="1"/>
  <c r="H260" i="2"/>
  <c r="I260" i="2" s="1"/>
  <c r="H267" i="2"/>
  <c r="I267" i="2" s="1"/>
  <c r="H292" i="2"/>
  <c r="I292" i="2" s="1"/>
  <c r="H299" i="2"/>
  <c r="I299" i="2" s="1"/>
  <c r="H311" i="2"/>
  <c r="I311" i="2" s="1"/>
  <c r="H316" i="2"/>
  <c r="I316" i="2" s="1"/>
  <c r="H10" i="2"/>
  <c r="I10" i="2" s="1"/>
  <c r="H24" i="2"/>
  <c r="H32" i="2"/>
  <c r="I32" i="2" s="1"/>
  <c r="H40" i="2"/>
  <c r="I40" i="2" s="1"/>
  <c r="H48" i="2"/>
  <c r="I48" i="2" s="1"/>
  <c r="H56" i="2"/>
  <c r="I56" i="2" s="1"/>
  <c r="H64" i="2"/>
  <c r="I64" i="2" s="1"/>
  <c r="H72" i="2"/>
  <c r="I72" i="2" s="1"/>
  <c r="H80" i="2"/>
  <c r="I80" i="2" s="1"/>
  <c r="H88" i="2"/>
  <c r="I88" i="2" s="1"/>
  <c r="H96" i="2"/>
  <c r="I96" i="2" s="1"/>
  <c r="H104" i="2"/>
  <c r="I104" i="2" s="1"/>
  <c r="H112" i="2"/>
  <c r="I112" i="2" s="1"/>
  <c r="H120" i="2"/>
  <c r="I120" i="2" s="1"/>
  <c r="H128" i="2"/>
  <c r="I128" i="2" s="1"/>
  <c r="H136" i="2"/>
  <c r="I136" i="2" s="1"/>
  <c r="H144" i="2"/>
  <c r="I144" i="2" s="1"/>
  <c r="H152" i="2"/>
  <c r="I152" i="2" s="1"/>
  <c r="H160" i="2"/>
  <c r="I160" i="2" s="1"/>
  <c r="H168" i="2"/>
  <c r="I168" i="2" s="1"/>
  <c r="H176" i="2"/>
  <c r="I176" i="2" s="1"/>
  <c r="H184" i="2"/>
  <c r="I184" i="2" s="1"/>
  <c r="H192" i="2"/>
  <c r="I192" i="2" s="1"/>
  <c r="H200" i="2"/>
  <c r="I200" i="2" s="1"/>
  <c r="H208" i="2"/>
  <c r="I208" i="2" s="1"/>
  <c r="H216" i="2"/>
  <c r="I216" i="2" s="1"/>
  <c r="H223" i="2"/>
  <c r="I223" i="2" s="1"/>
  <c r="H248" i="2"/>
  <c r="I248" i="2" s="1"/>
  <c r="H255" i="2"/>
  <c r="I255" i="2" s="1"/>
  <c r="H280" i="2"/>
  <c r="I280" i="2" s="1"/>
  <c r="H287" i="2"/>
  <c r="I287" i="2" s="1"/>
  <c r="H322" i="2"/>
  <c r="I322" i="2" s="1"/>
  <c r="H326" i="2"/>
  <c r="I326" i="2" s="1"/>
  <c r="H330" i="2"/>
  <c r="I330" i="2" s="1"/>
  <c r="H334" i="2"/>
  <c r="I334" i="2" s="1"/>
  <c r="H338" i="2"/>
  <c r="I338" i="2" s="1"/>
  <c r="H342" i="2"/>
  <c r="I342" i="2" s="1"/>
  <c r="H346" i="2"/>
  <c r="I346" i="2" s="1"/>
  <c r="H350" i="2"/>
  <c r="I350" i="2" s="1"/>
  <c r="H354" i="2"/>
  <c r="I354" i="2" s="1"/>
  <c r="H358" i="2"/>
  <c r="I358" i="2" s="1"/>
  <c r="H362" i="2"/>
  <c r="I362" i="2" s="1"/>
  <c r="H366" i="2"/>
  <c r="I366" i="2" s="1"/>
  <c r="H370" i="2"/>
  <c r="I370" i="2" s="1"/>
  <c r="H374" i="2"/>
  <c r="I374" i="2" s="1"/>
  <c r="H378" i="2"/>
  <c r="I378" i="2" s="1"/>
  <c r="H382" i="2"/>
  <c r="I382" i="2" s="1"/>
  <c r="H386" i="2"/>
  <c r="I386" i="2" s="1"/>
  <c r="H390" i="2"/>
  <c r="I390" i="2" s="1"/>
  <c r="H394" i="2"/>
  <c r="I394" i="2" s="1"/>
  <c r="H398" i="2"/>
  <c r="I398" i="2" s="1"/>
  <c r="H402" i="2"/>
  <c r="I402" i="2" s="1"/>
  <c r="H406" i="2"/>
  <c r="I406" i="2" s="1"/>
  <c r="H410" i="2"/>
  <c r="I410" i="2" s="1"/>
  <c r="H414" i="2"/>
  <c r="I414" i="2" s="1"/>
  <c r="H418" i="2"/>
  <c r="I418" i="2" s="1"/>
  <c r="H422" i="2"/>
  <c r="I422" i="2" s="1"/>
  <c r="H426" i="2"/>
  <c r="I426" i="2" s="1"/>
  <c r="H430" i="2"/>
  <c r="I430" i="2" s="1"/>
  <c r="H434" i="2"/>
  <c r="I434" i="2" s="1"/>
  <c r="H438" i="2"/>
  <c r="I438" i="2" s="1"/>
  <c r="H442" i="2"/>
  <c r="I442" i="2" s="1"/>
  <c r="H446" i="2"/>
  <c r="I446" i="2" s="1"/>
  <c r="H450" i="2"/>
  <c r="I450" i="2" s="1"/>
  <c r="H454" i="2"/>
  <c r="I454" i="2" s="1"/>
  <c r="H458" i="2"/>
  <c r="I458" i="2" s="1"/>
  <c r="H462" i="2"/>
  <c r="I462" i="2" s="1"/>
  <c r="H466" i="2"/>
  <c r="I466" i="2" s="1"/>
  <c r="H470" i="2"/>
  <c r="I470" i="2" s="1"/>
  <c r="H474" i="2"/>
  <c r="I474" i="2" s="1"/>
  <c r="H478" i="2"/>
  <c r="I478" i="2" s="1"/>
  <c r="H482" i="2"/>
  <c r="I482" i="2" s="1"/>
  <c r="H486" i="2"/>
  <c r="I486" i="2" s="1"/>
  <c r="H490" i="2"/>
  <c r="I490" i="2" s="1"/>
  <c r="H494" i="2"/>
  <c r="I494" i="2" s="1"/>
  <c r="H498" i="2"/>
  <c r="I498" i="2" s="1"/>
  <c r="H502" i="2"/>
  <c r="I502" i="2" s="1"/>
  <c r="H506" i="2"/>
  <c r="I506" i="2" s="1"/>
  <c r="H510" i="2"/>
  <c r="I510" i="2" s="1"/>
  <c r="H514" i="2"/>
  <c r="I514" i="2" s="1"/>
  <c r="H518" i="2"/>
  <c r="I518" i="2" s="1"/>
  <c r="H522" i="2"/>
  <c r="I522" i="2" s="1"/>
  <c r="H526" i="2"/>
  <c r="I526" i="2" s="1"/>
  <c r="H530" i="2"/>
  <c r="I530" i="2" s="1"/>
  <c r="H534" i="2"/>
  <c r="I534" i="2" s="1"/>
  <c r="H538" i="2"/>
  <c r="I538" i="2" s="1"/>
  <c r="H542" i="2"/>
  <c r="I542" i="2" s="1"/>
  <c r="H546" i="2"/>
  <c r="I546" i="2" s="1"/>
  <c r="H550" i="2"/>
  <c r="I550" i="2" s="1"/>
  <c r="H554" i="2"/>
  <c r="I554" i="2" s="1"/>
  <c r="H558" i="2"/>
  <c r="I558" i="2" s="1"/>
  <c r="H562" i="2"/>
  <c r="I562" i="2" s="1"/>
  <c r="H566" i="2"/>
  <c r="I566" i="2" s="1"/>
  <c r="H570" i="2"/>
  <c r="I570" i="2" s="1"/>
  <c r="H574" i="2"/>
  <c r="I574" i="2" s="1"/>
  <c r="H578" i="2"/>
  <c r="I578" i="2" s="1"/>
  <c r="H582" i="2"/>
  <c r="I582" i="2" s="1"/>
  <c r="H586" i="2"/>
  <c r="I586" i="2" s="1"/>
  <c r="H590" i="2"/>
  <c r="I590" i="2" s="1"/>
  <c r="H594" i="2"/>
  <c r="I594" i="2" s="1"/>
  <c r="H598" i="2"/>
  <c r="I598" i="2" s="1"/>
  <c r="H602" i="2"/>
  <c r="I602" i="2" s="1"/>
  <c r="H606" i="2"/>
  <c r="I606" i="2" s="1"/>
  <c r="H610" i="2"/>
  <c r="I610" i="2" s="1"/>
  <c r="H614" i="2"/>
  <c r="I614" i="2" s="1"/>
  <c r="H618" i="2"/>
  <c r="I618" i="2" s="1"/>
  <c r="H622" i="2"/>
  <c r="I622" i="2" s="1"/>
  <c r="H626" i="2"/>
  <c r="I626" i="2" s="1"/>
  <c r="H630" i="2"/>
  <c r="I630" i="2" s="1"/>
  <c r="H634" i="2"/>
  <c r="I634" i="2" s="1"/>
  <c r="H638" i="2"/>
  <c r="I638" i="2" s="1"/>
  <c r="H642" i="2"/>
  <c r="I642" i="2" s="1"/>
  <c r="H646" i="2"/>
  <c r="I646" i="2" s="1"/>
  <c r="H650" i="2"/>
  <c r="I650" i="2" s="1"/>
  <c r="H654" i="2"/>
  <c r="I654" i="2" s="1"/>
  <c r="H658" i="2"/>
  <c r="I658" i="2" s="1"/>
  <c r="H662" i="2"/>
  <c r="I662" i="2" s="1"/>
  <c r="H666" i="2"/>
  <c r="I666" i="2" s="1"/>
  <c r="H670" i="2"/>
  <c r="I670" i="2" s="1"/>
  <c r="H674" i="2"/>
  <c r="I674" i="2" s="1"/>
  <c r="H678" i="2"/>
  <c r="I678" i="2" s="1"/>
  <c r="H682" i="2"/>
  <c r="I682" i="2" s="1"/>
  <c r="H686" i="2"/>
  <c r="I686" i="2" s="1"/>
  <c r="H690" i="2"/>
  <c r="I690" i="2" s="1"/>
  <c r="H694" i="2"/>
  <c r="I694" i="2" s="1"/>
  <c r="H698" i="2"/>
  <c r="I698" i="2" s="1"/>
  <c r="H702" i="2"/>
  <c r="I702" i="2" s="1"/>
  <c r="H706" i="2"/>
  <c r="I706" i="2" s="1"/>
  <c r="H710" i="2"/>
  <c r="I710" i="2" s="1"/>
  <c r="H714" i="2"/>
  <c r="I714" i="2" s="1"/>
  <c r="H718" i="2"/>
  <c r="I718" i="2" s="1"/>
  <c r="H722" i="2"/>
  <c r="I722" i="2" s="1"/>
  <c r="H726" i="2"/>
  <c r="I726" i="2" s="1"/>
  <c r="H730" i="2"/>
  <c r="I730" i="2" s="1"/>
  <c r="H734" i="2"/>
  <c r="I734" i="2" s="1"/>
  <c r="H738" i="2"/>
  <c r="I738" i="2" s="1"/>
  <c r="H742" i="2"/>
  <c r="I742" i="2" s="1"/>
  <c r="H746" i="2"/>
  <c r="I746" i="2" s="1"/>
  <c r="H750" i="2"/>
  <c r="I750" i="2" s="1"/>
  <c r="H754" i="2"/>
  <c r="I754" i="2" s="1"/>
  <c r="H758" i="2"/>
  <c r="I758" i="2" s="1"/>
  <c r="H762" i="2"/>
  <c r="I762" i="2" s="1"/>
  <c r="H766" i="2"/>
  <c r="I766" i="2" s="1"/>
  <c r="H770" i="2"/>
  <c r="I770" i="2" s="1"/>
  <c r="H774" i="2"/>
  <c r="I774" i="2" s="1"/>
  <c r="H778" i="2"/>
  <c r="I778" i="2" s="1"/>
  <c r="H782" i="2"/>
  <c r="I782" i="2" s="1"/>
  <c r="H786" i="2"/>
  <c r="I786" i="2" s="1"/>
  <c r="H790" i="2"/>
  <c r="I790" i="2" s="1"/>
  <c r="H794" i="2"/>
  <c r="I794" i="2" s="1"/>
  <c r="H798" i="2"/>
  <c r="I798" i="2" s="1"/>
  <c r="H802" i="2"/>
  <c r="I802" i="2" s="1"/>
  <c r="H806" i="2"/>
  <c r="I806" i="2" s="1"/>
  <c r="H810" i="2"/>
  <c r="I810" i="2" s="1"/>
  <c r="H814" i="2"/>
  <c r="I814" i="2" s="1"/>
  <c r="H818" i="2"/>
  <c r="I818" i="2" s="1"/>
  <c r="H822" i="2"/>
  <c r="I822" i="2" s="1"/>
  <c r="H826" i="2"/>
  <c r="I826" i="2" s="1"/>
  <c r="H830" i="2"/>
  <c r="I830" i="2" s="1"/>
  <c r="H834" i="2"/>
  <c r="I834" i="2" s="1"/>
  <c r="H838" i="2"/>
  <c r="I838" i="2" s="1"/>
  <c r="H842" i="2"/>
  <c r="I842" i="2" s="1"/>
  <c r="H846" i="2"/>
  <c r="I846" i="2" s="1"/>
  <c r="H850" i="2"/>
  <c r="I850" i="2" s="1"/>
  <c r="H854" i="2"/>
  <c r="I854" i="2" s="1"/>
  <c r="H858" i="2"/>
  <c r="I858" i="2" s="1"/>
  <c r="H862" i="2"/>
  <c r="I862" i="2" s="1"/>
  <c r="H866" i="2"/>
  <c r="I866" i="2" s="1"/>
  <c r="H870" i="2"/>
  <c r="I870" i="2" s="1"/>
  <c r="H874" i="2"/>
  <c r="I874" i="2" s="1"/>
  <c r="H878" i="2"/>
  <c r="I878" i="2" s="1"/>
  <c r="H882" i="2"/>
  <c r="I882" i="2" s="1"/>
  <c r="H886" i="2"/>
  <c r="I886" i="2" s="1"/>
  <c r="H890" i="2"/>
  <c r="I890" i="2" s="1"/>
  <c r="H894" i="2"/>
  <c r="I894" i="2" s="1"/>
  <c r="H898" i="2"/>
  <c r="I898" i="2" s="1"/>
  <c r="H902" i="2"/>
  <c r="I902" i="2" s="1"/>
  <c r="H906" i="2"/>
  <c r="I906" i="2" s="1"/>
  <c r="H910" i="2"/>
  <c r="I910" i="2" s="1"/>
  <c r="H914" i="2"/>
  <c r="I914" i="2" s="1"/>
  <c r="H918" i="2"/>
  <c r="I918" i="2" s="1"/>
  <c r="H922" i="2"/>
  <c r="I922" i="2" s="1"/>
  <c r="H926" i="2"/>
  <c r="I926" i="2" s="1"/>
  <c r="H930" i="2"/>
  <c r="I930" i="2" s="1"/>
  <c r="H934" i="2"/>
  <c r="I934" i="2" s="1"/>
  <c r="H938" i="2"/>
  <c r="I938" i="2" s="1"/>
  <c r="H942" i="2"/>
  <c r="I942" i="2" s="1"/>
  <c r="H946" i="2"/>
  <c r="I946" i="2" s="1"/>
  <c r="H950" i="2"/>
  <c r="I950" i="2" s="1"/>
  <c r="H954" i="2"/>
  <c r="I954" i="2" s="1"/>
  <c r="H958" i="2"/>
  <c r="I958" i="2" s="1"/>
  <c r="H962" i="2"/>
  <c r="I962" i="2" s="1"/>
  <c r="H966" i="2"/>
  <c r="I966" i="2" s="1"/>
  <c r="H970" i="2"/>
  <c r="I970" i="2" s="1"/>
  <c r="H974" i="2"/>
  <c r="I974" i="2" s="1"/>
  <c r="H978" i="2"/>
  <c r="I978" i="2" s="1"/>
  <c r="H982" i="2"/>
  <c r="I982" i="2" s="1"/>
  <c r="H986" i="2"/>
  <c r="I986" i="2" s="1"/>
  <c r="H990" i="2"/>
  <c r="I990" i="2" s="1"/>
  <c r="H994" i="2"/>
  <c r="I994" i="2" s="1"/>
  <c r="H998" i="2"/>
  <c r="I998" i="2" s="1"/>
  <c r="H1002" i="2"/>
  <c r="I1002" i="2" s="1"/>
  <c r="H1006" i="2"/>
  <c r="I1006" i="2" s="1"/>
  <c r="H1010" i="2"/>
  <c r="I1010" i="2" s="1"/>
  <c r="H1014" i="2"/>
  <c r="I1014" i="2" s="1"/>
  <c r="H1018" i="2"/>
  <c r="I1018" i="2" s="1"/>
  <c r="H1022" i="2"/>
  <c r="I1022" i="2" s="1"/>
  <c r="H1026" i="2"/>
  <c r="I1026" i="2" s="1"/>
  <c r="H1030" i="2"/>
  <c r="I1030" i="2" s="1"/>
  <c r="H1034" i="2"/>
  <c r="I1034" i="2" s="1"/>
  <c r="H1038" i="2"/>
  <c r="I1038" i="2" s="1"/>
  <c r="H1042" i="2"/>
  <c r="I1042" i="2" s="1"/>
  <c r="H1046" i="2"/>
  <c r="I1046" i="2" s="1"/>
  <c r="H1050" i="2"/>
  <c r="I1050" i="2" s="1"/>
  <c r="H1054" i="2"/>
  <c r="I1054" i="2" s="1"/>
  <c r="H1058" i="2"/>
  <c r="I1058" i="2" s="1"/>
  <c r="H1062" i="2"/>
  <c r="I1062" i="2" s="1"/>
  <c r="H1066" i="2"/>
  <c r="I1066" i="2" s="1"/>
  <c r="H1070" i="2"/>
  <c r="I1070" i="2" s="1"/>
  <c r="H1074" i="2"/>
  <c r="I1074" i="2" s="1"/>
  <c r="H1078" i="2"/>
  <c r="I1078" i="2" s="1"/>
  <c r="H1082" i="2"/>
  <c r="I1082" i="2" s="1"/>
  <c r="H1086" i="2"/>
  <c r="I1086" i="2" s="1"/>
  <c r="H1090" i="2"/>
  <c r="I1090" i="2" s="1"/>
  <c r="H1094" i="2"/>
  <c r="I1094" i="2" s="1"/>
  <c r="H1098" i="2"/>
  <c r="I1098" i="2" s="1"/>
  <c r="H1102" i="2"/>
  <c r="I1102" i="2" s="1"/>
  <c r="H1106" i="2"/>
  <c r="I1106" i="2" s="1"/>
  <c r="H1110" i="2"/>
  <c r="I1110" i="2" s="1"/>
  <c r="H1114" i="2"/>
  <c r="I1114" i="2" s="1"/>
  <c r="H1118" i="2"/>
  <c r="I1118" i="2" s="1"/>
  <c r="H1122" i="2"/>
  <c r="I1122" i="2" s="1"/>
  <c r="H1126" i="2"/>
  <c r="I1126" i="2" s="1"/>
  <c r="H1130" i="2"/>
  <c r="I1130" i="2" s="1"/>
  <c r="H1134" i="2"/>
  <c r="I1134" i="2" s="1"/>
  <c r="H1138" i="2"/>
  <c r="I1138" i="2" s="1"/>
  <c r="H1142" i="2"/>
  <c r="I1142" i="2" s="1"/>
  <c r="H1146" i="2"/>
  <c r="I1146" i="2" s="1"/>
  <c r="H1150" i="2"/>
  <c r="I1150" i="2" s="1"/>
  <c r="H1154" i="2"/>
  <c r="I1154" i="2" s="1"/>
  <c r="H1158" i="2"/>
  <c r="I1158" i="2" s="1"/>
  <c r="H1162" i="2"/>
  <c r="I1162" i="2" s="1"/>
  <c r="H1166" i="2"/>
  <c r="I1166" i="2" s="1"/>
  <c r="H1170" i="2"/>
  <c r="I1170" i="2" s="1"/>
  <c r="H1174" i="2"/>
  <c r="I1174" i="2" s="1"/>
  <c r="H1178" i="2"/>
  <c r="I1178" i="2" s="1"/>
  <c r="H1182" i="2"/>
  <c r="I1182" i="2" s="1"/>
  <c r="H1186" i="2"/>
  <c r="I1186" i="2" s="1"/>
  <c r="H1190" i="2"/>
  <c r="I1190" i="2" s="1"/>
  <c r="H1194" i="2"/>
  <c r="I1194" i="2" s="1"/>
  <c r="H1198" i="2"/>
  <c r="I1198" i="2" s="1"/>
  <c r="H1202" i="2"/>
  <c r="I1202" i="2" s="1"/>
  <c r="H1206" i="2"/>
  <c r="I1206" i="2" s="1"/>
  <c r="H1210" i="2"/>
  <c r="I1210" i="2" s="1"/>
  <c r="H1214" i="2"/>
  <c r="I1214" i="2" s="1"/>
  <c r="H1218" i="2"/>
  <c r="I1218" i="2" s="1"/>
  <c r="H1222" i="2"/>
  <c r="I1222" i="2" s="1"/>
  <c r="H1226" i="2"/>
  <c r="I1226" i="2" s="1"/>
  <c r="H1230" i="2"/>
  <c r="I1230" i="2" s="1"/>
  <c r="H1234" i="2"/>
  <c r="I1234" i="2" s="1"/>
  <c r="H1238" i="2"/>
  <c r="I1238" i="2" s="1"/>
  <c r="H1242" i="2"/>
  <c r="I1242" i="2" s="1"/>
  <c r="H1246" i="2"/>
  <c r="I1246" i="2" s="1"/>
  <c r="H1250" i="2"/>
  <c r="I1250" i="2" s="1"/>
  <c r="H1254" i="2"/>
  <c r="I1254" i="2" s="1"/>
  <c r="H1258" i="2"/>
  <c r="I1258" i="2" s="1"/>
  <c r="H1262" i="2"/>
  <c r="I1262" i="2" s="1"/>
  <c r="H1266" i="2"/>
  <c r="I1266" i="2" s="1"/>
  <c r="H1270" i="2"/>
  <c r="I1270" i="2" s="1"/>
  <c r="H1274" i="2"/>
  <c r="I1274" i="2" s="1"/>
  <c r="H1278" i="2"/>
  <c r="I1278" i="2" s="1"/>
  <c r="H1282" i="2"/>
  <c r="I1282" i="2" s="1"/>
  <c r="H1286" i="2"/>
  <c r="I1286" i="2" s="1"/>
  <c r="H1290" i="2"/>
  <c r="I1290" i="2" s="1"/>
  <c r="H1294" i="2"/>
  <c r="I1294" i="2" s="1"/>
  <c r="H1298" i="2"/>
  <c r="I1298" i="2" s="1"/>
  <c r="H1302" i="2"/>
  <c r="I1302" i="2" s="1"/>
  <c r="H1306" i="2"/>
  <c r="I1306" i="2" s="1"/>
  <c r="H1310" i="2"/>
  <c r="I1310" i="2" s="1"/>
  <c r="H1314" i="2"/>
  <c r="I1314" i="2" s="1"/>
  <c r="H1318" i="2"/>
  <c r="I1318" i="2" s="1"/>
  <c r="H1322" i="2"/>
  <c r="I1322" i="2" s="1"/>
  <c r="H1326" i="2"/>
  <c r="I1326" i="2" s="1"/>
  <c r="H1330" i="2"/>
  <c r="I1330" i="2" s="1"/>
  <c r="H1334" i="2"/>
  <c r="I1334" i="2" s="1"/>
  <c r="H1338" i="2"/>
  <c r="I1338" i="2" s="1"/>
  <c r="H1342" i="2"/>
  <c r="I1342" i="2" s="1"/>
  <c r="H1346" i="2"/>
  <c r="I1346" i="2" s="1"/>
  <c r="H1350" i="2"/>
  <c r="I1350" i="2" s="1"/>
  <c r="H1354" i="2"/>
  <c r="I1354" i="2" s="1"/>
  <c r="H1358" i="2"/>
  <c r="I1358" i="2" s="1"/>
  <c r="H1362" i="2"/>
  <c r="I1362" i="2" s="1"/>
  <c r="H1366" i="2"/>
  <c r="I1366" i="2" s="1"/>
  <c r="H1370" i="2"/>
  <c r="I1370" i="2" s="1"/>
  <c r="H1374" i="2"/>
  <c r="I1374" i="2" s="1"/>
  <c r="H1378" i="2"/>
  <c r="I1378" i="2" s="1"/>
  <c r="H1382" i="2"/>
  <c r="I1382" i="2" s="1"/>
  <c r="H1386" i="2"/>
  <c r="I1386" i="2" s="1"/>
  <c r="H1390" i="2"/>
  <c r="I1390" i="2" s="1"/>
  <c r="H1394" i="2"/>
  <c r="I1394" i="2" s="1"/>
  <c r="H1398" i="2"/>
  <c r="I1398" i="2" s="1"/>
  <c r="H1402" i="2"/>
  <c r="I1402" i="2" s="1"/>
  <c r="H1406" i="2"/>
  <c r="I1406" i="2" s="1"/>
  <c r="H1410" i="2"/>
  <c r="I1410" i="2" s="1"/>
  <c r="H1414" i="2"/>
  <c r="I1414" i="2" s="1"/>
  <c r="H1418" i="2"/>
  <c r="I1418" i="2" s="1"/>
  <c r="H1422" i="2"/>
  <c r="I1422" i="2" s="1"/>
  <c r="H1426" i="2"/>
  <c r="I1426" i="2" s="1"/>
  <c r="H1430" i="2"/>
  <c r="I1430" i="2" s="1"/>
  <c r="H1434" i="2"/>
  <c r="I1434" i="2" s="1"/>
  <c r="H1438" i="2"/>
  <c r="I1438" i="2" s="1"/>
  <c r="H1442" i="2"/>
  <c r="I1442" i="2" s="1"/>
  <c r="H1446" i="2"/>
  <c r="I1446" i="2" s="1"/>
  <c r="H1450" i="2"/>
  <c r="I1450" i="2" s="1"/>
  <c r="H1454" i="2"/>
  <c r="I1454" i="2" s="1"/>
  <c r="H1458" i="2"/>
  <c r="I1458" i="2" s="1"/>
  <c r="H1462" i="2"/>
  <c r="I1462" i="2" s="1"/>
  <c r="H1466" i="2"/>
  <c r="I1466" i="2" s="1"/>
  <c r="H1470" i="2"/>
  <c r="I1470" i="2" s="1"/>
  <c r="H1474" i="2"/>
  <c r="I1474" i="2" s="1"/>
  <c r="H1478" i="2"/>
  <c r="I1478" i="2" s="1"/>
  <c r="H1482" i="2"/>
  <c r="I1482" i="2" s="1"/>
  <c r="H1486" i="2"/>
  <c r="I1486" i="2" s="1"/>
  <c r="H1490" i="2"/>
  <c r="I1490" i="2" s="1"/>
  <c r="H1494" i="2"/>
  <c r="I1494" i="2" s="1"/>
  <c r="H1498" i="2"/>
  <c r="I1498" i="2" s="1"/>
  <c r="H1502" i="2"/>
  <c r="I1502" i="2" s="1"/>
  <c r="H5" i="2"/>
  <c r="I5" i="2" s="1"/>
  <c r="H12" i="2"/>
  <c r="I12" i="2" s="1"/>
  <c r="H18" i="2"/>
  <c r="H236" i="2"/>
  <c r="I236" i="2" s="1"/>
  <c r="H243" i="2"/>
  <c r="I243" i="2" s="1"/>
  <c r="H268" i="2"/>
  <c r="I268" i="2" s="1"/>
  <c r="H275" i="2"/>
  <c r="I275" i="2" s="1"/>
  <c r="H300" i="2"/>
  <c r="I300" i="2" s="1"/>
  <c r="H307" i="2"/>
  <c r="I307" i="2" s="1"/>
  <c r="H312" i="2"/>
  <c r="I312" i="2" s="1"/>
  <c r="H27" i="2"/>
  <c r="I27" i="2" s="1"/>
  <c r="H35" i="2"/>
  <c r="I35" i="2" s="1"/>
  <c r="H43" i="2"/>
  <c r="I43" i="2" s="1"/>
  <c r="H51" i="2"/>
  <c r="I51" i="2" s="1"/>
  <c r="H59" i="2"/>
  <c r="I59" i="2" s="1"/>
  <c r="H67" i="2"/>
  <c r="I67" i="2" s="1"/>
  <c r="H75" i="2"/>
  <c r="I75" i="2" s="1"/>
  <c r="H83" i="2"/>
  <c r="I83" i="2" s="1"/>
  <c r="H91" i="2"/>
  <c r="I91" i="2" s="1"/>
  <c r="H99" i="2"/>
  <c r="I99" i="2" s="1"/>
  <c r="H107" i="2"/>
  <c r="I107" i="2" s="1"/>
  <c r="H115" i="2"/>
  <c r="I115" i="2" s="1"/>
  <c r="H123" i="2"/>
  <c r="I123" i="2" s="1"/>
  <c r="H131" i="2"/>
  <c r="I131" i="2" s="1"/>
  <c r="H139" i="2"/>
  <c r="I139" i="2" s="1"/>
  <c r="H147" i="2"/>
  <c r="I147" i="2" s="1"/>
  <c r="H155" i="2"/>
  <c r="I155" i="2" s="1"/>
  <c r="H163" i="2"/>
  <c r="I163" i="2" s="1"/>
  <c r="H171" i="2"/>
  <c r="I171" i="2" s="1"/>
  <c r="H179" i="2"/>
  <c r="I179" i="2" s="1"/>
  <c r="H187" i="2"/>
  <c r="I187" i="2" s="1"/>
  <c r="H195" i="2"/>
  <c r="I195" i="2" s="1"/>
  <c r="H203" i="2"/>
  <c r="I203" i="2" s="1"/>
  <c r="H211" i="2"/>
  <c r="I211" i="2" s="1"/>
  <c r="H224" i="2"/>
  <c r="I224" i="2" s="1"/>
  <c r="H231" i="2"/>
  <c r="I231" i="2" s="1"/>
  <c r="H256" i="2"/>
  <c r="I256" i="2" s="1"/>
  <c r="H263" i="2"/>
  <c r="I263" i="2" s="1"/>
  <c r="H288" i="2"/>
  <c r="I288" i="2" s="1"/>
  <c r="H295" i="2"/>
  <c r="I295" i="2" s="1"/>
  <c r="H318" i="2"/>
  <c r="I318" i="2" s="1"/>
  <c r="H323" i="2"/>
  <c r="I323" i="2" s="1"/>
  <c r="H327" i="2"/>
  <c r="I327" i="2" s="1"/>
  <c r="H331" i="2"/>
  <c r="I331" i="2" s="1"/>
  <c r="H335" i="2"/>
  <c r="I335" i="2" s="1"/>
  <c r="H339" i="2"/>
  <c r="I339" i="2" s="1"/>
  <c r="H343" i="2"/>
  <c r="I343" i="2" s="1"/>
  <c r="H347" i="2"/>
  <c r="I347" i="2" s="1"/>
  <c r="H351" i="2"/>
  <c r="I351" i="2" s="1"/>
  <c r="H355" i="2"/>
  <c r="I355" i="2" s="1"/>
  <c r="H359" i="2"/>
  <c r="I359" i="2" s="1"/>
  <c r="H363" i="2"/>
  <c r="I363" i="2" s="1"/>
  <c r="H367" i="2"/>
  <c r="I367" i="2" s="1"/>
  <c r="H371" i="2"/>
  <c r="I371" i="2" s="1"/>
  <c r="H375" i="2"/>
  <c r="I375" i="2" s="1"/>
  <c r="H379" i="2"/>
  <c r="I379" i="2" s="1"/>
  <c r="H383" i="2"/>
  <c r="I383" i="2" s="1"/>
  <c r="H387" i="2"/>
  <c r="I387" i="2" s="1"/>
  <c r="H391" i="2"/>
  <c r="I391" i="2" s="1"/>
  <c r="H395" i="2"/>
  <c r="I395" i="2" s="1"/>
  <c r="H399" i="2"/>
  <c r="I399" i="2" s="1"/>
  <c r="H403" i="2"/>
  <c r="I403" i="2" s="1"/>
  <c r="H407" i="2"/>
  <c r="I407" i="2" s="1"/>
  <c r="H411" i="2"/>
  <c r="I411" i="2" s="1"/>
  <c r="H415" i="2"/>
  <c r="I415" i="2" s="1"/>
  <c r="H419" i="2"/>
  <c r="I419" i="2" s="1"/>
  <c r="H423" i="2"/>
  <c r="I423" i="2" s="1"/>
  <c r="H427" i="2"/>
  <c r="I427" i="2" s="1"/>
  <c r="H431" i="2"/>
  <c r="I431" i="2" s="1"/>
  <c r="H435" i="2"/>
  <c r="I435" i="2" s="1"/>
  <c r="H439" i="2"/>
  <c r="I439" i="2" s="1"/>
  <c r="H443" i="2"/>
  <c r="I443" i="2" s="1"/>
  <c r="H447" i="2"/>
  <c r="I447" i="2" s="1"/>
  <c r="H451" i="2"/>
  <c r="I451" i="2" s="1"/>
  <c r="H455" i="2"/>
  <c r="I455" i="2" s="1"/>
  <c r="H459" i="2"/>
  <c r="I459" i="2" s="1"/>
  <c r="H463" i="2"/>
  <c r="I463" i="2" s="1"/>
  <c r="H467" i="2"/>
  <c r="I467" i="2" s="1"/>
  <c r="H471" i="2"/>
  <c r="I471" i="2" s="1"/>
  <c r="H475" i="2"/>
  <c r="I475" i="2" s="1"/>
  <c r="H479" i="2"/>
  <c r="I479" i="2" s="1"/>
  <c r="H483" i="2"/>
  <c r="I483" i="2" s="1"/>
  <c r="H487" i="2"/>
  <c r="I487" i="2" s="1"/>
  <c r="H491" i="2"/>
  <c r="I491" i="2" s="1"/>
  <c r="H495" i="2"/>
  <c r="I495" i="2" s="1"/>
  <c r="H499" i="2"/>
  <c r="I499" i="2" s="1"/>
  <c r="H503" i="2"/>
  <c r="I503" i="2" s="1"/>
  <c r="H507" i="2"/>
  <c r="I507" i="2" s="1"/>
  <c r="H511" i="2"/>
  <c r="I511" i="2" s="1"/>
  <c r="H515" i="2"/>
  <c r="I515" i="2" s="1"/>
  <c r="H519" i="2"/>
  <c r="I519" i="2" s="1"/>
  <c r="H523" i="2"/>
  <c r="I523" i="2" s="1"/>
  <c r="H527" i="2"/>
  <c r="I527" i="2" s="1"/>
  <c r="H531" i="2"/>
  <c r="I531" i="2" s="1"/>
  <c r="H535" i="2"/>
  <c r="I535" i="2" s="1"/>
  <c r="H539" i="2"/>
  <c r="I539" i="2" s="1"/>
  <c r="H543" i="2"/>
  <c r="I543" i="2" s="1"/>
  <c r="H547" i="2"/>
  <c r="I547" i="2" s="1"/>
  <c r="H551" i="2"/>
  <c r="I551" i="2" s="1"/>
  <c r="H555" i="2"/>
  <c r="I555" i="2" s="1"/>
  <c r="H559" i="2"/>
  <c r="I559" i="2" s="1"/>
  <c r="H563" i="2"/>
  <c r="I563" i="2" s="1"/>
  <c r="H567" i="2"/>
  <c r="I567" i="2" s="1"/>
  <c r="H571" i="2"/>
  <c r="I571" i="2" s="1"/>
  <c r="H575" i="2"/>
  <c r="I575" i="2" s="1"/>
  <c r="H579" i="2"/>
  <c r="I579" i="2" s="1"/>
  <c r="H583" i="2"/>
  <c r="I583" i="2" s="1"/>
  <c r="H587" i="2"/>
  <c r="I587" i="2" s="1"/>
  <c r="H591" i="2"/>
  <c r="I591" i="2" s="1"/>
  <c r="H595" i="2"/>
  <c r="I595" i="2" s="1"/>
  <c r="H599" i="2"/>
  <c r="I599" i="2" s="1"/>
  <c r="H603" i="2"/>
  <c r="I603" i="2" s="1"/>
  <c r="H607" i="2"/>
  <c r="I607" i="2" s="1"/>
  <c r="H611" i="2"/>
  <c r="I611" i="2" s="1"/>
  <c r="H615" i="2"/>
  <c r="I615" i="2" s="1"/>
  <c r="H619" i="2"/>
  <c r="I619" i="2" s="1"/>
  <c r="H623" i="2"/>
  <c r="I623" i="2" s="1"/>
  <c r="H627" i="2"/>
  <c r="I627" i="2" s="1"/>
  <c r="H631" i="2"/>
  <c r="I631" i="2" s="1"/>
  <c r="H635" i="2"/>
  <c r="I635" i="2" s="1"/>
  <c r="H639" i="2"/>
  <c r="I639" i="2" s="1"/>
  <c r="H643" i="2"/>
  <c r="I643" i="2" s="1"/>
  <c r="H647" i="2"/>
  <c r="I647" i="2" s="1"/>
  <c r="H651" i="2"/>
  <c r="I651" i="2" s="1"/>
  <c r="H655" i="2"/>
  <c r="I655" i="2" s="1"/>
  <c r="H659" i="2"/>
  <c r="I659" i="2" s="1"/>
  <c r="H663" i="2"/>
  <c r="I663" i="2" s="1"/>
  <c r="H667" i="2"/>
  <c r="I667" i="2" s="1"/>
  <c r="H671" i="2"/>
  <c r="I671" i="2" s="1"/>
  <c r="H675" i="2"/>
  <c r="I675" i="2" s="1"/>
  <c r="H679" i="2"/>
  <c r="I679" i="2" s="1"/>
  <c r="H683" i="2"/>
  <c r="I683" i="2" s="1"/>
  <c r="H687" i="2"/>
  <c r="I687" i="2" s="1"/>
  <c r="H691" i="2"/>
  <c r="I691" i="2" s="1"/>
  <c r="H695" i="2"/>
  <c r="I695" i="2" s="1"/>
  <c r="H699" i="2"/>
  <c r="I699" i="2" s="1"/>
  <c r="H703" i="2"/>
  <c r="I703" i="2" s="1"/>
  <c r="H707" i="2"/>
  <c r="I707" i="2" s="1"/>
  <c r="H711" i="2"/>
  <c r="I711" i="2" s="1"/>
  <c r="H715" i="2"/>
  <c r="I715" i="2" s="1"/>
  <c r="H719" i="2"/>
  <c r="I719" i="2" s="1"/>
  <c r="H723" i="2"/>
  <c r="I723" i="2" s="1"/>
  <c r="H727" i="2"/>
  <c r="I727" i="2" s="1"/>
  <c r="H731" i="2"/>
  <c r="I731" i="2" s="1"/>
  <c r="H735" i="2"/>
  <c r="I735" i="2" s="1"/>
  <c r="H739" i="2"/>
  <c r="I739" i="2" s="1"/>
  <c r="H743" i="2"/>
  <c r="I743" i="2" s="1"/>
  <c r="H747" i="2"/>
  <c r="I747" i="2" s="1"/>
  <c r="H751" i="2"/>
  <c r="I751" i="2" s="1"/>
  <c r="H755" i="2"/>
  <c r="I755" i="2" s="1"/>
  <c r="H759" i="2"/>
  <c r="I759" i="2" s="1"/>
  <c r="H763" i="2"/>
  <c r="I763" i="2" s="1"/>
  <c r="H767" i="2"/>
  <c r="I767" i="2" s="1"/>
  <c r="H771" i="2"/>
  <c r="I771" i="2" s="1"/>
  <c r="H775" i="2"/>
  <c r="I775" i="2" s="1"/>
  <c r="H779" i="2"/>
  <c r="I779" i="2" s="1"/>
  <c r="H783" i="2"/>
  <c r="I783" i="2" s="1"/>
  <c r="H787" i="2"/>
  <c r="I787" i="2" s="1"/>
  <c r="H791" i="2"/>
  <c r="I791" i="2" s="1"/>
  <c r="H795" i="2"/>
  <c r="I795" i="2" s="1"/>
  <c r="H799" i="2"/>
  <c r="I799" i="2" s="1"/>
  <c r="H803" i="2"/>
  <c r="I803" i="2" s="1"/>
  <c r="H807" i="2"/>
  <c r="I807" i="2" s="1"/>
  <c r="H811" i="2"/>
  <c r="I811" i="2" s="1"/>
  <c r="H815" i="2"/>
  <c r="I815" i="2" s="1"/>
  <c r="H819" i="2"/>
  <c r="I819" i="2" s="1"/>
  <c r="H823" i="2"/>
  <c r="I823" i="2" s="1"/>
  <c r="H827" i="2"/>
  <c r="I827" i="2" s="1"/>
  <c r="H831" i="2"/>
  <c r="I831" i="2" s="1"/>
  <c r="H835" i="2"/>
  <c r="I835" i="2" s="1"/>
  <c r="H839" i="2"/>
  <c r="I839" i="2" s="1"/>
  <c r="H843" i="2"/>
  <c r="I843" i="2" s="1"/>
  <c r="H847" i="2"/>
  <c r="I847" i="2" s="1"/>
  <c r="H851" i="2"/>
  <c r="I851" i="2" s="1"/>
  <c r="H855" i="2"/>
  <c r="I855" i="2" s="1"/>
  <c r="H859" i="2"/>
  <c r="I859" i="2" s="1"/>
  <c r="H863" i="2"/>
  <c r="I863" i="2" s="1"/>
  <c r="H867" i="2"/>
  <c r="I867" i="2" s="1"/>
  <c r="H871" i="2"/>
  <c r="I871" i="2" s="1"/>
  <c r="H875" i="2"/>
  <c r="I875" i="2" s="1"/>
  <c r="H879" i="2"/>
  <c r="I879" i="2" s="1"/>
  <c r="H883" i="2"/>
  <c r="I883" i="2" s="1"/>
  <c r="H887" i="2"/>
  <c r="I887" i="2" s="1"/>
  <c r="H891" i="2"/>
  <c r="I891" i="2" s="1"/>
  <c r="H895" i="2"/>
  <c r="I895" i="2" s="1"/>
  <c r="H899" i="2"/>
  <c r="I899" i="2" s="1"/>
  <c r="H903" i="2"/>
  <c r="I903" i="2" s="1"/>
  <c r="H907" i="2"/>
  <c r="I907" i="2" s="1"/>
  <c r="H911" i="2"/>
  <c r="I911" i="2" s="1"/>
  <c r="H915" i="2"/>
  <c r="I915" i="2" s="1"/>
  <c r="H919" i="2"/>
  <c r="I919" i="2" s="1"/>
  <c r="H923" i="2"/>
  <c r="I923" i="2" s="1"/>
  <c r="H927" i="2"/>
  <c r="I927" i="2" s="1"/>
  <c r="H931" i="2"/>
  <c r="I931" i="2" s="1"/>
  <c r="H935" i="2"/>
  <c r="I935" i="2" s="1"/>
  <c r="H939" i="2"/>
  <c r="I939" i="2" s="1"/>
  <c r="H943" i="2"/>
  <c r="I943" i="2" s="1"/>
  <c r="H947" i="2"/>
  <c r="I947" i="2" s="1"/>
  <c r="H951" i="2"/>
  <c r="I951" i="2" s="1"/>
  <c r="H955" i="2"/>
  <c r="I955" i="2" s="1"/>
  <c r="H959" i="2"/>
  <c r="I959" i="2" s="1"/>
  <c r="H963" i="2"/>
  <c r="I963" i="2" s="1"/>
  <c r="H967" i="2"/>
  <c r="I967" i="2" s="1"/>
  <c r="H971" i="2"/>
  <c r="I971" i="2" s="1"/>
  <c r="H975" i="2"/>
  <c r="I975" i="2" s="1"/>
  <c r="H979" i="2"/>
  <c r="I979" i="2" s="1"/>
  <c r="H983" i="2"/>
  <c r="I983" i="2" s="1"/>
  <c r="H987" i="2"/>
  <c r="I987" i="2" s="1"/>
  <c r="H991" i="2"/>
  <c r="I991" i="2" s="1"/>
  <c r="H995" i="2"/>
  <c r="I995" i="2" s="1"/>
  <c r="H999" i="2"/>
  <c r="I999" i="2" s="1"/>
  <c r="H1003" i="2"/>
  <c r="I1003" i="2" s="1"/>
  <c r="H1007" i="2"/>
  <c r="I1007" i="2" s="1"/>
  <c r="H1011" i="2"/>
  <c r="I1011" i="2" s="1"/>
  <c r="H1015" i="2"/>
  <c r="I1015" i="2" s="1"/>
  <c r="H1019" i="2"/>
  <c r="I1019" i="2" s="1"/>
  <c r="H1023" i="2"/>
  <c r="I1023" i="2" s="1"/>
  <c r="H1027" i="2"/>
  <c r="I1027" i="2" s="1"/>
  <c r="H1031" i="2"/>
  <c r="I1031" i="2" s="1"/>
  <c r="H1035" i="2"/>
  <c r="I1035" i="2" s="1"/>
  <c r="H1039" i="2"/>
  <c r="I1039" i="2" s="1"/>
  <c r="H1043" i="2"/>
  <c r="I1043" i="2" s="1"/>
  <c r="H1047" i="2"/>
  <c r="I1047" i="2" s="1"/>
  <c r="H1051" i="2"/>
  <c r="I1051" i="2" s="1"/>
  <c r="H1055" i="2"/>
  <c r="I1055" i="2" s="1"/>
  <c r="H1059" i="2"/>
  <c r="I1059" i="2" s="1"/>
  <c r="H1063" i="2"/>
  <c r="I1063" i="2" s="1"/>
  <c r="H1067" i="2"/>
  <c r="I1067" i="2" s="1"/>
  <c r="H1071" i="2"/>
  <c r="I1071" i="2" s="1"/>
  <c r="H1075" i="2"/>
  <c r="I1075" i="2" s="1"/>
  <c r="H1079" i="2"/>
  <c r="I1079" i="2" s="1"/>
  <c r="H1083" i="2"/>
  <c r="I1083" i="2" s="1"/>
  <c r="H1087" i="2"/>
  <c r="I1087" i="2" s="1"/>
  <c r="H1091" i="2"/>
  <c r="I1091" i="2" s="1"/>
  <c r="H1095" i="2"/>
  <c r="I1095" i="2" s="1"/>
  <c r="H1099" i="2"/>
  <c r="I1099" i="2" s="1"/>
  <c r="H1103" i="2"/>
  <c r="I1103" i="2" s="1"/>
  <c r="H1107" i="2"/>
  <c r="I1107" i="2" s="1"/>
  <c r="H1111" i="2"/>
  <c r="I1111" i="2" s="1"/>
  <c r="H1115" i="2"/>
  <c r="I1115" i="2" s="1"/>
  <c r="H1119" i="2"/>
  <c r="I1119" i="2" s="1"/>
  <c r="H1123" i="2"/>
  <c r="I1123" i="2" s="1"/>
  <c r="H1127" i="2"/>
  <c r="I1127" i="2" s="1"/>
  <c r="H1131" i="2"/>
  <c r="I1131" i="2" s="1"/>
  <c r="H1135" i="2"/>
  <c r="I1135" i="2" s="1"/>
  <c r="H1139" i="2"/>
  <c r="I1139" i="2" s="1"/>
  <c r="H1143" i="2"/>
  <c r="I1143" i="2" s="1"/>
  <c r="H1147" i="2"/>
  <c r="I1147" i="2" s="1"/>
  <c r="H1151" i="2"/>
  <c r="I1151" i="2" s="1"/>
  <c r="H1155" i="2"/>
  <c r="I1155" i="2" s="1"/>
  <c r="H1159" i="2"/>
  <c r="I1159" i="2" s="1"/>
  <c r="H1163" i="2"/>
  <c r="I1163" i="2" s="1"/>
  <c r="H1167" i="2"/>
  <c r="I1167" i="2" s="1"/>
  <c r="H1171" i="2"/>
  <c r="I1171" i="2" s="1"/>
  <c r="H1175" i="2"/>
  <c r="I1175" i="2" s="1"/>
  <c r="H1179" i="2"/>
  <c r="I1179" i="2" s="1"/>
  <c r="H1183" i="2"/>
  <c r="I1183" i="2" s="1"/>
  <c r="H1187" i="2"/>
  <c r="I1187" i="2" s="1"/>
  <c r="H1191" i="2"/>
  <c r="I1191" i="2" s="1"/>
  <c r="H1195" i="2"/>
  <c r="I1195" i="2" s="1"/>
  <c r="H1199" i="2"/>
  <c r="I1199" i="2" s="1"/>
  <c r="H1203" i="2"/>
  <c r="I1203" i="2" s="1"/>
  <c r="H1207" i="2"/>
  <c r="I1207" i="2" s="1"/>
  <c r="H1211" i="2"/>
  <c r="I1211" i="2" s="1"/>
  <c r="H1215" i="2"/>
  <c r="I1215" i="2" s="1"/>
  <c r="H1219" i="2"/>
  <c r="I1219" i="2" s="1"/>
  <c r="H1223" i="2"/>
  <c r="I1223" i="2" s="1"/>
  <c r="H1227" i="2"/>
  <c r="I1227" i="2" s="1"/>
  <c r="H1231" i="2"/>
  <c r="I1231" i="2" s="1"/>
  <c r="H1235" i="2"/>
  <c r="I1235" i="2" s="1"/>
  <c r="H1239" i="2"/>
  <c r="I1239" i="2" s="1"/>
  <c r="H1243" i="2"/>
  <c r="I1243" i="2" s="1"/>
  <c r="H1247" i="2"/>
  <c r="I1247" i="2" s="1"/>
  <c r="H1251" i="2"/>
  <c r="I1251" i="2" s="1"/>
  <c r="H1255" i="2"/>
  <c r="I1255" i="2" s="1"/>
  <c r="H1259" i="2"/>
  <c r="I1259" i="2" s="1"/>
  <c r="H1263" i="2"/>
  <c r="I1263" i="2" s="1"/>
  <c r="H1267" i="2"/>
  <c r="I1267" i="2" s="1"/>
  <c r="H1271" i="2"/>
  <c r="I1271" i="2" s="1"/>
  <c r="H1275" i="2"/>
  <c r="I1275" i="2" s="1"/>
  <c r="H1279" i="2"/>
  <c r="I1279" i="2" s="1"/>
  <c r="H1283" i="2"/>
  <c r="I1283" i="2" s="1"/>
  <c r="H1287" i="2"/>
  <c r="I1287" i="2" s="1"/>
  <c r="H1291" i="2"/>
  <c r="I1291" i="2" s="1"/>
  <c r="H1295" i="2"/>
  <c r="I1295" i="2" s="1"/>
  <c r="H1299" i="2"/>
  <c r="I1299" i="2" s="1"/>
  <c r="H1303" i="2"/>
  <c r="I1303" i="2" s="1"/>
  <c r="H1307" i="2"/>
  <c r="I1307" i="2" s="1"/>
  <c r="H1311" i="2"/>
  <c r="I1311" i="2" s="1"/>
  <c r="H1315" i="2"/>
  <c r="I1315" i="2" s="1"/>
  <c r="H1319" i="2"/>
  <c r="I1319" i="2" s="1"/>
  <c r="H1323" i="2"/>
  <c r="I1323" i="2" s="1"/>
  <c r="H1327" i="2"/>
  <c r="I1327" i="2" s="1"/>
  <c r="H1331" i="2"/>
  <c r="I1331" i="2" s="1"/>
  <c r="H1335" i="2"/>
  <c r="I1335" i="2" s="1"/>
  <c r="H1339" i="2"/>
  <c r="I1339" i="2" s="1"/>
  <c r="H1343" i="2"/>
  <c r="I1343" i="2" s="1"/>
  <c r="H1347" i="2"/>
  <c r="I1347" i="2" s="1"/>
  <c r="H1351" i="2"/>
  <c r="I1351" i="2" s="1"/>
  <c r="H1355" i="2"/>
  <c r="I1355" i="2" s="1"/>
  <c r="H1359" i="2"/>
  <c r="I1359" i="2" s="1"/>
  <c r="H1363" i="2"/>
  <c r="I1363" i="2" s="1"/>
  <c r="H1367" i="2"/>
  <c r="I1367" i="2" s="1"/>
  <c r="H1371" i="2"/>
  <c r="I1371" i="2" s="1"/>
  <c r="H1375" i="2"/>
  <c r="I1375" i="2" s="1"/>
  <c r="H1379" i="2"/>
  <c r="I1379" i="2" s="1"/>
  <c r="H1383" i="2"/>
  <c r="I1383" i="2" s="1"/>
  <c r="H1387" i="2"/>
  <c r="I1387" i="2" s="1"/>
  <c r="H1391" i="2"/>
  <c r="I1391" i="2" s="1"/>
  <c r="H1395" i="2"/>
  <c r="I1395" i="2" s="1"/>
  <c r="H1399" i="2"/>
  <c r="I1399" i="2" s="1"/>
  <c r="H1403" i="2"/>
  <c r="I1403" i="2" s="1"/>
  <c r="H1407" i="2"/>
  <c r="I1407" i="2" s="1"/>
  <c r="H1411" i="2"/>
  <c r="I1411" i="2" s="1"/>
  <c r="H1415" i="2"/>
  <c r="I1415" i="2" s="1"/>
  <c r="H1419" i="2"/>
  <c r="I1419" i="2" s="1"/>
  <c r="H1423" i="2"/>
  <c r="I1423" i="2" s="1"/>
  <c r="H1427" i="2"/>
  <c r="I1427" i="2" s="1"/>
  <c r="H1431" i="2"/>
  <c r="I1431" i="2" s="1"/>
  <c r="H1435" i="2"/>
  <c r="I1435" i="2" s="1"/>
  <c r="H1439" i="2"/>
  <c r="I1439" i="2" s="1"/>
  <c r="H1443" i="2"/>
  <c r="I1443" i="2" s="1"/>
  <c r="H1447" i="2"/>
  <c r="I1447" i="2" s="1"/>
  <c r="H1451" i="2"/>
  <c r="I1451" i="2" s="1"/>
  <c r="H1455" i="2"/>
  <c r="I1455" i="2" s="1"/>
  <c r="H1459" i="2"/>
  <c r="I1459" i="2" s="1"/>
  <c r="H1463" i="2"/>
  <c r="I1463" i="2" s="1"/>
  <c r="H1467" i="2"/>
  <c r="I1467" i="2" s="1"/>
  <c r="H1471" i="2"/>
  <c r="I1471" i="2" s="1"/>
  <c r="H1475" i="2"/>
  <c r="I1475" i="2" s="1"/>
  <c r="H1479" i="2"/>
  <c r="I1479" i="2" s="1"/>
  <c r="H1483" i="2"/>
  <c r="I1483" i="2" s="1"/>
  <c r="H1487" i="2"/>
  <c r="I1487" i="2" s="1"/>
  <c r="H1491" i="2"/>
  <c r="I1491" i="2" s="1"/>
  <c r="H1495" i="2"/>
  <c r="I1495" i="2" s="1"/>
  <c r="H1499" i="2"/>
  <c r="I1499" i="2" s="1"/>
  <c r="H1503" i="2"/>
  <c r="I1503" i="2" s="1"/>
  <c r="H219" i="2"/>
  <c r="I219" i="2" s="1"/>
  <c r="H244" i="2"/>
  <c r="I244" i="2" s="1"/>
  <c r="H251" i="2"/>
  <c r="I251" i="2" s="1"/>
  <c r="H276" i="2"/>
  <c r="I276" i="2" s="1"/>
  <c r="H283" i="2"/>
  <c r="I283" i="2" s="1"/>
  <c r="H308" i="2"/>
  <c r="I308" i="2" s="1"/>
  <c r="H319" i="2"/>
  <c r="I319" i="2" s="1"/>
  <c r="H15" i="2"/>
  <c r="I15" i="2" s="1"/>
  <c r="H220" i="2"/>
  <c r="I220" i="2" s="1"/>
  <c r="H227" i="2"/>
  <c r="I227" i="2" s="1"/>
  <c r="H252" i="2"/>
  <c r="I252" i="2" s="1"/>
  <c r="H259" i="2"/>
  <c r="I259" i="2" s="1"/>
  <c r="H284" i="2"/>
  <c r="I284" i="2" s="1"/>
  <c r="H291" i="2"/>
  <c r="I291" i="2" s="1"/>
  <c r="H315" i="2"/>
  <c r="I315" i="2" s="1"/>
  <c r="H320" i="2"/>
  <c r="I320" i="2" s="1"/>
  <c r="H36" i="2"/>
  <c r="I36" i="2" s="1"/>
  <c r="H100" i="2"/>
  <c r="I100" i="2" s="1"/>
  <c r="H164" i="2"/>
  <c r="I164" i="2" s="1"/>
  <c r="H324" i="2"/>
  <c r="I324" i="2" s="1"/>
  <c r="H356" i="2"/>
  <c r="I356" i="2" s="1"/>
  <c r="H388" i="2"/>
  <c r="I388" i="2" s="1"/>
  <c r="H420" i="2"/>
  <c r="I420" i="2" s="1"/>
  <c r="H452" i="2"/>
  <c r="I452" i="2" s="1"/>
  <c r="H484" i="2"/>
  <c r="I484" i="2" s="1"/>
  <c r="H516" i="2"/>
  <c r="I516" i="2" s="1"/>
  <c r="H548" i="2"/>
  <c r="I548" i="2" s="1"/>
  <c r="H580" i="2"/>
  <c r="I580" i="2" s="1"/>
  <c r="H612" i="2"/>
  <c r="I612" i="2" s="1"/>
  <c r="H644" i="2"/>
  <c r="I644" i="2" s="1"/>
  <c r="H676" i="2"/>
  <c r="I676" i="2" s="1"/>
  <c r="H708" i="2"/>
  <c r="I708" i="2" s="1"/>
  <c r="H740" i="2"/>
  <c r="I740" i="2" s="1"/>
  <c r="H772" i="2"/>
  <c r="I772" i="2" s="1"/>
  <c r="H804" i="2"/>
  <c r="I804" i="2" s="1"/>
  <c r="H832" i="2"/>
  <c r="I832" i="2" s="1"/>
  <c r="H848" i="2"/>
  <c r="I848" i="2" s="1"/>
  <c r="H864" i="2"/>
  <c r="I864" i="2" s="1"/>
  <c r="H880" i="2"/>
  <c r="I880" i="2" s="1"/>
  <c r="H896" i="2"/>
  <c r="I896" i="2" s="1"/>
  <c r="H912" i="2"/>
  <c r="I912" i="2" s="1"/>
  <c r="H928" i="2"/>
  <c r="I928" i="2" s="1"/>
  <c r="H944" i="2"/>
  <c r="I944" i="2" s="1"/>
  <c r="H960" i="2"/>
  <c r="I960" i="2" s="1"/>
  <c r="H976" i="2"/>
  <c r="I976" i="2" s="1"/>
  <c r="H992" i="2"/>
  <c r="I992" i="2" s="1"/>
  <c r="H1008" i="2"/>
  <c r="I1008" i="2" s="1"/>
  <c r="H1024" i="2"/>
  <c r="I1024" i="2" s="1"/>
  <c r="H1040" i="2"/>
  <c r="I1040" i="2" s="1"/>
  <c r="H1056" i="2"/>
  <c r="I1056" i="2" s="1"/>
  <c r="H1072" i="2"/>
  <c r="I1072" i="2" s="1"/>
  <c r="H1088" i="2"/>
  <c r="I1088" i="2" s="1"/>
  <c r="H1104" i="2"/>
  <c r="I1104" i="2" s="1"/>
  <c r="H1120" i="2"/>
  <c r="I1120" i="2" s="1"/>
  <c r="H1136" i="2"/>
  <c r="I1136" i="2" s="1"/>
  <c r="H1152" i="2"/>
  <c r="I1152" i="2" s="1"/>
  <c r="H1168" i="2"/>
  <c r="I1168" i="2" s="1"/>
  <c r="H1184" i="2"/>
  <c r="I1184" i="2" s="1"/>
  <c r="H1200" i="2"/>
  <c r="I1200" i="2" s="1"/>
  <c r="H1216" i="2"/>
  <c r="I1216" i="2" s="1"/>
  <c r="H1232" i="2"/>
  <c r="I1232" i="2" s="1"/>
  <c r="H1248" i="2"/>
  <c r="I1248" i="2" s="1"/>
  <c r="H1272" i="2"/>
  <c r="I1272" i="2" s="1"/>
  <c r="H1281" i="2"/>
  <c r="I1281" i="2" s="1"/>
  <c r="H1304" i="2"/>
  <c r="I1304" i="2" s="1"/>
  <c r="H1313" i="2"/>
  <c r="I1313" i="2" s="1"/>
  <c r="H1336" i="2"/>
  <c r="I1336" i="2" s="1"/>
  <c r="H1345" i="2"/>
  <c r="I1345" i="2" s="1"/>
  <c r="H1368" i="2"/>
  <c r="I1368" i="2" s="1"/>
  <c r="H1377" i="2"/>
  <c r="I1377" i="2" s="1"/>
  <c r="H1400" i="2"/>
  <c r="I1400" i="2" s="1"/>
  <c r="H1409" i="2"/>
  <c r="I1409" i="2" s="1"/>
  <c r="H7" i="2"/>
  <c r="I7" i="2" s="1"/>
  <c r="H44" i="2"/>
  <c r="I44" i="2" s="1"/>
  <c r="H108" i="2"/>
  <c r="I108" i="2" s="1"/>
  <c r="H172" i="2"/>
  <c r="I172" i="2" s="1"/>
  <c r="H232" i="2"/>
  <c r="I232" i="2" s="1"/>
  <c r="H328" i="2"/>
  <c r="I328" i="2" s="1"/>
  <c r="H360" i="2"/>
  <c r="I360" i="2" s="1"/>
  <c r="H392" i="2"/>
  <c r="I392" i="2" s="1"/>
  <c r="H424" i="2"/>
  <c r="I424" i="2" s="1"/>
  <c r="H456" i="2"/>
  <c r="I456" i="2" s="1"/>
  <c r="H488" i="2"/>
  <c r="I488" i="2" s="1"/>
  <c r="H520" i="2"/>
  <c r="I520" i="2" s="1"/>
  <c r="H552" i="2"/>
  <c r="I552" i="2" s="1"/>
  <c r="H584" i="2"/>
  <c r="I584" i="2" s="1"/>
  <c r="H616" i="2"/>
  <c r="I616" i="2" s="1"/>
  <c r="H648" i="2"/>
  <c r="I648" i="2" s="1"/>
  <c r="H680" i="2"/>
  <c r="I680" i="2" s="1"/>
  <c r="H712" i="2"/>
  <c r="I712" i="2" s="1"/>
  <c r="H744" i="2"/>
  <c r="I744" i="2" s="1"/>
  <c r="H776" i="2"/>
  <c r="I776" i="2" s="1"/>
  <c r="H808" i="2"/>
  <c r="I808" i="2" s="1"/>
  <c r="H833" i="2"/>
  <c r="I833" i="2" s="1"/>
  <c r="H849" i="2"/>
  <c r="I849" i="2" s="1"/>
  <c r="H865" i="2"/>
  <c r="I865" i="2" s="1"/>
  <c r="H881" i="2"/>
  <c r="I881" i="2" s="1"/>
  <c r="H897" i="2"/>
  <c r="I897" i="2" s="1"/>
  <c r="H913" i="2"/>
  <c r="I913" i="2" s="1"/>
  <c r="H929" i="2"/>
  <c r="I929" i="2" s="1"/>
  <c r="H945" i="2"/>
  <c r="I945" i="2" s="1"/>
  <c r="H961" i="2"/>
  <c r="I961" i="2" s="1"/>
  <c r="H977" i="2"/>
  <c r="I977" i="2" s="1"/>
  <c r="H993" i="2"/>
  <c r="I993" i="2" s="1"/>
  <c r="H1009" i="2"/>
  <c r="I1009" i="2" s="1"/>
  <c r="H1025" i="2"/>
  <c r="I1025" i="2" s="1"/>
  <c r="H1041" i="2"/>
  <c r="I1041" i="2" s="1"/>
  <c r="H1057" i="2"/>
  <c r="I1057" i="2" s="1"/>
  <c r="H1073" i="2"/>
  <c r="I1073" i="2" s="1"/>
  <c r="H1089" i="2"/>
  <c r="I1089" i="2" s="1"/>
  <c r="H1105" i="2"/>
  <c r="I1105" i="2" s="1"/>
  <c r="H1121" i="2"/>
  <c r="I1121" i="2" s="1"/>
  <c r="H1137" i="2"/>
  <c r="I1137" i="2" s="1"/>
  <c r="H1153" i="2"/>
  <c r="I1153" i="2" s="1"/>
  <c r="H1169" i="2"/>
  <c r="I1169" i="2" s="1"/>
  <c r="H1185" i="2"/>
  <c r="I1185" i="2" s="1"/>
  <c r="H1201" i="2"/>
  <c r="I1201" i="2" s="1"/>
  <c r="H1217" i="2"/>
  <c r="I1217" i="2" s="1"/>
  <c r="H1233" i="2"/>
  <c r="I1233" i="2" s="1"/>
  <c r="H1249" i="2"/>
  <c r="I1249" i="2" s="1"/>
  <c r="H1261" i="2"/>
  <c r="I1261" i="2" s="1"/>
  <c r="H1284" i="2"/>
  <c r="I1284" i="2" s="1"/>
  <c r="H1293" i="2"/>
  <c r="I1293" i="2" s="1"/>
  <c r="H1316" i="2"/>
  <c r="I1316" i="2" s="1"/>
  <c r="H1325" i="2"/>
  <c r="I1325" i="2" s="1"/>
  <c r="H1348" i="2"/>
  <c r="I1348" i="2" s="1"/>
  <c r="H1357" i="2"/>
  <c r="I1357" i="2" s="1"/>
  <c r="H1380" i="2"/>
  <c r="I1380" i="2" s="1"/>
  <c r="H1389" i="2"/>
  <c r="I1389" i="2" s="1"/>
  <c r="H1412" i="2"/>
  <c r="I1412" i="2" s="1"/>
  <c r="H1421" i="2"/>
  <c r="I1421" i="2" s="1"/>
  <c r="H1429" i="2"/>
  <c r="I1429" i="2" s="1"/>
  <c r="H1437" i="2"/>
  <c r="I1437" i="2" s="1"/>
  <c r="H1445" i="2"/>
  <c r="I1445" i="2" s="1"/>
  <c r="H1453" i="2"/>
  <c r="I1453" i="2" s="1"/>
  <c r="H1461" i="2"/>
  <c r="I1461" i="2" s="1"/>
  <c r="H1469" i="2"/>
  <c r="I1469" i="2" s="1"/>
  <c r="H1477" i="2"/>
  <c r="I1477" i="2" s="1"/>
  <c r="H1485" i="2"/>
  <c r="I1485" i="2" s="1"/>
  <c r="H1493" i="2"/>
  <c r="I1493" i="2" s="1"/>
  <c r="H1501" i="2"/>
  <c r="I1501" i="2" s="1"/>
  <c r="H52" i="2"/>
  <c r="I52" i="2" s="1"/>
  <c r="H116" i="2"/>
  <c r="I116" i="2" s="1"/>
  <c r="H180" i="2"/>
  <c r="I180" i="2" s="1"/>
  <c r="H239" i="2"/>
  <c r="I239" i="2" s="1"/>
  <c r="H332" i="2"/>
  <c r="I332" i="2" s="1"/>
  <c r="H364" i="2"/>
  <c r="I364" i="2" s="1"/>
  <c r="H396" i="2"/>
  <c r="I396" i="2" s="1"/>
  <c r="H428" i="2"/>
  <c r="I428" i="2" s="1"/>
  <c r="H460" i="2"/>
  <c r="I460" i="2" s="1"/>
  <c r="H492" i="2"/>
  <c r="I492" i="2" s="1"/>
  <c r="H524" i="2"/>
  <c r="I524" i="2" s="1"/>
  <c r="H556" i="2"/>
  <c r="I556" i="2" s="1"/>
  <c r="H588" i="2"/>
  <c r="I588" i="2" s="1"/>
  <c r="H620" i="2"/>
  <c r="I620" i="2" s="1"/>
  <c r="H652" i="2"/>
  <c r="I652" i="2" s="1"/>
  <c r="H684" i="2"/>
  <c r="I684" i="2" s="1"/>
  <c r="H716" i="2"/>
  <c r="I716" i="2" s="1"/>
  <c r="H748" i="2"/>
  <c r="I748" i="2" s="1"/>
  <c r="H780" i="2"/>
  <c r="I780" i="2" s="1"/>
  <c r="H812" i="2"/>
  <c r="I812" i="2" s="1"/>
  <c r="H836" i="2"/>
  <c r="I836" i="2" s="1"/>
  <c r="H852" i="2"/>
  <c r="I852" i="2" s="1"/>
  <c r="H868" i="2"/>
  <c r="I868" i="2" s="1"/>
  <c r="H884" i="2"/>
  <c r="I884" i="2" s="1"/>
  <c r="H900" i="2"/>
  <c r="I900" i="2" s="1"/>
  <c r="H916" i="2"/>
  <c r="I916" i="2" s="1"/>
  <c r="H932" i="2"/>
  <c r="I932" i="2" s="1"/>
  <c r="H948" i="2"/>
  <c r="I948" i="2" s="1"/>
  <c r="H964" i="2"/>
  <c r="I964" i="2" s="1"/>
  <c r="H980" i="2"/>
  <c r="I980" i="2" s="1"/>
  <c r="H996" i="2"/>
  <c r="I996" i="2" s="1"/>
  <c r="H1012" i="2"/>
  <c r="I1012" i="2" s="1"/>
  <c r="H1028" i="2"/>
  <c r="I1028" i="2" s="1"/>
  <c r="H1044" i="2"/>
  <c r="I1044" i="2" s="1"/>
  <c r="H1060" i="2"/>
  <c r="I1060" i="2" s="1"/>
  <c r="H1076" i="2"/>
  <c r="I1076" i="2" s="1"/>
  <c r="H1092" i="2"/>
  <c r="I1092" i="2" s="1"/>
  <c r="H1108" i="2"/>
  <c r="I1108" i="2" s="1"/>
  <c r="H1124" i="2"/>
  <c r="I1124" i="2" s="1"/>
  <c r="H1140" i="2"/>
  <c r="I1140" i="2" s="1"/>
  <c r="H1156" i="2"/>
  <c r="I1156" i="2" s="1"/>
  <c r="H1172" i="2"/>
  <c r="I1172" i="2" s="1"/>
  <c r="H1188" i="2"/>
  <c r="I1188" i="2" s="1"/>
  <c r="H1204" i="2"/>
  <c r="I1204" i="2" s="1"/>
  <c r="H1220" i="2"/>
  <c r="I1220" i="2" s="1"/>
  <c r="H1236" i="2"/>
  <c r="I1236" i="2" s="1"/>
  <c r="H1252" i="2"/>
  <c r="I1252" i="2" s="1"/>
  <c r="H1264" i="2"/>
  <c r="I1264" i="2" s="1"/>
  <c r="H1273" i="2"/>
  <c r="I1273" i="2" s="1"/>
  <c r="H1296" i="2"/>
  <c r="I1296" i="2" s="1"/>
  <c r="H1305" i="2"/>
  <c r="I1305" i="2" s="1"/>
  <c r="H1328" i="2"/>
  <c r="I1328" i="2" s="1"/>
  <c r="H1337" i="2"/>
  <c r="I1337" i="2" s="1"/>
  <c r="H1360" i="2"/>
  <c r="I1360" i="2" s="1"/>
  <c r="H1369" i="2"/>
  <c r="I1369" i="2" s="1"/>
  <c r="H1392" i="2"/>
  <c r="I1392" i="2" s="1"/>
  <c r="H1401" i="2"/>
  <c r="I1401" i="2" s="1"/>
  <c r="H60" i="2"/>
  <c r="I60" i="2" s="1"/>
  <c r="H124" i="2"/>
  <c r="I124" i="2" s="1"/>
  <c r="H188" i="2"/>
  <c r="I188" i="2" s="1"/>
  <c r="H296" i="2"/>
  <c r="I296" i="2" s="1"/>
  <c r="H336" i="2"/>
  <c r="I336" i="2" s="1"/>
  <c r="H368" i="2"/>
  <c r="I368" i="2" s="1"/>
  <c r="H400" i="2"/>
  <c r="I400" i="2" s="1"/>
  <c r="H432" i="2"/>
  <c r="I432" i="2" s="1"/>
  <c r="H464" i="2"/>
  <c r="I464" i="2" s="1"/>
  <c r="H496" i="2"/>
  <c r="I496" i="2" s="1"/>
  <c r="H528" i="2"/>
  <c r="I528" i="2" s="1"/>
  <c r="H560" i="2"/>
  <c r="I560" i="2" s="1"/>
  <c r="H592" i="2"/>
  <c r="I592" i="2" s="1"/>
  <c r="H624" i="2"/>
  <c r="I624" i="2" s="1"/>
  <c r="H656" i="2"/>
  <c r="I656" i="2" s="1"/>
  <c r="H688" i="2"/>
  <c r="I688" i="2" s="1"/>
  <c r="H720" i="2"/>
  <c r="I720" i="2" s="1"/>
  <c r="H752" i="2"/>
  <c r="I752" i="2" s="1"/>
  <c r="H784" i="2"/>
  <c r="I784" i="2" s="1"/>
  <c r="H816" i="2"/>
  <c r="I816" i="2" s="1"/>
  <c r="H837" i="2"/>
  <c r="I837" i="2" s="1"/>
  <c r="H853" i="2"/>
  <c r="I853" i="2" s="1"/>
  <c r="H869" i="2"/>
  <c r="I869" i="2" s="1"/>
  <c r="H885" i="2"/>
  <c r="I885" i="2" s="1"/>
  <c r="H901" i="2"/>
  <c r="I901" i="2" s="1"/>
  <c r="H917" i="2"/>
  <c r="I917" i="2" s="1"/>
  <c r="H933" i="2"/>
  <c r="I933" i="2" s="1"/>
  <c r="H949" i="2"/>
  <c r="I949" i="2" s="1"/>
  <c r="H965" i="2"/>
  <c r="I965" i="2" s="1"/>
  <c r="H981" i="2"/>
  <c r="I981" i="2" s="1"/>
  <c r="H997" i="2"/>
  <c r="I997" i="2" s="1"/>
  <c r="H1013" i="2"/>
  <c r="I1013" i="2" s="1"/>
  <c r="H1029" i="2"/>
  <c r="I1029" i="2" s="1"/>
  <c r="H1045" i="2"/>
  <c r="I1045" i="2" s="1"/>
  <c r="H1061" i="2"/>
  <c r="I1061" i="2" s="1"/>
  <c r="H1077" i="2"/>
  <c r="I1077" i="2" s="1"/>
  <c r="H1093" i="2"/>
  <c r="I1093" i="2" s="1"/>
  <c r="H1109" i="2"/>
  <c r="I1109" i="2" s="1"/>
  <c r="H1125" i="2"/>
  <c r="I1125" i="2" s="1"/>
  <c r="H1141" i="2"/>
  <c r="I1141" i="2" s="1"/>
  <c r="H1157" i="2"/>
  <c r="I1157" i="2" s="1"/>
  <c r="H1173" i="2"/>
  <c r="I1173" i="2" s="1"/>
  <c r="H1189" i="2"/>
  <c r="I1189" i="2" s="1"/>
  <c r="H1205" i="2"/>
  <c r="I1205" i="2" s="1"/>
  <c r="H1221" i="2"/>
  <c r="I1221" i="2" s="1"/>
  <c r="H1237" i="2"/>
  <c r="I1237" i="2" s="1"/>
  <c r="H1253" i="2"/>
  <c r="I1253" i="2" s="1"/>
  <c r="H1276" i="2"/>
  <c r="I1276" i="2" s="1"/>
  <c r="H1285" i="2"/>
  <c r="I1285" i="2" s="1"/>
  <c r="H1308" i="2"/>
  <c r="I1308" i="2" s="1"/>
  <c r="H1317" i="2"/>
  <c r="I1317" i="2" s="1"/>
  <c r="H1340" i="2"/>
  <c r="I1340" i="2" s="1"/>
  <c r="H1349" i="2"/>
  <c r="I1349" i="2" s="1"/>
  <c r="H1372" i="2"/>
  <c r="I1372" i="2" s="1"/>
  <c r="H1381" i="2"/>
  <c r="I1381" i="2" s="1"/>
  <c r="H1404" i="2"/>
  <c r="I1404" i="2" s="1"/>
  <c r="H1413" i="2"/>
  <c r="I1413" i="2" s="1"/>
  <c r="H1424" i="2"/>
  <c r="I1424" i="2" s="1"/>
  <c r="H1432" i="2"/>
  <c r="I1432" i="2" s="1"/>
  <c r="H1440" i="2"/>
  <c r="I1440" i="2" s="1"/>
  <c r="H1448" i="2"/>
  <c r="I1448" i="2" s="1"/>
  <c r="H1456" i="2"/>
  <c r="I1456" i="2" s="1"/>
  <c r="H1464" i="2"/>
  <c r="I1464" i="2" s="1"/>
  <c r="H1472" i="2"/>
  <c r="I1472" i="2" s="1"/>
  <c r="H1480" i="2"/>
  <c r="I1480" i="2" s="1"/>
  <c r="H1488" i="2"/>
  <c r="I1488" i="2" s="1"/>
  <c r="H1496" i="2"/>
  <c r="I1496" i="2" s="1"/>
  <c r="H68" i="2"/>
  <c r="I68" i="2" s="1"/>
  <c r="H132" i="2"/>
  <c r="I132" i="2" s="1"/>
  <c r="H196" i="2"/>
  <c r="I196" i="2" s="1"/>
  <c r="H303" i="2"/>
  <c r="I303" i="2" s="1"/>
  <c r="H340" i="2"/>
  <c r="I340" i="2" s="1"/>
  <c r="H372" i="2"/>
  <c r="I372" i="2" s="1"/>
  <c r="H404" i="2"/>
  <c r="I404" i="2" s="1"/>
  <c r="H436" i="2"/>
  <c r="I436" i="2" s="1"/>
  <c r="H468" i="2"/>
  <c r="I468" i="2" s="1"/>
  <c r="H500" i="2"/>
  <c r="I500" i="2" s="1"/>
  <c r="H532" i="2"/>
  <c r="I532" i="2" s="1"/>
  <c r="H564" i="2"/>
  <c r="I564" i="2" s="1"/>
  <c r="H596" i="2"/>
  <c r="I596" i="2" s="1"/>
  <c r="H628" i="2"/>
  <c r="I628" i="2" s="1"/>
  <c r="H660" i="2"/>
  <c r="I660" i="2" s="1"/>
  <c r="H692" i="2"/>
  <c r="I692" i="2" s="1"/>
  <c r="H724" i="2"/>
  <c r="I724" i="2" s="1"/>
  <c r="H756" i="2"/>
  <c r="I756" i="2" s="1"/>
  <c r="H788" i="2"/>
  <c r="I788" i="2" s="1"/>
  <c r="H820" i="2"/>
  <c r="I820" i="2" s="1"/>
  <c r="H840" i="2"/>
  <c r="I840" i="2" s="1"/>
  <c r="H856" i="2"/>
  <c r="I856" i="2" s="1"/>
  <c r="H872" i="2"/>
  <c r="I872" i="2" s="1"/>
  <c r="H888" i="2"/>
  <c r="I888" i="2" s="1"/>
  <c r="H904" i="2"/>
  <c r="I904" i="2" s="1"/>
  <c r="H920" i="2"/>
  <c r="I920" i="2" s="1"/>
  <c r="H936" i="2"/>
  <c r="I936" i="2" s="1"/>
  <c r="H952" i="2"/>
  <c r="I952" i="2" s="1"/>
  <c r="H968" i="2"/>
  <c r="I968" i="2" s="1"/>
  <c r="H984" i="2"/>
  <c r="I984" i="2" s="1"/>
  <c r="H1000" i="2"/>
  <c r="I1000" i="2" s="1"/>
  <c r="H1016" i="2"/>
  <c r="I1016" i="2" s="1"/>
  <c r="H1032" i="2"/>
  <c r="I1032" i="2" s="1"/>
  <c r="H1048" i="2"/>
  <c r="I1048" i="2" s="1"/>
  <c r="H1064" i="2"/>
  <c r="I1064" i="2" s="1"/>
  <c r="H1080" i="2"/>
  <c r="I1080" i="2" s="1"/>
  <c r="H1096" i="2"/>
  <c r="I1096" i="2" s="1"/>
  <c r="H1112" i="2"/>
  <c r="I1112" i="2" s="1"/>
  <c r="H1128" i="2"/>
  <c r="I1128" i="2" s="1"/>
  <c r="H1144" i="2"/>
  <c r="I1144" i="2" s="1"/>
  <c r="H1160" i="2"/>
  <c r="I1160" i="2" s="1"/>
  <c r="H1176" i="2"/>
  <c r="I1176" i="2" s="1"/>
  <c r="H1192" i="2"/>
  <c r="I1192" i="2" s="1"/>
  <c r="H1208" i="2"/>
  <c r="I1208" i="2" s="1"/>
  <c r="H1224" i="2"/>
  <c r="I1224" i="2" s="1"/>
  <c r="H1240" i="2"/>
  <c r="I1240" i="2" s="1"/>
  <c r="H1256" i="2"/>
  <c r="I1256" i="2" s="1"/>
  <c r="H1265" i="2"/>
  <c r="I1265" i="2" s="1"/>
  <c r="H1288" i="2"/>
  <c r="I1288" i="2" s="1"/>
  <c r="H1297" i="2"/>
  <c r="I1297" i="2" s="1"/>
  <c r="H1320" i="2"/>
  <c r="I1320" i="2" s="1"/>
  <c r="H1329" i="2"/>
  <c r="I1329" i="2" s="1"/>
  <c r="H1352" i="2"/>
  <c r="I1352" i="2" s="1"/>
  <c r="H1361" i="2"/>
  <c r="I1361" i="2" s="1"/>
  <c r="H1384" i="2"/>
  <c r="I1384" i="2" s="1"/>
  <c r="H1393" i="2"/>
  <c r="I1393" i="2" s="1"/>
  <c r="H1416" i="2"/>
  <c r="I1416" i="2" s="1"/>
  <c r="H76" i="2"/>
  <c r="I76" i="2" s="1"/>
  <c r="H140" i="2"/>
  <c r="I140" i="2" s="1"/>
  <c r="H204" i="2"/>
  <c r="I204" i="2" s="1"/>
  <c r="H344" i="2"/>
  <c r="I344" i="2" s="1"/>
  <c r="H376" i="2"/>
  <c r="I376" i="2" s="1"/>
  <c r="H408" i="2"/>
  <c r="I408" i="2" s="1"/>
  <c r="H440" i="2"/>
  <c r="I440" i="2" s="1"/>
  <c r="H472" i="2"/>
  <c r="I472" i="2" s="1"/>
  <c r="H504" i="2"/>
  <c r="I504" i="2" s="1"/>
  <c r="H536" i="2"/>
  <c r="I536" i="2" s="1"/>
  <c r="H568" i="2"/>
  <c r="I568" i="2" s="1"/>
  <c r="H600" i="2"/>
  <c r="I600" i="2" s="1"/>
  <c r="H632" i="2"/>
  <c r="I632" i="2" s="1"/>
  <c r="H664" i="2"/>
  <c r="I664" i="2" s="1"/>
  <c r="H696" i="2"/>
  <c r="I696" i="2" s="1"/>
  <c r="H728" i="2"/>
  <c r="I728" i="2" s="1"/>
  <c r="H760" i="2"/>
  <c r="I760" i="2" s="1"/>
  <c r="H792" i="2"/>
  <c r="I792" i="2" s="1"/>
  <c r="H824" i="2"/>
  <c r="I824" i="2" s="1"/>
  <c r="H841" i="2"/>
  <c r="I841" i="2" s="1"/>
  <c r="H857" i="2"/>
  <c r="I857" i="2" s="1"/>
  <c r="H873" i="2"/>
  <c r="I873" i="2" s="1"/>
  <c r="H889" i="2"/>
  <c r="I889" i="2" s="1"/>
  <c r="H905" i="2"/>
  <c r="I905" i="2" s="1"/>
  <c r="H921" i="2"/>
  <c r="I921" i="2" s="1"/>
  <c r="H937" i="2"/>
  <c r="I937" i="2" s="1"/>
  <c r="H953" i="2"/>
  <c r="I953" i="2" s="1"/>
  <c r="H969" i="2"/>
  <c r="I969" i="2" s="1"/>
  <c r="H985" i="2"/>
  <c r="I985" i="2" s="1"/>
  <c r="H1001" i="2"/>
  <c r="I1001" i="2" s="1"/>
  <c r="H1017" i="2"/>
  <c r="I1017" i="2" s="1"/>
  <c r="H1033" i="2"/>
  <c r="I1033" i="2" s="1"/>
  <c r="H1049" i="2"/>
  <c r="I1049" i="2" s="1"/>
  <c r="H1065" i="2"/>
  <c r="I1065" i="2" s="1"/>
  <c r="H1081" i="2"/>
  <c r="I1081" i="2" s="1"/>
  <c r="H1097" i="2"/>
  <c r="I1097" i="2" s="1"/>
  <c r="H1113" i="2"/>
  <c r="I1113" i="2" s="1"/>
  <c r="H1129" i="2"/>
  <c r="I1129" i="2" s="1"/>
  <c r="H1145" i="2"/>
  <c r="I1145" i="2" s="1"/>
  <c r="H1161" i="2"/>
  <c r="I1161" i="2" s="1"/>
  <c r="H1177" i="2"/>
  <c r="I1177" i="2" s="1"/>
  <c r="H1193" i="2"/>
  <c r="I1193" i="2" s="1"/>
  <c r="H1209" i="2"/>
  <c r="I1209" i="2" s="1"/>
  <c r="H1225" i="2"/>
  <c r="I1225" i="2" s="1"/>
  <c r="H1241" i="2"/>
  <c r="I1241" i="2" s="1"/>
  <c r="H1268" i="2"/>
  <c r="I1268" i="2" s="1"/>
  <c r="H1277" i="2"/>
  <c r="I1277" i="2" s="1"/>
  <c r="H1300" i="2"/>
  <c r="I1300" i="2" s="1"/>
  <c r="H1309" i="2"/>
  <c r="I1309" i="2" s="1"/>
  <c r="H1332" i="2"/>
  <c r="I1332" i="2" s="1"/>
  <c r="H1341" i="2"/>
  <c r="I1341" i="2" s="1"/>
  <c r="H1364" i="2"/>
  <c r="I1364" i="2" s="1"/>
  <c r="H1373" i="2"/>
  <c r="I1373" i="2" s="1"/>
  <c r="H1396" i="2"/>
  <c r="I1396" i="2" s="1"/>
  <c r="H1405" i="2"/>
  <c r="I1405" i="2" s="1"/>
  <c r="H1425" i="2"/>
  <c r="I1425" i="2" s="1"/>
  <c r="H1433" i="2"/>
  <c r="I1433" i="2" s="1"/>
  <c r="H1441" i="2"/>
  <c r="I1441" i="2" s="1"/>
  <c r="H1449" i="2"/>
  <c r="I1449" i="2" s="1"/>
  <c r="H1457" i="2"/>
  <c r="I1457" i="2" s="1"/>
  <c r="H1465" i="2"/>
  <c r="I1465" i="2" s="1"/>
  <c r="H1473" i="2"/>
  <c r="I1473" i="2" s="1"/>
  <c r="H1481" i="2"/>
  <c r="I1481" i="2" s="1"/>
  <c r="H1489" i="2"/>
  <c r="I1489" i="2" s="1"/>
  <c r="H1497" i="2"/>
  <c r="I1497" i="2" s="1"/>
  <c r="H28" i="2"/>
  <c r="I28" i="2" s="1"/>
  <c r="H92" i="2"/>
  <c r="I92" i="2" s="1"/>
  <c r="H156" i="2"/>
  <c r="I156" i="2" s="1"/>
  <c r="H271" i="2"/>
  <c r="I271" i="2" s="1"/>
  <c r="H352" i="2"/>
  <c r="I352" i="2" s="1"/>
  <c r="H384" i="2"/>
  <c r="I384" i="2" s="1"/>
  <c r="H416" i="2"/>
  <c r="I416" i="2" s="1"/>
  <c r="H448" i="2"/>
  <c r="I448" i="2" s="1"/>
  <c r="H480" i="2"/>
  <c r="I480" i="2" s="1"/>
  <c r="H512" i="2"/>
  <c r="I512" i="2" s="1"/>
  <c r="H544" i="2"/>
  <c r="I544" i="2" s="1"/>
  <c r="H576" i="2"/>
  <c r="I576" i="2" s="1"/>
  <c r="H608" i="2"/>
  <c r="I608" i="2" s="1"/>
  <c r="H640" i="2"/>
  <c r="I640" i="2" s="1"/>
  <c r="H672" i="2"/>
  <c r="I672" i="2" s="1"/>
  <c r="H704" i="2"/>
  <c r="I704" i="2" s="1"/>
  <c r="H736" i="2"/>
  <c r="I736" i="2" s="1"/>
  <c r="H768" i="2"/>
  <c r="I768" i="2" s="1"/>
  <c r="H800" i="2"/>
  <c r="I800" i="2" s="1"/>
  <c r="H829" i="2"/>
  <c r="I829" i="2" s="1"/>
  <c r="H845" i="2"/>
  <c r="I845" i="2" s="1"/>
  <c r="H861" i="2"/>
  <c r="I861" i="2" s="1"/>
  <c r="H877" i="2"/>
  <c r="I877" i="2" s="1"/>
  <c r="H893" i="2"/>
  <c r="I893" i="2" s="1"/>
  <c r="H909" i="2"/>
  <c r="I909" i="2" s="1"/>
  <c r="H925" i="2"/>
  <c r="I925" i="2" s="1"/>
  <c r="H941" i="2"/>
  <c r="I941" i="2" s="1"/>
  <c r="H957" i="2"/>
  <c r="I957" i="2" s="1"/>
  <c r="H973" i="2"/>
  <c r="I973" i="2" s="1"/>
  <c r="H989" i="2"/>
  <c r="I989" i="2" s="1"/>
  <c r="H1005" i="2"/>
  <c r="I1005" i="2" s="1"/>
  <c r="H1021" i="2"/>
  <c r="I1021" i="2" s="1"/>
  <c r="H1037" i="2"/>
  <c r="I1037" i="2" s="1"/>
  <c r="H1053" i="2"/>
  <c r="I1053" i="2" s="1"/>
  <c r="H1069" i="2"/>
  <c r="I1069" i="2" s="1"/>
  <c r="H1085" i="2"/>
  <c r="I1085" i="2" s="1"/>
  <c r="H1101" i="2"/>
  <c r="I1101" i="2" s="1"/>
  <c r="H1117" i="2"/>
  <c r="I1117" i="2" s="1"/>
  <c r="H1133" i="2"/>
  <c r="I1133" i="2" s="1"/>
  <c r="H1149" i="2"/>
  <c r="I1149" i="2" s="1"/>
  <c r="H1165" i="2"/>
  <c r="I1165" i="2" s="1"/>
  <c r="H1181" i="2"/>
  <c r="I1181" i="2" s="1"/>
  <c r="H1197" i="2"/>
  <c r="I1197" i="2" s="1"/>
  <c r="H1213" i="2"/>
  <c r="I1213" i="2" s="1"/>
  <c r="H1229" i="2"/>
  <c r="I1229" i="2" s="1"/>
  <c r="H1245" i="2"/>
  <c r="I1245" i="2" s="1"/>
  <c r="H1260" i="2"/>
  <c r="I1260" i="2" s="1"/>
  <c r="H1269" i="2"/>
  <c r="I1269" i="2" s="1"/>
  <c r="H1292" i="2"/>
  <c r="I1292" i="2" s="1"/>
  <c r="H1301" i="2"/>
  <c r="I1301" i="2" s="1"/>
  <c r="H1324" i="2"/>
  <c r="I1324" i="2" s="1"/>
  <c r="H1333" i="2"/>
  <c r="I1333" i="2" s="1"/>
  <c r="H1356" i="2"/>
  <c r="I1356" i="2" s="1"/>
  <c r="H1365" i="2"/>
  <c r="I1365" i="2" s="1"/>
  <c r="H1388" i="2"/>
  <c r="I1388" i="2" s="1"/>
  <c r="H1397" i="2"/>
  <c r="I1397" i="2" s="1"/>
  <c r="H1420" i="2"/>
  <c r="I1420" i="2" s="1"/>
  <c r="H1428" i="2"/>
  <c r="I1428" i="2" s="1"/>
  <c r="H1436" i="2"/>
  <c r="I1436" i="2" s="1"/>
  <c r="H1444" i="2"/>
  <c r="I1444" i="2" s="1"/>
  <c r="H1452" i="2"/>
  <c r="I1452" i="2" s="1"/>
  <c r="H1460" i="2"/>
  <c r="I1460" i="2" s="1"/>
  <c r="H1468" i="2"/>
  <c r="I1468" i="2" s="1"/>
  <c r="H1476" i="2"/>
  <c r="I1476" i="2" s="1"/>
  <c r="H1484" i="2"/>
  <c r="I1484" i="2" s="1"/>
  <c r="H1492" i="2"/>
  <c r="I1492" i="2" s="1"/>
  <c r="H1500" i="2"/>
  <c r="I1500" i="2" s="1"/>
  <c r="H348" i="2"/>
  <c r="I348" i="2" s="1"/>
  <c r="H604" i="2"/>
  <c r="I604" i="2" s="1"/>
  <c r="H844" i="2"/>
  <c r="I844" i="2" s="1"/>
  <c r="H972" i="2"/>
  <c r="I972" i="2" s="1"/>
  <c r="H1100" i="2"/>
  <c r="I1100" i="2" s="1"/>
  <c r="H1228" i="2"/>
  <c r="I1228" i="2" s="1"/>
  <c r="H1321" i="2"/>
  <c r="I1321" i="2" s="1"/>
  <c r="H1408" i="2"/>
  <c r="I1408" i="2" s="1"/>
  <c r="H380" i="2"/>
  <c r="I380" i="2" s="1"/>
  <c r="H636" i="2"/>
  <c r="I636" i="2" s="1"/>
  <c r="H860" i="2"/>
  <c r="I860" i="2" s="1"/>
  <c r="H988" i="2"/>
  <c r="I988" i="2" s="1"/>
  <c r="H1116" i="2"/>
  <c r="I1116" i="2" s="1"/>
  <c r="H1244" i="2"/>
  <c r="I1244" i="2" s="1"/>
  <c r="H1417" i="2"/>
  <c r="I1417" i="2" s="1"/>
  <c r="H20" i="2"/>
  <c r="H412" i="2"/>
  <c r="I412" i="2" s="1"/>
  <c r="H668" i="2"/>
  <c r="I668" i="2" s="1"/>
  <c r="H876" i="2"/>
  <c r="I876" i="2" s="1"/>
  <c r="H1004" i="2"/>
  <c r="I1004" i="2" s="1"/>
  <c r="H1132" i="2"/>
  <c r="I1132" i="2" s="1"/>
  <c r="H1257" i="2"/>
  <c r="I1257" i="2" s="1"/>
  <c r="H1344" i="2"/>
  <c r="I1344" i="2" s="1"/>
  <c r="H84" i="2"/>
  <c r="I84" i="2" s="1"/>
  <c r="H444" i="2"/>
  <c r="I444" i="2" s="1"/>
  <c r="H700" i="2"/>
  <c r="I700" i="2" s="1"/>
  <c r="H892" i="2"/>
  <c r="I892" i="2" s="1"/>
  <c r="H1020" i="2"/>
  <c r="I1020" i="2" s="1"/>
  <c r="H1148" i="2"/>
  <c r="I1148" i="2" s="1"/>
  <c r="H1353" i="2"/>
  <c r="I1353" i="2" s="1"/>
  <c r="H148" i="2"/>
  <c r="I148" i="2" s="1"/>
  <c r="H476" i="2"/>
  <c r="I476" i="2" s="1"/>
  <c r="H732" i="2"/>
  <c r="I732" i="2" s="1"/>
  <c r="H908" i="2"/>
  <c r="I908" i="2" s="1"/>
  <c r="H1036" i="2"/>
  <c r="I1036" i="2" s="1"/>
  <c r="H1164" i="2"/>
  <c r="I1164" i="2" s="1"/>
  <c r="H1280" i="2"/>
  <c r="I1280" i="2" s="1"/>
  <c r="H212" i="2"/>
  <c r="I212" i="2" s="1"/>
  <c r="H508" i="2"/>
  <c r="I508" i="2" s="1"/>
  <c r="H764" i="2"/>
  <c r="I764" i="2" s="1"/>
  <c r="H924" i="2"/>
  <c r="I924" i="2" s="1"/>
  <c r="H1052" i="2"/>
  <c r="I1052" i="2" s="1"/>
  <c r="H1180" i="2"/>
  <c r="I1180" i="2" s="1"/>
  <c r="H1289" i="2"/>
  <c r="I1289" i="2" s="1"/>
  <c r="H1376" i="2"/>
  <c r="I1376" i="2" s="1"/>
  <c r="H264" i="2"/>
  <c r="I264" i="2" s="1"/>
  <c r="H540" i="2"/>
  <c r="I540" i="2" s="1"/>
  <c r="H796" i="2"/>
  <c r="I796" i="2" s="1"/>
  <c r="H940" i="2"/>
  <c r="I940" i="2" s="1"/>
  <c r="H1068" i="2"/>
  <c r="I1068" i="2" s="1"/>
  <c r="H1196" i="2"/>
  <c r="I1196" i="2" s="1"/>
  <c r="H1385" i="2"/>
  <c r="I1385" i="2" s="1"/>
  <c r="H314" i="2"/>
  <c r="I314" i="2" s="1"/>
  <c r="H572" i="2"/>
  <c r="I572" i="2" s="1"/>
  <c r="H828" i="2"/>
  <c r="I828" i="2" s="1"/>
  <c r="H956" i="2"/>
  <c r="I956" i="2" s="1"/>
  <c r="H1084" i="2"/>
  <c r="I1084" i="2" s="1"/>
  <c r="H1212" i="2"/>
  <c r="I1212" i="2" s="1"/>
  <c r="H1312" i="2"/>
  <c r="I1312" i="2" s="1"/>
  <c r="AW19" i="2"/>
  <c r="AX19" i="2" s="1"/>
  <c r="AY19" i="2"/>
  <c r="AH11" i="2" l="1"/>
  <c r="AG15" i="2"/>
  <c r="AH15" i="2" s="1"/>
  <c r="AJ15" i="2" s="1"/>
  <c r="AL15" i="2" s="1"/>
  <c r="AM11" i="2" s="1"/>
  <c r="AJ8" i="2"/>
  <c r="AH6" i="2"/>
  <c r="AG7" i="2"/>
  <c r="AH7" i="2" s="1"/>
  <c r="AJ7" i="2" s="1"/>
  <c r="AL7" i="2" s="1"/>
  <c r="AM6" i="2" s="1"/>
  <c r="AH12" i="2"/>
  <c r="AJ12" i="2" s="1"/>
  <c r="AK16" i="2" s="1"/>
  <c r="AL16" i="2" s="1"/>
  <c r="AN16" i="2" s="1"/>
  <c r="AO12" i="2" s="1"/>
  <c r="AG14" i="2"/>
  <c r="AH14" i="2" s="1"/>
  <c r="AJ14" i="2" s="1"/>
  <c r="AL14" i="2" s="1"/>
  <c r="AM12" i="2" s="1"/>
  <c r="I17" i="2"/>
  <c r="I18" i="2" s="1"/>
  <c r="I19" i="2" s="1"/>
  <c r="I20" i="2" s="1"/>
  <c r="I21" i="2" s="1"/>
  <c r="AK17" i="2"/>
  <c r="AL17" i="2" s="1"/>
  <c r="AN17" i="2" s="1"/>
  <c r="AP17" i="2" s="1"/>
  <c r="AZ19" i="2"/>
  <c r="AY18" i="2"/>
  <c r="AZ18" i="2" s="1"/>
  <c r="AY21" i="2"/>
  <c r="AZ21" i="2" s="1"/>
  <c r="AK10" i="2" l="1"/>
  <c r="AL10" i="2" s="1"/>
  <c r="AN10" i="2" s="1"/>
  <c r="AL8" i="2"/>
  <c r="AP16" i="2"/>
  <c r="AI6" i="2"/>
  <c r="AJ6" i="2" s="1"/>
  <c r="AJ11" i="2"/>
  <c r="I22" i="2"/>
  <c r="I23" i="2" s="1"/>
  <c r="I24" i="2" s="1"/>
  <c r="I26" i="2"/>
  <c r="BB21" i="2"/>
  <c r="BB18" i="2"/>
  <c r="BB19" i="2"/>
  <c r="AL6" i="2" l="1"/>
  <c r="AK13" i="2"/>
  <c r="AL13" i="2" s="1"/>
  <c r="AN13" i="2" s="1"/>
  <c r="AP13" i="2" s="1"/>
  <c r="AK11" i="2"/>
  <c r="AL11" i="2" s="1"/>
  <c r="AK12" i="2"/>
  <c r="AL12" i="2" s="1"/>
  <c r="AM9" i="2"/>
  <c r="AN9" i="2" s="1"/>
  <c r="AP9" i="2" s="1"/>
  <c r="AR9" i="2" s="1"/>
  <c r="AS8" i="2" s="1"/>
  <c r="AN8" i="2"/>
  <c r="AP10" i="2"/>
  <c r="AO8" i="2"/>
  <c r="I25" i="2"/>
  <c r="I2" i="2" s="1"/>
  <c r="BC19" i="2"/>
  <c r="BC21" i="2"/>
  <c r="BC18" i="2"/>
  <c r="AM14" i="2" l="1"/>
  <c r="AN14" i="2" s="1"/>
  <c r="AP14" i="2" s="1"/>
  <c r="AR14" i="2" s="1"/>
  <c r="AS12" i="2" s="1"/>
  <c r="AN12" i="2"/>
  <c r="AP12" i="2" s="1"/>
  <c r="AQ16" i="2" s="1"/>
  <c r="AR16" i="2" s="1"/>
  <c r="AT16" i="2" s="1"/>
  <c r="AV16" i="2" s="1"/>
  <c r="AP8" i="2"/>
  <c r="AN11" i="2"/>
  <c r="AM15" i="2"/>
  <c r="AN15" i="2" s="1"/>
  <c r="AP15" i="2" s="1"/>
  <c r="AR15" i="2" s="1"/>
  <c r="AS11" i="2" s="1"/>
  <c r="AN6" i="2"/>
  <c r="AM7" i="2"/>
  <c r="AN7" i="2" s="1"/>
  <c r="AP7" i="2" s="1"/>
  <c r="AR7" i="2" s="1"/>
  <c r="AS6" i="2" s="1"/>
  <c r="AQ17" i="2"/>
  <c r="AR17" i="2" s="1"/>
  <c r="AT17" i="2" s="1"/>
  <c r="AV17" i="2" s="1"/>
  <c r="DC4" i="2"/>
  <c r="DC5" i="2" s="1"/>
  <c r="AU12" i="2" l="1"/>
  <c r="AP11" i="2"/>
  <c r="AO6" i="2"/>
  <c r="AP6" i="2" s="1"/>
  <c r="AR8" i="2"/>
  <c r="AQ10" i="2"/>
  <c r="AR10" i="2" s="1"/>
  <c r="AT10" i="2" s="1"/>
  <c r="DD4" i="2"/>
  <c r="DG4" i="2" s="1"/>
  <c r="DC6" i="2"/>
  <c r="DC7" i="2" s="1"/>
  <c r="DD7" i="2" s="1"/>
  <c r="DG7" i="2" s="1"/>
  <c r="DD5" i="2"/>
  <c r="DG5" i="2" s="1"/>
  <c r="AV10" i="2" l="1"/>
  <c r="AU8" i="2"/>
  <c r="AS9" i="2"/>
  <c r="AT9" i="2" s="1"/>
  <c r="AV9" i="2" s="1"/>
  <c r="AX9" i="2" s="1"/>
  <c r="AY8" i="2" s="1"/>
  <c r="AT8" i="2"/>
  <c r="AQ13" i="2"/>
  <c r="AR13" i="2" s="1"/>
  <c r="AT13" i="2" s="1"/>
  <c r="AV13" i="2" s="1"/>
  <c r="AQ11" i="2"/>
  <c r="AR11" i="2" s="1"/>
  <c r="AQ12" i="2"/>
  <c r="AR12" i="2" s="1"/>
  <c r="AR6" i="2"/>
  <c r="DD6" i="2"/>
  <c r="DG6" i="2" s="1"/>
  <c r="DC8" i="2"/>
  <c r="DC9" i="2" s="1"/>
  <c r="DE4" i="2"/>
  <c r="DE5" i="2"/>
  <c r="DF4" i="2"/>
  <c r="DF5" i="2"/>
  <c r="BA21" i="2"/>
  <c r="BA19" i="2"/>
  <c r="BA18" i="2"/>
  <c r="DE7" i="2"/>
  <c r="DF7" i="2"/>
  <c r="AV8" i="2" l="1"/>
  <c r="AS14" i="2"/>
  <c r="AT14" i="2" s="1"/>
  <c r="AV14" i="2" s="1"/>
  <c r="AX14" i="2" s="1"/>
  <c r="AY12" i="2" s="1"/>
  <c r="AT12" i="2"/>
  <c r="AV12" i="2" s="1"/>
  <c r="AW16" i="2" s="1"/>
  <c r="AX16" i="2" s="1"/>
  <c r="AZ16" i="2" s="1"/>
  <c r="BB16" i="2" s="1"/>
  <c r="BC16" i="2" s="1"/>
  <c r="AS7" i="2"/>
  <c r="AT7" i="2" s="1"/>
  <c r="AV7" i="2" s="1"/>
  <c r="AX7" i="2" s="1"/>
  <c r="AY6" i="2" s="1"/>
  <c r="AT6" i="2"/>
  <c r="AS15" i="2"/>
  <c r="AT15" i="2" s="1"/>
  <c r="AV15" i="2" s="1"/>
  <c r="AX15" i="2" s="1"/>
  <c r="AY11" i="2" s="1"/>
  <c r="AT11" i="2"/>
  <c r="DD8" i="2"/>
  <c r="DG8" i="2" s="1"/>
  <c r="DE6" i="2"/>
  <c r="DF6" i="2"/>
  <c r="AW17" i="2"/>
  <c r="AX17" i="2" s="1"/>
  <c r="AZ17" i="2" s="1"/>
  <c r="BD19" i="2"/>
  <c r="BD18" i="2" s="1"/>
  <c r="DV19" i="2"/>
  <c r="DD9" i="2"/>
  <c r="DG9" i="2" s="1"/>
  <c r="DC10" i="2"/>
  <c r="DV18" i="2"/>
  <c r="DE8" i="2" l="1"/>
  <c r="DF8" i="2"/>
  <c r="AX8" i="2"/>
  <c r="AW10" i="2"/>
  <c r="AX10" i="2" s="1"/>
  <c r="AZ10" i="2" s="1"/>
  <c r="BB10" i="2" s="1"/>
  <c r="BC10" i="2" s="1"/>
  <c r="AV11" i="2"/>
  <c r="AU6" i="2"/>
  <c r="AV6" i="2" s="1"/>
  <c r="BB17" i="2"/>
  <c r="BC17" i="2" s="1"/>
  <c r="DF9" i="2"/>
  <c r="DE9" i="2"/>
  <c r="BD21" i="2"/>
  <c r="DD10" i="2"/>
  <c r="DG10" i="2" s="1"/>
  <c r="DE10" i="2"/>
  <c r="DF10" i="2"/>
  <c r="DC11" i="2"/>
  <c r="AZ8" i="2" l="1"/>
  <c r="BB8" i="2" s="1"/>
  <c r="BC8" i="2" s="1"/>
  <c r="AY9" i="2"/>
  <c r="AZ9" i="2" s="1"/>
  <c r="BB9" i="2" s="1"/>
  <c r="BC9" i="2" s="1"/>
  <c r="AW13" i="2"/>
  <c r="AX13" i="2" s="1"/>
  <c r="AZ13" i="2" s="1"/>
  <c r="BB13" i="2" s="1"/>
  <c r="BC13" i="2" s="1"/>
  <c r="AX6" i="2"/>
  <c r="AW11" i="2"/>
  <c r="AX11" i="2" s="1"/>
  <c r="AW12" i="2"/>
  <c r="AX12" i="2" s="1"/>
  <c r="BE18" i="2"/>
  <c r="BF18" i="2" s="1"/>
  <c r="DC12" i="2"/>
  <c r="BE21" i="2"/>
  <c r="DD11" i="2"/>
  <c r="DG11" i="2" s="1"/>
  <c r="DF11" i="2"/>
  <c r="DE11" i="2"/>
  <c r="AZ12" i="2" l="1"/>
  <c r="BB12" i="2" s="1"/>
  <c r="BC12" i="2" s="1"/>
  <c r="AY14" i="2"/>
  <c r="AZ14" i="2" s="1"/>
  <c r="BB14" i="2" s="1"/>
  <c r="BC14" i="2" s="1"/>
  <c r="AY15" i="2"/>
  <c r="AZ15" i="2" s="1"/>
  <c r="BB15" i="2" s="1"/>
  <c r="BC15" i="2" s="1"/>
  <c r="AZ11" i="2"/>
  <c r="BB11" i="2" s="1"/>
  <c r="BC11" i="2" s="1"/>
  <c r="AZ6" i="2"/>
  <c r="AY7" i="2"/>
  <c r="AZ7" i="2" s="1"/>
  <c r="BB7" i="2" s="1"/>
  <c r="BC7" i="2" s="1"/>
  <c r="BA17" i="2"/>
  <c r="DD12" i="2"/>
  <c r="DG12" i="2" s="1"/>
  <c r="DE12" i="2"/>
  <c r="DF12" i="2"/>
  <c r="DC13" i="2"/>
  <c r="BF21" i="2"/>
  <c r="BG21" i="2" s="1"/>
  <c r="BB6" i="2" l="1"/>
  <c r="BC6" i="2" s="1"/>
  <c r="BA2" i="2"/>
  <c r="BA7" i="2" s="1"/>
  <c r="DV7" i="2" s="1"/>
  <c r="BD17" i="2"/>
  <c r="DV17" i="2"/>
  <c r="DD13" i="2"/>
  <c r="DG13" i="2" s="1"/>
  <c r="DE13" i="2"/>
  <c r="DF13" i="2"/>
  <c r="DC14" i="2"/>
  <c r="BG18" i="2"/>
  <c r="BA6" i="2" l="1"/>
  <c r="BA15" i="2"/>
  <c r="DV15" i="2" s="1"/>
  <c r="BA9" i="2"/>
  <c r="DV9" i="2" s="1"/>
  <c r="BA13" i="2"/>
  <c r="BA4" i="2"/>
  <c r="BA5" i="2"/>
  <c r="DV5" i="2" s="1"/>
  <c r="BA10" i="2"/>
  <c r="BA12" i="2"/>
  <c r="BA8" i="2"/>
  <c r="BA14" i="2"/>
  <c r="DV14" i="2" s="1"/>
  <c r="BA16" i="2"/>
  <c r="BA11" i="2"/>
  <c r="BE19" i="2"/>
  <c r="BF19" i="2" s="1"/>
  <c r="BG19" i="2" s="1"/>
  <c r="DD14" i="2"/>
  <c r="DG14" i="2" s="1"/>
  <c r="DF14" i="2"/>
  <c r="DE14" i="2"/>
  <c r="DC15" i="2"/>
  <c r="BD10" i="2" l="1"/>
  <c r="DV10" i="2"/>
  <c r="DV16" i="2"/>
  <c r="BD16" i="2"/>
  <c r="DV12" i="2"/>
  <c r="BD12" i="2"/>
  <c r="BD14" i="2" s="1"/>
  <c r="DV4" i="2"/>
  <c r="BD4" i="2"/>
  <c r="BD5" i="2" s="1"/>
  <c r="DV11" i="2"/>
  <c r="BD11" i="2"/>
  <c r="BD15" i="2" s="1"/>
  <c r="DV13" i="2"/>
  <c r="BD13" i="2"/>
  <c r="BD8" i="2"/>
  <c r="BD9" i="2" s="1"/>
  <c r="DV8" i="2"/>
  <c r="DV6" i="2"/>
  <c r="BD6" i="2"/>
  <c r="BD7" i="2" s="1"/>
  <c r="BE17" i="2"/>
  <c r="BF17" i="2" s="1"/>
  <c r="DD15" i="2"/>
  <c r="DG15" i="2" s="1"/>
  <c r="DF15" i="2"/>
  <c r="DE15" i="2"/>
  <c r="DC16" i="2"/>
  <c r="BE7" i="2" l="1"/>
  <c r="BE14" i="2"/>
  <c r="BE5" i="2"/>
  <c r="BE9" i="2"/>
  <c r="BE10" i="2"/>
  <c r="BF10" i="2" s="1"/>
  <c r="BE11" i="2"/>
  <c r="BF11" i="2" s="1"/>
  <c r="BF15" i="2" s="1"/>
  <c r="BE12" i="2"/>
  <c r="BF12" i="2" s="1"/>
  <c r="BF14" i="2" s="1"/>
  <c r="BE4" i="2"/>
  <c r="BF4" i="2" s="1"/>
  <c r="BF5" i="2" s="1"/>
  <c r="BE15" i="2"/>
  <c r="BE13" i="2"/>
  <c r="BF13" i="2" s="1"/>
  <c r="BE16" i="2"/>
  <c r="BF16" i="2" s="1"/>
  <c r="BE6" i="2"/>
  <c r="BF6" i="2" s="1"/>
  <c r="BF7" i="2" s="1"/>
  <c r="BE8" i="2"/>
  <c r="BF8" i="2" s="1"/>
  <c r="BF9" i="2" s="1"/>
  <c r="DD16" i="2"/>
  <c r="DG16" i="2" s="1"/>
  <c r="DE16" i="2"/>
  <c r="DF16" i="2"/>
  <c r="DC17" i="2"/>
  <c r="BG5" i="2" l="1"/>
  <c r="BG14" i="2"/>
  <c r="BG17" i="2"/>
  <c r="BG16" i="2"/>
  <c r="BG6" i="2"/>
  <c r="BG13" i="2"/>
  <c r="BG7" i="2"/>
  <c r="BG10" i="2"/>
  <c r="BG4" i="2"/>
  <c r="BG11" i="2"/>
  <c r="BG15" i="2"/>
  <c r="BG12" i="2"/>
  <c r="BG8" i="2"/>
  <c r="BG9" i="2"/>
  <c r="DD17" i="2"/>
  <c r="DG17" i="2" s="1"/>
  <c r="DF17" i="2"/>
  <c r="DE17" i="2"/>
  <c r="DC18" i="2"/>
  <c r="BI11" i="2" l="1"/>
  <c r="BI36" i="2"/>
  <c r="BI79" i="2"/>
  <c r="BI122" i="2"/>
  <c r="BI164" i="2"/>
  <c r="BI225" i="2"/>
  <c r="BI289" i="2"/>
  <c r="BI353" i="2"/>
  <c r="BI417" i="2"/>
  <c r="BI449" i="2"/>
  <c r="BI481" i="2"/>
  <c r="BI37" i="2"/>
  <c r="BI165" i="2"/>
  <c r="BI235" i="2"/>
  <c r="BI299" i="2"/>
  <c r="BI363" i="2"/>
  <c r="BI22" i="2"/>
  <c r="BI64" i="2"/>
  <c r="BI107" i="2"/>
  <c r="BI150" i="2"/>
  <c r="BI199" i="2"/>
  <c r="BI263" i="2"/>
  <c r="BI327" i="2"/>
  <c r="BI391" i="2"/>
  <c r="BI434" i="2"/>
  <c r="BI466" i="2"/>
  <c r="BI498" i="2"/>
  <c r="BI97" i="2"/>
  <c r="BI204" i="2"/>
  <c r="BI268" i="2"/>
  <c r="BI332" i="2"/>
  <c r="BI396" i="2"/>
  <c r="BI39" i="2"/>
  <c r="BI82" i="2"/>
  <c r="BI124" i="2"/>
  <c r="BI167" i="2"/>
  <c r="BI223" i="2"/>
  <c r="BI287" i="2"/>
  <c r="BI351" i="2"/>
  <c r="BI415" i="2"/>
  <c r="BI447" i="2"/>
  <c r="BI479" i="2"/>
  <c r="BI13" i="2"/>
  <c r="BI141" i="2"/>
  <c r="BI219" i="2"/>
  <c r="BI283" i="2"/>
  <c r="BI347" i="2"/>
  <c r="BI411" i="2"/>
  <c r="BI137" i="2"/>
  <c r="BI220" i="2"/>
  <c r="BI284" i="2"/>
  <c r="BI348" i="2"/>
  <c r="BI412" i="2"/>
  <c r="BI384" i="2"/>
  <c r="BI206" i="2"/>
  <c r="BI131" i="2"/>
  <c r="BI51" i="2"/>
  <c r="BI464" i="2"/>
  <c r="BI329" i="2"/>
  <c r="BI147" i="2"/>
  <c r="BI72" i="2"/>
  <c r="BI480" i="2"/>
  <c r="BI152" i="2"/>
  <c r="BI94" i="2"/>
  <c r="BI366" i="2"/>
  <c r="BI67" i="2"/>
  <c r="BI9" i="2"/>
  <c r="BI42" i="2"/>
  <c r="BI84" i="2"/>
  <c r="BI127" i="2"/>
  <c r="BI170" i="2"/>
  <c r="BI230" i="2"/>
  <c r="BI294" i="2"/>
  <c r="BI358" i="2"/>
  <c r="BI421" i="2"/>
  <c r="BI453" i="2"/>
  <c r="BI485" i="2"/>
  <c r="BI53" i="2"/>
  <c r="BI180" i="2"/>
  <c r="BI244" i="2"/>
  <c r="BI308" i="2"/>
  <c r="BI372" i="2"/>
  <c r="BI27" i="2"/>
  <c r="BI70" i="2"/>
  <c r="BI112" i="2"/>
  <c r="BI155" i="2"/>
  <c r="BI208" i="2"/>
  <c r="BI272" i="2"/>
  <c r="BI336" i="2"/>
  <c r="BI400" i="2"/>
  <c r="BI438" i="2"/>
  <c r="BI470" i="2"/>
  <c r="BI502" i="2"/>
  <c r="BI113" i="2"/>
  <c r="BI213" i="2"/>
  <c r="BI277" i="2"/>
  <c r="BI341" i="2"/>
  <c r="BI405" i="2"/>
  <c r="BI44" i="2"/>
  <c r="BI87" i="2"/>
  <c r="BI130" i="2"/>
  <c r="BI172" i="2"/>
  <c r="BI232" i="2"/>
  <c r="BI296" i="2"/>
  <c r="BI360" i="2"/>
  <c r="BI419" i="2"/>
  <c r="BI451" i="2"/>
  <c r="BI483" i="2"/>
  <c r="BI29" i="2"/>
  <c r="BI157" i="2"/>
  <c r="BI228" i="2"/>
  <c r="BI292" i="2"/>
  <c r="BI356" i="2"/>
  <c r="BI25" i="2"/>
  <c r="BI153" i="2"/>
  <c r="BI229" i="2"/>
  <c r="BI293" i="2"/>
  <c r="BI357" i="2"/>
  <c r="BI35" i="2"/>
  <c r="BI420" i="2"/>
  <c r="BI279" i="2"/>
  <c r="BI174" i="2"/>
  <c r="BI496" i="2"/>
  <c r="BI115" i="2"/>
  <c r="BI5" i="2"/>
  <c r="BI47" i="2"/>
  <c r="BI90" i="2"/>
  <c r="BI132" i="2"/>
  <c r="BI175" i="2"/>
  <c r="BI239" i="2"/>
  <c r="BI303" i="2"/>
  <c r="BI367" i="2"/>
  <c r="BI425" i="2"/>
  <c r="BI457" i="2"/>
  <c r="BI489" i="2"/>
  <c r="BI69" i="2"/>
  <c r="BI189" i="2"/>
  <c r="BI253" i="2"/>
  <c r="BI317" i="2"/>
  <c r="BI381" i="2"/>
  <c r="BI32" i="2"/>
  <c r="BI75" i="2"/>
  <c r="BI118" i="2"/>
  <c r="BI160" i="2"/>
  <c r="BI217" i="2"/>
  <c r="BI281" i="2"/>
  <c r="BI345" i="2"/>
  <c r="BI409" i="2"/>
  <c r="BI442" i="2"/>
  <c r="BI474" i="2"/>
  <c r="BI6" i="2"/>
  <c r="BI129" i="2"/>
  <c r="BI218" i="2"/>
  <c r="BI282" i="2"/>
  <c r="BI346" i="2"/>
  <c r="BI410" i="2"/>
  <c r="BI50" i="2"/>
  <c r="BI92" i="2"/>
  <c r="BI135" i="2"/>
  <c r="BI177" i="2"/>
  <c r="BI241" i="2"/>
  <c r="BI305" i="2"/>
  <c r="BI369" i="2"/>
  <c r="BI423" i="2"/>
  <c r="BI455" i="2"/>
  <c r="BI487" i="2"/>
  <c r="BI45" i="2"/>
  <c r="BI173" i="2"/>
  <c r="BI237" i="2"/>
  <c r="BI301" i="2"/>
  <c r="BI365" i="2"/>
  <c r="BI41" i="2"/>
  <c r="BI169" i="2"/>
  <c r="BI234" i="2"/>
  <c r="BI298" i="2"/>
  <c r="BI362" i="2"/>
  <c r="BI78" i="2"/>
  <c r="BI452" i="2"/>
  <c r="BI352" i="2"/>
  <c r="BI247" i="2"/>
  <c r="BI136" i="2"/>
  <c r="BI14" i="2"/>
  <c r="BI436" i="2"/>
  <c r="BI297" i="2"/>
  <c r="BI158" i="2"/>
  <c r="BI375" i="2"/>
  <c r="BI444" i="2"/>
  <c r="BI19" i="2"/>
  <c r="BP19" i="2" s="1"/>
  <c r="BI4" i="2"/>
  <c r="BI52" i="2"/>
  <c r="BI95" i="2"/>
  <c r="BI138" i="2"/>
  <c r="BI184" i="2"/>
  <c r="BI248" i="2"/>
  <c r="BI312" i="2"/>
  <c r="BI376" i="2"/>
  <c r="BI429" i="2"/>
  <c r="BI461" i="2"/>
  <c r="BI493" i="2"/>
  <c r="BI85" i="2"/>
  <c r="BI194" i="2"/>
  <c r="BI258" i="2"/>
  <c r="BI322" i="2"/>
  <c r="BI386" i="2"/>
  <c r="BI38" i="2"/>
  <c r="BI80" i="2"/>
  <c r="BI123" i="2"/>
  <c r="BI166" i="2"/>
  <c r="BI222" i="2"/>
  <c r="BI286" i="2"/>
  <c r="BI350" i="2"/>
  <c r="BI414" i="2"/>
  <c r="BI446" i="2"/>
  <c r="BI478" i="2"/>
  <c r="BI17" i="2"/>
  <c r="BI145" i="2"/>
  <c r="BI227" i="2"/>
  <c r="BI291" i="2"/>
  <c r="BI355" i="2"/>
  <c r="BI12" i="2"/>
  <c r="BI55" i="2"/>
  <c r="BI98" i="2"/>
  <c r="BI140" i="2"/>
  <c r="BI182" i="2"/>
  <c r="BI246" i="2"/>
  <c r="BI310" i="2"/>
  <c r="BI374" i="2"/>
  <c r="BI427" i="2"/>
  <c r="BI459" i="2"/>
  <c r="BI491" i="2"/>
  <c r="BI61" i="2"/>
  <c r="BI178" i="2"/>
  <c r="BI242" i="2"/>
  <c r="BI306" i="2"/>
  <c r="BI370" i="2"/>
  <c r="BI57" i="2"/>
  <c r="BI179" i="2"/>
  <c r="BI243" i="2"/>
  <c r="BI307" i="2"/>
  <c r="BI371" i="2"/>
  <c r="BI120" i="2"/>
  <c r="BI484" i="2"/>
  <c r="BI424" i="2"/>
  <c r="BI320" i="2"/>
  <c r="BI215" i="2"/>
  <c r="BI56" i="2"/>
  <c r="BI468" i="2"/>
  <c r="BI334" i="2"/>
  <c r="BI233" i="2"/>
  <c r="BI110" i="2"/>
  <c r="BI488" i="2"/>
  <c r="BI343" i="2"/>
  <c r="BI15" i="2"/>
  <c r="BI58" i="2"/>
  <c r="BI100" i="2"/>
  <c r="BI143" i="2"/>
  <c r="BI193" i="2"/>
  <c r="BI257" i="2"/>
  <c r="BI321" i="2"/>
  <c r="BI385" i="2"/>
  <c r="BI433" i="2"/>
  <c r="BI465" i="2"/>
  <c r="BI497" i="2"/>
  <c r="BI101" i="2"/>
  <c r="BI203" i="2"/>
  <c r="BI267" i="2"/>
  <c r="BI331" i="2"/>
  <c r="BI395" i="2"/>
  <c r="BI43" i="2"/>
  <c r="BI86" i="2"/>
  <c r="BI128" i="2"/>
  <c r="BI171" i="2"/>
  <c r="BI231" i="2"/>
  <c r="BI295" i="2"/>
  <c r="BI359" i="2"/>
  <c r="BI418" i="2"/>
  <c r="BI450" i="2"/>
  <c r="BI482" i="2"/>
  <c r="BI33" i="2"/>
  <c r="BI161" i="2"/>
  <c r="BI236" i="2"/>
  <c r="BI300" i="2"/>
  <c r="BI364" i="2"/>
  <c r="BI18" i="2"/>
  <c r="BQ18" i="2" s="1"/>
  <c r="CG18" i="2" s="1"/>
  <c r="BI60" i="2"/>
  <c r="BI103" i="2"/>
  <c r="BI146" i="2"/>
  <c r="BI191" i="2"/>
  <c r="BI255" i="2"/>
  <c r="BI319" i="2"/>
  <c r="BI383" i="2"/>
  <c r="BI431" i="2"/>
  <c r="BI463" i="2"/>
  <c r="BI495" i="2"/>
  <c r="BI77" i="2"/>
  <c r="BI187" i="2"/>
  <c r="BI251" i="2"/>
  <c r="BI315" i="2"/>
  <c r="BI379" i="2"/>
  <c r="BI73" i="2"/>
  <c r="BI188" i="2"/>
  <c r="BI252" i="2"/>
  <c r="BI316" i="2"/>
  <c r="BI380" i="2"/>
  <c r="BI163" i="2"/>
  <c r="BI40" i="2"/>
  <c r="BI456" i="2"/>
  <c r="BI393" i="2"/>
  <c r="BI288" i="2"/>
  <c r="BI99" i="2"/>
  <c r="BI500" i="2"/>
  <c r="BI407" i="2"/>
  <c r="BI270" i="2"/>
  <c r="BI192" i="2"/>
  <c r="BI201" i="2"/>
  <c r="BI142" i="2"/>
  <c r="BI20" i="2"/>
  <c r="BI63" i="2"/>
  <c r="BI106" i="2"/>
  <c r="BI148" i="2"/>
  <c r="BI198" i="2"/>
  <c r="BI262" i="2"/>
  <c r="BI326" i="2"/>
  <c r="BI390" i="2"/>
  <c r="BI437" i="2"/>
  <c r="BI469" i="2"/>
  <c r="BI501" i="2"/>
  <c r="BI117" i="2"/>
  <c r="BI212" i="2"/>
  <c r="BI276" i="2"/>
  <c r="BI340" i="2"/>
  <c r="BI404" i="2"/>
  <c r="BI48" i="2"/>
  <c r="BI91" i="2"/>
  <c r="BI134" i="2"/>
  <c r="BI176" i="2"/>
  <c r="BI240" i="2"/>
  <c r="BI304" i="2"/>
  <c r="BI368" i="2"/>
  <c r="BI422" i="2"/>
  <c r="BI454" i="2"/>
  <c r="BI486" i="2"/>
  <c r="BI49" i="2"/>
  <c r="BI181" i="2"/>
  <c r="BI245" i="2"/>
  <c r="BI309" i="2"/>
  <c r="BI373" i="2"/>
  <c r="BI23" i="2"/>
  <c r="BI66" i="2"/>
  <c r="BI108" i="2"/>
  <c r="BI151" i="2"/>
  <c r="BI200" i="2"/>
  <c r="BI264" i="2"/>
  <c r="BI328" i="2"/>
  <c r="BI392" i="2"/>
  <c r="BI435" i="2"/>
  <c r="BI467" i="2"/>
  <c r="BI499" i="2"/>
  <c r="BI93" i="2"/>
  <c r="BI196" i="2"/>
  <c r="BI260" i="2"/>
  <c r="BI324" i="2"/>
  <c r="BI388" i="2"/>
  <c r="BI89" i="2"/>
  <c r="BI197" i="2"/>
  <c r="BI261" i="2"/>
  <c r="BI325" i="2"/>
  <c r="BI389" i="2"/>
  <c r="BI83" i="2"/>
  <c r="BI428" i="2"/>
  <c r="BI361" i="2"/>
  <c r="BI476" i="2"/>
  <c r="BI26" i="2"/>
  <c r="BI68" i="2"/>
  <c r="BI111" i="2"/>
  <c r="BI154" i="2"/>
  <c r="BI207" i="2"/>
  <c r="BI271" i="2"/>
  <c r="BI335" i="2"/>
  <c r="BI399" i="2"/>
  <c r="BI441" i="2"/>
  <c r="BI473" i="2"/>
  <c r="BI10" i="2"/>
  <c r="BI133" i="2"/>
  <c r="BI221" i="2"/>
  <c r="BI285" i="2"/>
  <c r="BI349" i="2"/>
  <c r="BI413" i="2"/>
  <c r="BI54" i="2"/>
  <c r="BI96" i="2"/>
  <c r="BI139" i="2"/>
  <c r="BI185" i="2"/>
  <c r="BI249" i="2"/>
  <c r="BI313" i="2"/>
  <c r="BI377" i="2"/>
  <c r="BI426" i="2"/>
  <c r="BI458" i="2"/>
  <c r="BI490" i="2"/>
  <c r="BI65" i="2"/>
  <c r="BI186" i="2"/>
  <c r="BI250" i="2"/>
  <c r="BI314" i="2"/>
  <c r="BI378" i="2"/>
  <c r="BI28" i="2"/>
  <c r="BI71" i="2"/>
  <c r="BI114" i="2"/>
  <c r="BI156" i="2"/>
  <c r="BI209" i="2"/>
  <c r="BI273" i="2"/>
  <c r="BI337" i="2"/>
  <c r="BI401" i="2"/>
  <c r="BI439" i="2"/>
  <c r="BI471" i="2"/>
  <c r="BI503" i="2"/>
  <c r="BI109" i="2"/>
  <c r="BI205" i="2"/>
  <c r="BI269" i="2"/>
  <c r="BI333" i="2"/>
  <c r="BI397" i="2"/>
  <c r="BI105" i="2"/>
  <c r="BI202" i="2"/>
  <c r="BI266" i="2"/>
  <c r="BI330" i="2"/>
  <c r="BI394" i="2"/>
  <c r="BI238" i="2"/>
  <c r="BI126" i="2"/>
  <c r="BI46" i="2"/>
  <c r="BI460" i="2"/>
  <c r="BI398" i="2"/>
  <c r="BI183" i="2"/>
  <c r="BI62" i="2"/>
  <c r="BI472" i="2"/>
  <c r="BI416" i="2"/>
  <c r="BI265" i="2"/>
  <c r="BI440" i="2"/>
  <c r="BI8" i="2"/>
  <c r="BI31" i="2"/>
  <c r="BI74" i="2"/>
  <c r="BI116" i="2"/>
  <c r="BI159" i="2"/>
  <c r="BI216" i="2"/>
  <c r="BI280" i="2"/>
  <c r="BI344" i="2"/>
  <c r="BI408" i="2"/>
  <c r="BI445" i="2"/>
  <c r="BI477" i="2"/>
  <c r="BI21" i="2"/>
  <c r="BI149" i="2"/>
  <c r="BI226" i="2"/>
  <c r="BI290" i="2"/>
  <c r="BI354" i="2"/>
  <c r="BI16" i="2"/>
  <c r="BI59" i="2"/>
  <c r="BI102" i="2"/>
  <c r="BI144" i="2"/>
  <c r="BI190" i="2"/>
  <c r="BI254" i="2"/>
  <c r="BI318" i="2"/>
  <c r="BI382" i="2"/>
  <c r="BI430" i="2"/>
  <c r="BI462" i="2"/>
  <c r="BI494" i="2"/>
  <c r="BI81" i="2"/>
  <c r="BI195" i="2"/>
  <c r="BI259" i="2"/>
  <c r="BI323" i="2"/>
  <c r="BI387" i="2"/>
  <c r="BI34" i="2"/>
  <c r="BI76" i="2"/>
  <c r="BI119" i="2"/>
  <c r="BI162" i="2"/>
  <c r="BI214" i="2"/>
  <c r="BI278" i="2"/>
  <c r="BI342" i="2"/>
  <c r="BI406" i="2"/>
  <c r="BI443" i="2"/>
  <c r="BI475" i="2"/>
  <c r="BI7" i="2"/>
  <c r="BI125" i="2"/>
  <c r="BI210" i="2"/>
  <c r="BI274" i="2"/>
  <c r="BI338" i="2"/>
  <c r="BI402" i="2"/>
  <c r="BI121" i="2"/>
  <c r="BI211" i="2"/>
  <c r="BI275" i="2"/>
  <c r="BI339" i="2"/>
  <c r="BI403" i="2"/>
  <c r="BI311" i="2"/>
  <c r="BI168" i="2"/>
  <c r="BI88" i="2"/>
  <c r="BI492" i="2"/>
  <c r="BI432" i="2"/>
  <c r="BI256" i="2"/>
  <c r="BI104" i="2"/>
  <c r="BI30" i="2"/>
  <c r="BI448" i="2"/>
  <c r="BI24" i="2"/>
  <c r="BI224" i="2"/>
  <c r="BI302" i="2"/>
  <c r="DD18" i="2"/>
  <c r="DG18" i="2" s="1"/>
  <c r="DE18" i="2"/>
  <c r="DF18" i="2"/>
  <c r="DC19" i="2"/>
  <c r="BQ19" i="2" l="1"/>
  <c r="CE19" i="2"/>
  <c r="BV19" i="2"/>
  <c r="CC19" i="2"/>
  <c r="CA19" i="2"/>
  <c r="BW19" i="2"/>
  <c r="BY19" i="2"/>
  <c r="CA18" i="2"/>
  <c r="CC18" i="2" s="1"/>
  <c r="BN30" i="2"/>
  <c r="BQ30" i="2"/>
  <c r="BU30" i="2"/>
  <c r="BK30" i="2"/>
  <c r="BR30" i="2"/>
  <c r="BJ30" i="2"/>
  <c r="BO30" i="2"/>
  <c r="BP30" i="2"/>
  <c r="BU403" i="2"/>
  <c r="BO403" i="2"/>
  <c r="BQ403" i="2"/>
  <c r="BJ403" i="2"/>
  <c r="BR403" i="2"/>
  <c r="BP403" i="2"/>
  <c r="BK403" i="2"/>
  <c r="BN403" i="2"/>
  <c r="BQ210" i="2"/>
  <c r="BK210" i="2"/>
  <c r="BR210" i="2"/>
  <c r="BU210" i="2"/>
  <c r="BP210" i="2"/>
  <c r="BN210" i="2"/>
  <c r="BJ210" i="2"/>
  <c r="BO210" i="2"/>
  <c r="BQ214" i="2"/>
  <c r="BJ214" i="2"/>
  <c r="BU214" i="2"/>
  <c r="BR214" i="2"/>
  <c r="BP214" i="2"/>
  <c r="BK214" i="2"/>
  <c r="BN214" i="2"/>
  <c r="BO214" i="2"/>
  <c r="BQ195" i="2"/>
  <c r="BR195" i="2"/>
  <c r="BK195" i="2"/>
  <c r="BU195" i="2"/>
  <c r="BJ195" i="2"/>
  <c r="BP195" i="2"/>
  <c r="BN195" i="2"/>
  <c r="BO195" i="2"/>
  <c r="BK190" i="2"/>
  <c r="BN190" i="2"/>
  <c r="BP190" i="2"/>
  <c r="BJ190" i="2"/>
  <c r="BU190" i="2"/>
  <c r="BR190" i="2"/>
  <c r="BO190" i="2"/>
  <c r="BQ190" i="2"/>
  <c r="BU149" i="2"/>
  <c r="BQ149" i="2"/>
  <c r="BO149" i="2"/>
  <c r="BJ149" i="2"/>
  <c r="BK149" i="2"/>
  <c r="BP149" i="2"/>
  <c r="BR149" i="2"/>
  <c r="BN149" i="2"/>
  <c r="BQ159" i="2"/>
  <c r="BK159" i="2"/>
  <c r="BU159" i="2"/>
  <c r="BJ159" i="2"/>
  <c r="BP159" i="2"/>
  <c r="BN159" i="2"/>
  <c r="BR159" i="2"/>
  <c r="BO159" i="2"/>
  <c r="BN472" i="2"/>
  <c r="BK472" i="2"/>
  <c r="BR472" i="2"/>
  <c r="BQ472" i="2"/>
  <c r="BU472" i="2"/>
  <c r="BO472" i="2"/>
  <c r="BJ472" i="2"/>
  <c r="BP472" i="2"/>
  <c r="BN394" i="2"/>
  <c r="BQ394" i="2"/>
  <c r="BU394" i="2"/>
  <c r="BO394" i="2"/>
  <c r="BJ394" i="2"/>
  <c r="BR394" i="2"/>
  <c r="BK394" i="2"/>
  <c r="BP394" i="2"/>
  <c r="BN205" i="2"/>
  <c r="BQ205" i="2"/>
  <c r="BO205" i="2"/>
  <c r="BJ205" i="2"/>
  <c r="BU205" i="2"/>
  <c r="BK205" i="2"/>
  <c r="BP205" i="2"/>
  <c r="BR205" i="2"/>
  <c r="BN209" i="2"/>
  <c r="BQ209" i="2"/>
  <c r="BU209" i="2"/>
  <c r="BJ209" i="2"/>
  <c r="BK209" i="2"/>
  <c r="BO209" i="2"/>
  <c r="BP209" i="2"/>
  <c r="BR209" i="2"/>
  <c r="BK186" i="2"/>
  <c r="BN186" i="2"/>
  <c r="BQ186" i="2"/>
  <c r="BO186" i="2"/>
  <c r="BP186" i="2"/>
  <c r="BJ186" i="2"/>
  <c r="BU186" i="2"/>
  <c r="BR186" i="2"/>
  <c r="BU185" i="2"/>
  <c r="BQ185" i="2"/>
  <c r="BJ185" i="2"/>
  <c r="BK185" i="2"/>
  <c r="BR185" i="2"/>
  <c r="BN185" i="2"/>
  <c r="BO185" i="2"/>
  <c r="BP185" i="2"/>
  <c r="BU133" i="2"/>
  <c r="BQ133" i="2"/>
  <c r="BO133" i="2"/>
  <c r="BJ133" i="2"/>
  <c r="BK133" i="2"/>
  <c r="BR133" i="2"/>
  <c r="BP133" i="2"/>
  <c r="BN133" i="2"/>
  <c r="BQ154" i="2"/>
  <c r="BJ154" i="2"/>
  <c r="BU154" i="2"/>
  <c r="BR154" i="2"/>
  <c r="BP154" i="2"/>
  <c r="BN154" i="2"/>
  <c r="BO154" i="2"/>
  <c r="BK154" i="2"/>
  <c r="BK389" i="2"/>
  <c r="BU389" i="2"/>
  <c r="BN389" i="2"/>
  <c r="BQ389" i="2"/>
  <c r="BO389" i="2"/>
  <c r="BJ389" i="2"/>
  <c r="BR389" i="2"/>
  <c r="BP389" i="2"/>
  <c r="BN196" i="2"/>
  <c r="BO196" i="2"/>
  <c r="BJ196" i="2"/>
  <c r="BQ196" i="2"/>
  <c r="BK196" i="2"/>
  <c r="BU196" i="2"/>
  <c r="BR196" i="2"/>
  <c r="BP196" i="2"/>
  <c r="BJ200" i="2"/>
  <c r="BN200" i="2"/>
  <c r="BO200" i="2"/>
  <c r="BQ200" i="2"/>
  <c r="BK200" i="2"/>
  <c r="BU200" i="2"/>
  <c r="BR200" i="2"/>
  <c r="BP200" i="2"/>
  <c r="BR181" i="2"/>
  <c r="BN181" i="2"/>
  <c r="BO181" i="2"/>
  <c r="BU181" i="2"/>
  <c r="BJ181" i="2"/>
  <c r="BQ181" i="2"/>
  <c r="BK181" i="2"/>
  <c r="BP181" i="2"/>
  <c r="BR176" i="2"/>
  <c r="BN176" i="2"/>
  <c r="BO176" i="2"/>
  <c r="BQ176" i="2"/>
  <c r="BU176" i="2"/>
  <c r="BK176" i="2"/>
  <c r="BJ176" i="2"/>
  <c r="BP176" i="2"/>
  <c r="BJ117" i="2"/>
  <c r="BK117" i="2"/>
  <c r="BN117" i="2"/>
  <c r="BR117" i="2"/>
  <c r="BO117" i="2"/>
  <c r="BP117" i="2"/>
  <c r="BU117" i="2"/>
  <c r="BQ117" i="2"/>
  <c r="BJ148" i="2"/>
  <c r="BU148" i="2"/>
  <c r="BK148" i="2"/>
  <c r="BR148" i="2"/>
  <c r="BN148" i="2"/>
  <c r="BO148" i="2"/>
  <c r="BQ148" i="2"/>
  <c r="BP148" i="2"/>
  <c r="BN407" i="2"/>
  <c r="BU407" i="2"/>
  <c r="BK407" i="2"/>
  <c r="BP407" i="2"/>
  <c r="BQ407" i="2"/>
  <c r="BO407" i="2"/>
  <c r="BR407" i="2"/>
  <c r="BJ407" i="2"/>
  <c r="BQ380" i="2"/>
  <c r="BU380" i="2"/>
  <c r="BO380" i="2"/>
  <c r="BJ380" i="2"/>
  <c r="BP380" i="2"/>
  <c r="BN380" i="2"/>
  <c r="BR380" i="2"/>
  <c r="BK380" i="2"/>
  <c r="BJ187" i="2"/>
  <c r="BN187" i="2"/>
  <c r="BO187" i="2"/>
  <c r="BU187" i="2"/>
  <c r="BK187" i="2"/>
  <c r="BQ187" i="2"/>
  <c r="BP187" i="2"/>
  <c r="BR187" i="2"/>
  <c r="BR191" i="2"/>
  <c r="BQ191" i="2"/>
  <c r="BU191" i="2"/>
  <c r="BO191" i="2"/>
  <c r="BK191" i="2"/>
  <c r="BP191" i="2"/>
  <c r="BJ191" i="2"/>
  <c r="BN191" i="2"/>
  <c r="BO161" i="2"/>
  <c r="BU161" i="2"/>
  <c r="BJ161" i="2"/>
  <c r="BQ161" i="2"/>
  <c r="BK161" i="2"/>
  <c r="BP161" i="2"/>
  <c r="BR161" i="2"/>
  <c r="BN161" i="2"/>
  <c r="BN171" i="2"/>
  <c r="BO171" i="2"/>
  <c r="BQ171" i="2"/>
  <c r="BK171" i="2"/>
  <c r="BU171" i="2"/>
  <c r="BJ171" i="2"/>
  <c r="BP171" i="2"/>
  <c r="BR171" i="2"/>
  <c r="BO101" i="2"/>
  <c r="BQ101" i="2"/>
  <c r="BN101" i="2"/>
  <c r="BP101" i="2"/>
  <c r="BJ101" i="2"/>
  <c r="BU101" i="2"/>
  <c r="BK101" i="2"/>
  <c r="BR101" i="2"/>
  <c r="BN143" i="2"/>
  <c r="BR143" i="2"/>
  <c r="BO143" i="2"/>
  <c r="BU143" i="2"/>
  <c r="BP143" i="2"/>
  <c r="BQ143" i="2"/>
  <c r="BK143" i="2"/>
  <c r="BJ143" i="2"/>
  <c r="BO334" i="2"/>
  <c r="BU334" i="2"/>
  <c r="BJ334" i="2"/>
  <c r="BN334" i="2"/>
  <c r="BR334" i="2"/>
  <c r="BP334" i="2"/>
  <c r="BQ334" i="2"/>
  <c r="BK334" i="2"/>
  <c r="BO371" i="2"/>
  <c r="BQ371" i="2"/>
  <c r="BJ371" i="2"/>
  <c r="BR371" i="2"/>
  <c r="BP371" i="2"/>
  <c r="BN371" i="2"/>
  <c r="BK371" i="2"/>
  <c r="BU371" i="2"/>
  <c r="BU178" i="2"/>
  <c r="BR178" i="2"/>
  <c r="BK178" i="2"/>
  <c r="BN178" i="2"/>
  <c r="BP178" i="2"/>
  <c r="BO178" i="2"/>
  <c r="BQ178" i="2"/>
  <c r="BJ178" i="2"/>
  <c r="BJ182" i="2"/>
  <c r="BU182" i="2"/>
  <c r="BR182" i="2"/>
  <c r="BP182" i="2"/>
  <c r="BK182" i="2"/>
  <c r="BN182" i="2"/>
  <c r="BO182" i="2"/>
  <c r="BQ182" i="2"/>
  <c r="BU145" i="2"/>
  <c r="BN145" i="2"/>
  <c r="BO145" i="2"/>
  <c r="BJ145" i="2"/>
  <c r="BK145" i="2"/>
  <c r="BR145" i="2"/>
  <c r="BP145" i="2"/>
  <c r="BQ145" i="2"/>
  <c r="BJ166" i="2"/>
  <c r="BU166" i="2"/>
  <c r="BR166" i="2"/>
  <c r="BP166" i="2"/>
  <c r="BK166" i="2"/>
  <c r="BN166" i="2"/>
  <c r="BO166" i="2"/>
  <c r="BQ166" i="2"/>
  <c r="BU85" i="2"/>
  <c r="BJ85" i="2"/>
  <c r="BO85" i="2"/>
  <c r="BK85" i="2"/>
  <c r="BQ85" i="2"/>
  <c r="BR85" i="2"/>
  <c r="BP85" i="2"/>
  <c r="BN85" i="2"/>
  <c r="BQ138" i="2"/>
  <c r="BP138" i="2"/>
  <c r="BJ138" i="2"/>
  <c r="BU138" i="2"/>
  <c r="BR138" i="2"/>
  <c r="BN138" i="2"/>
  <c r="BO138" i="2"/>
  <c r="BK138" i="2"/>
  <c r="BJ297" i="2"/>
  <c r="BU297" i="2"/>
  <c r="BK297" i="2"/>
  <c r="BP297" i="2"/>
  <c r="BR297" i="2"/>
  <c r="BN297" i="2"/>
  <c r="BO297" i="2"/>
  <c r="BQ297" i="2"/>
  <c r="BQ362" i="2"/>
  <c r="BU362" i="2"/>
  <c r="BO362" i="2"/>
  <c r="BJ362" i="2"/>
  <c r="BR362" i="2"/>
  <c r="BK362" i="2"/>
  <c r="BP362" i="2"/>
  <c r="BN362" i="2"/>
  <c r="BO173" i="2"/>
  <c r="BU173" i="2"/>
  <c r="BJ173" i="2"/>
  <c r="BQ173" i="2"/>
  <c r="BK173" i="2"/>
  <c r="BP173" i="2"/>
  <c r="BR173" i="2"/>
  <c r="BN173" i="2"/>
  <c r="BU177" i="2"/>
  <c r="BJ177" i="2"/>
  <c r="BQ177" i="2"/>
  <c r="BK177" i="2"/>
  <c r="BP177" i="2"/>
  <c r="BR177" i="2"/>
  <c r="BN177" i="2"/>
  <c r="BO177" i="2"/>
  <c r="BQ129" i="2"/>
  <c r="BN129" i="2"/>
  <c r="BU129" i="2"/>
  <c r="BJ129" i="2"/>
  <c r="BO129" i="2"/>
  <c r="BK129" i="2"/>
  <c r="BR129" i="2"/>
  <c r="BP129" i="2"/>
  <c r="BQ160" i="2"/>
  <c r="BU160" i="2"/>
  <c r="BJ160" i="2"/>
  <c r="BK160" i="2"/>
  <c r="BP160" i="2"/>
  <c r="BR160" i="2"/>
  <c r="BN160" i="2"/>
  <c r="BO160" i="2"/>
  <c r="BN69" i="2"/>
  <c r="BJ69" i="2"/>
  <c r="BU69" i="2"/>
  <c r="BK69" i="2"/>
  <c r="BP69" i="2"/>
  <c r="BQ69" i="2"/>
  <c r="BR69" i="2"/>
  <c r="BO69" i="2"/>
  <c r="BQ132" i="2"/>
  <c r="BP132" i="2"/>
  <c r="BJ132" i="2"/>
  <c r="BU132" i="2"/>
  <c r="BK132" i="2"/>
  <c r="BR132" i="2"/>
  <c r="BN132" i="2"/>
  <c r="BO132" i="2"/>
  <c r="BU420" i="2"/>
  <c r="BO420" i="2"/>
  <c r="BP420" i="2"/>
  <c r="BJ420" i="2"/>
  <c r="BR420" i="2"/>
  <c r="BN420" i="2"/>
  <c r="BK420" i="2"/>
  <c r="BQ420" i="2"/>
  <c r="BJ292" i="2"/>
  <c r="BO292" i="2"/>
  <c r="BN292" i="2"/>
  <c r="BK292" i="2"/>
  <c r="BU292" i="2"/>
  <c r="BR292" i="2"/>
  <c r="BP292" i="2"/>
  <c r="BQ292" i="2"/>
  <c r="BO296" i="2"/>
  <c r="BN296" i="2"/>
  <c r="BK296" i="2"/>
  <c r="BU296" i="2"/>
  <c r="BR296" i="2"/>
  <c r="BP296" i="2"/>
  <c r="BJ296" i="2"/>
  <c r="BQ296" i="2"/>
  <c r="BQ277" i="2"/>
  <c r="BU277" i="2"/>
  <c r="BJ277" i="2"/>
  <c r="BK277" i="2"/>
  <c r="BP277" i="2"/>
  <c r="BR277" i="2"/>
  <c r="BN277" i="2"/>
  <c r="BO277" i="2"/>
  <c r="BO272" i="2"/>
  <c r="BN272" i="2"/>
  <c r="BU272" i="2"/>
  <c r="BK272" i="2"/>
  <c r="BJ272" i="2"/>
  <c r="BP272" i="2"/>
  <c r="BR272" i="2"/>
  <c r="BQ272" i="2"/>
  <c r="BQ244" i="2"/>
  <c r="BP244" i="2"/>
  <c r="BU244" i="2"/>
  <c r="BJ244" i="2"/>
  <c r="BK244" i="2"/>
  <c r="BR244" i="2"/>
  <c r="BN244" i="2"/>
  <c r="BO244" i="2"/>
  <c r="BQ230" i="2"/>
  <c r="BJ230" i="2"/>
  <c r="BU230" i="2"/>
  <c r="BR230" i="2"/>
  <c r="BP230" i="2"/>
  <c r="BK230" i="2"/>
  <c r="BN230" i="2"/>
  <c r="BO230" i="2"/>
  <c r="BJ94" i="2"/>
  <c r="BP94" i="2"/>
  <c r="BR94" i="2"/>
  <c r="BK94" i="2"/>
  <c r="BO94" i="2"/>
  <c r="BU94" i="2"/>
  <c r="BN94" i="2"/>
  <c r="BQ94" i="2"/>
  <c r="BR131" i="2"/>
  <c r="BQ131" i="2"/>
  <c r="BP131" i="2"/>
  <c r="BU131" i="2"/>
  <c r="BK131" i="2"/>
  <c r="BJ131" i="2"/>
  <c r="BN131" i="2"/>
  <c r="BO131" i="2"/>
  <c r="BU411" i="2"/>
  <c r="BQ411" i="2"/>
  <c r="BP411" i="2"/>
  <c r="BO411" i="2"/>
  <c r="BR411" i="2"/>
  <c r="BJ411" i="2"/>
  <c r="BK411" i="2"/>
  <c r="BN411" i="2"/>
  <c r="BU415" i="2"/>
  <c r="BK415" i="2"/>
  <c r="BP415" i="2"/>
  <c r="BQ415" i="2"/>
  <c r="BO415" i="2"/>
  <c r="BJ415" i="2"/>
  <c r="BR415" i="2"/>
  <c r="BN415" i="2"/>
  <c r="BQ396" i="2"/>
  <c r="BU396" i="2"/>
  <c r="BO396" i="2"/>
  <c r="BJ396" i="2"/>
  <c r="BR396" i="2"/>
  <c r="BP396" i="2"/>
  <c r="BN396" i="2"/>
  <c r="BK396" i="2"/>
  <c r="BU391" i="2"/>
  <c r="BK391" i="2"/>
  <c r="BO391" i="2"/>
  <c r="BQ391" i="2"/>
  <c r="BJ391" i="2"/>
  <c r="BR391" i="2"/>
  <c r="BP391" i="2"/>
  <c r="BN391" i="2"/>
  <c r="BQ363" i="2"/>
  <c r="BO363" i="2"/>
  <c r="BJ363" i="2"/>
  <c r="BN363" i="2"/>
  <c r="BP363" i="2"/>
  <c r="BR363" i="2"/>
  <c r="BK363" i="2"/>
  <c r="BU363" i="2"/>
  <c r="BQ353" i="2"/>
  <c r="BU353" i="2"/>
  <c r="BJ353" i="2"/>
  <c r="BR353" i="2"/>
  <c r="BO353" i="2"/>
  <c r="BK353" i="2"/>
  <c r="BP353" i="2"/>
  <c r="BN353" i="2"/>
  <c r="BK104" i="2"/>
  <c r="BR104" i="2"/>
  <c r="BQ104" i="2"/>
  <c r="BO104" i="2"/>
  <c r="BN104" i="2"/>
  <c r="BP104" i="2"/>
  <c r="BJ104" i="2"/>
  <c r="BU104" i="2"/>
  <c r="BK339" i="2"/>
  <c r="BP339" i="2"/>
  <c r="BN339" i="2"/>
  <c r="BO339" i="2"/>
  <c r="BQ339" i="2"/>
  <c r="BR339" i="2"/>
  <c r="BJ339" i="2"/>
  <c r="BU339" i="2"/>
  <c r="BK125" i="2"/>
  <c r="BP125" i="2"/>
  <c r="BR125" i="2"/>
  <c r="BQ125" i="2"/>
  <c r="BO125" i="2"/>
  <c r="BU125" i="2"/>
  <c r="BJ125" i="2"/>
  <c r="BN125" i="2"/>
  <c r="BR162" i="2"/>
  <c r="BP162" i="2"/>
  <c r="BN162" i="2"/>
  <c r="BO162" i="2"/>
  <c r="BK162" i="2"/>
  <c r="BQ162" i="2"/>
  <c r="BU162" i="2"/>
  <c r="BJ162" i="2"/>
  <c r="BK81" i="2"/>
  <c r="BR81" i="2"/>
  <c r="BP81" i="2"/>
  <c r="BQ81" i="2"/>
  <c r="BN81" i="2"/>
  <c r="BU81" i="2"/>
  <c r="BO81" i="2"/>
  <c r="BJ81" i="2"/>
  <c r="BK144" i="2"/>
  <c r="BR144" i="2"/>
  <c r="BO144" i="2"/>
  <c r="BQ144" i="2"/>
  <c r="BN144" i="2"/>
  <c r="BU144" i="2"/>
  <c r="BP144" i="2"/>
  <c r="BJ144" i="2"/>
  <c r="BQ21" i="2"/>
  <c r="BR21" i="2"/>
  <c r="BO21" i="2"/>
  <c r="BN21" i="2"/>
  <c r="BU21" i="2"/>
  <c r="BJ21" i="2"/>
  <c r="BK21" i="2"/>
  <c r="BP21" i="2"/>
  <c r="BK116" i="2"/>
  <c r="BR116" i="2"/>
  <c r="BQ116" i="2"/>
  <c r="BN116" i="2"/>
  <c r="BO116" i="2"/>
  <c r="BP116" i="2"/>
  <c r="BJ116" i="2"/>
  <c r="BU116" i="2"/>
  <c r="BK62" i="2"/>
  <c r="BU62" i="2"/>
  <c r="BJ62" i="2"/>
  <c r="BP62" i="2"/>
  <c r="BQ62" i="2"/>
  <c r="BN62" i="2"/>
  <c r="BO62" i="2"/>
  <c r="BR62" i="2"/>
  <c r="BU330" i="2"/>
  <c r="BJ330" i="2"/>
  <c r="BR330" i="2"/>
  <c r="BN330" i="2"/>
  <c r="BP330" i="2"/>
  <c r="BQ330" i="2"/>
  <c r="BK330" i="2"/>
  <c r="BO330" i="2"/>
  <c r="BQ109" i="2"/>
  <c r="BJ109" i="2"/>
  <c r="BK109" i="2"/>
  <c r="BR109" i="2"/>
  <c r="BN109" i="2"/>
  <c r="BO109" i="2"/>
  <c r="BU109" i="2"/>
  <c r="BP109" i="2"/>
  <c r="BJ156" i="2"/>
  <c r="BU156" i="2"/>
  <c r="BK156" i="2"/>
  <c r="BP156" i="2"/>
  <c r="BR156" i="2"/>
  <c r="BN156" i="2"/>
  <c r="BO156" i="2"/>
  <c r="BQ156" i="2"/>
  <c r="BJ65" i="2"/>
  <c r="BU65" i="2"/>
  <c r="BQ65" i="2"/>
  <c r="BR65" i="2"/>
  <c r="BN65" i="2"/>
  <c r="BO65" i="2"/>
  <c r="BK65" i="2"/>
  <c r="BP65" i="2"/>
  <c r="BR139" i="2"/>
  <c r="BO139" i="2"/>
  <c r="BQ139" i="2"/>
  <c r="BP139" i="2"/>
  <c r="BU139" i="2"/>
  <c r="BN139" i="2"/>
  <c r="BK139" i="2"/>
  <c r="BJ139" i="2"/>
  <c r="BU10" i="2"/>
  <c r="BY10" i="2"/>
  <c r="BJ10" i="2"/>
  <c r="DN10" i="2" s="1"/>
  <c r="BK10" i="2"/>
  <c r="BR10" i="2" s="1"/>
  <c r="BN111" i="2"/>
  <c r="BR111" i="2"/>
  <c r="BQ111" i="2"/>
  <c r="BU111" i="2"/>
  <c r="BO111" i="2"/>
  <c r="BK111" i="2"/>
  <c r="BP111" i="2"/>
  <c r="BJ111" i="2"/>
  <c r="BQ325" i="2"/>
  <c r="BU325" i="2"/>
  <c r="BJ325" i="2"/>
  <c r="BK325" i="2"/>
  <c r="BP325" i="2"/>
  <c r="BR325" i="2"/>
  <c r="BN325" i="2"/>
  <c r="BO325" i="2"/>
  <c r="BJ93" i="2"/>
  <c r="BU93" i="2"/>
  <c r="BK93" i="2"/>
  <c r="BP93" i="2"/>
  <c r="BR93" i="2"/>
  <c r="BN93" i="2"/>
  <c r="BO93" i="2"/>
  <c r="BQ93" i="2"/>
  <c r="BU151" i="2"/>
  <c r="BK151" i="2"/>
  <c r="BJ151" i="2"/>
  <c r="BR151" i="2"/>
  <c r="BN151" i="2"/>
  <c r="BO151" i="2"/>
  <c r="BQ151" i="2"/>
  <c r="BP151" i="2"/>
  <c r="BU49" i="2"/>
  <c r="BQ49" i="2"/>
  <c r="BJ49" i="2"/>
  <c r="BK49" i="2"/>
  <c r="BR49" i="2"/>
  <c r="BO49" i="2"/>
  <c r="BN49" i="2"/>
  <c r="BP49" i="2"/>
  <c r="BO134" i="2"/>
  <c r="BU134" i="2"/>
  <c r="BP134" i="2"/>
  <c r="BJ134" i="2"/>
  <c r="BN134" i="2"/>
  <c r="BR134" i="2"/>
  <c r="BK134" i="2"/>
  <c r="BQ134" i="2"/>
  <c r="BU501" i="2"/>
  <c r="BQ501" i="2"/>
  <c r="BO501" i="2"/>
  <c r="BN501" i="2"/>
  <c r="BR501" i="2"/>
  <c r="BJ501" i="2"/>
  <c r="BK501" i="2"/>
  <c r="BP501" i="2"/>
  <c r="BK106" i="2"/>
  <c r="BN106" i="2"/>
  <c r="BO106" i="2"/>
  <c r="BU106" i="2"/>
  <c r="BP106" i="2"/>
  <c r="BJ106" i="2"/>
  <c r="BR106" i="2"/>
  <c r="BQ106" i="2"/>
  <c r="BJ500" i="2"/>
  <c r="BR500" i="2"/>
  <c r="BQ500" i="2"/>
  <c r="BK500" i="2"/>
  <c r="BP500" i="2"/>
  <c r="BN500" i="2"/>
  <c r="BU500" i="2"/>
  <c r="BO500" i="2"/>
  <c r="BJ316" i="2"/>
  <c r="BU316" i="2"/>
  <c r="BK316" i="2"/>
  <c r="BP316" i="2"/>
  <c r="BR316" i="2"/>
  <c r="BQ316" i="2"/>
  <c r="BO316" i="2"/>
  <c r="BN316" i="2"/>
  <c r="BJ77" i="2"/>
  <c r="BU77" i="2"/>
  <c r="BK77" i="2"/>
  <c r="BQ77" i="2"/>
  <c r="BR77" i="2"/>
  <c r="BO77" i="2"/>
  <c r="BN77" i="2"/>
  <c r="BP77" i="2"/>
  <c r="BJ146" i="2"/>
  <c r="BR146" i="2"/>
  <c r="BN146" i="2"/>
  <c r="BQ146" i="2"/>
  <c r="BO146" i="2"/>
  <c r="BU146" i="2"/>
  <c r="BK146" i="2"/>
  <c r="BP146" i="2"/>
  <c r="BJ33" i="2"/>
  <c r="BU33" i="2"/>
  <c r="BK33" i="2"/>
  <c r="BO33" i="2"/>
  <c r="BN33" i="2"/>
  <c r="BQ33" i="2"/>
  <c r="BR33" i="2"/>
  <c r="BP33" i="2"/>
  <c r="BJ128" i="2"/>
  <c r="BK128" i="2"/>
  <c r="BR128" i="2"/>
  <c r="BO128" i="2"/>
  <c r="BQ128" i="2"/>
  <c r="BN128" i="2"/>
  <c r="BU128" i="2"/>
  <c r="BP128" i="2"/>
  <c r="BJ497" i="2"/>
  <c r="BR497" i="2"/>
  <c r="BO497" i="2"/>
  <c r="BK497" i="2"/>
  <c r="BP497" i="2"/>
  <c r="BQ497" i="2"/>
  <c r="BU497" i="2"/>
  <c r="BN497" i="2"/>
  <c r="BO100" i="2"/>
  <c r="BQ100" i="2"/>
  <c r="BP100" i="2"/>
  <c r="BJ100" i="2"/>
  <c r="BU100" i="2"/>
  <c r="BK100" i="2"/>
  <c r="BR100" i="2"/>
  <c r="BN100" i="2"/>
  <c r="BR468" i="2"/>
  <c r="BQ468" i="2"/>
  <c r="BK468" i="2"/>
  <c r="BP468" i="2"/>
  <c r="BN468" i="2"/>
  <c r="BU468" i="2"/>
  <c r="BO468" i="2"/>
  <c r="BJ468" i="2"/>
  <c r="BN307" i="2"/>
  <c r="BO307" i="2"/>
  <c r="BQ307" i="2"/>
  <c r="BR307" i="2"/>
  <c r="BJ307" i="2"/>
  <c r="BU307" i="2"/>
  <c r="BK307" i="2"/>
  <c r="BP307" i="2"/>
  <c r="BQ61" i="2"/>
  <c r="BR61" i="2"/>
  <c r="BO61" i="2"/>
  <c r="BN61" i="2"/>
  <c r="BJ61" i="2"/>
  <c r="BU61" i="2"/>
  <c r="BK61" i="2"/>
  <c r="BP61" i="2"/>
  <c r="BR140" i="2"/>
  <c r="BN140" i="2"/>
  <c r="BQ140" i="2"/>
  <c r="BO140" i="2"/>
  <c r="BP140" i="2"/>
  <c r="BJ140" i="2"/>
  <c r="BU140" i="2"/>
  <c r="BK140" i="2"/>
  <c r="BU17" i="2"/>
  <c r="BY17" i="2"/>
  <c r="BJ17" i="2"/>
  <c r="BK17" i="2"/>
  <c r="BR17" i="2" s="1"/>
  <c r="BN123" i="2"/>
  <c r="BO123" i="2"/>
  <c r="BR123" i="2"/>
  <c r="BQ123" i="2"/>
  <c r="BP123" i="2"/>
  <c r="BK123" i="2"/>
  <c r="BU123" i="2"/>
  <c r="BJ123" i="2"/>
  <c r="BK493" i="2"/>
  <c r="BP493" i="2"/>
  <c r="BU493" i="2"/>
  <c r="BQ493" i="2"/>
  <c r="BO493" i="2"/>
  <c r="BN493" i="2"/>
  <c r="BJ493" i="2"/>
  <c r="BR493" i="2"/>
  <c r="BN95" i="2"/>
  <c r="BO95" i="2"/>
  <c r="BQ95" i="2"/>
  <c r="BR95" i="2"/>
  <c r="BK95" i="2"/>
  <c r="BU95" i="2"/>
  <c r="BJ95" i="2"/>
  <c r="BP95" i="2"/>
  <c r="BN436" i="2"/>
  <c r="BK436" i="2"/>
  <c r="BQ436" i="2"/>
  <c r="BU436" i="2"/>
  <c r="BO436" i="2"/>
  <c r="BP436" i="2"/>
  <c r="BJ436" i="2"/>
  <c r="BR436" i="2"/>
  <c r="BR298" i="2"/>
  <c r="BN298" i="2"/>
  <c r="BP298" i="2"/>
  <c r="BQ298" i="2"/>
  <c r="BK298" i="2"/>
  <c r="BO298" i="2"/>
  <c r="BU298" i="2"/>
  <c r="BJ298" i="2"/>
  <c r="BK45" i="2"/>
  <c r="BR45" i="2"/>
  <c r="BQ45" i="2"/>
  <c r="BN45" i="2"/>
  <c r="BP45" i="2"/>
  <c r="BO45" i="2"/>
  <c r="BJ45" i="2"/>
  <c r="BU45" i="2"/>
  <c r="BJ135" i="2"/>
  <c r="BR135" i="2"/>
  <c r="BO135" i="2"/>
  <c r="BN135" i="2"/>
  <c r="BP135" i="2"/>
  <c r="BQ135" i="2"/>
  <c r="BU135" i="2"/>
  <c r="BK135" i="2"/>
  <c r="BU6" i="2"/>
  <c r="BY6" i="2"/>
  <c r="BK6" i="2"/>
  <c r="BR6" i="2" s="1"/>
  <c r="BJ6" i="2"/>
  <c r="DN6" i="2" s="1"/>
  <c r="BR118" i="2"/>
  <c r="BO118" i="2"/>
  <c r="BK118" i="2"/>
  <c r="BN118" i="2"/>
  <c r="BU118" i="2"/>
  <c r="BP118" i="2"/>
  <c r="BJ118" i="2"/>
  <c r="BQ118" i="2"/>
  <c r="BR489" i="2"/>
  <c r="BK489" i="2"/>
  <c r="BO489" i="2"/>
  <c r="BP489" i="2"/>
  <c r="BQ489" i="2"/>
  <c r="BU489" i="2"/>
  <c r="BN489" i="2"/>
  <c r="BJ489" i="2"/>
  <c r="BR90" i="2"/>
  <c r="BK90" i="2"/>
  <c r="BO90" i="2"/>
  <c r="BN90" i="2"/>
  <c r="BU90" i="2"/>
  <c r="BP90" i="2"/>
  <c r="BQ90" i="2"/>
  <c r="BJ90" i="2"/>
  <c r="BN35" i="2"/>
  <c r="BR35" i="2"/>
  <c r="BO35" i="2"/>
  <c r="BJ35" i="2"/>
  <c r="BP35" i="2"/>
  <c r="BQ35" i="2"/>
  <c r="BU35" i="2"/>
  <c r="BK35" i="2"/>
  <c r="BR228" i="2"/>
  <c r="BP228" i="2"/>
  <c r="BN228" i="2"/>
  <c r="BO228" i="2"/>
  <c r="BQ228" i="2"/>
  <c r="BJ228" i="2"/>
  <c r="BK228" i="2"/>
  <c r="BU228" i="2"/>
  <c r="BR232" i="2"/>
  <c r="BP232" i="2"/>
  <c r="BJ232" i="2"/>
  <c r="BN232" i="2"/>
  <c r="BO232" i="2"/>
  <c r="BQ232" i="2"/>
  <c r="BK232" i="2"/>
  <c r="BU232" i="2"/>
  <c r="BK213" i="2"/>
  <c r="BP213" i="2"/>
  <c r="BR213" i="2"/>
  <c r="BN213" i="2"/>
  <c r="BQ213" i="2"/>
  <c r="BU213" i="2"/>
  <c r="BJ213" i="2"/>
  <c r="BO213" i="2"/>
  <c r="BJ208" i="2"/>
  <c r="BP208" i="2"/>
  <c r="BR208" i="2"/>
  <c r="BN208" i="2"/>
  <c r="BO208" i="2"/>
  <c r="BQ208" i="2"/>
  <c r="BU208" i="2"/>
  <c r="BK208" i="2"/>
  <c r="BK180" i="2"/>
  <c r="BP180" i="2"/>
  <c r="BR180" i="2"/>
  <c r="BN180" i="2"/>
  <c r="BO180" i="2"/>
  <c r="BQ180" i="2"/>
  <c r="BJ180" i="2"/>
  <c r="BU180" i="2"/>
  <c r="BR170" i="2"/>
  <c r="BP170" i="2"/>
  <c r="BN170" i="2"/>
  <c r="BO170" i="2"/>
  <c r="BK170" i="2"/>
  <c r="BQ170" i="2"/>
  <c r="BJ170" i="2"/>
  <c r="BU170" i="2"/>
  <c r="BK152" i="2"/>
  <c r="BR152" i="2"/>
  <c r="BN152" i="2"/>
  <c r="BO152" i="2"/>
  <c r="BQ152" i="2"/>
  <c r="BP152" i="2"/>
  <c r="BJ152" i="2"/>
  <c r="BU152" i="2"/>
  <c r="BR206" i="2"/>
  <c r="BP206" i="2"/>
  <c r="BN206" i="2"/>
  <c r="BO206" i="2"/>
  <c r="BQ206" i="2"/>
  <c r="BK206" i="2"/>
  <c r="BJ206" i="2"/>
  <c r="BU206" i="2"/>
  <c r="BJ347" i="2"/>
  <c r="BP347" i="2"/>
  <c r="BN347" i="2"/>
  <c r="BR347" i="2"/>
  <c r="BO347" i="2"/>
  <c r="BQ347" i="2"/>
  <c r="BK347" i="2"/>
  <c r="BU347" i="2"/>
  <c r="BR351" i="2"/>
  <c r="BO351" i="2"/>
  <c r="BP351" i="2"/>
  <c r="BN351" i="2"/>
  <c r="BU351" i="2"/>
  <c r="BK351" i="2"/>
  <c r="BQ351" i="2"/>
  <c r="BJ351" i="2"/>
  <c r="BR332" i="2"/>
  <c r="BP332" i="2"/>
  <c r="BJ332" i="2"/>
  <c r="BQ332" i="2"/>
  <c r="BO332" i="2"/>
  <c r="BN332" i="2"/>
  <c r="BK332" i="2"/>
  <c r="BU332" i="2"/>
  <c r="BJ327" i="2"/>
  <c r="BP327" i="2"/>
  <c r="BR327" i="2"/>
  <c r="BN327" i="2"/>
  <c r="BO327" i="2"/>
  <c r="BQ327" i="2"/>
  <c r="BU327" i="2"/>
  <c r="BK327" i="2"/>
  <c r="BJ299" i="2"/>
  <c r="BP299" i="2"/>
  <c r="BN299" i="2"/>
  <c r="BR299" i="2"/>
  <c r="BO299" i="2"/>
  <c r="BQ299" i="2"/>
  <c r="BK299" i="2"/>
  <c r="BU299" i="2"/>
  <c r="BK289" i="2"/>
  <c r="BP289" i="2"/>
  <c r="BR289" i="2"/>
  <c r="BN289" i="2"/>
  <c r="BO289" i="2"/>
  <c r="BQ289" i="2"/>
  <c r="BJ289" i="2"/>
  <c r="BU289" i="2"/>
  <c r="BQ256" i="2"/>
  <c r="BU256" i="2"/>
  <c r="BK256" i="2"/>
  <c r="BR256" i="2"/>
  <c r="BP256" i="2"/>
  <c r="BJ256" i="2"/>
  <c r="BN256" i="2"/>
  <c r="BO256" i="2"/>
  <c r="BQ275" i="2"/>
  <c r="BR275" i="2"/>
  <c r="BJ275" i="2"/>
  <c r="BU275" i="2"/>
  <c r="BK275" i="2"/>
  <c r="BP275" i="2"/>
  <c r="BN275" i="2"/>
  <c r="BO275" i="2"/>
  <c r="BK7" i="2"/>
  <c r="BR7" i="2" s="1"/>
  <c r="CA7" i="2" s="1"/>
  <c r="CC7" i="2" s="1"/>
  <c r="BJ7" i="2"/>
  <c r="BU7" i="2"/>
  <c r="BY7" i="2"/>
  <c r="BQ119" i="2"/>
  <c r="BU119" i="2"/>
  <c r="BO119" i="2"/>
  <c r="BK119" i="2"/>
  <c r="BP119" i="2"/>
  <c r="BJ119" i="2"/>
  <c r="BR119" i="2"/>
  <c r="BN119" i="2"/>
  <c r="BU494" i="2"/>
  <c r="BQ494" i="2"/>
  <c r="BJ494" i="2"/>
  <c r="BP494" i="2"/>
  <c r="BR494" i="2"/>
  <c r="BO494" i="2"/>
  <c r="BK494" i="2"/>
  <c r="BN494" i="2"/>
  <c r="BO102" i="2"/>
  <c r="BQ102" i="2"/>
  <c r="BP102" i="2"/>
  <c r="BJ102" i="2"/>
  <c r="BU102" i="2"/>
  <c r="BR102" i="2"/>
  <c r="BK102" i="2"/>
  <c r="BN102" i="2"/>
  <c r="BQ477" i="2"/>
  <c r="BO477" i="2"/>
  <c r="BN477" i="2"/>
  <c r="BJ477" i="2"/>
  <c r="BR477" i="2"/>
  <c r="BK477" i="2"/>
  <c r="BP477" i="2"/>
  <c r="BU477" i="2"/>
  <c r="BR74" i="2"/>
  <c r="BO74" i="2"/>
  <c r="BN74" i="2"/>
  <c r="BJ74" i="2"/>
  <c r="BU74" i="2"/>
  <c r="BK74" i="2"/>
  <c r="BP74" i="2"/>
  <c r="BQ74" i="2"/>
  <c r="BN183" i="2"/>
  <c r="BO183" i="2"/>
  <c r="BU183" i="2"/>
  <c r="BQ183" i="2"/>
  <c r="BK183" i="2"/>
  <c r="BJ183" i="2"/>
  <c r="BP183" i="2"/>
  <c r="BR183" i="2"/>
  <c r="BN266" i="2"/>
  <c r="BK266" i="2"/>
  <c r="BU266" i="2"/>
  <c r="BO266" i="2"/>
  <c r="BQ266" i="2"/>
  <c r="BP266" i="2"/>
  <c r="BJ266" i="2"/>
  <c r="BR266" i="2"/>
  <c r="BN503" i="2"/>
  <c r="BU503" i="2"/>
  <c r="BK503" i="2"/>
  <c r="BO503" i="2"/>
  <c r="BQ503" i="2"/>
  <c r="BJ503" i="2"/>
  <c r="BP503" i="2"/>
  <c r="BR503" i="2"/>
  <c r="BN114" i="2"/>
  <c r="BQ114" i="2"/>
  <c r="BK114" i="2"/>
  <c r="BU114" i="2"/>
  <c r="BP114" i="2"/>
  <c r="BJ114" i="2"/>
  <c r="BO114" i="2"/>
  <c r="BR114" i="2"/>
  <c r="BU490" i="2"/>
  <c r="BO490" i="2"/>
  <c r="BR490" i="2"/>
  <c r="BJ490" i="2"/>
  <c r="BK490" i="2"/>
  <c r="BN490" i="2"/>
  <c r="BQ490" i="2"/>
  <c r="BP490" i="2"/>
  <c r="BU96" i="2"/>
  <c r="BJ96" i="2"/>
  <c r="BK96" i="2"/>
  <c r="BP96" i="2"/>
  <c r="BR96" i="2"/>
  <c r="BN96" i="2"/>
  <c r="BO96" i="2"/>
  <c r="BQ96" i="2"/>
  <c r="BN473" i="2"/>
  <c r="BJ473" i="2"/>
  <c r="BR473" i="2"/>
  <c r="BK473" i="2"/>
  <c r="BO473" i="2"/>
  <c r="BP473" i="2"/>
  <c r="BQ473" i="2"/>
  <c r="BU473" i="2"/>
  <c r="BK68" i="2"/>
  <c r="BU68" i="2"/>
  <c r="BJ68" i="2"/>
  <c r="BR68" i="2"/>
  <c r="BP68" i="2"/>
  <c r="BQ68" i="2"/>
  <c r="BN68" i="2"/>
  <c r="BO68" i="2"/>
  <c r="BR261" i="2"/>
  <c r="BQ261" i="2"/>
  <c r="BU261" i="2"/>
  <c r="BN261" i="2"/>
  <c r="BJ261" i="2"/>
  <c r="BO261" i="2"/>
  <c r="BK261" i="2"/>
  <c r="BP261" i="2"/>
  <c r="BK499" i="2"/>
  <c r="BN499" i="2"/>
  <c r="BU499" i="2"/>
  <c r="BQ499" i="2"/>
  <c r="BJ499" i="2"/>
  <c r="BP499" i="2"/>
  <c r="BR499" i="2"/>
  <c r="BO499" i="2"/>
  <c r="BR108" i="2"/>
  <c r="BQ108" i="2"/>
  <c r="BN108" i="2"/>
  <c r="BO108" i="2"/>
  <c r="BP108" i="2"/>
  <c r="BJ108" i="2"/>
  <c r="BU108" i="2"/>
  <c r="BK108" i="2"/>
  <c r="BO486" i="2"/>
  <c r="BK486" i="2"/>
  <c r="BN486" i="2"/>
  <c r="BU486" i="2"/>
  <c r="BQ486" i="2"/>
  <c r="BJ486" i="2"/>
  <c r="BP486" i="2"/>
  <c r="BR486" i="2"/>
  <c r="BN91" i="2"/>
  <c r="BR91" i="2"/>
  <c r="BO91" i="2"/>
  <c r="BQ91" i="2"/>
  <c r="BP91" i="2"/>
  <c r="BK91" i="2"/>
  <c r="BU91" i="2"/>
  <c r="BJ91" i="2"/>
  <c r="BJ469" i="2"/>
  <c r="BR469" i="2"/>
  <c r="BK469" i="2"/>
  <c r="BP469" i="2"/>
  <c r="BU469" i="2"/>
  <c r="BQ469" i="2"/>
  <c r="BO469" i="2"/>
  <c r="BN469" i="2"/>
  <c r="BR63" i="2"/>
  <c r="BU63" i="2"/>
  <c r="BJ63" i="2"/>
  <c r="BP63" i="2"/>
  <c r="BQ63" i="2"/>
  <c r="BK63" i="2"/>
  <c r="BN63" i="2"/>
  <c r="BO63" i="2"/>
  <c r="BO99" i="2"/>
  <c r="BQ99" i="2"/>
  <c r="BR99" i="2"/>
  <c r="BP99" i="2"/>
  <c r="BK99" i="2"/>
  <c r="BU99" i="2"/>
  <c r="BJ99" i="2"/>
  <c r="BN99" i="2"/>
  <c r="BO252" i="2"/>
  <c r="BQ252" i="2"/>
  <c r="BJ252" i="2"/>
  <c r="BU252" i="2"/>
  <c r="BK252" i="2"/>
  <c r="BP252" i="2"/>
  <c r="BR252" i="2"/>
  <c r="BN252" i="2"/>
  <c r="BK495" i="2"/>
  <c r="BU495" i="2"/>
  <c r="BO495" i="2"/>
  <c r="BQ495" i="2"/>
  <c r="BJ495" i="2"/>
  <c r="BP495" i="2"/>
  <c r="BR495" i="2"/>
  <c r="BN495" i="2"/>
  <c r="BO103" i="2"/>
  <c r="BP103" i="2"/>
  <c r="BU103" i="2"/>
  <c r="BK103" i="2"/>
  <c r="BJ103" i="2"/>
  <c r="BR103" i="2"/>
  <c r="BQ103" i="2"/>
  <c r="BN103" i="2"/>
  <c r="BN482" i="2"/>
  <c r="BQ482" i="2"/>
  <c r="BP482" i="2"/>
  <c r="BU482" i="2"/>
  <c r="BO482" i="2"/>
  <c r="BR482" i="2"/>
  <c r="BJ482" i="2"/>
  <c r="BK482" i="2"/>
  <c r="BN86" i="2"/>
  <c r="BO86" i="2"/>
  <c r="BP86" i="2"/>
  <c r="BJ86" i="2"/>
  <c r="BU86" i="2"/>
  <c r="BQ86" i="2"/>
  <c r="BR86" i="2"/>
  <c r="BK86" i="2"/>
  <c r="BQ465" i="2"/>
  <c r="BU465" i="2"/>
  <c r="BN465" i="2"/>
  <c r="BJ465" i="2"/>
  <c r="BR465" i="2"/>
  <c r="BO465" i="2"/>
  <c r="BK465" i="2"/>
  <c r="BP465" i="2"/>
  <c r="BQ58" i="2"/>
  <c r="BP58" i="2"/>
  <c r="BN58" i="2"/>
  <c r="BR58" i="2"/>
  <c r="BO58" i="2"/>
  <c r="BU58" i="2"/>
  <c r="BJ58" i="2"/>
  <c r="BK58" i="2"/>
  <c r="BO56" i="2"/>
  <c r="BJ56" i="2"/>
  <c r="BU56" i="2"/>
  <c r="BR56" i="2"/>
  <c r="BP56" i="2"/>
  <c r="BQ56" i="2"/>
  <c r="BK56" i="2"/>
  <c r="BN56" i="2"/>
  <c r="BR243" i="2"/>
  <c r="BP243" i="2"/>
  <c r="BJ243" i="2"/>
  <c r="BU243" i="2"/>
  <c r="BK243" i="2"/>
  <c r="BN243" i="2"/>
  <c r="BO243" i="2"/>
  <c r="BQ243" i="2"/>
  <c r="BQ491" i="2"/>
  <c r="BJ491" i="2"/>
  <c r="BP491" i="2"/>
  <c r="BO491" i="2"/>
  <c r="BR491" i="2"/>
  <c r="BN491" i="2"/>
  <c r="BK491" i="2"/>
  <c r="BU491" i="2"/>
  <c r="BQ98" i="2"/>
  <c r="BJ98" i="2"/>
  <c r="BR98" i="2"/>
  <c r="BK98" i="2"/>
  <c r="BO98" i="2"/>
  <c r="BN98" i="2"/>
  <c r="BP98" i="2"/>
  <c r="BU98" i="2"/>
  <c r="BQ478" i="2"/>
  <c r="BJ478" i="2"/>
  <c r="BP478" i="2"/>
  <c r="BR478" i="2"/>
  <c r="BO478" i="2"/>
  <c r="BK478" i="2"/>
  <c r="BN478" i="2"/>
  <c r="BU478" i="2"/>
  <c r="BU80" i="2"/>
  <c r="BO80" i="2"/>
  <c r="BJ80" i="2"/>
  <c r="BP80" i="2"/>
  <c r="BR80" i="2"/>
  <c r="BN80" i="2"/>
  <c r="BK80" i="2"/>
  <c r="BQ80" i="2"/>
  <c r="BN461" i="2"/>
  <c r="BP461" i="2"/>
  <c r="BO461" i="2"/>
  <c r="BJ461" i="2"/>
  <c r="BR461" i="2"/>
  <c r="BK461" i="2"/>
  <c r="BU461" i="2"/>
  <c r="BQ461" i="2"/>
  <c r="BO52" i="2"/>
  <c r="BK52" i="2"/>
  <c r="BJ52" i="2"/>
  <c r="BU52" i="2"/>
  <c r="BP52" i="2"/>
  <c r="BR52" i="2"/>
  <c r="BQ52" i="2"/>
  <c r="BN52" i="2"/>
  <c r="BJ14" i="2"/>
  <c r="BK14" i="2"/>
  <c r="BR14" i="2" s="1"/>
  <c r="CN14" i="2" s="1"/>
  <c r="BU14" i="2"/>
  <c r="BY14" i="2"/>
  <c r="BO234" i="2"/>
  <c r="BQ234" i="2"/>
  <c r="BJ234" i="2"/>
  <c r="BU234" i="2"/>
  <c r="BR234" i="2"/>
  <c r="BP234" i="2"/>
  <c r="BK234" i="2"/>
  <c r="BN234" i="2"/>
  <c r="BU487" i="2"/>
  <c r="BO487" i="2"/>
  <c r="BQ487" i="2"/>
  <c r="BJ487" i="2"/>
  <c r="BP487" i="2"/>
  <c r="BR487" i="2"/>
  <c r="BN487" i="2"/>
  <c r="BK487" i="2"/>
  <c r="BO92" i="2"/>
  <c r="BJ92" i="2"/>
  <c r="BU92" i="2"/>
  <c r="BK92" i="2"/>
  <c r="BP92" i="2"/>
  <c r="BR92" i="2"/>
  <c r="BN92" i="2"/>
  <c r="BQ92" i="2"/>
  <c r="BQ474" i="2"/>
  <c r="BP474" i="2"/>
  <c r="BU474" i="2"/>
  <c r="BO474" i="2"/>
  <c r="BR474" i="2"/>
  <c r="BJ474" i="2"/>
  <c r="BK474" i="2"/>
  <c r="BN474" i="2"/>
  <c r="BO75" i="2"/>
  <c r="BR75" i="2"/>
  <c r="BU75" i="2"/>
  <c r="BJ75" i="2"/>
  <c r="BP75" i="2"/>
  <c r="BQ75" i="2"/>
  <c r="BK75" i="2"/>
  <c r="BN75" i="2"/>
  <c r="BU457" i="2"/>
  <c r="BN457" i="2"/>
  <c r="BP457" i="2"/>
  <c r="BO457" i="2"/>
  <c r="BJ457" i="2"/>
  <c r="BR457" i="2"/>
  <c r="BK457" i="2"/>
  <c r="BQ457" i="2"/>
  <c r="BQ47" i="2"/>
  <c r="BP47" i="2"/>
  <c r="BU47" i="2"/>
  <c r="BR47" i="2"/>
  <c r="BO47" i="2"/>
  <c r="BJ47" i="2"/>
  <c r="BN47" i="2"/>
  <c r="BK47" i="2"/>
  <c r="BN357" i="2"/>
  <c r="BQ357" i="2"/>
  <c r="BJ357" i="2"/>
  <c r="BR357" i="2"/>
  <c r="BO357" i="2"/>
  <c r="BP357" i="2"/>
  <c r="BK357" i="2"/>
  <c r="BU357" i="2"/>
  <c r="BO157" i="2"/>
  <c r="BU157" i="2"/>
  <c r="BJ157" i="2"/>
  <c r="BK157" i="2"/>
  <c r="BP157" i="2"/>
  <c r="BR157" i="2"/>
  <c r="BQ157" i="2"/>
  <c r="BN157" i="2"/>
  <c r="BQ172" i="2"/>
  <c r="BJ172" i="2"/>
  <c r="BU172" i="2"/>
  <c r="BK172" i="2"/>
  <c r="BP172" i="2"/>
  <c r="BR172" i="2"/>
  <c r="BN172" i="2"/>
  <c r="BO172" i="2"/>
  <c r="BN113" i="2"/>
  <c r="BQ113" i="2"/>
  <c r="BU113" i="2"/>
  <c r="BJ113" i="2"/>
  <c r="BK113" i="2"/>
  <c r="BR113" i="2"/>
  <c r="BO113" i="2"/>
  <c r="BP113" i="2"/>
  <c r="BO155" i="2"/>
  <c r="BQ155" i="2"/>
  <c r="BK155" i="2"/>
  <c r="BU155" i="2"/>
  <c r="BJ155" i="2"/>
  <c r="BP155" i="2"/>
  <c r="BR155" i="2"/>
  <c r="BN155" i="2"/>
  <c r="BN53" i="2"/>
  <c r="BO53" i="2"/>
  <c r="BJ53" i="2"/>
  <c r="BU53" i="2"/>
  <c r="BK53" i="2"/>
  <c r="BP53" i="2"/>
  <c r="BQ53" i="2"/>
  <c r="BR53" i="2"/>
  <c r="BO127" i="2"/>
  <c r="BU127" i="2"/>
  <c r="BP127" i="2"/>
  <c r="BQ127" i="2"/>
  <c r="BK127" i="2"/>
  <c r="BJ127" i="2"/>
  <c r="BN127" i="2"/>
  <c r="BR127" i="2"/>
  <c r="BU480" i="2"/>
  <c r="BO480" i="2"/>
  <c r="BJ480" i="2"/>
  <c r="BP480" i="2"/>
  <c r="BR480" i="2"/>
  <c r="BN480" i="2"/>
  <c r="BK480" i="2"/>
  <c r="BQ480" i="2"/>
  <c r="BU384" i="2"/>
  <c r="BO384" i="2"/>
  <c r="BJ384" i="2"/>
  <c r="BN384" i="2"/>
  <c r="BP384" i="2"/>
  <c r="BR384" i="2"/>
  <c r="BK384" i="2"/>
  <c r="BQ384" i="2"/>
  <c r="BO283" i="2"/>
  <c r="BQ283" i="2"/>
  <c r="BK283" i="2"/>
  <c r="BU283" i="2"/>
  <c r="BP283" i="2"/>
  <c r="BJ283" i="2"/>
  <c r="BN283" i="2"/>
  <c r="BR283" i="2"/>
  <c r="BR287" i="2"/>
  <c r="BU287" i="2"/>
  <c r="BK287" i="2"/>
  <c r="BJ287" i="2"/>
  <c r="BP287" i="2"/>
  <c r="BN287" i="2"/>
  <c r="BO287" i="2"/>
  <c r="BQ287" i="2"/>
  <c r="BO268" i="2"/>
  <c r="BN268" i="2"/>
  <c r="BK268" i="2"/>
  <c r="BU268" i="2"/>
  <c r="BR268" i="2"/>
  <c r="BP268" i="2"/>
  <c r="BJ268" i="2"/>
  <c r="BQ268" i="2"/>
  <c r="BO263" i="2"/>
  <c r="BU263" i="2"/>
  <c r="BK263" i="2"/>
  <c r="BN263" i="2"/>
  <c r="BJ263" i="2"/>
  <c r="BP263" i="2"/>
  <c r="BR263" i="2"/>
  <c r="BQ263" i="2"/>
  <c r="BR235" i="2"/>
  <c r="BO235" i="2"/>
  <c r="BN235" i="2"/>
  <c r="BK235" i="2"/>
  <c r="BU235" i="2"/>
  <c r="BJ235" i="2"/>
  <c r="BP235" i="2"/>
  <c r="BQ235" i="2"/>
  <c r="BU225" i="2"/>
  <c r="BQ225" i="2"/>
  <c r="BJ225" i="2"/>
  <c r="BK225" i="2"/>
  <c r="BR225" i="2"/>
  <c r="BN225" i="2"/>
  <c r="BO225" i="2"/>
  <c r="BP225" i="2"/>
  <c r="BR432" i="2"/>
  <c r="BQ432" i="2"/>
  <c r="BK432" i="2"/>
  <c r="BU432" i="2"/>
  <c r="BN432" i="2"/>
  <c r="BP432" i="2"/>
  <c r="BO432" i="2"/>
  <c r="BJ432" i="2"/>
  <c r="BK211" i="2"/>
  <c r="BP211" i="2"/>
  <c r="BN211" i="2"/>
  <c r="BR211" i="2"/>
  <c r="BQ211" i="2"/>
  <c r="BO211" i="2"/>
  <c r="BJ211" i="2"/>
  <c r="BU211" i="2"/>
  <c r="BO475" i="2"/>
  <c r="BR475" i="2"/>
  <c r="BK475" i="2"/>
  <c r="BN475" i="2"/>
  <c r="BU475" i="2"/>
  <c r="BQ475" i="2"/>
  <c r="BJ475" i="2"/>
  <c r="BP475" i="2"/>
  <c r="BR76" i="2"/>
  <c r="BQ76" i="2"/>
  <c r="BK76" i="2"/>
  <c r="BN76" i="2"/>
  <c r="BO76" i="2"/>
  <c r="BP76" i="2"/>
  <c r="BJ76" i="2"/>
  <c r="BU76" i="2"/>
  <c r="BR462" i="2"/>
  <c r="BN462" i="2"/>
  <c r="BK462" i="2"/>
  <c r="BU462" i="2"/>
  <c r="BQ462" i="2"/>
  <c r="BP462" i="2"/>
  <c r="BO462" i="2"/>
  <c r="BJ462" i="2"/>
  <c r="BJ59" i="2"/>
  <c r="BQ59" i="2"/>
  <c r="BP59" i="2"/>
  <c r="BK59" i="2"/>
  <c r="BN59" i="2"/>
  <c r="BO59" i="2"/>
  <c r="BR59" i="2"/>
  <c r="BU59" i="2"/>
  <c r="BR445" i="2"/>
  <c r="BK445" i="2"/>
  <c r="BU445" i="2"/>
  <c r="BQ445" i="2"/>
  <c r="BN445" i="2"/>
  <c r="BP445" i="2"/>
  <c r="BO445" i="2"/>
  <c r="BJ445" i="2"/>
  <c r="BK31" i="2"/>
  <c r="BR31" i="2"/>
  <c r="BN31" i="2"/>
  <c r="BQ31" i="2"/>
  <c r="BO31" i="2"/>
  <c r="BU31" i="2"/>
  <c r="BJ31" i="2"/>
  <c r="BP31" i="2"/>
  <c r="BR398" i="2"/>
  <c r="BJ398" i="2"/>
  <c r="BP398" i="2"/>
  <c r="BN398" i="2"/>
  <c r="BK398" i="2"/>
  <c r="BU398" i="2"/>
  <c r="BQ398" i="2"/>
  <c r="BO398" i="2"/>
  <c r="BJ202" i="2"/>
  <c r="BU202" i="2"/>
  <c r="BR202" i="2"/>
  <c r="BP202" i="2"/>
  <c r="BN202" i="2"/>
  <c r="BK202" i="2"/>
  <c r="BO202" i="2"/>
  <c r="BQ202" i="2"/>
  <c r="BQ471" i="2"/>
  <c r="BJ471" i="2"/>
  <c r="BP471" i="2"/>
  <c r="BR471" i="2"/>
  <c r="BN471" i="2"/>
  <c r="BU471" i="2"/>
  <c r="BK471" i="2"/>
  <c r="BO471" i="2"/>
  <c r="BU71" i="2"/>
  <c r="BR71" i="2"/>
  <c r="BO71" i="2"/>
  <c r="BQ71" i="2"/>
  <c r="BP71" i="2"/>
  <c r="BJ71" i="2"/>
  <c r="BK71" i="2"/>
  <c r="BN71" i="2"/>
  <c r="BK458" i="2"/>
  <c r="BN458" i="2"/>
  <c r="BQ458" i="2"/>
  <c r="BU458" i="2"/>
  <c r="BP458" i="2"/>
  <c r="BO458" i="2"/>
  <c r="BR458" i="2"/>
  <c r="BJ458" i="2"/>
  <c r="BK54" i="2"/>
  <c r="BP54" i="2"/>
  <c r="BQ54" i="2"/>
  <c r="BR54" i="2"/>
  <c r="BO54" i="2"/>
  <c r="BN54" i="2"/>
  <c r="BU54" i="2"/>
  <c r="BJ54" i="2"/>
  <c r="BK441" i="2"/>
  <c r="BN441" i="2"/>
  <c r="BQ441" i="2"/>
  <c r="BU441" i="2"/>
  <c r="BP441" i="2"/>
  <c r="BO441" i="2"/>
  <c r="BJ441" i="2"/>
  <c r="BR441" i="2"/>
  <c r="BR26" i="2"/>
  <c r="BQ26" i="2"/>
  <c r="BN26" i="2"/>
  <c r="BP26" i="2"/>
  <c r="BO26" i="2"/>
  <c r="BJ26" i="2"/>
  <c r="BU26" i="2"/>
  <c r="BK26" i="2"/>
  <c r="BP197" i="2"/>
  <c r="BJ197" i="2"/>
  <c r="BU197" i="2"/>
  <c r="BK197" i="2"/>
  <c r="BR197" i="2"/>
  <c r="BN197" i="2"/>
  <c r="BO197" i="2"/>
  <c r="BQ197" i="2"/>
  <c r="BQ467" i="2"/>
  <c r="BJ467" i="2"/>
  <c r="BP467" i="2"/>
  <c r="BO467" i="2"/>
  <c r="BR467" i="2"/>
  <c r="BK467" i="2"/>
  <c r="BN467" i="2"/>
  <c r="BU467" i="2"/>
  <c r="BR66" i="2"/>
  <c r="BU66" i="2"/>
  <c r="BJ66" i="2"/>
  <c r="BN66" i="2"/>
  <c r="BK66" i="2"/>
  <c r="BP66" i="2"/>
  <c r="BQ66" i="2"/>
  <c r="BO66" i="2"/>
  <c r="BQ454" i="2"/>
  <c r="BP454" i="2"/>
  <c r="BO454" i="2"/>
  <c r="BJ454" i="2"/>
  <c r="BR454" i="2"/>
  <c r="BN454" i="2"/>
  <c r="BK454" i="2"/>
  <c r="BU454" i="2"/>
  <c r="BQ48" i="2"/>
  <c r="BU48" i="2"/>
  <c r="BJ48" i="2"/>
  <c r="BR48" i="2"/>
  <c r="BN48" i="2"/>
  <c r="BO48" i="2"/>
  <c r="BK48" i="2"/>
  <c r="BP48" i="2"/>
  <c r="BU437" i="2"/>
  <c r="BQ437" i="2"/>
  <c r="BN437" i="2"/>
  <c r="BP437" i="2"/>
  <c r="BO437" i="2"/>
  <c r="BJ437" i="2"/>
  <c r="BR437" i="2"/>
  <c r="BK437" i="2"/>
  <c r="BJ20" i="2"/>
  <c r="BK20" i="2"/>
  <c r="BR20" i="2" s="1"/>
  <c r="BU20" i="2"/>
  <c r="BN20" i="2"/>
  <c r="BO20" i="2"/>
  <c r="BP20" i="2"/>
  <c r="BK288" i="2"/>
  <c r="BR288" i="2"/>
  <c r="BP288" i="2"/>
  <c r="BJ288" i="2"/>
  <c r="BQ288" i="2"/>
  <c r="BO288" i="2"/>
  <c r="BN288" i="2"/>
  <c r="BU288" i="2"/>
  <c r="BJ188" i="2"/>
  <c r="BU188" i="2"/>
  <c r="BK188" i="2"/>
  <c r="BR188" i="2"/>
  <c r="BN188" i="2"/>
  <c r="BO188" i="2"/>
  <c r="BQ188" i="2"/>
  <c r="BP188" i="2"/>
  <c r="BJ463" i="2"/>
  <c r="BR463" i="2"/>
  <c r="BN463" i="2"/>
  <c r="BU463" i="2"/>
  <c r="BK463" i="2"/>
  <c r="BP463" i="2"/>
  <c r="BQ463" i="2"/>
  <c r="BO463" i="2"/>
  <c r="BJ60" i="2"/>
  <c r="BU60" i="2"/>
  <c r="BR60" i="2"/>
  <c r="BP60" i="2"/>
  <c r="BQ60" i="2"/>
  <c r="BK60" i="2"/>
  <c r="BN60" i="2"/>
  <c r="BO60" i="2"/>
  <c r="BR450" i="2"/>
  <c r="BJ450" i="2"/>
  <c r="BK450" i="2"/>
  <c r="BN450" i="2"/>
  <c r="BQ450" i="2"/>
  <c r="BU450" i="2"/>
  <c r="BP450" i="2"/>
  <c r="BO450" i="2"/>
  <c r="BJ43" i="2"/>
  <c r="BK43" i="2"/>
  <c r="BN43" i="2"/>
  <c r="BO43" i="2"/>
  <c r="BR43" i="2"/>
  <c r="BP43" i="2"/>
  <c r="BQ43" i="2"/>
  <c r="BU43" i="2"/>
  <c r="BJ433" i="2"/>
  <c r="BR433" i="2"/>
  <c r="BK433" i="2"/>
  <c r="BQ433" i="2"/>
  <c r="BU433" i="2"/>
  <c r="BN433" i="2"/>
  <c r="BO433" i="2"/>
  <c r="BP433" i="2"/>
  <c r="BK15" i="2"/>
  <c r="BR15" i="2" s="1"/>
  <c r="BJ15" i="2"/>
  <c r="BU15" i="2"/>
  <c r="BY15" i="2"/>
  <c r="BR215" i="2"/>
  <c r="BN215" i="2"/>
  <c r="BQ215" i="2"/>
  <c r="BO215" i="2"/>
  <c r="BU215" i="2"/>
  <c r="BK215" i="2"/>
  <c r="BJ215" i="2"/>
  <c r="BP215" i="2"/>
  <c r="BN179" i="2"/>
  <c r="BO179" i="2"/>
  <c r="BR179" i="2"/>
  <c r="BQ179" i="2"/>
  <c r="BJ179" i="2"/>
  <c r="BU179" i="2"/>
  <c r="BK179" i="2"/>
  <c r="BP179" i="2"/>
  <c r="BN459" i="2"/>
  <c r="BK459" i="2"/>
  <c r="BU459" i="2"/>
  <c r="BQ459" i="2"/>
  <c r="BO459" i="2"/>
  <c r="BP459" i="2"/>
  <c r="BJ459" i="2"/>
  <c r="BR459" i="2"/>
  <c r="BP55" i="2"/>
  <c r="BJ55" i="2"/>
  <c r="BK55" i="2"/>
  <c r="BN55" i="2"/>
  <c r="BO55" i="2"/>
  <c r="BU55" i="2"/>
  <c r="BR55" i="2"/>
  <c r="BQ55" i="2"/>
  <c r="BN446" i="2"/>
  <c r="BK446" i="2"/>
  <c r="BU446" i="2"/>
  <c r="BQ446" i="2"/>
  <c r="BP446" i="2"/>
  <c r="BO446" i="2"/>
  <c r="BJ446" i="2"/>
  <c r="BR446" i="2"/>
  <c r="BR38" i="2"/>
  <c r="BN38" i="2"/>
  <c r="BO38" i="2"/>
  <c r="BU38" i="2"/>
  <c r="BQ38" i="2"/>
  <c r="BP38" i="2"/>
  <c r="BK38" i="2"/>
  <c r="BJ38" i="2"/>
  <c r="BK429" i="2"/>
  <c r="BU429" i="2"/>
  <c r="BQ429" i="2"/>
  <c r="BN429" i="2"/>
  <c r="BO429" i="2"/>
  <c r="BP429" i="2"/>
  <c r="BJ429" i="2"/>
  <c r="BR429" i="2"/>
  <c r="BY4" i="2"/>
  <c r="BU4" i="2"/>
  <c r="BJ4" i="2"/>
  <c r="BN17" i="2" s="1"/>
  <c r="BK4" i="2"/>
  <c r="BR4" i="2" s="1"/>
  <c r="BK136" i="2"/>
  <c r="BR136" i="2"/>
  <c r="BN136" i="2"/>
  <c r="BO136" i="2"/>
  <c r="BQ136" i="2"/>
  <c r="BP136" i="2"/>
  <c r="BJ136" i="2"/>
  <c r="BU136" i="2"/>
  <c r="BK169" i="2"/>
  <c r="BP169" i="2"/>
  <c r="BR169" i="2"/>
  <c r="BN169" i="2"/>
  <c r="BO169" i="2"/>
  <c r="BQ169" i="2"/>
  <c r="BJ169" i="2"/>
  <c r="BU169" i="2"/>
  <c r="BR455" i="2"/>
  <c r="BN455" i="2"/>
  <c r="BU455" i="2"/>
  <c r="BK455" i="2"/>
  <c r="BO455" i="2"/>
  <c r="BQ455" i="2"/>
  <c r="BP455" i="2"/>
  <c r="BJ455" i="2"/>
  <c r="BJ50" i="2"/>
  <c r="BK50" i="2"/>
  <c r="BO50" i="2"/>
  <c r="BP50" i="2"/>
  <c r="BQ50" i="2"/>
  <c r="BU50" i="2"/>
  <c r="BN50" i="2"/>
  <c r="BR50" i="2"/>
  <c r="BJ442" i="2"/>
  <c r="BK442" i="2"/>
  <c r="BN442" i="2"/>
  <c r="BQ442" i="2"/>
  <c r="BU442" i="2"/>
  <c r="BP442" i="2"/>
  <c r="BO442" i="2"/>
  <c r="BR442" i="2"/>
  <c r="BN32" i="2"/>
  <c r="BO32" i="2"/>
  <c r="BR32" i="2"/>
  <c r="BQ32" i="2"/>
  <c r="BK32" i="2"/>
  <c r="BU32" i="2"/>
  <c r="BP32" i="2"/>
  <c r="BJ32" i="2"/>
  <c r="BR425" i="2"/>
  <c r="BP425" i="2"/>
  <c r="BK425" i="2"/>
  <c r="BN425" i="2"/>
  <c r="BQ425" i="2"/>
  <c r="BU425" i="2"/>
  <c r="BO425" i="2"/>
  <c r="BJ425" i="2"/>
  <c r="BK5" i="2"/>
  <c r="BR5" i="2" s="1"/>
  <c r="BJ5" i="2"/>
  <c r="BU5" i="2"/>
  <c r="BY5" i="2"/>
  <c r="BK293" i="2"/>
  <c r="BP293" i="2"/>
  <c r="BR293" i="2"/>
  <c r="BN293" i="2"/>
  <c r="BO293" i="2"/>
  <c r="BQ293" i="2"/>
  <c r="BU293" i="2"/>
  <c r="BJ293" i="2"/>
  <c r="BK29" i="2"/>
  <c r="BR29" i="2"/>
  <c r="BN29" i="2"/>
  <c r="BO29" i="2"/>
  <c r="BU29" i="2"/>
  <c r="BQ29" i="2"/>
  <c r="BP29" i="2"/>
  <c r="BJ29" i="2"/>
  <c r="BR130" i="2"/>
  <c r="BN130" i="2"/>
  <c r="BO130" i="2"/>
  <c r="BQ130" i="2"/>
  <c r="BU130" i="2"/>
  <c r="BP130" i="2"/>
  <c r="BJ130" i="2"/>
  <c r="BK130" i="2"/>
  <c r="BR502" i="2"/>
  <c r="BO502" i="2"/>
  <c r="BK502" i="2"/>
  <c r="BN502" i="2"/>
  <c r="BU502" i="2"/>
  <c r="BQ502" i="2"/>
  <c r="BJ502" i="2"/>
  <c r="BP502" i="2"/>
  <c r="BK112" i="2"/>
  <c r="BR112" i="2"/>
  <c r="BN112" i="2"/>
  <c r="BO112" i="2"/>
  <c r="BQ112" i="2"/>
  <c r="BU112" i="2"/>
  <c r="BP112" i="2"/>
  <c r="BJ112" i="2"/>
  <c r="BR485" i="2"/>
  <c r="BK485" i="2"/>
  <c r="BP485" i="2"/>
  <c r="BU485" i="2"/>
  <c r="BQ485" i="2"/>
  <c r="BO485" i="2"/>
  <c r="BN485" i="2"/>
  <c r="BJ485" i="2"/>
  <c r="BK84" i="2"/>
  <c r="BR84" i="2"/>
  <c r="BN84" i="2"/>
  <c r="BQ84" i="2"/>
  <c r="BO84" i="2"/>
  <c r="BP84" i="2"/>
  <c r="BJ84" i="2"/>
  <c r="BU84" i="2"/>
  <c r="BR72" i="2"/>
  <c r="BP72" i="2"/>
  <c r="BQ72" i="2"/>
  <c r="BN72" i="2"/>
  <c r="BK72" i="2"/>
  <c r="BO72" i="2"/>
  <c r="BJ72" i="2"/>
  <c r="BU72" i="2"/>
  <c r="BR412" i="2"/>
  <c r="BQ412" i="2"/>
  <c r="BK412" i="2"/>
  <c r="BP412" i="2"/>
  <c r="BN412" i="2"/>
  <c r="BU412" i="2"/>
  <c r="BO412" i="2"/>
  <c r="BJ412" i="2"/>
  <c r="BN219" i="2"/>
  <c r="BR219" i="2"/>
  <c r="BJ219" i="2"/>
  <c r="BU219" i="2"/>
  <c r="BO219" i="2"/>
  <c r="BK219" i="2"/>
  <c r="BQ219" i="2"/>
  <c r="BP219" i="2"/>
  <c r="BJ223" i="2"/>
  <c r="BR223" i="2"/>
  <c r="BN223" i="2"/>
  <c r="BQ223" i="2"/>
  <c r="BU223" i="2"/>
  <c r="BO223" i="2"/>
  <c r="BK223" i="2"/>
  <c r="BP223" i="2"/>
  <c r="BR204" i="2"/>
  <c r="BP204" i="2"/>
  <c r="BJ204" i="2"/>
  <c r="BN204" i="2"/>
  <c r="BO204" i="2"/>
  <c r="BQ204" i="2"/>
  <c r="BK204" i="2"/>
  <c r="BU204" i="2"/>
  <c r="BJ199" i="2"/>
  <c r="BP199" i="2"/>
  <c r="BR199" i="2"/>
  <c r="BN199" i="2"/>
  <c r="BQ199" i="2"/>
  <c r="BO199" i="2"/>
  <c r="BK199" i="2"/>
  <c r="BU199" i="2"/>
  <c r="BK165" i="2"/>
  <c r="BP165" i="2"/>
  <c r="BR165" i="2"/>
  <c r="BQ165" i="2"/>
  <c r="BN165" i="2"/>
  <c r="BO165" i="2"/>
  <c r="BU165" i="2"/>
  <c r="BJ165" i="2"/>
  <c r="BK164" i="2"/>
  <c r="BP164" i="2"/>
  <c r="BR164" i="2"/>
  <c r="BN164" i="2"/>
  <c r="BO164" i="2"/>
  <c r="BQ164" i="2"/>
  <c r="BJ164" i="2"/>
  <c r="BU164" i="2"/>
  <c r="BR302" i="2"/>
  <c r="BP302" i="2"/>
  <c r="BQ302" i="2"/>
  <c r="BK302" i="2"/>
  <c r="BO302" i="2"/>
  <c r="BU302" i="2"/>
  <c r="BJ302" i="2"/>
  <c r="BN302" i="2"/>
  <c r="BN492" i="2"/>
  <c r="BO492" i="2"/>
  <c r="BU492" i="2"/>
  <c r="BJ492" i="2"/>
  <c r="BR492" i="2"/>
  <c r="BK492" i="2"/>
  <c r="BP492" i="2"/>
  <c r="BQ492" i="2"/>
  <c r="BU121" i="2"/>
  <c r="BP121" i="2"/>
  <c r="BJ121" i="2"/>
  <c r="BK121" i="2"/>
  <c r="BR121" i="2"/>
  <c r="BN121" i="2"/>
  <c r="BQ121" i="2"/>
  <c r="BO121" i="2"/>
  <c r="BU443" i="2"/>
  <c r="BQ443" i="2"/>
  <c r="BO443" i="2"/>
  <c r="BP443" i="2"/>
  <c r="BJ443" i="2"/>
  <c r="BR443" i="2"/>
  <c r="BK443" i="2"/>
  <c r="BN443" i="2"/>
  <c r="BN34" i="2"/>
  <c r="BP34" i="2"/>
  <c r="BU34" i="2"/>
  <c r="BQ34" i="2"/>
  <c r="BK34" i="2"/>
  <c r="BR34" i="2"/>
  <c r="BJ34" i="2"/>
  <c r="BO34" i="2"/>
  <c r="BU430" i="2"/>
  <c r="BQ430" i="2"/>
  <c r="BO430" i="2"/>
  <c r="BJ430" i="2"/>
  <c r="BR430" i="2"/>
  <c r="BP430" i="2"/>
  <c r="BN430" i="2"/>
  <c r="BK430" i="2"/>
  <c r="BJ16" i="2"/>
  <c r="BK16" i="2"/>
  <c r="BR16" i="2" s="1"/>
  <c r="BU16" i="2"/>
  <c r="BY16" i="2"/>
  <c r="BU408" i="2"/>
  <c r="BO408" i="2"/>
  <c r="BN408" i="2"/>
  <c r="BJ408" i="2"/>
  <c r="BP408" i="2"/>
  <c r="BR408" i="2"/>
  <c r="BK408" i="2"/>
  <c r="BQ408" i="2"/>
  <c r="BK8" i="2"/>
  <c r="BR8" i="2" s="1"/>
  <c r="BJ8" i="2"/>
  <c r="DN8" i="2" s="1"/>
  <c r="BY8" i="2"/>
  <c r="BU8" i="2"/>
  <c r="BK460" i="2"/>
  <c r="BP460" i="2"/>
  <c r="BQ460" i="2"/>
  <c r="BN460" i="2"/>
  <c r="BU460" i="2"/>
  <c r="BO460" i="2"/>
  <c r="BJ460" i="2"/>
  <c r="BR460" i="2"/>
  <c r="BR105" i="2"/>
  <c r="BN105" i="2"/>
  <c r="BO105" i="2"/>
  <c r="BP105" i="2"/>
  <c r="BJ105" i="2"/>
  <c r="BU105" i="2"/>
  <c r="BQ105" i="2"/>
  <c r="BK105" i="2"/>
  <c r="BN439" i="2"/>
  <c r="BU439" i="2"/>
  <c r="BK439" i="2"/>
  <c r="BO439" i="2"/>
  <c r="BQ439" i="2"/>
  <c r="BJ439" i="2"/>
  <c r="BP439" i="2"/>
  <c r="BR439" i="2"/>
  <c r="BR28" i="2"/>
  <c r="BK28" i="2"/>
  <c r="BP28" i="2"/>
  <c r="BN28" i="2"/>
  <c r="BO28" i="2"/>
  <c r="BJ28" i="2"/>
  <c r="BU28" i="2"/>
  <c r="BQ28" i="2"/>
  <c r="BU426" i="2"/>
  <c r="BP426" i="2"/>
  <c r="BO426" i="2"/>
  <c r="BR426" i="2"/>
  <c r="BJ426" i="2"/>
  <c r="BK426" i="2"/>
  <c r="BN426" i="2"/>
  <c r="BQ426" i="2"/>
  <c r="BN413" i="2"/>
  <c r="BP413" i="2"/>
  <c r="BO413" i="2"/>
  <c r="BJ413" i="2"/>
  <c r="BR413" i="2"/>
  <c r="BK413" i="2"/>
  <c r="BU413" i="2"/>
  <c r="BQ413" i="2"/>
  <c r="BO399" i="2"/>
  <c r="BQ399" i="2"/>
  <c r="BJ399" i="2"/>
  <c r="BR399" i="2"/>
  <c r="BP399" i="2"/>
  <c r="BN399" i="2"/>
  <c r="BU399" i="2"/>
  <c r="BK399" i="2"/>
  <c r="BN476" i="2"/>
  <c r="BO476" i="2"/>
  <c r="BU476" i="2"/>
  <c r="BJ476" i="2"/>
  <c r="BR476" i="2"/>
  <c r="BQ476" i="2"/>
  <c r="BK476" i="2"/>
  <c r="BP476" i="2"/>
  <c r="BK89" i="2"/>
  <c r="BR89" i="2"/>
  <c r="BN89" i="2"/>
  <c r="BQ89" i="2"/>
  <c r="BP89" i="2"/>
  <c r="BJ89" i="2"/>
  <c r="BU89" i="2"/>
  <c r="BO89" i="2"/>
  <c r="BK435" i="2"/>
  <c r="BU435" i="2"/>
  <c r="BN435" i="2"/>
  <c r="BO435" i="2"/>
  <c r="BQ435" i="2"/>
  <c r="BP435" i="2"/>
  <c r="BJ435" i="2"/>
  <c r="BR435" i="2"/>
  <c r="BR23" i="2"/>
  <c r="BO23" i="2"/>
  <c r="BJ23" i="2"/>
  <c r="BQ23" i="2"/>
  <c r="BP23" i="2"/>
  <c r="BU23" i="2"/>
  <c r="BK23" i="2"/>
  <c r="BN23" i="2"/>
  <c r="BN422" i="2"/>
  <c r="BK422" i="2"/>
  <c r="BU422" i="2"/>
  <c r="BQ422" i="2"/>
  <c r="BP422" i="2"/>
  <c r="BO422" i="2"/>
  <c r="BJ422" i="2"/>
  <c r="BR422" i="2"/>
  <c r="BN404" i="2"/>
  <c r="BR404" i="2"/>
  <c r="BK404" i="2"/>
  <c r="BQ404" i="2"/>
  <c r="BU404" i="2"/>
  <c r="BO404" i="2"/>
  <c r="BJ404" i="2"/>
  <c r="BP404" i="2"/>
  <c r="BJ390" i="2"/>
  <c r="BR390" i="2"/>
  <c r="BP390" i="2"/>
  <c r="BN390" i="2"/>
  <c r="BK390" i="2"/>
  <c r="BU390" i="2"/>
  <c r="BQ390" i="2"/>
  <c r="BO390" i="2"/>
  <c r="BN142" i="2"/>
  <c r="BO142" i="2"/>
  <c r="BK142" i="2"/>
  <c r="BQ142" i="2"/>
  <c r="BP142" i="2"/>
  <c r="BJ142" i="2"/>
  <c r="BU142" i="2"/>
  <c r="BR142" i="2"/>
  <c r="BQ393" i="2"/>
  <c r="BU393" i="2"/>
  <c r="BO393" i="2"/>
  <c r="BN393" i="2"/>
  <c r="BJ393" i="2"/>
  <c r="BR393" i="2"/>
  <c r="BP393" i="2"/>
  <c r="BK393" i="2"/>
  <c r="BN73" i="2"/>
  <c r="BO73" i="2"/>
  <c r="BJ73" i="2"/>
  <c r="BU73" i="2"/>
  <c r="BK73" i="2"/>
  <c r="BP73" i="2"/>
  <c r="BQ73" i="2"/>
  <c r="BR73" i="2"/>
  <c r="BU431" i="2"/>
  <c r="BK431" i="2"/>
  <c r="BP431" i="2"/>
  <c r="BQ431" i="2"/>
  <c r="BO431" i="2"/>
  <c r="BJ431" i="2"/>
  <c r="BR431" i="2"/>
  <c r="BN431" i="2"/>
  <c r="BJ18" i="2"/>
  <c r="BK18" i="2"/>
  <c r="BU18" i="2"/>
  <c r="DZ18" i="2" s="1"/>
  <c r="BY18" i="2"/>
  <c r="BN18" i="2"/>
  <c r="BO18" i="2"/>
  <c r="CY18" i="2" s="1"/>
  <c r="BP18" i="2"/>
  <c r="BR18" i="2"/>
  <c r="BN418" i="2"/>
  <c r="BQ418" i="2"/>
  <c r="BU418" i="2"/>
  <c r="BO418" i="2"/>
  <c r="BP418" i="2"/>
  <c r="BR418" i="2"/>
  <c r="BJ418" i="2"/>
  <c r="BK418" i="2"/>
  <c r="BU395" i="2"/>
  <c r="BQ395" i="2"/>
  <c r="BO395" i="2"/>
  <c r="BJ395" i="2"/>
  <c r="BR395" i="2"/>
  <c r="BP395" i="2"/>
  <c r="BN395" i="2"/>
  <c r="BK395" i="2"/>
  <c r="BN385" i="2"/>
  <c r="BQ385" i="2"/>
  <c r="BU385" i="2"/>
  <c r="BO385" i="2"/>
  <c r="BJ385" i="2"/>
  <c r="BR385" i="2"/>
  <c r="BK385" i="2"/>
  <c r="BP385" i="2"/>
  <c r="BQ343" i="2"/>
  <c r="BU343" i="2"/>
  <c r="BK343" i="2"/>
  <c r="BJ343" i="2"/>
  <c r="BP343" i="2"/>
  <c r="BR343" i="2"/>
  <c r="BN343" i="2"/>
  <c r="BO343" i="2"/>
  <c r="BN320" i="2"/>
  <c r="BU320" i="2"/>
  <c r="BK320" i="2"/>
  <c r="BR320" i="2"/>
  <c r="BP320" i="2"/>
  <c r="BJ320" i="2"/>
  <c r="BQ320" i="2"/>
  <c r="BO320" i="2"/>
  <c r="BO57" i="2"/>
  <c r="BJ57" i="2"/>
  <c r="BU57" i="2"/>
  <c r="BK57" i="2"/>
  <c r="BQ57" i="2"/>
  <c r="BP57" i="2"/>
  <c r="BR57" i="2"/>
  <c r="BN57" i="2"/>
  <c r="BQ427" i="2"/>
  <c r="BP427" i="2"/>
  <c r="BO427" i="2"/>
  <c r="BJ427" i="2"/>
  <c r="BR427" i="2"/>
  <c r="BN427" i="2"/>
  <c r="BK427" i="2"/>
  <c r="BU427" i="2"/>
  <c r="BJ12" i="2"/>
  <c r="BK12" i="2"/>
  <c r="BR12" i="2" s="1"/>
  <c r="CA12" i="2" s="1"/>
  <c r="BU12" i="2"/>
  <c r="BY12" i="2"/>
  <c r="BQ414" i="2"/>
  <c r="BO414" i="2"/>
  <c r="BP414" i="2"/>
  <c r="BJ414" i="2"/>
  <c r="BR414" i="2"/>
  <c r="BN414" i="2"/>
  <c r="BK414" i="2"/>
  <c r="BU414" i="2"/>
  <c r="BU386" i="2"/>
  <c r="BO386" i="2"/>
  <c r="BR386" i="2"/>
  <c r="BJ386" i="2"/>
  <c r="BK386" i="2"/>
  <c r="BP386" i="2"/>
  <c r="BN386" i="2"/>
  <c r="BQ386" i="2"/>
  <c r="BU376" i="2"/>
  <c r="BO376" i="2"/>
  <c r="BJ376" i="2"/>
  <c r="BR376" i="2"/>
  <c r="BP376" i="2"/>
  <c r="BN376" i="2"/>
  <c r="BK376" i="2"/>
  <c r="BQ376" i="2"/>
  <c r="BK19" i="2"/>
  <c r="BU19" i="2"/>
  <c r="BJ19" i="2"/>
  <c r="BN19" i="2"/>
  <c r="BO19" i="2"/>
  <c r="CY19" i="2" s="1"/>
  <c r="BQ247" i="2"/>
  <c r="BU247" i="2"/>
  <c r="BK247" i="2"/>
  <c r="BO247" i="2"/>
  <c r="BJ247" i="2"/>
  <c r="BP247" i="2"/>
  <c r="BR247" i="2"/>
  <c r="BN247" i="2"/>
  <c r="BU41" i="2"/>
  <c r="BP41" i="2"/>
  <c r="BJ41" i="2"/>
  <c r="BQ41" i="2"/>
  <c r="BR41" i="2"/>
  <c r="BN41" i="2"/>
  <c r="BO41" i="2"/>
  <c r="BK41" i="2"/>
  <c r="BU423" i="2"/>
  <c r="BK423" i="2"/>
  <c r="BP423" i="2"/>
  <c r="BQ423" i="2"/>
  <c r="BO423" i="2"/>
  <c r="BJ423" i="2"/>
  <c r="BR423" i="2"/>
  <c r="BN423" i="2"/>
  <c r="BQ410" i="2"/>
  <c r="BU410" i="2"/>
  <c r="BO410" i="2"/>
  <c r="BR410" i="2"/>
  <c r="BJ410" i="2"/>
  <c r="BK410" i="2"/>
  <c r="BP410" i="2"/>
  <c r="BN410" i="2"/>
  <c r="BQ409" i="2"/>
  <c r="BU409" i="2"/>
  <c r="BO409" i="2"/>
  <c r="BP409" i="2"/>
  <c r="BJ409" i="2"/>
  <c r="BR409" i="2"/>
  <c r="BK409" i="2"/>
  <c r="BN409" i="2"/>
  <c r="BQ381" i="2"/>
  <c r="BJ381" i="2"/>
  <c r="BR381" i="2"/>
  <c r="BU381" i="2"/>
  <c r="BN381" i="2"/>
  <c r="BO381" i="2"/>
  <c r="BP381" i="2"/>
  <c r="BK381" i="2"/>
  <c r="BU367" i="2"/>
  <c r="BK367" i="2"/>
  <c r="BO367" i="2"/>
  <c r="BQ367" i="2"/>
  <c r="BJ367" i="2"/>
  <c r="BR367" i="2"/>
  <c r="BP367" i="2"/>
  <c r="BN367" i="2"/>
  <c r="BJ115" i="2"/>
  <c r="BN115" i="2"/>
  <c r="BR115" i="2"/>
  <c r="BU115" i="2"/>
  <c r="BQ115" i="2"/>
  <c r="BO115" i="2"/>
  <c r="BK115" i="2"/>
  <c r="BP115" i="2"/>
  <c r="BO229" i="2"/>
  <c r="BU229" i="2"/>
  <c r="BJ229" i="2"/>
  <c r="BN229" i="2"/>
  <c r="BK229" i="2"/>
  <c r="BP229" i="2"/>
  <c r="BR229" i="2"/>
  <c r="BQ229" i="2"/>
  <c r="BU483" i="2"/>
  <c r="BQ483" i="2"/>
  <c r="BJ483" i="2"/>
  <c r="BP483" i="2"/>
  <c r="BO483" i="2"/>
  <c r="BR483" i="2"/>
  <c r="BK483" i="2"/>
  <c r="BN483" i="2"/>
  <c r="BQ87" i="2"/>
  <c r="BU87" i="2"/>
  <c r="BK87" i="2"/>
  <c r="BJ87" i="2"/>
  <c r="BR87" i="2"/>
  <c r="BO87" i="2"/>
  <c r="BN87" i="2"/>
  <c r="BP87" i="2"/>
  <c r="BU470" i="2"/>
  <c r="BQ470" i="2"/>
  <c r="BJ470" i="2"/>
  <c r="BP470" i="2"/>
  <c r="BR470" i="2"/>
  <c r="BO470" i="2"/>
  <c r="BK470" i="2"/>
  <c r="BN470" i="2"/>
  <c r="BO70" i="2"/>
  <c r="BJ70" i="2"/>
  <c r="BU70" i="2"/>
  <c r="BK70" i="2"/>
  <c r="BP70" i="2"/>
  <c r="BQ70" i="2"/>
  <c r="BR70" i="2"/>
  <c r="BN70" i="2"/>
  <c r="BQ453" i="2"/>
  <c r="BN453" i="2"/>
  <c r="BP453" i="2"/>
  <c r="BO453" i="2"/>
  <c r="BJ453" i="2"/>
  <c r="BR453" i="2"/>
  <c r="BK453" i="2"/>
  <c r="BU453" i="2"/>
  <c r="BQ42" i="2"/>
  <c r="BP42" i="2"/>
  <c r="BO42" i="2"/>
  <c r="BU42" i="2"/>
  <c r="BJ42" i="2"/>
  <c r="BK42" i="2"/>
  <c r="BR42" i="2"/>
  <c r="BN42" i="2"/>
  <c r="BR147" i="2"/>
  <c r="BQ147" i="2"/>
  <c r="BP147" i="2"/>
  <c r="BU147" i="2"/>
  <c r="BK147" i="2"/>
  <c r="BJ147" i="2"/>
  <c r="BN147" i="2"/>
  <c r="BO147" i="2"/>
  <c r="BU348" i="2"/>
  <c r="BJ348" i="2"/>
  <c r="BR348" i="2"/>
  <c r="BO348" i="2"/>
  <c r="BP348" i="2"/>
  <c r="BN348" i="2"/>
  <c r="BK348" i="2"/>
  <c r="BQ348" i="2"/>
  <c r="BN141" i="2"/>
  <c r="BU141" i="2"/>
  <c r="BQ141" i="2"/>
  <c r="BJ141" i="2"/>
  <c r="BO141" i="2"/>
  <c r="BK141" i="2"/>
  <c r="BR141" i="2"/>
  <c r="BP141" i="2"/>
  <c r="BU167" i="2"/>
  <c r="BK167" i="2"/>
  <c r="BQ167" i="2"/>
  <c r="BJ167" i="2"/>
  <c r="BP167" i="2"/>
  <c r="BR167" i="2"/>
  <c r="BN167" i="2"/>
  <c r="BO167" i="2"/>
  <c r="BQ97" i="2"/>
  <c r="BU97" i="2"/>
  <c r="BP97" i="2"/>
  <c r="BJ97" i="2"/>
  <c r="BO97" i="2"/>
  <c r="BK97" i="2"/>
  <c r="BR97" i="2"/>
  <c r="BN97" i="2"/>
  <c r="BO150" i="2"/>
  <c r="BU150" i="2"/>
  <c r="BP150" i="2"/>
  <c r="BJ150" i="2"/>
  <c r="BN150" i="2"/>
  <c r="BR150" i="2"/>
  <c r="BK150" i="2"/>
  <c r="BQ150" i="2"/>
  <c r="BO37" i="2"/>
  <c r="BP37" i="2"/>
  <c r="BR37" i="2"/>
  <c r="BJ37" i="2"/>
  <c r="BU37" i="2"/>
  <c r="BK37" i="2"/>
  <c r="BQ37" i="2"/>
  <c r="BN37" i="2"/>
  <c r="BN122" i="2"/>
  <c r="BP122" i="2"/>
  <c r="BU122" i="2"/>
  <c r="BQ122" i="2"/>
  <c r="BJ122" i="2"/>
  <c r="BR122" i="2"/>
  <c r="BK122" i="2"/>
  <c r="BO122" i="2"/>
  <c r="BQ224" i="2"/>
  <c r="BU224" i="2"/>
  <c r="BP224" i="2"/>
  <c r="BK224" i="2"/>
  <c r="BR224" i="2"/>
  <c r="BJ224" i="2"/>
  <c r="BN224" i="2"/>
  <c r="BO224" i="2"/>
  <c r="BK88" i="2"/>
  <c r="BR88" i="2"/>
  <c r="BO88" i="2"/>
  <c r="BN88" i="2"/>
  <c r="BQ88" i="2"/>
  <c r="BP88" i="2"/>
  <c r="BJ88" i="2"/>
  <c r="BU88" i="2"/>
  <c r="BJ402" i="2"/>
  <c r="BK402" i="2"/>
  <c r="BP402" i="2"/>
  <c r="BN402" i="2"/>
  <c r="BQ402" i="2"/>
  <c r="BU402" i="2"/>
  <c r="BO402" i="2"/>
  <c r="BR402" i="2"/>
  <c r="BJ406" i="2"/>
  <c r="BP406" i="2"/>
  <c r="BN406" i="2"/>
  <c r="BK406" i="2"/>
  <c r="BU406" i="2"/>
  <c r="BQ406" i="2"/>
  <c r="BO406" i="2"/>
  <c r="BR406" i="2"/>
  <c r="BN387" i="2"/>
  <c r="BP387" i="2"/>
  <c r="BR387" i="2"/>
  <c r="BK387" i="2"/>
  <c r="BU387" i="2"/>
  <c r="BQ387" i="2"/>
  <c r="BO387" i="2"/>
  <c r="BJ387" i="2"/>
  <c r="BR382" i="2"/>
  <c r="BP382" i="2"/>
  <c r="BN382" i="2"/>
  <c r="BK382" i="2"/>
  <c r="BU382" i="2"/>
  <c r="BQ382" i="2"/>
  <c r="BO382" i="2"/>
  <c r="BJ382" i="2"/>
  <c r="BJ354" i="2"/>
  <c r="BO354" i="2"/>
  <c r="BK354" i="2"/>
  <c r="BP354" i="2"/>
  <c r="BN354" i="2"/>
  <c r="BQ354" i="2"/>
  <c r="BU354" i="2"/>
  <c r="BR354" i="2"/>
  <c r="BK344" i="2"/>
  <c r="BP344" i="2"/>
  <c r="BR344" i="2"/>
  <c r="BQ344" i="2"/>
  <c r="BO344" i="2"/>
  <c r="BN344" i="2"/>
  <c r="BJ344" i="2"/>
  <c r="BU344" i="2"/>
  <c r="BU440" i="2"/>
  <c r="BO440" i="2"/>
  <c r="BN440" i="2"/>
  <c r="BJ440" i="2"/>
  <c r="BR440" i="2"/>
  <c r="BK440" i="2"/>
  <c r="BP440" i="2"/>
  <c r="BQ440" i="2"/>
  <c r="BN46" i="2"/>
  <c r="BO46" i="2"/>
  <c r="BK46" i="2"/>
  <c r="BP46" i="2"/>
  <c r="BR46" i="2"/>
  <c r="BJ46" i="2"/>
  <c r="BQ46" i="2"/>
  <c r="BU46" i="2"/>
  <c r="BJ397" i="2"/>
  <c r="BR397" i="2"/>
  <c r="BP397" i="2"/>
  <c r="BK397" i="2"/>
  <c r="BU397" i="2"/>
  <c r="BQ397" i="2"/>
  <c r="BN397" i="2"/>
  <c r="BO397" i="2"/>
  <c r="BJ401" i="2"/>
  <c r="BR401" i="2"/>
  <c r="BP401" i="2"/>
  <c r="BK401" i="2"/>
  <c r="BQ401" i="2"/>
  <c r="BU401" i="2"/>
  <c r="BN401" i="2"/>
  <c r="BO401" i="2"/>
  <c r="BR378" i="2"/>
  <c r="BK378" i="2"/>
  <c r="BJ378" i="2"/>
  <c r="BP378" i="2"/>
  <c r="BN378" i="2"/>
  <c r="BQ378" i="2"/>
  <c r="BU378" i="2"/>
  <c r="BO378" i="2"/>
  <c r="BK377" i="2"/>
  <c r="BP377" i="2"/>
  <c r="BQ377" i="2"/>
  <c r="BU377" i="2"/>
  <c r="BO377" i="2"/>
  <c r="BN377" i="2"/>
  <c r="BJ377" i="2"/>
  <c r="BR377" i="2"/>
  <c r="BP349" i="2"/>
  <c r="BK349" i="2"/>
  <c r="BU349" i="2"/>
  <c r="BQ349" i="2"/>
  <c r="BN349" i="2"/>
  <c r="BJ349" i="2"/>
  <c r="BR349" i="2"/>
  <c r="BO349" i="2"/>
  <c r="BN335" i="2"/>
  <c r="BO335" i="2"/>
  <c r="BQ335" i="2"/>
  <c r="BR335" i="2"/>
  <c r="BU335" i="2"/>
  <c r="BK335" i="2"/>
  <c r="BJ335" i="2"/>
  <c r="BP335" i="2"/>
  <c r="BQ361" i="2"/>
  <c r="BU361" i="2"/>
  <c r="BN361" i="2"/>
  <c r="BJ361" i="2"/>
  <c r="BR361" i="2"/>
  <c r="BO361" i="2"/>
  <c r="BK361" i="2"/>
  <c r="BP361" i="2"/>
  <c r="BO388" i="2"/>
  <c r="BJ388" i="2"/>
  <c r="BP388" i="2"/>
  <c r="BN388" i="2"/>
  <c r="BR388" i="2"/>
  <c r="BK388" i="2"/>
  <c r="BQ388" i="2"/>
  <c r="BU388" i="2"/>
  <c r="BU392" i="2"/>
  <c r="BO392" i="2"/>
  <c r="BJ392" i="2"/>
  <c r="BR392" i="2"/>
  <c r="BP392" i="2"/>
  <c r="BN392" i="2"/>
  <c r="BK392" i="2"/>
  <c r="BQ392" i="2"/>
  <c r="BN373" i="2"/>
  <c r="BO373" i="2"/>
  <c r="BJ373" i="2"/>
  <c r="BR373" i="2"/>
  <c r="BP373" i="2"/>
  <c r="BK373" i="2"/>
  <c r="BU373" i="2"/>
  <c r="BQ373" i="2"/>
  <c r="BO368" i="2"/>
  <c r="BJ368" i="2"/>
  <c r="BR368" i="2"/>
  <c r="BP368" i="2"/>
  <c r="BN368" i="2"/>
  <c r="BK368" i="2"/>
  <c r="BQ368" i="2"/>
  <c r="BU368" i="2"/>
  <c r="BO340" i="2"/>
  <c r="BN340" i="2"/>
  <c r="BJ340" i="2"/>
  <c r="BU340" i="2"/>
  <c r="BK340" i="2"/>
  <c r="BP340" i="2"/>
  <c r="BR340" i="2"/>
  <c r="BQ340" i="2"/>
  <c r="BO326" i="2"/>
  <c r="BU326" i="2"/>
  <c r="BJ326" i="2"/>
  <c r="BN326" i="2"/>
  <c r="BR326" i="2"/>
  <c r="BP326" i="2"/>
  <c r="BK326" i="2"/>
  <c r="BQ326" i="2"/>
  <c r="BU201" i="2"/>
  <c r="BJ201" i="2"/>
  <c r="BK201" i="2"/>
  <c r="BO201" i="2"/>
  <c r="BP201" i="2"/>
  <c r="BR201" i="2"/>
  <c r="BN201" i="2"/>
  <c r="BQ201" i="2"/>
  <c r="BJ456" i="2"/>
  <c r="BR456" i="2"/>
  <c r="BP456" i="2"/>
  <c r="BK456" i="2"/>
  <c r="BN456" i="2"/>
  <c r="BQ456" i="2"/>
  <c r="BU456" i="2"/>
  <c r="BO456" i="2"/>
  <c r="BN379" i="2"/>
  <c r="BP379" i="2"/>
  <c r="BR379" i="2"/>
  <c r="BK379" i="2"/>
  <c r="BJ379" i="2"/>
  <c r="BU379" i="2"/>
  <c r="BQ379" i="2"/>
  <c r="BO379" i="2"/>
  <c r="BJ383" i="2"/>
  <c r="BR383" i="2"/>
  <c r="BP383" i="2"/>
  <c r="BN383" i="2"/>
  <c r="BU383" i="2"/>
  <c r="BK383" i="2"/>
  <c r="BO383" i="2"/>
  <c r="BQ383" i="2"/>
  <c r="BR364" i="2"/>
  <c r="BJ364" i="2"/>
  <c r="BP364" i="2"/>
  <c r="BN364" i="2"/>
  <c r="BK364" i="2"/>
  <c r="BQ364" i="2"/>
  <c r="BU364" i="2"/>
  <c r="BO364" i="2"/>
  <c r="BJ359" i="2"/>
  <c r="BR359" i="2"/>
  <c r="BO359" i="2"/>
  <c r="BP359" i="2"/>
  <c r="BN359" i="2"/>
  <c r="BU359" i="2"/>
  <c r="BK359" i="2"/>
  <c r="BQ359" i="2"/>
  <c r="BK331" i="2"/>
  <c r="BU331" i="2"/>
  <c r="BJ331" i="2"/>
  <c r="BP331" i="2"/>
  <c r="BN331" i="2"/>
  <c r="BR331" i="2"/>
  <c r="BO331" i="2"/>
  <c r="BQ331" i="2"/>
  <c r="BJ321" i="2"/>
  <c r="BU321" i="2"/>
  <c r="BK321" i="2"/>
  <c r="BP321" i="2"/>
  <c r="BR321" i="2"/>
  <c r="BN321" i="2"/>
  <c r="BO321" i="2"/>
  <c r="BQ321" i="2"/>
  <c r="BU488" i="2"/>
  <c r="BO488" i="2"/>
  <c r="BJ488" i="2"/>
  <c r="BP488" i="2"/>
  <c r="BR488" i="2"/>
  <c r="BK488" i="2"/>
  <c r="BN488" i="2"/>
  <c r="BQ488" i="2"/>
  <c r="BR424" i="2"/>
  <c r="BK424" i="2"/>
  <c r="BQ424" i="2"/>
  <c r="BU424" i="2"/>
  <c r="BN424" i="2"/>
  <c r="BO424" i="2"/>
  <c r="BP424" i="2"/>
  <c r="BJ424" i="2"/>
  <c r="BP370" i="2"/>
  <c r="BJ370" i="2"/>
  <c r="BK370" i="2"/>
  <c r="BN370" i="2"/>
  <c r="BQ370" i="2"/>
  <c r="BU370" i="2"/>
  <c r="BO370" i="2"/>
  <c r="BR370" i="2"/>
  <c r="BP374" i="2"/>
  <c r="BN374" i="2"/>
  <c r="BK374" i="2"/>
  <c r="BU374" i="2"/>
  <c r="BQ374" i="2"/>
  <c r="BO374" i="2"/>
  <c r="BR374" i="2"/>
  <c r="BJ374" i="2"/>
  <c r="BN355" i="2"/>
  <c r="BP355" i="2"/>
  <c r="BR355" i="2"/>
  <c r="BK355" i="2"/>
  <c r="BU355" i="2"/>
  <c r="BQ355" i="2"/>
  <c r="BJ355" i="2"/>
  <c r="BO355" i="2"/>
  <c r="BP350" i="2"/>
  <c r="BN350" i="2"/>
  <c r="BK350" i="2"/>
  <c r="BU350" i="2"/>
  <c r="BQ350" i="2"/>
  <c r="BJ350" i="2"/>
  <c r="BR350" i="2"/>
  <c r="BO350" i="2"/>
  <c r="BQ322" i="2"/>
  <c r="BO322" i="2"/>
  <c r="BK322" i="2"/>
  <c r="BU322" i="2"/>
  <c r="BJ322" i="2"/>
  <c r="BN322" i="2"/>
  <c r="BR322" i="2"/>
  <c r="BP322" i="2"/>
  <c r="BR312" i="2"/>
  <c r="BQ312" i="2"/>
  <c r="BO312" i="2"/>
  <c r="BN312" i="2"/>
  <c r="BJ312" i="2"/>
  <c r="BU312" i="2"/>
  <c r="BK312" i="2"/>
  <c r="BP312" i="2"/>
  <c r="BN444" i="2"/>
  <c r="BU444" i="2"/>
  <c r="BO444" i="2"/>
  <c r="BJ444" i="2"/>
  <c r="BR444" i="2"/>
  <c r="BQ444" i="2"/>
  <c r="BK444" i="2"/>
  <c r="BP444" i="2"/>
  <c r="BO352" i="2"/>
  <c r="BN352" i="2"/>
  <c r="BP352" i="2"/>
  <c r="BR352" i="2"/>
  <c r="BK352" i="2"/>
  <c r="BQ352" i="2"/>
  <c r="BU352" i="2"/>
  <c r="BJ352" i="2"/>
  <c r="BR365" i="2"/>
  <c r="BP365" i="2"/>
  <c r="BK365" i="2"/>
  <c r="BN365" i="2"/>
  <c r="BU365" i="2"/>
  <c r="BQ365" i="2"/>
  <c r="BO365" i="2"/>
  <c r="BJ365" i="2"/>
  <c r="BR369" i="2"/>
  <c r="BP369" i="2"/>
  <c r="BK369" i="2"/>
  <c r="BQ369" i="2"/>
  <c r="BU369" i="2"/>
  <c r="BN369" i="2"/>
  <c r="BO369" i="2"/>
  <c r="BJ369" i="2"/>
  <c r="BR346" i="2"/>
  <c r="BP346" i="2"/>
  <c r="BQ346" i="2"/>
  <c r="BK346" i="2"/>
  <c r="BO346" i="2"/>
  <c r="BU346" i="2"/>
  <c r="BJ346" i="2"/>
  <c r="BN346" i="2"/>
  <c r="BK345" i="2"/>
  <c r="BP345" i="2"/>
  <c r="BR345" i="2"/>
  <c r="BN345" i="2"/>
  <c r="BO345" i="2"/>
  <c r="BQ345" i="2"/>
  <c r="BJ345" i="2"/>
  <c r="BU345" i="2"/>
  <c r="BK317" i="2"/>
  <c r="BP317" i="2"/>
  <c r="BR317" i="2"/>
  <c r="BN317" i="2"/>
  <c r="BO317" i="2"/>
  <c r="BQ317" i="2"/>
  <c r="BU317" i="2"/>
  <c r="BJ317" i="2"/>
  <c r="BJ303" i="2"/>
  <c r="BP303" i="2"/>
  <c r="BN303" i="2"/>
  <c r="BO303" i="2"/>
  <c r="BQ303" i="2"/>
  <c r="BR303" i="2"/>
  <c r="BU303" i="2"/>
  <c r="BK303" i="2"/>
  <c r="BU496" i="2"/>
  <c r="BO496" i="2"/>
  <c r="BJ496" i="2"/>
  <c r="BP496" i="2"/>
  <c r="BR496" i="2"/>
  <c r="BN496" i="2"/>
  <c r="BK496" i="2"/>
  <c r="BQ496" i="2"/>
  <c r="BK153" i="2"/>
  <c r="BR153" i="2"/>
  <c r="BN153" i="2"/>
  <c r="BP153" i="2"/>
  <c r="BU153" i="2"/>
  <c r="BQ153" i="2"/>
  <c r="BJ153" i="2"/>
  <c r="BO153" i="2"/>
  <c r="BN451" i="2"/>
  <c r="BK451" i="2"/>
  <c r="BU451" i="2"/>
  <c r="BQ451" i="2"/>
  <c r="BR451" i="2"/>
  <c r="BO451" i="2"/>
  <c r="BP451" i="2"/>
  <c r="BJ451" i="2"/>
  <c r="BK44" i="2"/>
  <c r="BR44" i="2"/>
  <c r="BN44" i="2"/>
  <c r="BU44" i="2"/>
  <c r="BQ44" i="2"/>
  <c r="BO44" i="2"/>
  <c r="BJ44" i="2"/>
  <c r="BP44" i="2"/>
  <c r="BR438" i="2"/>
  <c r="BN438" i="2"/>
  <c r="BK438" i="2"/>
  <c r="BU438" i="2"/>
  <c r="BQ438" i="2"/>
  <c r="BO438" i="2"/>
  <c r="BP438" i="2"/>
  <c r="BJ438" i="2"/>
  <c r="BJ27" i="2"/>
  <c r="BK27" i="2"/>
  <c r="BR27" i="2"/>
  <c r="BQ27" i="2"/>
  <c r="BP27" i="2"/>
  <c r="BN27" i="2"/>
  <c r="BO27" i="2"/>
  <c r="BU27" i="2"/>
  <c r="BR421" i="2"/>
  <c r="BP421" i="2"/>
  <c r="BK421" i="2"/>
  <c r="BU421" i="2"/>
  <c r="BQ421" i="2"/>
  <c r="BN421" i="2"/>
  <c r="BO421" i="2"/>
  <c r="BJ421" i="2"/>
  <c r="BK9" i="2"/>
  <c r="BR9" i="2" s="1"/>
  <c r="CA9" i="2" s="1"/>
  <c r="CC9" i="2" s="1"/>
  <c r="BY9" i="2"/>
  <c r="BU9" i="2"/>
  <c r="BJ9" i="2"/>
  <c r="DN9" i="2" s="1"/>
  <c r="BK329" i="2"/>
  <c r="BP329" i="2"/>
  <c r="BR329" i="2"/>
  <c r="BN329" i="2"/>
  <c r="BO329" i="2"/>
  <c r="BQ329" i="2"/>
  <c r="BJ329" i="2"/>
  <c r="BU329" i="2"/>
  <c r="BK284" i="2"/>
  <c r="BP284" i="2"/>
  <c r="BR284" i="2"/>
  <c r="BQ284" i="2"/>
  <c r="BO284" i="2"/>
  <c r="BN284" i="2"/>
  <c r="BJ284" i="2"/>
  <c r="BU284" i="2"/>
  <c r="BK13" i="2"/>
  <c r="BR13" i="2" s="1"/>
  <c r="BU13" i="2"/>
  <c r="BY13" i="2"/>
  <c r="BJ13" i="2"/>
  <c r="BK124" i="2"/>
  <c r="BR124" i="2"/>
  <c r="BN124" i="2"/>
  <c r="BU124" i="2"/>
  <c r="BO124" i="2"/>
  <c r="BP124" i="2"/>
  <c r="BJ124" i="2"/>
  <c r="BQ124" i="2"/>
  <c r="BJ498" i="2"/>
  <c r="BK498" i="2"/>
  <c r="BN498" i="2"/>
  <c r="BQ498" i="2"/>
  <c r="BP498" i="2"/>
  <c r="BU498" i="2"/>
  <c r="BO498" i="2"/>
  <c r="BR498" i="2"/>
  <c r="BJ107" i="2"/>
  <c r="BQ107" i="2"/>
  <c r="BO107" i="2"/>
  <c r="BR107" i="2"/>
  <c r="BN107" i="2"/>
  <c r="BP107" i="2"/>
  <c r="BK107" i="2"/>
  <c r="BU107" i="2"/>
  <c r="BR481" i="2"/>
  <c r="BK481" i="2"/>
  <c r="BO481" i="2"/>
  <c r="BP481" i="2"/>
  <c r="BQ481" i="2"/>
  <c r="BU481" i="2"/>
  <c r="BN481" i="2"/>
  <c r="BJ481" i="2"/>
  <c r="BJ79" i="2"/>
  <c r="BQ79" i="2"/>
  <c r="BK79" i="2"/>
  <c r="BN79" i="2"/>
  <c r="BU79" i="2"/>
  <c r="BP79" i="2"/>
  <c r="BR79" i="2"/>
  <c r="BO79" i="2"/>
  <c r="BQ24" i="2"/>
  <c r="BN24" i="2"/>
  <c r="BP24" i="2"/>
  <c r="BU24" i="2"/>
  <c r="BJ24" i="2"/>
  <c r="BK24" i="2"/>
  <c r="BR24" i="2"/>
  <c r="BO24" i="2"/>
  <c r="BQ168" i="2"/>
  <c r="BJ168" i="2"/>
  <c r="BU168" i="2"/>
  <c r="BK168" i="2"/>
  <c r="BP168" i="2"/>
  <c r="BR168" i="2"/>
  <c r="BN168" i="2"/>
  <c r="BO168" i="2"/>
  <c r="BK338" i="2"/>
  <c r="BU338" i="2"/>
  <c r="BJ338" i="2"/>
  <c r="BR338" i="2"/>
  <c r="BQ338" i="2"/>
  <c r="BN338" i="2"/>
  <c r="BP338" i="2"/>
  <c r="BO338" i="2"/>
  <c r="BO342" i="2"/>
  <c r="BU342" i="2"/>
  <c r="BJ342" i="2"/>
  <c r="BN342" i="2"/>
  <c r="BR342" i="2"/>
  <c r="BP342" i="2"/>
  <c r="BK342" i="2"/>
  <c r="BQ342" i="2"/>
  <c r="BQ323" i="2"/>
  <c r="BR323" i="2"/>
  <c r="BK323" i="2"/>
  <c r="BU323" i="2"/>
  <c r="BJ323" i="2"/>
  <c r="BP323" i="2"/>
  <c r="BN323" i="2"/>
  <c r="BO323" i="2"/>
  <c r="BO318" i="2"/>
  <c r="BU318" i="2"/>
  <c r="BJ318" i="2"/>
  <c r="BN318" i="2"/>
  <c r="BR318" i="2"/>
  <c r="BP318" i="2"/>
  <c r="BQ318" i="2"/>
  <c r="BK318" i="2"/>
  <c r="BO290" i="2"/>
  <c r="BU290" i="2"/>
  <c r="BK290" i="2"/>
  <c r="BJ290" i="2"/>
  <c r="BN290" i="2"/>
  <c r="BR290" i="2"/>
  <c r="BP290" i="2"/>
  <c r="BQ290" i="2"/>
  <c r="BO280" i="2"/>
  <c r="BN280" i="2"/>
  <c r="BJ280" i="2"/>
  <c r="BU280" i="2"/>
  <c r="BK280" i="2"/>
  <c r="BP280" i="2"/>
  <c r="BR280" i="2"/>
  <c r="BQ280" i="2"/>
  <c r="BJ265" i="2"/>
  <c r="BK265" i="2"/>
  <c r="BO265" i="2"/>
  <c r="BR265" i="2"/>
  <c r="BQ265" i="2"/>
  <c r="BN265" i="2"/>
  <c r="BU265" i="2"/>
  <c r="BP265" i="2"/>
  <c r="BO126" i="2"/>
  <c r="BK126" i="2"/>
  <c r="BQ126" i="2"/>
  <c r="BP126" i="2"/>
  <c r="BJ126" i="2"/>
  <c r="BU126" i="2"/>
  <c r="BR126" i="2"/>
  <c r="BN126" i="2"/>
  <c r="BN333" i="2"/>
  <c r="BO333" i="2"/>
  <c r="BQ333" i="2"/>
  <c r="BU333" i="2"/>
  <c r="BJ333" i="2"/>
  <c r="BK333" i="2"/>
  <c r="BP333" i="2"/>
  <c r="BR333" i="2"/>
  <c r="BN337" i="2"/>
  <c r="BO337" i="2"/>
  <c r="BQ337" i="2"/>
  <c r="BJ337" i="2"/>
  <c r="BU337" i="2"/>
  <c r="BK337" i="2"/>
  <c r="BP337" i="2"/>
  <c r="BR337" i="2"/>
  <c r="BK314" i="2"/>
  <c r="BO314" i="2"/>
  <c r="BU314" i="2"/>
  <c r="BJ314" i="2"/>
  <c r="BN314" i="2"/>
  <c r="BR314" i="2"/>
  <c r="BP314" i="2"/>
  <c r="BQ314" i="2"/>
  <c r="BJ313" i="2"/>
  <c r="BU313" i="2"/>
  <c r="BK313" i="2"/>
  <c r="BP313" i="2"/>
  <c r="BR313" i="2"/>
  <c r="BN313" i="2"/>
  <c r="BO313" i="2"/>
  <c r="BQ313" i="2"/>
  <c r="BQ285" i="2"/>
  <c r="BU285" i="2"/>
  <c r="BJ285" i="2"/>
  <c r="BK285" i="2"/>
  <c r="BP285" i="2"/>
  <c r="BR285" i="2"/>
  <c r="BN285" i="2"/>
  <c r="BO285" i="2"/>
  <c r="BU271" i="2"/>
  <c r="BK271" i="2"/>
  <c r="BJ271" i="2"/>
  <c r="BP271" i="2"/>
  <c r="BN271" i="2"/>
  <c r="BO271" i="2"/>
  <c r="BQ271" i="2"/>
  <c r="BR271" i="2"/>
  <c r="BP428" i="2"/>
  <c r="BQ428" i="2"/>
  <c r="BK428" i="2"/>
  <c r="BN428" i="2"/>
  <c r="BR428" i="2"/>
  <c r="BU428" i="2"/>
  <c r="BO428" i="2"/>
  <c r="BJ428" i="2"/>
  <c r="BQ324" i="2"/>
  <c r="BJ324" i="2"/>
  <c r="BO324" i="2"/>
  <c r="BN324" i="2"/>
  <c r="BK324" i="2"/>
  <c r="BU324" i="2"/>
  <c r="BR324" i="2"/>
  <c r="BP324" i="2"/>
  <c r="BJ328" i="2"/>
  <c r="BQ328" i="2"/>
  <c r="BO328" i="2"/>
  <c r="BN328" i="2"/>
  <c r="BK328" i="2"/>
  <c r="BU328" i="2"/>
  <c r="BR328" i="2"/>
  <c r="BP328" i="2"/>
  <c r="BR309" i="2"/>
  <c r="BN309" i="2"/>
  <c r="BO309" i="2"/>
  <c r="BQ309" i="2"/>
  <c r="BU309" i="2"/>
  <c r="BJ309" i="2"/>
  <c r="BK309" i="2"/>
  <c r="BP309" i="2"/>
  <c r="BR304" i="2"/>
  <c r="BQ304" i="2"/>
  <c r="BO304" i="2"/>
  <c r="BN304" i="2"/>
  <c r="BU304" i="2"/>
  <c r="BK304" i="2"/>
  <c r="BJ304" i="2"/>
  <c r="BP304" i="2"/>
  <c r="BR276" i="2"/>
  <c r="BQ276" i="2"/>
  <c r="BO276" i="2"/>
  <c r="BN276" i="2"/>
  <c r="BJ276" i="2"/>
  <c r="BK276" i="2"/>
  <c r="BU276" i="2"/>
  <c r="BP276" i="2"/>
  <c r="BJ262" i="2"/>
  <c r="BU262" i="2"/>
  <c r="BR262" i="2"/>
  <c r="BP262" i="2"/>
  <c r="BK262" i="2"/>
  <c r="BN262" i="2"/>
  <c r="BO262" i="2"/>
  <c r="BQ262" i="2"/>
  <c r="BR192" i="2"/>
  <c r="BP192" i="2"/>
  <c r="BJ192" i="2"/>
  <c r="BN192" i="2"/>
  <c r="BO192" i="2"/>
  <c r="BU192" i="2"/>
  <c r="BK192" i="2"/>
  <c r="BQ192" i="2"/>
  <c r="BN40" i="2"/>
  <c r="BQ40" i="2"/>
  <c r="BP40" i="2"/>
  <c r="BJ40" i="2"/>
  <c r="BU40" i="2"/>
  <c r="BR40" i="2"/>
  <c r="BO40" i="2"/>
  <c r="BK40" i="2"/>
  <c r="BR315" i="2"/>
  <c r="BO315" i="2"/>
  <c r="BQ315" i="2"/>
  <c r="BK315" i="2"/>
  <c r="BU315" i="2"/>
  <c r="BJ315" i="2"/>
  <c r="BP315" i="2"/>
  <c r="BN315" i="2"/>
  <c r="BQ319" i="2"/>
  <c r="BR319" i="2"/>
  <c r="BU319" i="2"/>
  <c r="BK319" i="2"/>
  <c r="BJ319" i="2"/>
  <c r="BP319" i="2"/>
  <c r="BN319" i="2"/>
  <c r="BO319" i="2"/>
  <c r="BO300" i="2"/>
  <c r="BN300" i="2"/>
  <c r="BK300" i="2"/>
  <c r="BU300" i="2"/>
  <c r="BR300" i="2"/>
  <c r="BP300" i="2"/>
  <c r="BJ300" i="2"/>
  <c r="BQ300" i="2"/>
  <c r="BO295" i="2"/>
  <c r="BQ295" i="2"/>
  <c r="BU295" i="2"/>
  <c r="BK295" i="2"/>
  <c r="BJ295" i="2"/>
  <c r="BP295" i="2"/>
  <c r="BR295" i="2"/>
  <c r="BN295" i="2"/>
  <c r="BR267" i="2"/>
  <c r="BO267" i="2"/>
  <c r="BQ267" i="2"/>
  <c r="BP267" i="2"/>
  <c r="BK267" i="2"/>
  <c r="BU267" i="2"/>
  <c r="BJ267" i="2"/>
  <c r="BN267" i="2"/>
  <c r="BQ257" i="2"/>
  <c r="BN257" i="2"/>
  <c r="BU257" i="2"/>
  <c r="BJ257" i="2"/>
  <c r="BO257" i="2"/>
  <c r="BK257" i="2"/>
  <c r="BP257" i="2"/>
  <c r="BR257" i="2"/>
  <c r="BQ110" i="2"/>
  <c r="BN110" i="2"/>
  <c r="BP110" i="2"/>
  <c r="BO110" i="2"/>
  <c r="BU110" i="2"/>
  <c r="BJ110" i="2"/>
  <c r="BR110" i="2"/>
  <c r="BK110" i="2"/>
  <c r="BJ484" i="2"/>
  <c r="BR484" i="2"/>
  <c r="BQ484" i="2"/>
  <c r="BK484" i="2"/>
  <c r="BP484" i="2"/>
  <c r="BN484" i="2"/>
  <c r="BU484" i="2"/>
  <c r="BO484" i="2"/>
  <c r="BU306" i="2"/>
  <c r="BK306" i="2"/>
  <c r="BR306" i="2"/>
  <c r="BQ306" i="2"/>
  <c r="BN306" i="2"/>
  <c r="BP306" i="2"/>
  <c r="BJ306" i="2"/>
  <c r="BO306" i="2"/>
  <c r="BO310" i="2"/>
  <c r="BU310" i="2"/>
  <c r="BJ310" i="2"/>
  <c r="BN310" i="2"/>
  <c r="BR310" i="2"/>
  <c r="BP310" i="2"/>
  <c r="BK310" i="2"/>
  <c r="BQ310" i="2"/>
  <c r="BR291" i="2"/>
  <c r="BK291" i="2"/>
  <c r="BU291" i="2"/>
  <c r="BJ291" i="2"/>
  <c r="BP291" i="2"/>
  <c r="BN291" i="2"/>
  <c r="BO291" i="2"/>
  <c r="BQ291" i="2"/>
  <c r="BO286" i="2"/>
  <c r="BU286" i="2"/>
  <c r="BJ286" i="2"/>
  <c r="BN286" i="2"/>
  <c r="BR286" i="2"/>
  <c r="BP286" i="2"/>
  <c r="BQ286" i="2"/>
  <c r="BK286" i="2"/>
  <c r="BU258" i="2"/>
  <c r="BJ258" i="2"/>
  <c r="BK258" i="2"/>
  <c r="BR258" i="2"/>
  <c r="BP258" i="2"/>
  <c r="BN258" i="2"/>
  <c r="BO258" i="2"/>
  <c r="BQ258" i="2"/>
  <c r="BJ248" i="2"/>
  <c r="BU248" i="2"/>
  <c r="BK248" i="2"/>
  <c r="BP248" i="2"/>
  <c r="BR248" i="2"/>
  <c r="BN248" i="2"/>
  <c r="BO248" i="2"/>
  <c r="BQ248" i="2"/>
  <c r="BO375" i="2"/>
  <c r="BQ375" i="2"/>
  <c r="BR375" i="2"/>
  <c r="BJ375" i="2"/>
  <c r="BP375" i="2"/>
  <c r="BN375" i="2"/>
  <c r="BU375" i="2"/>
  <c r="BK375" i="2"/>
  <c r="BU452" i="2"/>
  <c r="BO452" i="2"/>
  <c r="BJ452" i="2"/>
  <c r="BR452" i="2"/>
  <c r="BP452" i="2"/>
  <c r="BQ452" i="2"/>
  <c r="BK452" i="2"/>
  <c r="BN452" i="2"/>
  <c r="BQ301" i="2"/>
  <c r="BU301" i="2"/>
  <c r="BJ301" i="2"/>
  <c r="BK301" i="2"/>
  <c r="BP301" i="2"/>
  <c r="BR301" i="2"/>
  <c r="BN301" i="2"/>
  <c r="BO301" i="2"/>
  <c r="BQ305" i="2"/>
  <c r="BJ305" i="2"/>
  <c r="BU305" i="2"/>
  <c r="BK305" i="2"/>
  <c r="BP305" i="2"/>
  <c r="BR305" i="2"/>
  <c r="BN305" i="2"/>
  <c r="BO305" i="2"/>
  <c r="BK282" i="2"/>
  <c r="BO282" i="2"/>
  <c r="BU282" i="2"/>
  <c r="BJ282" i="2"/>
  <c r="BN282" i="2"/>
  <c r="BR282" i="2"/>
  <c r="BP282" i="2"/>
  <c r="BQ282" i="2"/>
  <c r="BQ281" i="2"/>
  <c r="BJ281" i="2"/>
  <c r="BU281" i="2"/>
  <c r="BK281" i="2"/>
  <c r="BP281" i="2"/>
  <c r="BR281" i="2"/>
  <c r="BN281" i="2"/>
  <c r="BO281" i="2"/>
  <c r="BQ253" i="2"/>
  <c r="BU253" i="2"/>
  <c r="BN253" i="2"/>
  <c r="BJ253" i="2"/>
  <c r="BO253" i="2"/>
  <c r="BK253" i="2"/>
  <c r="BP253" i="2"/>
  <c r="BR253" i="2"/>
  <c r="BU239" i="2"/>
  <c r="BP239" i="2"/>
  <c r="BQ239" i="2"/>
  <c r="BK239" i="2"/>
  <c r="BJ239" i="2"/>
  <c r="BN239" i="2"/>
  <c r="BR239" i="2"/>
  <c r="BO239" i="2"/>
  <c r="BK174" i="2"/>
  <c r="BJ174" i="2"/>
  <c r="BU174" i="2"/>
  <c r="BR174" i="2"/>
  <c r="BP174" i="2"/>
  <c r="BN174" i="2"/>
  <c r="BO174" i="2"/>
  <c r="BQ174" i="2"/>
  <c r="BU25" i="2"/>
  <c r="BQ25" i="2"/>
  <c r="BJ25" i="2"/>
  <c r="BP25" i="2"/>
  <c r="BK25" i="2"/>
  <c r="BN25" i="2"/>
  <c r="BR25" i="2"/>
  <c r="BO25" i="2"/>
  <c r="BN419" i="2"/>
  <c r="BQ419" i="2"/>
  <c r="BP419" i="2"/>
  <c r="BO419" i="2"/>
  <c r="BJ419" i="2"/>
  <c r="BR419" i="2"/>
  <c r="BK419" i="2"/>
  <c r="BU419" i="2"/>
  <c r="BQ405" i="2"/>
  <c r="BN405" i="2"/>
  <c r="BO405" i="2"/>
  <c r="BJ405" i="2"/>
  <c r="BP405" i="2"/>
  <c r="BR405" i="2"/>
  <c r="BK405" i="2"/>
  <c r="BU405" i="2"/>
  <c r="BU400" i="2"/>
  <c r="BO400" i="2"/>
  <c r="BJ400" i="2"/>
  <c r="BR400" i="2"/>
  <c r="BP400" i="2"/>
  <c r="BN400" i="2"/>
  <c r="BK400" i="2"/>
  <c r="BQ400" i="2"/>
  <c r="BU372" i="2"/>
  <c r="BO372" i="2"/>
  <c r="BJ372" i="2"/>
  <c r="BR372" i="2"/>
  <c r="BP372" i="2"/>
  <c r="BN372" i="2"/>
  <c r="BK372" i="2"/>
  <c r="BQ372" i="2"/>
  <c r="BU358" i="2"/>
  <c r="BQ358" i="2"/>
  <c r="BJ358" i="2"/>
  <c r="BR358" i="2"/>
  <c r="BO358" i="2"/>
  <c r="BP358" i="2"/>
  <c r="BN358" i="2"/>
  <c r="BK358" i="2"/>
  <c r="BO67" i="2"/>
  <c r="BR67" i="2"/>
  <c r="BU67" i="2"/>
  <c r="BQ67" i="2"/>
  <c r="BP67" i="2"/>
  <c r="BJ67" i="2"/>
  <c r="BK67" i="2"/>
  <c r="BN67" i="2"/>
  <c r="BU464" i="2"/>
  <c r="BP464" i="2"/>
  <c r="BJ464" i="2"/>
  <c r="BO464" i="2"/>
  <c r="BR464" i="2"/>
  <c r="BN464" i="2"/>
  <c r="BK464" i="2"/>
  <c r="BQ464" i="2"/>
  <c r="BO220" i="2"/>
  <c r="BN220" i="2"/>
  <c r="BP220" i="2"/>
  <c r="BJ220" i="2"/>
  <c r="BU220" i="2"/>
  <c r="BK220" i="2"/>
  <c r="BR220" i="2"/>
  <c r="BQ220" i="2"/>
  <c r="BU479" i="2"/>
  <c r="BO479" i="2"/>
  <c r="BQ479" i="2"/>
  <c r="BJ479" i="2"/>
  <c r="BP479" i="2"/>
  <c r="BR479" i="2"/>
  <c r="BN479" i="2"/>
  <c r="BK479" i="2"/>
  <c r="BQ82" i="2"/>
  <c r="BK82" i="2"/>
  <c r="BP82" i="2"/>
  <c r="BJ82" i="2"/>
  <c r="BU82" i="2"/>
  <c r="BR82" i="2"/>
  <c r="BN82" i="2"/>
  <c r="BO82" i="2"/>
  <c r="BQ466" i="2"/>
  <c r="BP466" i="2"/>
  <c r="BU466" i="2"/>
  <c r="BO466" i="2"/>
  <c r="BR466" i="2"/>
  <c r="BJ466" i="2"/>
  <c r="BK466" i="2"/>
  <c r="BN466" i="2"/>
  <c r="BK64" i="2"/>
  <c r="BU64" i="2"/>
  <c r="BJ64" i="2"/>
  <c r="BR64" i="2"/>
  <c r="BP64" i="2"/>
  <c r="BQ64" i="2"/>
  <c r="BN64" i="2"/>
  <c r="BO64" i="2"/>
  <c r="BU449" i="2"/>
  <c r="BN449" i="2"/>
  <c r="BP449" i="2"/>
  <c r="BO449" i="2"/>
  <c r="BJ449" i="2"/>
  <c r="BR449" i="2"/>
  <c r="BK449" i="2"/>
  <c r="BQ449" i="2"/>
  <c r="BU36" i="2"/>
  <c r="BO36" i="2"/>
  <c r="BJ36" i="2"/>
  <c r="BQ36" i="2"/>
  <c r="BP36" i="2"/>
  <c r="BK36" i="2"/>
  <c r="BR36" i="2"/>
  <c r="BN36" i="2"/>
  <c r="BR448" i="2"/>
  <c r="BP448" i="2"/>
  <c r="BN448" i="2"/>
  <c r="BK448" i="2"/>
  <c r="BQ448" i="2"/>
  <c r="BU448" i="2"/>
  <c r="BO448" i="2"/>
  <c r="BJ448" i="2"/>
  <c r="BJ311" i="2"/>
  <c r="BP311" i="2"/>
  <c r="BR311" i="2"/>
  <c r="BN311" i="2"/>
  <c r="BO311" i="2"/>
  <c r="BQ311" i="2"/>
  <c r="BU311" i="2"/>
  <c r="BK311" i="2"/>
  <c r="BJ274" i="2"/>
  <c r="BN274" i="2"/>
  <c r="BP274" i="2"/>
  <c r="BQ274" i="2"/>
  <c r="BO274" i="2"/>
  <c r="BU274" i="2"/>
  <c r="BK274" i="2"/>
  <c r="BR274" i="2"/>
  <c r="BR278" i="2"/>
  <c r="BP278" i="2"/>
  <c r="BK278" i="2"/>
  <c r="BQ278" i="2"/>
  <c r="BO278" i="2"/>
  <c r="BU278" i="2"/>
  <c r="BJ278" i="2"/>
  <c r="BN278" i="2"/>
  <c r="BJ259" i="2"/>
  <c r="BP259" i="2"/>
  <c r="BR259" i="2"/>
  <c r="BQ259" i="2"/>
  <c r="BN259" i="2"/>
  <c r="BO259" i="2"/>
  <c r="BK259" i="2"/>
  <c r="BU259" i="2"/>
  <c r="BR254" i="2"/>
  <c r="BP254" i="2"/>
  <c r="BN254" i="2"/>
  <c r="BO254" i="2"/>
  <c r="BQ254" i="2"/>
  <c r="BK254" i="2"/>
  <c r="BJ254" i="2"/>
  <c r="BU254" i="2"/>
  <c r="BR226" i="2"/>
  <c r="BN226" i="2"/>
  <c r="BQ226" i="2"/>
  <c r="BO226" i="2"/>
  <c r="BU226" i="2"/>
  <c r="BP226" i="2"/>
  <c r="BJ226" i="2"/>
  <c r="BK226" i="2"/>
  <c r="BK216" i="2"/>
  <c r="BP216" i="2"/>
  <c r="BR216" i="2"/>
  <c r="BN216" i="2"/>
  <c r="BO216" i="2"/>
  <c r="BQ216" i="2"/>
  <c r="BJ216" i="2"/>
  <c r="BU216" i="2"/>
  <c r="BP416" i="2"/>
  <c r="BQ416" i="2"/>
  <c r="BK416" i="2"/>
  <c r="BU416" i="2"/>
  <c r="BO416" i="2"/>
  <c r="BN416" i="2"/>
  <c r="BJ416" i="2"/>
  <c r="BR416" i="2"/>
  <c r="BP238" i="2"/>
  <c r="BJ238" i="2"/>
  <c r="BU238" i="2"/>
  <c r="BR238" i="2"/>
  <c r="BN238" i="2"/>
  <c r="BO238" i="2"/>
  <c r="BK238" i="2"/>
  <c r="BQ238" i="2"/>
  <c r="BU269" i="2"/>
  <c r="BJ269" i="2"/>
  <c r="BK269" i="2"/>
  <c r="BP269" i="2"/>
  <c r="BR269" i="2"/>
  <c r="BN269" i="2"/>
  <c r="BO269" i="2"/>
  <c r="BQ269" i="2"/>
  <c r="BJ273" i="2"/>
  <c r="BU273" i="2"/>
  <c r="BK273" i="2"/>
  <c r="BP273" i="2"/>
  <c r="BR273" i="2"/>
  <c r="BN273" i="2"/>
  <c r="BO273" i="2"/>
  <c r="BQ273" i="2"/>
  <c r="BJ250" i="2"/>
  <c r="BU250" i="2"/>
  <c r="BR250" i="2"/>
  <c r="BP250" i="2"/>
  <c r="BN250" i="2"/>
  <c r="BK250" i="2"/>
  <c r="BO250" i="2"/>
  <c r="BQ250" i="2"/>
  <c r="BR249" i="2"/>
  <c r="BN249" i="2"/>
  <c r="BQ249" i="2"/>
  <c r="BU249" i="2"/>
  <c r="BJ249" i="2"/>
  <c r="BO249" i="2"/>
  <c r="BK249" i="2"/>
  <c r="BP249" i="2"/>
  <c r="BR221" i="2"/>
  <c r="BO221" i="2"/>
  <c r="BP221" i="2"/>
  <c r="BU221" i="2"/>
  <c r="BQ221" i="2"/>
  <c r="BN221" i="2"/>
  <c r="BJ221" i="2"/>
  <c r="BK221" i="2"/>
  <c r="BR207" i="2"/>
  <c r="BN207" i="2"/>
  <c r="BQ207" i="2"/>
  <c r="BO207" i="2"/>
  <c r="BK207" i="2"/>
  <c r="BU207" i="2"/>
  <c r="BJ207" i="2"/>
  <c r="BP207" i="2"/>
  <c r="BJ83" i="2"/>
  <c r="BN83" i="2"/>
  <c r="BO83" i="2"/>
  <c r="BR83" i="2"/>
  <c r="BP83" i="2"/>
  <c r="BQ83" i="2"/>
  <c r="BU83" i="2"/>
  <c r="BK83" i="2"/>
  <c r="BJ260" i="2"/>
  <c r="BK260" i="2"/>
  <c r="BU260" i="2"/>
  <c r="BR260" i="2"/>
  <c r="BP260" i="2"/>
  <c r="BN260" i="2"/>
  <c r="BO260" i="2"/>
  <c r="BQ260" i="2"/>
  <c r="BK264" i="2"/>
  <c r="BU264" i="2"/>
  <c r="BR264" i="2"/>
  <c r="BP264" i="2"/>
  <c r="BJ264" i="2"/>
  <c r="BN264" i="2"/>
  <c r="BO264" i="2"/>
  <c r="BQ264" i="2"/>
  <c r="BQ245" i="2"/>
  <c r="BO245" i="2"/>
  <c r="BJ245" i="2"/>
  <c r="BU245" i="2"/>
  <c r="BK245" i="2"/>
  <c r="BP245" i="2"/>
  <c r="BR245" i="2"/>
  <c r="BN245" i="2"/>
  <c r="BN240" i="2"/>
  <c r="BU240" i="2"/>
  <c r="BP240" i="2"/>
  <c r="BK240" i="2"/>
  <c r="BJ240" i="2"/>
  <c r="BR240" i="2"/>
  <c r="BO240" i="2"/>
  <c r="BQ240" i="2"/>
  <c r="BO212" i="2"/>
  <c r="BQ212" i="2"/>
  <c r="BJ212" i="2"/>
  <c r="BU212" i="2"/>
  <c r="BK212" i="2"/>
  <c r="BP212" i="2"/>
  <c r="BR212" i="2"/>
  <c r="BN212" i="2"/>
  <c r="BN198" i="2"/>
  <c r="BQ198" i="2"/>
  <c r="BO198" i="2"/>
  <c r="BU198" i="2"/>
  <c r="BP198" i="2"/>
  <c r="BJ198" i="2"/>
  <c r="BR198" i="2"/>
  <c r="BK198" i="2"/>
  <c r="BO270" i="2"/>
  <c r="BU270" i="2"/>
  <c r="BP270" i="2"/>
  <c r="BJ270" i="2"/>
  <c r="BN270" i="2"/>
  <c r="BR270" i="2"/>
  <c r="BQ270" i="2"/>
  <c r="BK270" i="2"/>
  <c r="BK163" i="2"/>
  <c r="BU163" i="2"/>
  <c r="BJ163" i="2"/>
  <c r="BP163" i="2"/>
  <c r="BN163" i="2"/>
  <c r="BO163" i="2"/>
  <c r="BR163" i="2"/>
  <c r="BQ163" i="2"/>
  <c r="BK251" i="2"/>
  <c r="BU251" i="2"/>
  <c r="BP251" i="2"/>
  <c r="BJ251" i="2"/>
  <c r="BR251" i="2"/>
  <c r="BN251" i="2"/>
  <c r="BQ251" i="2"/>
  <c r="BO251" i="2"/>
  <c r="BK255" i="2"/>
  <c r="BN255" i="2"/>
  <c r="BJ255" i="2"/>
  <c r="BP255" i="2"/>
  <c r="BR255" i="2"/>
  <c r="BQ255" i="2"/>
  <c r="BO255" i="2"/>
  <c r="BU255" i="2"/>
  <c r="BK236" i="2"/>
  <c r="BU236" i="2"/>
  <c r="BR236" i="2"/>
  <c r="BP236" i="2"/>
  <c r="BJ236" i="2"/>
  <c r="BN236" i="2"/>
  <c r="BO236" i="2"/>
  <c r="BQ236" i="2"/>
  <c r="BK231" i="2"/>
  <c r="BU231" i="2"/>
  <c r="BJ231" i="2"/>
  <c r="BP231" i="2"/>
  <c r="BQ231" i="2"/>
  <c r="BR231" i="2"/>
  <c r="BO231" i="2"/>
  <c r="BN231" i="2"/>
  <c r="BK203" i="2"/>
  <c r="BO203" i="2"/>
  <c r="BJ203" i="2"/>
  <c r="BP203" i="2"/>
  <c r="BR203" i="2"/>
  <c r="BN203" i="2"/>
  <c r="BQ203" i="2"/>
  <c r="BU203" i="2"/>
  <c r="BJ193" i="2"/>
  <c r="BK193" i="2"/>
  <c r="BR193" i="2"/>
  <c r="BQ193" i="2"/>
  <c r="BN193" i="2"/>
  <c r="BO193" i="2"/>
  <c r="BP193" i="2"/>
  <c r="BU193" i="2"/>
  <c r="BR233" i="2"/>
  <c r="BQ233" i="2"/>
  <c r="BO233" i="2"/>
  <c r="BU233" i="2"/>
  <c r="BJ233" i="2"/>
  <c r="BN233" i="2"/>
  <c r="BK233" i="2"/>
  <c r="BP233" i="2"/>
  <c r="BR120" i="2"/>
  <c r="BN120" i="2"/>
  <c r="BO120" i="2"/>
  <c r="BQ120" i="2"/>
  <c r="BP120" i="2"/>
  <c r="BJ120" i="2"/>
  <c r="BU120" i="2"/>
  <c r="BK120" i="2"/>
  <c r="BJ242" i="2"/>
  <c r="BN242" i="2"/>
  <c r="BO242" i="2"/>
  <c r="BQ242" i="2"/>
  <c r="BK242" i="2"/>
  <c r="BR242" i="2"/>
  <c r="BU242" i="2"/>
  <c r="BP242" i="2"/>
  <c r="BK246" i="2"/>
  <c r="BN246" i="2"/>
  <c r="BO246" i="2"/>
  <c r="BQ246" i="2"/>
  <c r="BJ246" i="2"/>
  <c r="BU246" i="2"/>
  <c r="BR246" i="2"/>
  <c r="BP246" i="2"/>
  <c r="BR227" i="2"/>
  <c r="BU227" i="2"/>
  <c r="BO227" i="2"/>
  <c r="BN227" i="2"/>
  <c r="BP227" i="2"/>
  <c r="BK227" i="2"/>
  <c r="BQ227" i="2"/>
  <c r="BJ227" i="2"/>
  <c r="BN222" i="2"/>
  <c r="BK222" i="2"/>
  <c r="BO222" i="2"/>
  <c r="BQ222" i="2"/>
  <c r="BP222" i="2"/>
  <c r="BJ222" i="2"/>
  <c r="BU222" i="2"/>
  <c r="BR222" i="2"/>
  <c r="BN194" i="2"/>
  <c r="BO194" i="2"/>
  <c r="BK194" i="2"/>
  <c r="BQ194" i="2"/>
  <c r="BJ194" i="2"/>
  <c r="BU194" i="2"/>
  <c r="BR194" i="2"/>
  <c r="BP194" i="2"/>
  <c r="BR184" i="2"/>
  <c r="BN184" i="2"/>
  <c r="BO184" i="2"/>
  <c r="BQ184" i="2"/>
  <c r="BP184" i="2"/>
  <c r="BJ184" i="2"/>
  <c r="BU184" i="2"/>
  <c r="BK184" i="2"/>
  <c r="BN158" i="2"/>
  <c r="BO158" i="2"/>
  <c r="BQ158" i="2"/>
  <c r="BK158" i="2"/>
  <c r="BJ158" i="2"/>
  <c r="BU158" i="2"/>
  <c r="BR158" i="2"/>
  <c r="BP158" i="2"/>
  <c r="BJ78" i="2"/>
  <c r="BQ78" i="2"/>
  <c r="BN78" i="2"/>
  <c r="BO78" i="2"/>
  <c r="BR78" i="2"/>
  <c r="BP78" i="2"/>
  <c r="BK78" i="2"/>
  <c r="BU78" i="2"/>
  <c r="BK237" i="2"/>
  <c r="BP237" i="2"/>
  <c r="BR237" i="2"/>
  <c r="BQ237" i="2"/>
  <c r="BO237" i="2"/>
  <c r="BU237" i="2"/>
  <c r="BJ237" i="2"/>
  <c r="BN237" i="2"/>
  <c r="BK241" i="2"/>
  <c r="BR241" i="2"/>
  <c r="BP241" i="2"/>
  <c r="BQ241" i="2"/>
  <c r="BU241" i="2"/>
  <c r="BN241" i="2"/>
  <c r="BO241" i="2"/>
  <c r="BJ241" i="2"/>
  <c r="BR218" i="2"/>
  <c r="BN218" i="2"/>
  <c r="BK218" i="2"/>
  <c r="BO218" i="2"/>
  <c r="BQ218" i="2"/>
  <c r="BP218" i="2"/>
  <c r="BJ218" i="2"/>
  <c r="BU218" i="2"/>
  <c r="BK217" i="2"/>
  <c r="BO217" i="2"/>
  <c r="BR217" i="2"/>
  <c r="BN217" i="2"/>
  <c r="BQ217" i="2"/>
  <c r="BU217" i="2"/>
  <c r="BP217" i="2"/>
  <c r="BJ217" i="2"/>
  <c r="BK189" i="2"/>
  <c r="BR189" i="2"/>
  <c r="BN189" i="2"/>
  <c r="BO189" i="2"/>
  <c r="BP189" i="2"/>
  <c r="BU189" i="2"/>
  <c r="BQ189" i="2"/>
  <c r="BJ189" i="2"/>
  <c r="BJ175" i="2"/>
  <c r="BP175" i="2"/>
  <c r="BN175" i="2"/>
  <c r="BR175" i="2"/>
  <c r="BO175" i="2"/>
  <c r="BQ175" i="2"/>
  <c r="BK175" i="2"/>
  <c r="BU175" i="2"/>
  <c r="BJ279" i="2"/>
  <c r="BP279" i="2"/>
  <c r="BR279" i="2"/>
  <c r="BN279" i="2"/>
  <c r="BO279" i="2"/>
  <c r="BQ279" i="2"/>
  <c r="BU279" i="2"/>
  <c r="BK279" i="2"/>
  <c r="BJ356" i="2"/>
  <c r="BO356" i="2"/>
  <c r="BP356" i="2"/>
  <c r="BN356" i="2"/>
  <c r="BK356" i="2"/>
  <c r="BQ356" i="2"/>
  <c r="BU356" i="2"/>
  <c r="BR356" i="2"/>
  <c r="BO360" i="2"/>
  <c r="BN360" i="2"/>
  <c r="BP360" i="2"/>
  <c r="BK360" i="2"/>
  <c r="BQ360" i="2"/>
  <c r="BU360" i="2"/>
  <c r="BR360" i="2"/>
  <c r="BJ360" i="2"/>
  <c r="BK341" i="2"/>
  <c r="BP341" i="2"/>
  <c r="BR341" i="2"/>
  <c r="BN341" i="2"/>
  <c r="BO341" i="2"/>
  <c r="BQ341" i="2"/>
  <c r="BU341" i="2"/>
  <c r="BJ341" i="2"/>
  <c r="BJ336" i="2"/>
  <c r="BP336" i="2"/>
  <c r="BR336" i="2"/>
  <c r="BQ336" i="2"/>
  <c r="BO336" i="2"/>
  <c r="BN336" i="2"/>
  <c r="BU336" i="2"/>
  <c r="BK336" i="2"/>
  <c r="BK308" i="2"/>
  <c r="BP308" i="2"/>
  <c r="BR308" i="2"/>
  <c r="BQ308" i="2"/>
  <c r="BO308" i="2"/>
  <c r="BN308" i="2"/>
  <c r="BJ308" i="2"/>
  <c r="BU308" i="2"/>
  <c r="BR294" i="2"/>
  <c r="BP294" i="2"/>
  <c r="BK294" i="2"/>
  <c r="BQ294" i="2"/>
  <c r="BO294" i="2"/>
  <c r="BU294" i="2"/>
  <c r="BJ294" i="2"/>
  <c r="BN294" i="2"/>
  <c r="BJ366" i="2"/>
  <c r="BP366" i="2"/>
  <c r="BN366" i="2"/>
  <c r="BK366" i="2"/>
  <c r="BU366" i="2"/>
  <c r="BQ366" i="2"/>
  <c r="BO366" i="2"/>
  <c r="BR366" i="2"/>
  <c r="BJ51" i="2"/>
  <c r="BQ51" i="2"/>
  <c r="BK51" i="2"/>
  <c r="BP51" i="2"/>
  <c r="BN51" i="2"/>
  <c r="BU51" i="2"/>
  <c r="BR51" i="2"/>
  <c r="BO51" i="2"/>
  <c r="BK137" i="2"/>
  <c r="BR137" i="2"/>
  <c r="BN137" i="2"/>
  <c r="BP137" i="2"/>
  <c r="BU137" i="2"/>
  <c r="BQ137" i="2"/>
  <c r="BO137" i="2"/>
  <c r="BJ137" i="2"/>
  <c r="BR447" i="2"/>
  <c r="BN447" i="2"/>
  <c r="BU447" i="2"/>
  <c r="BK447" i="2"/>
  <c r="BO447" i="2"/>
  <c r="BQ447" i="2"/>
  <c r="BP447" i="2"/>
  <c r="BJ447" i="2"/>
  <c r="BJ39" i="2"/>
  <c r="BR39" i="2"/>
  <c r="BN39" i="2"/>
  <c r="BQ39" i="2"/>
  <c r="BO39" i="2"/>
  <c r="BU39" i="2"/>
  <c r="BP39" i="2"/>
  <c r="BK39" i="2"/>
  <c r="BJ434" i="2"/>
  <c r="BK434" i="2"/>
  <c r="BP434" i="2"/>
  <c r="BN434" i="2"/>
  <c r="BQ434" i="2"/>
  <c r="BU434" i="2"/>
  <c r="BO434" i="2"/>
  <c r="BR434" i="2"/>
  <c r="BR22" i="2"/>
  <c r="BJ22" i="2"/>
  <c r="BN22" i="2"/>
  <c r="BP22" i="2"/>
  <c r="BQ22" i="2"/>
  <c r="BU22" i="2"/>
  <c r="BO22" i="2"/>
  <c r="BK22" i="2"/>
  <c r="BR417" i="2"/>
  <c r="BK417" i="2"/>
  <c r="BQ417" i="2"/>
  <c r="BU417" i="2"/>
  <c r="BN417" i="2"/>
  <c r="BO417" i="2"/>
  <c r="BP417" i="2"/>
  <c r="BJ417" i="2"/>
  <c r="BY11" i="2"/>
  <c r="BK11" i="2"/>
  <c r="BR11" i="2" s="1"/>
  <c r="BU11" i="2"/>
  <c r="BJ11" i="2"/>
  <c r="BW18" i="2"/>
  <c r="BV18" i="2"/>
  <c r="CG19" i="2"/>
  <c r="DD19" i="2"/>
  <c r="DG19" i="2" s="1"/>
  <c r="DE19" i="2"/>
  <c r="DF19" i="2"/>
  <c r="DC20" i="2"/>
  <c r="CF20" i="2"/>
  <c r="BX19" i="2" l="1"/>
  <c r="DZ19" i="2"/>
  <c r="CD19" i="2" a="1"/>
  <c r="CD19" i="2" s="1"/>
  <c r="BZ19" i="2"/>
  <c r="CA16" i="2"/>
  <c r="CC16" i="2" s="1"/>
  <c r="CA13" i="2"/>
  <c r="CB13" i="2" s="1"/>
  <c r="CB14" i="2" s="1"/>
  <c r="BN4" i="2"/>
  <c r="CX4" i="2" s="1"/>
  <c r="BN11" i="2"/>
  <c r="BQ12" i="2" s="1"/>
  <c r="CD18" i="2" a="1"/>
  <c r="CD18" i="2" s="1"/>
  <c r="BN8" i="2"/>
  <c r="BO8" i="2" s="1"/>
  <c r="CM7" i="2" a="1"/>
  <c r="CM7" i="2" s="1"/>
  <c r="DZ11" i="2"/>
  <c r="BS20" i="2"/>
  <c r="CH7" i="2"/>
  <c r="CH9" i="2"/>
  <c r="DZ8" i="2"/>
  <c r="DN5" i="2"/>
  <c r="CA15" i="2"/>
  <c r="CC15" i="2" s="1"/>
  <c r="CA10" i="2"/>
  <c r="CC10" i="2" s="1"/>
  <c r="CI5" i="2"/>
  <c r="BN13" i="2"/>
  <c r="BO13" i="2" s="1"/>
  <c r="BW13" i="2" s="1"/>
  <c r="CM5" i="2" a="1"/>
  <c r="CM5" i="2" s="1"/>
  <c r="CM9" i="2" a="1"/>
  <c r="CM9" i="2" s="1"/>
  <c r="BO17" i="2"/>
  <c r="CY17" i="2" s="1"/>
  <c r="CX17" i="2"/>
  <c r="BX16" i="2"/>
  <c r="DN11" i="2"/>
  <c r="CV11" i="2"/>
  <c r="DA11" i="2" s="1"/>
  <c r="BM11" i="2"/>
  <c r="CW11" i="2" s="1"/>
  <c r="BL11" i="2"/>
  <c r="CN11" i="2" s="1"/>
  <c r="CF22" i="2"/>
  <c r="BS22" i="2"/>
  <c r="BM22" i="2"/>
  <c r="BL22" i="2"/>
  <c r="CK39" i="2"/>
  <c r="CK137" i="2"/>
  <c r="CF366" i="2"/>
  <c r="BS366" i="2"/>
  <c r="CK308" i="2"/>
  <c r="CK341" i="2"/>
  <c r="CK360" i="2"/>
  <c r="CF279" i="2"/>
  <c r="BS279" i="2"/>
  <c r="CF175" i="2"/>
  <c r="BS175" i="2"/>
  <c r="CK217" i="2"/>
  <c r="BS218" i="2"/>
  <c r="CF218" i="2"/>
  <c r="CK241" i="2"/>
  <c r="CK78" i="2"/>
  <c r="BL231" i="2"/>
  <c r="BM231" i="2"/>
  <c r="BL255" i="2"/>
  <c r="BM255" i="2"/>
  <c r="BL163" i="2"/>
  <c r="BM163" i="2"/>
  <c r="CK270" i="2"/>
  <c r="CK198" i="2"/>
  <c r="CK260" i="2"/>
  <c r="CF221" i="2"/>
  <c r="BS221" i="2"/>
  <c r="CF269" i="2"/>
  <c r="BS269" i="2"/>
  <c r="CF226" i="2"/>
  <c r="BS226" i="2"/>
  <c r="CF259" i="2"/>
  <c r="BS259" i="2"/>
  <c r="CF311" i="2"/>
  <c r="BS311" i="2"/>
  <c r="CK448" i="2"/>
  <c r="CF405" i="2"/>
  <c r="BS405" i="2"/>
  <c r="CK239" i="2"/>
  <c r="CK286" i="2"/>
  <c r="CK310" i="2"/>
  <c r="BL267" i="2"/>
  <c r="BM267" i="2"/>
  <c r="CK300" i="2"/>
  <c r="BL315" i="2"/>
  <c r="BM315" i="2"/>
  <c r="CF192" i="2"/>
  <c r="BS192" i="2"/>
  <c r="BL192" i="2"/>
  <c r="BM192" i="2"/>
  <c r="CF324" i="2"/>
  <c r="BS324" i="2"/>
  <c r="BL337" i="2"/>
  <c r="BM337" i="2"/>
  <c r="BL126" i="2"/>
  <c r="BM126" i="2"/>
  <c r="CF338" i="2"/>
  <c r="BS338" i="2"/>
  <c r="CK24" i="2"/>
  <c r="CF79" i="2"/>
  <c r="BS79" i="2"/>
  <c r="CK124" i="2"/>
  <c r="CI9" i="2"/>
  <c r="BM421" i="2"/>
  <c r="BL421" i="2"/>
  <c r="BM438" i="2"/>
  <c r="BL438" i="2"/>
  <c r="BM451" i="2"/>
  <c r="BL451" i="2"/>
  <c r="BS496" i="2"/>
  <c r="CF496" i="2"/>
  <c r="BL317" i="2"/>
  <c r="BM317" i="2"/>
  <c r="BL346" i="2"/>
  <c r="BM346" i="2"/>
  <c r="CF346" i="2"/>
  <c r="BS346" i="2"/>
  <c r="BM365" i="2"/>
  <c r="BL365" i="2"/>
  <c r="CK322" i="2"/>
  <c r="BM379" i="2"/>
  <c r="BL379" i="2"/>
  <c r="BL335" i="2"/>
  <c r="BM335" i="2"/>
  <c r="CK377" i="2"/>
  <c r="BM378" i="2"/>
  <c r="BL378" i="2"/>
  <c r="CK397" i="2"/>
  <c r="BL344" i="2"/>
  <c r="BM344" i="2"/>
  <c r="CF344" i="2"/>
  <c r="BS344" i="2"/>
  <c r="BM382" i="2"/>
  <c r="BL382" i="2"/>
  <c r="CK406" i="2"/>
  <c r="BL88" i="2"/>
  <c r="BM88" i="2"/>
  <c r="CK122" i="2"/>
  <c r="CK150" i="2"/>
  <c r="BL167" i="2"/>
  <c r="BM167" i="2"/>
  <c r="CK348" i="2"/>
  <c r="BL42" i="2"/>
  <c r="BM42" i="2"/>
  <c r="BM87" i="2"/>
  <c r="BL87" i="2"/>
  <c r="CK367" i="2"/>
  <c r="CK409" i="2"/>
  <c r="CK423" i="2"/>
  <c r="BL247" i="2"/>
  <c r="BM247" i="2"/>
  <c r="BM376" i="2"/>
  <c r="BL376" i="2"/>
  <c r="BM414" i="2"/>
  <c r="BL414" i="2"/>
  <c r="BL57" i="2"/>
  <c r="BM57" i="2"/>
  <c r="CF320" i="2"/>
  <c r="BS320" i="2"/>
  <c r="CK343" i="2"/>
  <c r="CF343" i="2"/>
  <c r="BS343" i="2"/>
  <c r="BL385" i="2"/>
  <c r="BM385" i="2"/>
  <c r="CK418" i="2"/>
  <c r="CK73" i="2"/>
  <c r="CK142" i="2"/>
  <c r="BS413" i="2"/>
  <c r="CF413" i="2"/>
  <c r="CF439" i="2"/>
  <c r="BS439" i="2"/>
  <c r="BL8" i="2"/>
  <c r="CN8" i="2" s="1"/>
  <c r="CV8" i="2"/>
  <c r="DA8" i="2" s="1"/>
  <c r="BM8" i="2"/>
  <c r="CW8" i="2" s="1"/>
  <c r="BL121" i="2"/>
  <c r="BM121" i="2"/>
  <c r="CF302" i="2"/>
  <c r="BS302" i="2"/>
  <c r="CK219" i="2"/>
  <c r="BS485" i="2"/>
  <c r="CF485" i="2"/>
  <c r="BS293" i="2"/>
  <c r="CF293" i="2"/>
  <c r="BN5" i="2"/>
  <c r="CK32" i="2"/>
  <c r="DN4" i="2"/>
  <c r="BM38" i="2"/>
  <c r="BL38" i="2"/>
  <c r="BM433" i="2"/>
  <c r="BL433" i="2"/>
  <c r="CK450" i="2"/>
  <c r="BM463" i="2"/>
  <c r="BL463" i="2"/>
  <c r="CF48" i="2"/>
  <c r="BS48" i="2"/>
  <c r="CK197" i="2"/>
  <c r="BL26" i="2"/>
  <c r="BM26" i="2"/>
  <c r="BS26" i="2"/>
  <c r="CF26" i="2"/>
  <c r="BS54" i="2"/>
  <c r="CF54" i="2"/>
  <c r="CK54" i="2"/>
  <c r="BL471" i="2"/>
  <c r="BM471" i="2"/>
  <c r="CK398" i="2"/>
  <c r="CK263" i="2"/>
  <c r="CF287" i="2"/>
  <c r="BS287" i="2"/>
  <c r="CK384" i="2"/>
  <c r="CK127" i="2"/>
  <c r="CK155" i="2"/>
  <c r="CF357" i="2"/>
  <c r="BS357" i="2"/>
  <c r="BS474" i="2"/>
  <c r="CF474" i="2"/>
  <c r="BM461" i="2"/>
  <c r="BL461" i="2"/>
  <c r="BL478" i="2"/>
  <c r="BM478" i="2"/>
  <c r="BL491" i="2"/>
  <c r="BM491" i="2"/>
  <c r="CF243" i="2"/>
  <c r="BS243" i="2"/>
  <c r="BL56" i="2"/>
  <c r="BM56" i="2"/>
  <c r="CK58" i="2"/>
  <c r="BL86" i="2"/>
  <c r="BM86" i="2"/>
  <c r="CF103" i="2"/>
  <c r="BS103" i="2"/>
  <c r="BL252" i="2"/>
  <c r="BM252" i="2"/>
  <c r="CK63" i="2"/>
  <c r="CK108" i="2"/>
  <c r="CK261" i="2"/>
  <c r="BM68" i="2"/>
  <c r="BL68" i="2"/>
  <c r="BL96" i="2"/>
  <c r="BM96" i="2"/>
  <c r="CK102" i="2"/>
  <c r="CF119" i="2"/>
  <c r="BS119" i="2"/>
  <c r="CI7" i="2"/>
  <c r="CK289" i="2"/>
  <c r="CF299" i="2"/>
  <c r="BS299" i="2"/>
  <c r="CK327" i="2"/>
  <c r="CF351" i="2"/>
  <c r="BS351" i="2"/>
  <c r="CF347" i="2"/>
  <c r="BS347" i="2"/>
  <c r="CF180" i="2"/>
  <c r="BS180" i="2"/>
  <c r="CK208" i="2"/>
  <c r="BL232" i="2"/>
  <c r="BM232" i="2"/>
  <c r="BM228" i="2"/>
  <c r="BL228" i="2"/>
  <c r="CK35" i="2"/>
  <c r="BS489" i="2"/>
  <c r="CF489" i="2"/>
  <c r="BN16" i="2"/>
  <c r="CF135" i="2"/>
  <c r="BS135" i="2"/>
  <c r="BL61" i="2"/>
  <c r="BM61" i="2"/>
  <c r="CK307" i="2"/>
  <c r="BM468" i="2"/>
  <c r="BL468" i="2"/>
  <c r="CK100" i="2"/>
  <c r="BS497" i="2"/>
  <c r="CF497" i="2"/>
  <c r="CK33" i="2"/>
  <c r="CF77" i="2"/>
  <c r="BS77" i="2"/>
  <c r="BL501" i="2"/>
  <c r="BM501" i="2"/>
  <c r="CK151" i="2"/>
  <c r="CK325" i="2"/>
  <c r="CK111" i="2"/>
  <c r="BN10" i="2"/>
  <c r="BO10" i="2" s="1"/>
  <c r="BQ10" i="2" s="1"/>
  <c r="BL156" i="2"/>
  <c r="BM156" i="2"/>
  <c r="BL330" i="2"/>
  <c r="BM330" i="2"/>
  <c r="CF81" i="2"/>
  <c r="BS81" i="2"/>
  <c r="BM363" i="2"/>
  <c r="BL363" i="2"/>
  <c r="BL396" i="2"/>
  <c r="BM396" i="2"/>
  <c r="BL244" i="2"/>
  <c r="BM244" i="2"/>
  <c r="CF272" i="2"/>
  <c r="BS272" i="2"/>
  <c r="BM277" i="2"/>
  <c r="BL277" i="2"/>
  <c r="CF296" i="2"/>
  <c r="BS296" i="2"/>
  <c r="CF420" i="2"/>
  <c r="BS420" i="2"/>
  <c r="BL132" i="2"/>
  <c r="BM132" i="2"/>
  <c r="BM160" i="2"/>
  <c r="BL160" i="2"/>
  <c r="BL177" i="2"/>
  <c r="BM177" i="2"/>
  <c r="CF173" i="2"/>
  <c r="BS173" i="2"/>
  <c r="BM362" i="2"/>
  <c r="BL362" i="2"/>
  <c r="CK297" i="2"/>
  <c r="CF297" i="2"/>
  <c r="BS297" i="2"/>
  <c r="CK85" i="2"/>
  <c r="CK145" i="2"/>
  <c r="BL178" i="2"/>
  <c r="BM178" i="2"/>
  <c r="CF143" i="2"/>
  <c r="BS143" i="2"/>
  <c r="CF161" i="2"/>
  <c r="BS161" i="2"/>
  <c r="CF191" i="2"/>
  <c r="BS191" i="2"/>
  <c r="CK148" i="2"/>
  <c r="CF181" i="2"/>
  <c r="BS181" i="2"/>
  <c r="BS196" i="2"/>
  <c r="CF196" i="2"/>
  <c r="BM389" i="2"/>
  <c r="BL389" i="2"/>
  <c r="BS154" i="2"/>
  <c r="CF154" i="2"/>
  <c r="CK185" i="2"/>
  <c r="CK186" i="2"/>
  <c r="CF472" i="2"/>
  <c r="BS472" i="2"/>
  <c r="BL149" i="2"/>
  <c r="BM149" i="2"/>
  <c r="CF190" i="2"/>
  <c r="BS190" i="2"/>
  <c r="CF214" i="2"/>
  <c r="BS214" i="2"/>
  <c r="CK210" i="2"/>
  <c r="BS434" i="2"/>
  <c r="CF434" i="2"/>
  <c r="CF341" i="2"/>
  <c r="BS341" i="2"/>
  <c r="BL158" i="2"/>
  <c r="BM158" i="2"/>
  <c r="CF184" i="2"/>
  <c r="BS184" i="2"/>
  <c r="BL194" i="2"/>
  <c r="BM194" i="2"/>
  <c r="CK227" i="2"/>
  <c r="CF246" i="2"/>
  <c r="BS246" i="2"/>
  <c r="CK242" i="2"/>
  <c r="CF120" i="2"/>
  <c r="BS120" i="2"/>
  <c r="BL233" i="2"/>
  <c r="BM233" i="2"/>
  <c r="CF233" i="2"/>
  <c r="BS233" i="2"/>
  <c r="CK193" i="2"/>
  <c r="CF203" i="2"/>
  <c r="BS203" i="2"/>
  <c r="BM236" i="2"/>
  <c r="BL236" i="2"/>
  <c r="CK212" i="2"/>
  <c r="CF212" i="2"/>
  <c r="BS212" i="2"/>
  <c r="CF240" i="2"/>
  <c r="BS240" i="2"/>
  <c r="CK240" i="2"/>
  <c r="BM264" i="2"/>
  <c r="BL264" i="2"/>
  <c r="BM249" i="2"/>
  <c r="BL249" i="2"/>
  <c r="BL250" i="2"/>
  <c r="BM250" i="2"/>
  <c r="BL269" i="2"/>
  <c r="BM269" i="2"/>
  <c r="BL36" i="2"/>
  <c r="BM36" i="2"/>
  <c r="BM64" i="2"/>
  <c r="BL64" i="2"/>
  <c r="BL82" i="2"/>
  <c r="BM82" i="2"/>
  <c r="BL220" i="2"/>
  <c r="BM220" i="2"/>
  <c r="CK67" i="2"/>
  <c r="BM372" i="2"/>
  <c r="BL372" i="2"/>
  <c r="BL405" i="2"/>
  <c r="BM405" i="2"/>
  <c r="BL25" i="2"/>
  <c r="BM25" i="2"/>
  <c r="BL281" i="2"/>
  <c r="BM281" i="2"/>
  <c r="CF282" i="2"/>
  <c r="BS282" i="2"/>
  <c r="BL305" i="2"/>
  <c r="BM305" i="2"/>
  <c r="BL452" i="2"/>
  <c r="BM452" i="2"/>
  <c r="CF375" i="2"/>
  <c r="BS375" i="2"/>
  <c r="CF291" i="2"/>
  <c r="BS291" i="2"/>
  <c r="CK110" i="2"/>
  <c r="CK257" i="2"/>
  <c r="CK295" i="2"/>
  <c r="CF276" i="2"/>
  <c r="BS276" i="2"/>
  <c r="CF304" i="2"/>
  <c r="BS304" i="2"/>
  <c r="CF328" i="2"/>
  <c r="BS328" i="2"/>
  <c r="BL428" i="2"/>
  <c r="BM428" i="2"/>
  <c r="CK271" i="2"/>
  <c r="CK313" i="2"/>
  <c r="CF313" i="2"/>
  <c r="BS313" i="2"/>
  <c r="CK314" i="2"/>
  <c r="CK265" i="2"/>
  <c r="CF280" i="2"/>
  <c r="BS280" i="2"/>
  <c r="BL290" i="2"/>
  <c r="BM290" i="2"/>
  <c r="CF342" i="2"/>
  <c r="BS342" i="2"/>
  <c r="CK338" i="2"/>
  <c r="BS168" i="2"/>
  <c r="CF168" i="2"/>
  <c r="BL24" i="2"/>
  <c r="BM24" i="2"/>
  <c r="CF498" i="2"/>
  <c r="BS498" i="2"/>
  <c r="DZ13" i="2"/>
  <c r="BM329" i="2"/>
  <c r="BL329" i="2"/>
  <c r="CK421" i="2"/>
  <c r="CK438" i="2"/>
  <c r="CK346" i="2"/>
  <c r="CK365" i="2"/>
  <c r="CF370" i="2"/>
  <c r="BS370" i="2"/>
  <c r="CK364" i="2"/>
  <c r="CF340" i="2"/>
  <c r="BS340" i="2"/>
  <c r="BM368" i="2"/>
  <c r="BL368" i="2"/>
  <c r="BM392" i="2"/>
  <c r="BL392" i="2"/>
  <c r="CF388" i="2"/>
  <c r="BS388" i="2"/>
  <c r="CK335" i="2"/>
  <c r="CF377" i="2"/>
  <c r="BS377" i="2"/>
  <c r="BS401" i="2"/>
  <c r="CF401" i="2"/>
  <c r="BL46" i="2"/>
  <c r="BM46" i="2"/>
  <c r="CF440" i="2"/>
  <c r="BS440" i="2"/>
  <c r="CK382" i="2"/>
  <c r="BL406" i="2"/>
  <c r="BM406" i="2"/>
  <c r="BL224" i="2"/>
  <c r="BM224" i="2"/>
  <c r="CK37" i="2"/>
  <c r="CK97" i="2"/>
  <c r="BS167" i="2"/>
  <c r="CF167" i="2"/>
  <c r="CK141" i="2"/>
  <c r="CF348" i="2"/>
  <c r="BS348" i="2"/>
  <c r="CF147" i="2"/>
  <c r="BS147" i="2"/>
  <c r="CF470" i="2"/>
  <c r="BS470" i="2"/>
  <c r="CK483" i="2"/>
  <c r="BS381" i="2"/>
  <c r="CF381" i="2"/>
  <c r="BM386" i="2"/>
  <c r="BL386" i="2"/>
  <c r="CK320" i="2"/>
  <c r="CK395" i="2"/>
  <c r="CA17" i="2"/>
  <c r="CC17" i="2" s="1"/>
  <c r="CB18" i="2"/>
  <c r="BM18" i="2"/>
  <c r="CW18" i="2" s="1"/>
  <c r="CV18" i="2"/>
  <c r="DA18" i="2" s="1"/>
  <c r="BL18" i="2"/>
  <c r="CN18" i="2" s="1"/>
  <c r="BL73" i="2"/>
  <c r="BM73" i="2"/>
  <c r="CF23" i="2"/>
  <c r="BS23" i="2"/>
  <c r="CK23" i="2"/>
  <c r="BL413" i="2"/>
  <c r="BM413" i="2"/>
  <c r="CF460" i="2"/>
  <c r="BS460" i="2"/>
  <c r="CK430" i="2"/>
  <c r="BM164" i="2"/>
  <c r="BL164" i="2"/>
  <c r="CF165" i="2"/>
  <c r="BS165" i="2"/>
  <c r="BL412" i="2"/>
  <c r="BM412" i="2"/>
  <c r="BS412" i="2"/>
  <c r="CF412" i="2"/>
  <c r="CF72" i="2"/>
  <c r="BS72" i="2"/>
  <c r="BL84" i="2"/>
  <c r="BM84" i="2"/>
  <c r="BL112" i="2"/>
  <c r="BM112" i="2"/>
  <c r="BL130" i="2"/>
  <c r="BM130" i="2"/>
  <c r="BL293" i="2"/>
  <c r="BM293" i="2"/>
  <c r="CH5" i="2"/>
  <c r="BL425" i="2"/>
  <c r="BM425" i="2"/>
  <c r="CK442" i="2"/>
  <c r="BM455" i="2"/>
  <c r="BL455" i="2"/>
  <c r="BL136" i="2"/>
  <c r="BM136" i="2"/>
  <c r="CK38" i="2"/>
  <c r="CF55" i="2"/>
  <c r="BS55" i="2"/>
  <c r="CK179" i="2"/>
  <c r="CF43" i="2"/>
  <c r="BS43" i="2"/>
  <c r="CK60" i="2"/>
  <c r="CF467" i="2"/>
  <c r="BS467" i="2"/>
  <c r="CK441" i="2"/>
  <c r="BM458" i="2"/>
  <c r="BL458" i="2"/>
  <c r="CK202" i="2"/>
  <c r="BM445" i="2"/>
  <c r="BL445" i="2"/>
  <c r="BM462" i="2"/>
  <c r="BL462" i="2"/>
  <c r="BL475" i="2"/>
  <c r="BM475" i="2"/>
  <c r="BM432" i="2"/>
  <c r="BL432" i="2"/>
  <c r="BM225" i="2"/>
  <c r="BL225" i="2"/>
  <c r="CF268" i="2"/>
  <c r="BS268" i="2"/>
  <c r="CK283" i="2"/>
  <c r="BM384" i="2"/>
  <c r="BL384" i="2"/>
  <c r="BS53" i="2"/>
  <c r="CF53" i="2"/>
  <c r="BL172" i="2"/>
  <c r="BM172" i="2"/>
  <c r="CF157" i="2"/>
  <c r="BS157" i="2"/>
  <c r="BM357" i="2"/>
  <c r="BL357" i="2"/>
  <c r="CF47" i="2"/>
  <c r="BS47" i="2"/>
  <c r="BM457" i="2"/>
  <c r="BL457" i="2"/>
  <c r="CK474" i="2"/>
  <c r="BL487" i="2"/>
  <c r="BM487" i="2"/>
  <c r="DZ14" i="2"/>
  <c r="CF52" i="2"/>
  <c r="BS52" i="2"/>
  <c r="CK80" i="2"/>
  <c r="BL98" i="2"/>
  <c r="BM98" i="2"/>
  <c r="CK465" i="2"/>
  <c r="BL482" i="2"/>
  <c r="BM482" i="2"/>
  <c r="CK495" i="2"/>
  <c r="BL99" i="2"/>
  <c r="BM99" i="2"/>
  <c r="CK469" i="2"/>
  <c r="CF499" i="2"/>
  <c r="BS499" i="2"/>
  <c r="CF68" i="2"/>
  <c r="BS68" i="2"/>
  <c r="CK473" i="2"/>
  <c r="BL490" i="2"/>
  <c r="BM490" i="2"/>
  <c r="BL114" i="2"/>
  <c r="BM114" i="2"/>
  <c r="BM266" i="2"/>
  <c r="BL266" i="2"/>
  <c r="BS477" i="2"/>
  <c r="CF477" i="2"/>
  <c r="CK275" i="2"/>
  <c r="BS327" i="2"/>
  <c r="CF327" i="2"/>
  <c r="CF213" i="2"/>
  <c r="BS213" i="2"/>
  <c r="BL45" i="2"/>
  <c r="BM45" i="2"/>
  <c r="CK436" i="2"/>
  <c r="CK493" i="2"/>
  <c r="CF106" i="2"/>
  <c r="BS106" i="2"/>
  <c r="CF49" i="2"/>
  <c r="BS49" i="2"/>
  <c r="BL139" i="2"/>
  <c r="BM139" i="2"/>
  <c r="CF65" i="2"/>
  <c r="BS65" i="2"/>
  <c r="BL62" i="2"/>
  <c r="BM62" i="2"/>
  <c r="BL116" i="2"/>
  <c r="BM116" i="2"/>
  <c r="CF21" i="2"/>
  <c r="BS21" i="2"/>
  <c r="BL144" i="2"/>
  <c r="BM144" i="2"/>
  <c r="BL162" i="2"/>
  <c r="BM162" i="2"/>
  <c r="BL339" i="2"/>
  <c r="BM339" i="2"/>
  <c r="CK353" i="2"/>
  <c r="CK391" i="2"/>
  <c r="CK415" i="2"/>
  <c r="BL131" i="2"/>
  <c r="BM131" i="2"/>
  <c r="CF94" i="2"/>
  <c r="BS94" i="2"/>
  <c r="CK230" i="2"/>
  <c r="BL272" i="2"/>
  <c r="BM272" i="2"/>
  <c r="CK296" i="2"/>
  <c r="BS101" i="2"/>
  <c r="CF101" i="2"/>
  <c r="CK187" i="2"/>
  <c r="BL407" i="2"/>
  <c r="BM407" i="2"/>
  <c r="CK196" i="2"/>
  <c r="CK209" i="2"/>
  <c r="BM159" i="2"/>
  <c r="BL159" i="2"/>
  <c r="CK190" i="2"/>
  <c r="CK214" i="2"/>
  <c r="BM137" i="2"/>
  <c r="BL137" i="2"/>
  <c r="BS137" i="2"/>
  <c r="CF137" i="2"/>
  <c r="CK366" i="2"/>
  <c r="BL308" i="2"/>
  <c r="BM308" i="2"/>
  <c r="CF308" i="2"/>
  <c r="BS308" i="2"/>
  <c r="BL341" i="2"/>
  <c r="BM341" i="2"/>
  <c r="CK356" i="2"/>
  <c r="BL217" i="2"/>
  <c r="BM217" i="2"/>
  <c r="BL241" i="2"/>
  <c r="BM241" i="2"/>
  <c r="CK222" i="2"/>
  <c r="CK246" i="2"/>
  <c r="CK231" i="2"/>
  <c r="CK255" i="2"/>
  <c r="BS270" i="2"/>
  <c r="CF270" i="2"/>
  <c r="CF198" i="2"/>
  <c r="BS198" i="2"/>
  <c r="CF245" i="2"/>
  <c r="BS245" i="2"/>
  <c r="CF83" i="2"/>
  <c r="BS83" i="2"/>
  <c r="CK238" i="2"/>
  <c r="CK416" i="2"/>
  <c r="BS216" i="2"/>
  <c r="CF216" i="2"/>
  <c r="BM226" i="2"/>
  <c r="BL226" i="2"/>
  <c r="CF254" i="2"/>
  <c r="BS254" i="2"/>
  <c r="CK259" i="2"/>
  <c r="CK274" i="2"/>
  <c r="CF274" i="2"/>
  <c r="BS274" i="2"/>
  <c r="BM448" i="2"/>
  <c r="BL448" i="2"/>
  <c r="CK449" i="2"/>
  <c r="BL466" i="2"/>
  <c r="BM466" i="2"/>
  <c r="CK479" i="2"/>
  <c r="CF464" i="2"/>
  <c r="BS464" i="2"/>
  <c r="CK358" i="2"/>
  <c r="CF400" i="2"/>
  <c r="BS400" i="2"/>
  <c r="CK174" i="2"/>
  <c r="CK282" i="2"/>
  <c r="CF286" i="2"/>
  <c r="BS286" i="2"/>
  <c r="CK324" i="2"/>
  <c r="BS285" i="2"/>
  <c r="CF285" i="2"/>
  <c r="CK337" i="2"/>
  <c r="CF337" i="2"/>
  <c r="BS337" i="2"/>
  <c r="CF126" i="2"/>
  <c r="BS126" i="2"/>
  <c r="CK318" i="2"/>
  <c r="CK342" i="2"/>
  <c r="CK79" i="2"/>
  <c r="CF107" i="2"/>
  <c r="BS107" i="2"/>
  <c r="BL124" i="2"/>
  <c r="BM124" i="2"/>
  <c r="CF124" i="2"/>
  <c r="BS124" i="2"/>
  <c r="BL9" i="2"/>
  <c r="CV9" i="2"/>
  <c r="DA9" i="2" s="1"/>
  <c r="BM9" i="2"/>
  <c r="CW9" i="2" s="1"/>
  <c r="CK153" i="2"/>
  <c r="CK303" i="2"/>
  <c r="CK345" i="2"/>
  <c r="CF369" i="2"/>
  <c r="BS369" i="2"/>
  <c r="CF488" i="2"/>
  <c r="BS488" i="2"/>
  <c r="CK359" i="2"/>
  <c r="CK383" i="2"/>
  <c r="CK456" i="2"/>
  <c r="CK326" i="2"/>
  <c r="CK373" i="2"/>
  <c r="CK361" i="2"/>
  <c r="BS335" i="2"/>
  <c r="CF335" i="2"/>
  <c r="BS349" i="2"/>
  <c r="CF349" i="2"/>
  <c r="CF378" i="2"/>
  <c r="BS378" i="2"/>
  <c r="CF397" i="2"/>
  <c r="BS397" i="2"/>
  <c r="BM402" i="2"/>
  <c r="BL402" i="2"/>
  <c r="CK42" i="2"/>
  <c r="CK70" i="2"/>
  <c r="BS87" i="2"/>
  <c r="CF87" i="2"/>
  <c r="CK115" i="2"/>
  <c r="CF115" i="2"/>
  <c r="BS115" i="2"/>
  <c r="CK247" i="2"/>
  <c r="CF376" i="2"/>
  <c r="BS376" i="2"/>
  <c r="BS414" i="2"/>
  <c r="CF414" i="2"/>
  <c r="DZ12" i="2"/>
  <c r="CF385" i="2"/>
  <c r="BS385" i="2"/>
  <c r="CF395" i="2"/>
  <c r="BS395" i="2"/>
  <c r="CK431" i="2"/>
  <c r="CK393" i="2"/>
  <c r="CK390" i="2"/>
  <c r="CF435" i="2"/>
  <c r="BS435" i="2"/>
  <c r="CK399" i="2"/>
  <c r="BL426" i="2"/>
  <c r="BM426" i="2"/>
  <c r="BL28" i="2"/>
  <c r="BM28" i="2"/>
  <c r="BM105" i="2"/>
  <c r="BL105" i="2"/>
  <c r="CF34" i="2"/>
  <c r="BS34" i="2"/>
  <c r="CK121" i="2"/>
  <c r="BL199" i="2"/>
  <c r="BM199" i="2"/>
  <c r="BL223" i="2"/>
  <c r="BM223" i="2"/>
  <c r="CK412" i="2"/>
  <c r="CK130" i="2"/>
  <c r="CK425" i="2"/>
  <c r="BM442" i="2"/>
  <c r="BL442" i="2"/>
  <c r="CK455" i="2"/>
  <c r="CF429" i="2"/>
  <c r="BS429" i="2"/>
  <c r="CK215" i="2"/>
  <c r="DZ15" i="2"/>
  <c r="CF433" i="2"/>
  <c r="BS433" i="2"/>
  <c r="CF60" i="2"/>
  <c r="BS60" i="2"/>
  <c r="CF463" i="2"/>
  <c r="BS463" i="2"/>
  <c r="BS188" i="2"/>
  <c r="CF188" i="2"/>
  <c r="BL288" i="2"/>
  <c r="BM288" i="2"/>
  <c r="BL20" i="2"/>
  <c r="BM20" i="2"/>
  <c r="BM454" i="2"/>
  <c r="BL454" i="2"/>
  <c r="CK66" i="2"/>
  <c r="BM467" i="2"/>
  <c r="BL467" i="2"/>
  <c r="CF197" i="2"/>
  <c r="BS197" i="2"/>
  <c r="CF441" i="2"/>
  <c r="BS441" i="2"/>
  <c r="BS471" i="2"/>
  <c r="CF471" i="2"/>
  <c r="CF398" i="2"/>
  <c r="BS398" i="2"/>
  <c r="CK445" i="2"/>
  <c r="CK462" i="2"/>
  <c r="CF432" i="2"/>
  <c r="BS432" i="2"/>
  <c r="BL235" i="2"/>
  <c r="BM235" i="2"/>
  <c r="CK268" i="2"/>
  <c r="CK480" i="2"/>
  <c r="CF113" i="2"/>
  <c r="BS113" i="2"/>
  <c r="BL47" i="2"/>
  <c r="BM47" i="2"/>
  <c r="BL75" i="2"/>
  <c r="BM75" i="2"/>
  <c r="CK234" i="2"/>
  <c r="CF478" i="2"/>
  <c r="BS478" i="2"/>
  <c r="CF491" i="2"/>
  <c r="BS491" i="2"/>
  <c r="CK491" i="2"/>
  <c r="CK56" i="2"/>
  <c r="BL58" i="2"/>
  <c r="BM58" i="2"/>
  <c r="CK86" i="2"/>
  <c r="CK103" i="2"/>
  <c r="CK252" i="2"/>
  <c r="CF252" i="2"/>
  <c r="BS252" i="2"/>
  <c r="BS63" i="2"/>
  <c r="CF63" i="2"/>
  <c r="CK91" i="2"/>
  <c r="BM108" i="2"/>
  <c r="BL108" i="2"/>
  <c r="BL261" i="2"/>
  <c r="BM261" i="2"/>
  <c r="CK96" i="2"/>
  <c r="CK503" i="2"/>
  <c r="BL183" i="2"/>
  <c r="BM183" i="2"/>
  <c r="BL477" i="2"/>
  <c r="BM477" i="2"/>
  <c r="BL494" i="2"/>
  <c r="BM494" i="2"/>
  <c r="BL289" i="2"/>
  <c r="BM289" i="2"/>
  <c r="BM351" i="2"/>
  <c r="BL351" i="2"/>
  <c r="BL206" i="2"/>
  <c r="BM206" i="2"/>
  <c r="BS152" i="2"/>
  <c r="CF152" i="2"/>
  <c r="BM170" i="2"/>
  <c r="BL170" i="2"/>
  <c r="CF228" i="2"/>
  <c r="BS228" i="2"/>
  <c r="CF35" i="2"/>
  <c r="BS35" i="2"/>
  <c r="BL489" i="2"/>
  <c r="BM489" i="2"/>
  <c r="CF118" i="2"/>
  <c r="BS118" i="2"/>
  <c r="DZ6" i="2"/>
  <c r="CF45" i="2"/>
  <c r="BS45" i="2"/>
  <c r="BS123" i="2"/>
  <c r="CF123" i="2"/>
  <c r="CK140" i="2"/>
  <c r="BL128" i="2"/>
  <c r="BM128" i="2"/>
  <c r="BM146" i="2"/>
  <c r="BL146" i="2"/>
  <c r="BM316" i="2"/>
  <c r="BL316" i="2"/>
  <c r="BL106" i="2"/>
  <c r="BM106" i="2"/>
  <c r="CF134" i="2"/>
  <c r="BS134" i="2"/>
  <c r="BL49" i="2"/>
  <c r="BM49" i="2"/>
  <c r="BL93" i="2"/>
  <c r="BM93" i="2"/>
  <c r="CK156" i="2"/>
  <c r="CF156" i="2"/>
  <c r="BS156" i="2"/>
  <c r="CK162" i="2"/>
  <c r="BL411" i="2"/>
  <c r="BM411" i="2"/>
  <c r="CK131" i="2"/>
  <c r="CK244" i="2"/>
  <c r="CK277" i="2"/>
  <c r="CK132" i="2"/>
  <c r="CF132" i="2"/>
  <c r="BS132" i="2"/>
  <c r="CF69" i="2"/>
  <c r="BS69" i="2"/>
  <c r="CK160" i="2"/>
  <c r="CK177" i="2"/>
  <c r="BL138" i="2"/>
  <c r="BM138" i="2"/>
  <c r="BM166" i="2"/>
  <c r="BL166" i="2"/>
  <c r="BM182" i="2"/>
  <c r="BL182" i="2"/>
  <c r="CF178" i="2"/>
  <c r="BS178" i="2"/>
  <c r="BM371" i="2"/>
  <c r="BL371" i="2"/>
  <c r="BL101" i="2"/>
  <c r="BM101" i="2"/>
  <c r="CF171" i="2"/>
  <c r="BS171" i="2"/>
  <c r="BL161" i="2"/>
  <c r="BM161" i="2"/>
  <c r="BL187" i="2"/>
  <c r="BM187" i="2"/>
  <c r="BS407" i="2"/>
  <c r="CF407" i="2"/>
  <c r="BM117" i="2"/>
  <c r="BL117" i="2"/>
  <c r="CK181" i="2"/>
  <c r="BL196" i="2"/>
  <c r="BM196" i="2"/>
  <c r="BL133" i="2"/>
  <c r="BM133" i="2"/>
  <c r="CF185" i="2"/>
  <c r="BS185" i="2"/>
  <c r="CF209" i="2"/>
  <c r="BS209" i="2"/>
  <c r="CF394" i="2"/>
  <c r="BS394" i="2"/>
  <c r="CF159" i="2"/>
  <c r="BS159" i="2"/>
  <c r="CK149" i="2"/>
  <c r="CK195" i="2"/>
  <c r="CK30" i="2"/>
  <c r="CK22" i="2"/>
  <c r="BM39" i="2"/>
  <c r="BL39" i="2"/>
  <c r="BM366" i="2"/>
  <c r="BL366" i="2"/>
  <c r="BM356" i="2"/>
  <c r="BL356" i="2"/>
  <c r="BL175" i="2"/>
  <c r="BM175" i="2"/>
  <c r="BL78" i="2"/>
  <c r="BM78" i="2"/>
  <c r="CK184" i="2"/>
  <c r="CK120" i="2"/>
  <c r="BL193" i="2"/>
  <c r="BM193" i="2"/>
  <c r="CK203" i="2"/>
  <c r="CK251" i="2"/>
  <c r="BS163" i="2"/>
  <c r="CF163" i="2"/>
  <c r="BL270" i="2"/>
  <c r="BM270" i="2"/>
  <c r="BL198" i="2"/>
  <c r="BM198" i="2"/>
  <c r="BL245" i="2"/>
  <c r="BM245" i="2"/>
  <c r="CF264" i="2"/>
  <c r="BS264" i="2"/>
  <c r="CK83" i="2"/>
  <c r="BL83" i="2"/>
  <c r="BM83" i="2"/>
  <c r="CK221" i="2"/>
  <c r="CF250" i="2"/>
  <c r="BS250" i="2"/>
  <c r="CK269" i="2"/>
  <c r="CF416" i="2"/>
  <c r="BS416" i="2"/>
  <c r="CK226" i="2"/>
  <c r="BL259" i="2"/>
  <c r="BM259" i="2"/>
  <c r="BL274" i="2"/>
  <c r="BM274" i="2"/>
  <c r="CF448" i="2"/>
  <c r="BS448" i="2"/>
  <c r="CK36" i="2"/>
  <c r="CK220" i="2"/>
  <c r="BM67" i="2"/>
  <c r="BL67" i="2"/>
  <c r="CF67" i="2"/>
  <c r="BS67" i="2"/>
  <c r="CF174" i="2"/>
  <c r="BS174" i="2"/>
  <c r="CK281" i="2"/>
  <c r="CF281" i="2"/>
  <c r="BS281" i="2"/>
  <c r="CK305" i="2"/>
  <c r="CF305" i="2"/>
  <c r="BS305" i="2"/>
  <c r="CK452" i="2"/>
  <c r="CF452" i="2"/>
  <c r="BS452" i="2"/>
  <c r="BL248" i="2"/>
  <c r="BM248" i="2"/>
  <c r="CF258" i="2"/>
  <c r="BS258" i="2"/>
  <c r="BM286" i="2"/>
  <c r="BL286" i="2"/>
  <c r="CK291" i="2"/>
  <c r="BM310" i="2"/>
  <c r="BL310" i="2"/>
  <c r="BL306" i="2"/>
  <c r="BM306" i="2"/>
  <c r="BL484" i="2"/>
  <c r="BM484" i="2"/>
  <c r="CK267" i="2"/>
  <c r="CF300" i="2"/>
  <c r="BS300" i="2"/>
  <c r="CK315" i="2"/>
  <c r="CF40" i="2"/>
  <c r="BS40" i="2"/>
  <c r="CK192" i="2"/>
  <c r="CK276" i="2"/>
  <c r="CK309" i="2"/>
  <c r="BL324" i="2"/>
  <c r="BM324" i="2"/>
  <c r="BL285" i="2"/>
  <c r="BM285" i="2"/>
  <c r="CF333" i="2"/>
  <c r="BS333" i="2"/>
  <c r="CF323" i="2"/>
  <c r="BS323" i="2"/>
  <c r="BL338" i="2"/>
  <c r="BM338" i="2"/>
  <c r="CF24" i="2"/>
  <c r="BS24" i="2"/>
  <c r="BM79" i="2"/>
  <c r="BL79" i="2"/>
  <c r="BL107" i="2"/>
  <c r="BM107" i="2"/>
  <c r="CK284" i="2"/>
  <c r="CF329" i="2"/>
  <c r="BS329" i="2"/>
  <c r="DZ9" i="2"/>
  <c r="CF421" i="2"/>
  <c r="BS421" i="2"/>
  <c r="CF451" i="2"/>
  <c r="BS451" i="2"/>
  <c r="BL496" i="2"/>
  <c r="BM496" i="2"/>
  <c r="CF303" i="2"/>
  <c r="BS303" i="2"/>
  <c r="CF365" i="2"/>
  <c r="BS365" i="2"/>
  <c r="BL444" i="2"/>
  <c r="BM444" i="2"/>
  <c r="BL322" i="2"/>
  <c r="BM322" i="2"/>
  <c r="CF322" i="2"/>
  <c r="BS322" i="2"/>
  <c r="BM355" i="2"/>
  <c r="BL355" i="2"/>
  <c r="CF355" i="2"/>
  <c r="BS355" i="2"/>
  <c r="CK370" i="2"/>
  <c r="CF321" i="2"/>
  <c r="BS321" i="2"/>
  <c r="CK379" i="2"/>
  <c r="CF368" i="2"/>
  <c r="BS368" i="2"/>
  <c r="CF392" i="2"/>
  <c r="BS392" i="2"/>
  <c r="BM377" i="2"/>
  <c r="BL377" i="2"/>
  <c r="CK378" i="2"/>
  <c r="BM397" i="2"/>
  <c r="BL397" i="2"/>
  <c r="BS224" i="2"/>
  <c r="CF224" i="2"/>
  <c r="BL122" i="2"/>
  <c r="BM122" i="2"/>
  <c r="BM150" i="2"/>
  <c r="BL150" i="2"/>
  <c r="BS97" i="2"/>
  <c r="CF97" i="2"/>
  <c r="BM348" i="2"/>
  <c r="BL348" i="2"/>
  <c r="BL70" i="2"/>
  <c r="BM70" i="2"/>
  <c r="CF483" i="2"/>
  <c r="BS483" i="2"/>
  <c r="BL229" i="2"/>
  <c r="BM229" i="2"/>
  <c r="BM367" i="2"/>
  <c r="BL367" i="2"/>
  <c r="CK381" i="2"/>
  <c r="BL409" i="2"/>
  <c r="BM409" i="2"/>
  <c r="BM423" i="2"/>
  <c r="BL423" i="2"/>
  <c r="CF386" i="2"/>
  <c r="BS386" i="2"/>
  <c r="BM343" i="2"/>
  <c r="BL343" i="2"/>
  <c r="BL142" i="2"/>
  <c r="BM142" i="2"/>
  <c r="BM404" i="2"/>
  <c r="BL404" i="2"/>
  <c r="BL23" i="2"/>
  <c r="BM23" i="2"/>
  <c r="BM89" i="2"/>
  <c r="BL89" i="2"/>
  <c r="CF476" i="2"/>
  <c r="BS476" i="2"/>
  <c r="CK439" i="2"/>
  <c r="CK460" i="2"/>
  <c r="CA8" i="2"/>
  <c r="CB8" i="2" s="1"/>
  <c r="CB9" i="2" s="1"/>
  <c r="CF443" i="2"/>
  <c r="BS443" i="2"/>
  <c r="BS492" i="2"/>
  <c r="CF492" i="2"/>
  <c r="CF164" i="2"/>
  <c r="BS164" i="2"/>
  <c r="CK165" i="2"/>
  <c r="BL204" i="2"/>
  <c r="BM204" i="2"/>
  <c r="CF219" i="2"/>
  <c r="BS219" i="2"/>
  <c r="CF502" i="2"/>
  <c r="BS502" i="2"/>
  <c r="CK29" i="2"/>
  <c r="CF32" i="2"/>
  <c r="BS32" i="2"/>
  <c r="BM50" i="2"/>
  <c r="BL50" i="2"/>
  <c r="CF169" i="2"/>
  <c r="BS169" i="2"/>
  <c r="CK169" i="2"/>
  <c r="BL4" i="2"/>
  <c r="CN4" i="2" s="1"/>
  <c r="DM26" i="2"/>
  <c r="DL26" i="2" s="1"/>
  <c r="DM58" i="2"/>
  <c r="DL58" i="2" s="1"/>
  <c r="DM90" i="2"/>
  <c r="DL90" i="2" s="1"/>
  <c r="DM122" i="2"/>
  <c r="DL122" i="2" s="1"/>
  <c r="DM154" i="2"/>
  <c r="DL154" i="2" s="1"/>
  <c r="DM186" i="2"/>
  <c r="DL186" i="2" s="1"/>
  <c r="DM218" i="2"/>
  <c r="DL218" i="2" s="1"/>
  <c r="DM250" i="2"/>
  <c r="DL250" i="2" s="1"/>
  <c r="DM282" i="2"/>
  <c r="DL282" i="2" s="1"/>
  <c r="DM314" i="2"/>
  <c r="DL314" i="2" s="1"/>
  <c r="DM346" i="2"/>
  <c r="DL346" i="2" s="1"/>
  <c r="DM378" i="2"/>
  <c r="DL378" i="2" s="1"/>
  <c r="DM410" i="2"/>
  <c r="DL410" i="2" s="1"/>
  <c r="DM442" i="2"/>
  <c r="DL442" i="2" s="1"/>
  <c r="DM474" i="2"/>
  <c r="DL474" i="2" s="1"/>
  <c r="DM11" i="2"/>
  <c r="DL11" i="2" s="1"/>
  <c r="DM39" i="2"/>
  <c r="DL39" i="2" s="1"/>
  <c r="DM71" i="2"/>
  <c r="DL71" i="2" s="1"/>
  <c r="DM103" i="2"/>
  <c r="DL103" i="2" s="1"/>
  <c r="DM135" i="2"/>
  <c r="DL135" i="2" s="1"/>
  <c r="DM167" i="2"/>
  <c r="DL167" i="2" s="1"/>
  <c r="DM199" i="2"/>
  <c r="DL199" i="2" s="1"/>
  <c r="DM231" i="2"/>
  <c r="DL231" i="2" s="1"/>
  <c r="DM263" i="2"/>
  <c r="DL263" i="2" s="1"/>
  <c r="DM295" i="2"/>
  <c r="DL295" i="2" s="1"/>
  <c r="DM327" i="2"/>
  <c r="DL327" i="2" s="1"/>
  <c r="DM359" i="2"/>
  <c r="DL359" i="2" s="1"/>
  <c r="DM391" i="2"/>
  <c r="DL391" i="2" s="1"/>
  <c r="DM423" i="2"/>
  <c r="DL423" i="2" s="1"/>
  <c r="DM455" i="2"/>
  <c r="DL455" i="2" s="1"/>
  <c r="DM487" i="2"/>
  <c r="DL487" i="2" s="1"/>
  <c r="DM12" i="2"/>
  <c r="DL12" i="2" s="1"/>
  <c r="DM48" i="2"/>
  <c r="DL48" i="2" s="1"/>
  <c r="DM80" i="2"/>
  <c r="DL80" i="2" s="1"/>
  <c r="DM112" i="2"/>
  <c r="DL112" i="2" s="1"/>
  <c r="DM25" i="2"/>
  <c r="DL25" i="2" s="1"/>
  <c r="DM57" i="2"/>
  <c r="DL57" i="2" s="1"/>
  <c r="DM89" i="2"/>
  <c r="DL89" i="2" s="1"/>
  <c r="DM121" i="2"/>
  <c r="DL121" i="2" s="1"/>
  <c r="DM153" i="2"/>
  <c r="DL153" i="2" s="1"/>
  <c r="DM185" i="2"/>
  <c r="DL185" i="2" s="1"/>
  <c r="DM217" i="2"/>
  <c r="DL217" i="2" s="1"/>
  <c r="DM249" i="2"/>
  <c r="DL249" i="2" s="1"/>
  <c r="DM281" i="2"/>
  <c r="DL281" i="2" s="1"/>
  <c r="DM313" i="2"/>
  <c r="DL313" i="2" s="1"/>
  <c r="DM345" i="2"/>
  <c r="DL345" i="2" s="1"/>
  <c r="DM377" i="2"/>
  <c r="DL377" i="2" s="1"/>
  <c r="DM409" i="2"/>
  <c r="DL409" i="2" s="1"/>
  <c r="DM441" i="2"/>
  <c r="DL441" i="2" s="1"/>
  <c r="DM473" i="2"/>
  <c r="DL473" i="2" s="1"/>
  <c r="DM124" i="2"/>
  <c r="DL124" i="2" s="1"/>
  <c r="DM380" i="2"/>
  <c r="DL380" i="2" s="1"/>
  <c r="DM256" i="2"/>
  <c r="DL256" i="2" s="1"/>
  <c r="DM132" i="2"/>
  <c r="DL132" i="2" s="1"/>
  <c r="DM388" i="2"/>
  <c r="DL388" i="2" s="1"/>
  <c r="DM264" i="2"/>
  <c r="DL264" i="2" s="1"/>
  <c r="DM140" i="2"/>
  <c r="DL140" i="2" s="1"/>
  <c r="DM396" i="2"/>
  <c r="DL396" i="2" s="1"/>
  <c r="DM272" i="2"/>
  <c r="DL272" i="2" s="1"/>
  <c r="DM148" i="2"/>
  <c r="DL148" i="2" s="1"/>
  <c r="DM404" i="2"/>
  <c r="DL404" i="2" s="1"/>
  <c r="DM280" i="2"/>
  <c r="DL280" i="2" s="1"/>
  <c r="CV4" i="2"/>
  <c r="DA4" i="2" s="1"/>
  <c r="DM30" i="2"/>
  <c r="DL30" i="2" s="1"/>
  <c r="DM62" i="2"/>
  <c r="DL62" i="2" s="1"/>
  <c r="DM94" i="2"/>
  <c r="DL94" i="2" s="1"/>
  <c r="DM126" i="2"/>
  <c r="DL126" i="2" s="1"/>
  <c r="DM158" i="2"/>
  <c r="DL158" i="2" s="1"/>
  <c r="DM190" i="2"/>
  <c r="DL190" i="2" s="1"/>
  <c r="DM222" i="2"/>
  <c r="DL222" i="2" s="1"/>
  <c r="DM254" i="2"/>
  <c r="DL254" i="2" s="1"/>
  <c r="DM286" i="2"/>
  <c r="DL286" i="2" s="1"/>
  <c r="DM318" i="2"/>
  <c r="DL318" i="2" s="1"/>
  <c r="DM350" i="2"/>
  <c r="DL350" i="2" s="1"/>
  <c r="DM382" i="2"/>
  <c r="DL382" i="2" s="1"/>
  <c r="DM414" i="2"/>
  <c r="DL414" i="2" s="1"/>
  <c r="DM446" i="2"/>
  <c r="DL446" i="2" s="1"/>
  <c r="DM478" i="2"/>
  <c r="DL478" i="2" s="1"/>
  <c r="DM19" i="2"/>
  <c r="DL19" i="2" s="1"/>
  <c r="DM43" i="2"/>
  <c r="DL43" i="2" s="1"/>
  <c r="DM75" i="2"/>
  <c r="DL75" i="2" s="1"/>
  <c r="DM107" i="2"/>
  <c r="DL107" i="2" s="1"/>
  <c r="DM139" i="2"/>
  <c r="DL139" i="2" s="1"/>
  <c r="DM171" i="2"/>
  <c r="DL171" i="2" s="1"/>
  <c r="DM203" i="2"/>
  <c r="DL203" i="2" s="1"/>
  <c r="DM235" i="2"/>
  <c r="DL235" i="2" s="1"/>
  <c r="DM267" i="2"/>
  <c r="DL267" i="2" s="1"/>
  <c r="DM299" i="2"/>
  <c r="DL299" i="2" s="1"/>
  <c r="DM331" i="2"/>
  <c r="DL331" i="2" s="1"/>
  <c r="DM363" i="2"/>
  <c r="DL363" i="2" s="1"/>
  <c r="DM395" i="2"/>
  <c r="DL395" i="2" s="1"/>
  <c r="DM427" i="2"/>
  <c r="DL427" i="2" s="1"/>
  <c r="DM459" i="2"/>
  <c r="DL459" i="2" s="1"/>
  <c r="DM491" i="2"/>
  <c r="DL491" i="2" s="1"/>
  <c r="DM20" i="2"/>
  <c r="DM52" i="2"/>
  <c r="DL52" i="2" s="1"/>
  <c r="DM84" i="2"/>
  <c r="DL84" i="2" s="1"/>
  <c r="DM116" i="2"/>
  <c r="DL116" i="2" s="1"/>
  <c r="DM29" i="2"/>
  <c r="DL29" i="2" s="1"/>
  <c r="DM61" i="2"/>
  <c r="DL61" i="2" s="1"/>
  <c r="DM93" i="2"/>
  <c r="DL93" i="2" s="1"/>
  <c r="DM125" i="2"/>
  <c r="DL125" i="2" s="1"/>
  <c r="DM157" i="2"/>
  <c r="DL157" i="2" s="1"/>
  <c r="DM189" i="2"/>
  <c r="DL189" i="2" s="1"/>
  <c r="DM221" i="2"/>
  <c r="DL221" i="2" s="1"/>
  <c r="DM253" i="2"/>
  <c r="DL253" i="2" s="1"/>
  <c r="DM285" i="2"/>
  <c r="DL285" i="2" s="1"/>
  <c r="DM317" i="2"/>
  <c r="DL317" i="2" s="1"/>
  <c r="DM349" i="2"/>
  <c r="DL349" i="2" s="1"/>
  <c r="DM381" i="2"/>
  <c r="DL381" i="2" s="1"/>
  <c r="DM413" i="2"/>
  <c r="DL413" i="2" s="1"/>
  <c r="DM445" i="2"/>
  <c r="DL445" i="2" s="1"/>
  <c r="DM477" i="2"/>
  <c r="DL477" i="2" s="1"/>
  <c r="DM156" i="2"/>
  <c r="DL156" i="2" s="1"/>
  <c r="DM412" i="2"/>
  <c r="DL412" i="2" s="1"/>
  <c r="DM288" i="2"/>
  <c r="DL288" i="2" s="1"/>
  <c r="DM164" i="2"/>
  <c r="DL164" i="2" s="1"/>
  <c r="DM420" i="2"/>
  <c r="DL420" i="2" s="1"/>
  <c r="DM296" i="2"/>
  <c r="DL296" i="2" s="1"/>
  <c r="DM172" i="2"/>
  <c r="DL172" i="2" s="1"/>
  <c r="DM428" i="2"/>
  <c r="DL428" i="2" s="1"/>
  <c r="DM304" i="2"/>
  <c r="DL304" i="2" s="1"/>
  <c r="DM180" i="2"/>
  <c r="DL180" i="2" s="1"/>
  <c r="DM436" i="2"/>
  <c r="DL436" i="2" s="1"/>
  <c r="DM312" i="2"/>
  <c r="DL312" i="2" s="1"/>
  <c r="BM4" i="2"/>
  <c r="CW4" i="2" s="1"/>
  <c r="DM34" i="2"/>
  <c r="DL34" i="2" s="1"/>
  <c r="DM66" i="2"/>
  <c r="DL66" i="2" s="1"/>
  <c r="DM98" i="2"/>
  <c r="DL98" i="2" s="1"/>
  <c r="DM130" i="2"/>
  <c r="DL130" i="2" s="1"/>
  <c r="DM162" i="2"/>
  <c r="DL162" i="2" s="1"/>
  <c r="DM194" i="2"/>
  <c r="DL194" i="2" s="1"/>
  <c r="DM226" i="2"/>
  <c r="DL226" i="2" s="1"/>
  <c r="DM258" i="2"/>
  <c r="DL258" i="2" s="1"/>
  <c r="DM290" i="2"/>
  <c r="DL290" i="2" s="1"/>
  <c r="DM322" i="2"/>
  <c r="DL322" i="2" s="1"/>
  <c r="DM354" i="2"/>
  <c r="DL354" i="2" s="1"/>
  <c r="DM386" i="2"/>
  <c r="DL386" i="2" s="1"/>
  <c r="DM418" i="2"/>
  <c r="DL418" i="2" s="1"/>
  <c r="DM450" i="2"/>
  <c r="DL450" i="2" s="1"/>
  <c r="DM482" i="2"/>
  <c r="DL482" i="2" s="1"/>
  <c r="DM6" i="2"/>
  <c r="DM47" i="2"/>
  <c r="DL47" i="2" s="1"/>
  <c r="DM79" i="2"/>
  <c r="DL79" i="2" s="1"/>
  <c r="DM111" i="2"/>
  <c r="DL111" i="2" s="1"/>
  <c r="DM143" i="2"/>
  <c r="DL143" i="2" s="1"/>
  <c r="DM175" i="2"/>
  <c r="DL175" i="2" s="1"/>
  <c r="DM207" i="2"/>
  <c r="DL207" i="2" s="1"/>
  <c r="DM239" i="2"/>
  <c r="DL239" i="2" s="1"/>
  <c r="DM271" i="2"/>
  <c r="DL271" i="2" s="1"/>
  <c r="DM303" i="2"/>
  <c r="DL303" i="2" s="1"/>
  <c r="DM335" i="2"/>
  <c r="DL335" i="2" s="1"/>
  <c r="DM367" i="2"/>
  <c r="DL367" i="2" s="1"/>
  <c r="DM399" i="2"/>
  <c r="DL399" i="2" s="1"/>
  <c r="DM431" i="2"/>
  <c r="DL431" i="2" s="1"/>
  <c r="DM463" i="2"/>
  <c r="DL463" i="2" s="1"/>
  <c r="DM495" i="2"/>
  <c r="DL495" i="2" s="1"/>
  <c r="DM24" i="2"/>
  <c r="DL24" i="2" s="1"/>
  <c r="DM56" i="2"/>
  <c r="DL56" i="2" s="1"/>
  <c r="DM88" i="2"/>
  <c r="DL88" i="2" s="1"/>
  <c r="DM120" i="2"/>
  <c r="DL120" i="2" s="1"/>
  <c r="DM33" i="2"/>
  <c r="DL33" i="2" s="1"/>
  <c r="DM65" i="2"/>
  <c r="DL65" i="2" s="1"/>
  <c r="DM97" i="2"/>
  <c r="DL97" i="2" s="1"/>
  <c r="DM129" i="2"/>
  <c r="DL129" i="2" s="1"/>
  <c r="DM161" i="2"/>
  <c r="DL161" i="2" s="1"/>
  <c r="DM193" i="2"/>
  <c r="DL193" i="2" s="1"/>
  <c r="DM225" i="2"/>
  <c r="DL225" i="2" s="1"/>
  <c r="DM257" i="2"/>
  <c r="DL257" i="2" s="1"/>
  <c r="DM289" i="2"/>
  <c r="DL289" i="2" s="1"/>
  <c r="DM321" i="2"/>
  <c r="DL321" i="2" s="1"/>
  <c r="DM353" i="2"/>
  <c r="DL353" i="2" s="1"/>
  <c r="DM385" i="2"/>
  <c r="DL385" i="2" s="1"/>
  <c r="DM417" i="2"/>
  <c r="DL417" i="2" s="1"/>
  <c r="DM449" i="2"/>
  <c r="DL449" i="2" s="1"/>
  <c r="DM481" i="2"/>
  <c r="DL481" i="2" s="1"/>
  <c r="DM188" i="2"/>
  <c r="DL188" i="2" s="1"/>
  <c r="DM444" i="2"/>
  <c r="DL444" i="2" s="1"/>
  <c r="DM320" i="2"/>
  <c r="DL320" i="2" s="1"/>
  <c r="DM196" i="2"/>
  <c r="DL196" i="2" s="1"/>
  <c r="DM452" i="2"/>
  <c r="DL452" i="2" s="1"/>
  <c r="DM328" i="2"/>
  <c r="DL328" i="2" s="1"/>
  <c r="DM204" i="2"/>
  <c r="DL204" i="2" s="1"/>
  <c r="DM460" i="2"/>
  <c r="DL460" i="2" s="1"/>
  <c r="DM336" i="2"/>
  <c r="DL336" i="2" s="1"/>
  <c r="DM212" i="2"/>
  <c r="DL212" i="2" s="1"/>
  <c r="DM468" i="2"/>
  <c r="DL468" i="2" s="1"/>
  <c r="DM344" i="2"/>
  <c r="DL344" i="2" s="1"/>
  <c r="DM5" i="2"/>
  <c r="DL5" i="2" s="1"/>
  <c r="DM38" i="2"/>
  <c r="DL38" i="2" s="1"/>
  <c r="DM70" i="2"/>
  <c r="DL70" i="2" s="1"/>
  <c r="DM102" i="2"/>
  <c r="DL102" i="2" s="1"/>
  <c r="DM134" i="2"/>
  <c r="DL134" i="2" s="1"/>
  <c r="DM166" i="2"/>
  <c r="DL166" i="2" s="1"/>
  <c r="DM198" i="2"/>
  <c r="DL198" i="2" s="1"/>
  <c r="DM230" i="2"/>
  <c r="DL230" i="2" s="1"/>
  <c r="DM262" i="2"/>
  <c r="DL262" i="2" s="1"/>
  <c r="DM294" i="2"/>
  <c r="DL294" i="2" s="1"/>
  <c r="DM326" i="2"/>
  <c r="DL326" i="2" s="1"/>
  <c r="DM358" i="2"/>
  <c r="DL358" i="2" s="1"/>
  <c r="DM390" i="2"/>
  <c r="DL390" i="2" s="1"/>
  <c r="DM422" i="2"/>
  <c r="DL422" i="2" s="1"/>
  <c r="DM454" i="2"/>
  <c r="DL454" i="2" s="1"/>
  <c r="DM486" i="2"/>
  <c r="DL486" i="2" s="1"/>
  <c r="DM14" i="2"/>
  <c r="DL14" i="2" s="1"/>
  <c r="DM51" i="2"/>
  <c r="DL51" i="2" s="1"/>
  <c r="DM83" i="2"/>
  <c r="DL83" i="2" s="1"/>
  <c r="DM115" i="2"/>
  <c r="DL115" i="2" s="1"/>
  <c r="DM147" i="2"/>
  <c r="DL147" i="2" s="1"/>
  <c r="DM179" i="2"/>
  <c r="DL179" i="2" s="1"/>
  <c r="DM211" i="2"/>
  <c r="DL211" i="2" s="1"/>
  <c r="DM243" i="2"/>
  <c r="DL243" i="2" s="1"/>
  <c r="DM275" i="2"/>
  <c r="DL275" i="2" s="1"/>
  <c r="DM307" i="2"/>
  <c r="DL307" i="2" s="1"/>
  <c r="DM339" i="2"/>
  <c r="DL339" i="2" s="1"/>
  <c r="DM371" i="2"/>
  <c r="DL371" i="2" s="1"/>
  <c r="DM403" i="2"/>
  <c r="DL403" i="2" s="1"/>
  <c r="DM435" i="2"/>
  <c r="DL435" i="2" s="1"/>
  <c r="DM467" i="2"/>
  <c r="DL467" i="2" s="1"/>
  <c r="DM499" i="2"/>
  <c r="DL499" i="2" s="1"/>
  <c r="DM28" i="2"/>
  <c r="DL28" i="2" s="1"/>
  <c r="DM60" i="2"/>
  <c r="DL60" i="2" s="1"/>
  <c r="DM92" i="2"/>
  <c r="DL92" i="2" s="1"/>
  <c r="DM7" i="2"/>
  <c r="DM37" i="2"/>
  <c r="DL37" i="2" s="1"/>
  <c r="DM69" i="2"/>
  <c r="DL69" i="2" s="1"/>
  <c r="DM101" i="2"/>
  <c r="DL101" i="2" s="1"/>
  <c r="DM133" i="2"/>
  <c r="DL133" i="2" s="1"/>
  <c r="DM165" i="2"/>
  <c r="DL165" i="2" s="1"/>
  <c r="DM197" i="2"/>
  <c r="DL197" i="2" s="1"/>
  <c r="DM229" i="2"/>
  <c r="DL229" i="2" s="1"/>
  <c r="DM261" i="2"/>
  <c r="DL261" i="2" s="1"/>
  <c r="DM293" i="2"/>
  <c r="DL293" i="2" s="1"/>
  <c r="DM325" i="2"/>
  <c r="DL325" i="2" s="1"/>
  <c r="DM357" i="2"/>
  <c r="DL357" i="2" s="1"/>
  <c r="DM389" i="2"/>
  <c r="DL389" i="2" s="1"/>
  <c r="DM421" i="2"/>
  <c r="DL421" i="2" s="1"/>
  <c r="DM453" i="2"/>
  <c r="DL453" i="2" s="1"/>
  <c r="DM485" i="2"/>
  <c r="DL485" i="2" s="1"/>
  <c r="DM220" i="2"/>
  <c r="DL220" i="2" s="1"/>
  <c r="DM476" i="2"/>
  <c r="DL476" i="2" s="1"/>
  <c r="DM352" i="2"/>
  <c r="DL352" i="2" s="1"/>
  <c r="DM228" i="2"/>
  <c r="DL228" i="2" s="1"/>
  <c r="DM484" i="2"/>
  <c r="DL484" i="2" s="1"/>
  <c r="DM360" i="2"/>
  <c r="DL360" i="2" s="1"/>
  <c r="DM236" i="2"/>
  <c r="DL236" i="2" s="1"/>
  <c r="DM492" i="2"/>
  <c r="DL492" i="2" s="1"/>
  <c r="DM368" i="2"/>
  <c r="DL368" i="2" s="1"/>
  <c r="DM244" i="2"/>
  <c r="DL244" i="2" s="1"/>
  <c r="DM500" i="2"/>
  <c r="DL500" i="2" s="1"/>
  <c r="DM376" i="2"/>
  <c r="DL376" i="2" s="1"/>
  <c r="DM13" i="2"/>
  <c r="DL13" i="2" s="1"/>
  <c r="DM42" i="2"/>
  <c r="DL42" i="2" s="1"/>
  <c r="DM74" i="2"/>
  <c r="DL74" i="2" s="1"/>
  <c r="DM106" i="2"/>
  <c r="DL106" i="2" s="1"/>
  <c r="DM138" i="2"/>
  <c r="DL138" i="2" s="1"/>
  <c r="DM170" i="2"/>
  <c r="DL170" i="2" s="1"/>
  <c r="DM202" i="2"/>
  <c r="DL202" i="2" s="1"/>
  <c r="DM234" i="2"/>
  <c r="DL234" i="2" s="1"/>
  <c r="DM266" i="2"/>
  <c r="DL266" i="2" s="1"/>
  <c r="DM298" i="2"/>
  <c r="DL298" i="2" s="1"/>
  <c r="DM330" i="2"/>
  <c r="DL330" i="2" s="1"/>
  <c r="DM362" i="2"/>
  <c r="DL362" i="2" s="1"/>
  <c r="DM394" i="2"/>
  <c r="DL394" i="2" s="1"/>
  <c r="DM426" i="2"/>
  <c r="DL426" i="2" s="1"/>
  <c r="DM458" i="2"/>
  <c r="DL458" i="2" s="1"/>
  <c r="DM490" i="2"/>
  <c r="DL490" i="2" s="1"/>
  <c r="DM23" i="2"/>
  <c r="DL23" i="2" s="1"/>
  <c r="DM55" i="2"/>
  <c r="DL55" i="2" s="1"/>
  <c r="DM87" i="2"/>
  <c r="DL87" i="2" s="1"/>
  <c r="DM119" i="2"/>
  <c r="DL119" i="2" s="1"/>
  <c r="DM151" i="2"/>
  <c r="DL151" i="2" s="1"/>
  <c r="DM183" i="2"/>
  <c r="DL183" i="2" s="1"/>
  <c r="DM215" i="2"/>
  <c r="DL215" i="2" s="1"/>
  <c r="DM247" i="2"/>
  <c r="DL247" i="2" s="1"/>
  <c r="DM279" i="2"/>
  <c r="DL279" i="2" s="1"/>
  <c r="DM311" i="2"/>
  <c r="DL311" i="2" s="1"/>
  <c r="DM343" i="2"/>
  <c r="DL343" i="2" s="1"/>
  <c r="DM375" i="2"/>
  <c r="DL375" i="2" s="1"/>
  <c r="DM407" i="2"/>
  <c r="DL407" i="2" s="1"/>
  <c r="DM439" i="2"/>
  <c r="DL439" i="2" s="1"/>
  <c r="DM471" i="2"/>
  <c r="DL471" i="2" s="1"/>
  <c r="DM503" i="2"/>
  <c r="DL503" i="2" s="1"/>
  <c r="DM32" i="2"/>
  <c r="DL32" i="2" s="1"/>
  <c r="DM64" i="2"/>
  <c r="DL64" i="2" s="1"/>
  <c r="DM96" i="2"/>
  <c r="DL96" i="2" s="1"/>
  <c r="DM15" i="2"/>
  <c r="DL15" i="2" s="1"/>
  <c r="DM41" i="2"/>
  <c r="DL41" i="2" s="1"/>
  <c r="DM73" i="2"/>
  <c r="DL73" i="2" s="1"/>
  <c r="DM105" i="2"/>
  <c r="DL105" i="2" s="1"/>
  <c r="DM137" i="2"/>
  <c r="DL137" i="2" s="1"/>
  <c r="DM169" i="2"/>
  <c r="DL169" i="2" s="1"/>
  <c r="DM201" i="2"/>
  <c r="DL201" i="2" s="1"/>
  <c r="DM233" i="2"/>
  <c r="DL233" i="2" s="1"/>
  <c r="DM265" i="2"/>
  <c r="DL265" i="2" s="1"/>
  <c r="DM297" i="2"/>
  <c r="DL297" i="2" s="1"/>
  <c r="DM329" i="2"/>
  <c r="DL329" i="2" s="1"/>
  <c r="DM361" i="2"/>
  <c r="DL361" i="2" s="1"/>
  <c r="DM393" i="2"/>
  <c r="DL393" i="2" s="1"/>
  <c r="DM425" i="2"/>
  <c r="DL425" i="2" s="1"/>
  <c r="DM457" i="2"/>
  <c r="DL457" i="2" s="1"/>
  <c r="DM489" i="2"/>
  <c r="DL489" i="2" s="1"/>
  <c r="DM252" i="2"/>
  <c r="DL252" i="2" s="1"/>
  <c r="DM128" i="2"/>
  <c r="DL128" i="2" s="1"/>
  <c r="DM384" i="2"/>
  <c r="DL384" i="2" s="1"/>
  <c r="DM260" i="2"/>
  <c r="DL260" i="2" s="1"/>
  <c r="DM136" i="2"/>
  <c r="DL136" i="2" s="1"/>
  <c r="DM392" i="2"/>
  <c r="DL392" i="2" s="1"/>
  <c r="DM268" i="2"/>
  <c r="DL268" i="2" s="1"/>
  <c r="DM144" i="2"/>
  <c r="DL144" i="2" s="1"/>
  <c r="DM400" i="2"/>
  <c r="DL400" i="2" s="1"/>
  <c r="DM276" i="2"/>
  <c r="DL276" i="2" s="1"/>
  <c r="DM152" i="2"/>
  <c r="DL152" i="2" s="1"/>
  <c r="DM408" i="2"/>
  <c r="DL408" i="2" s="1"/>
  <c r="DM8" i="2"/>
  <c r="DM46" i="2"/>
  <c r="DL46" i="2" s="1"/>
  <c r="DM78" i="2"/>
  <c r="DL78" i="2" s="1"/>
  <c r="DM110" i="2"/>
  <c r="DL110" i="2" s="1"/>
  <c r="DM142" i="2"/>
  <c r="DL142" i="2" s="1"/>
  <c r="DM174" i="2"/>
  <c r="DL174" i="2" s="1"/>
  <c r="DM206" i="2"/>
  <c r="DL206" i="2" s="1"/>
  <c r="DM238" i="2"/>
  <c r="DL238" i="2" s="1"/>
  <c r="DM270" i="2"/>
  <c r="DL270" i="2" s="1"/>
  <c r="DM302" i="2"/>
  <c r="DL302" i="2" s="1"/>
  <c r="DM334" i="2"/>
  <c r="DL334" i="2" s="1"/>
  <c r="DM366" i="2"/>
  <c r="DL366" i="2" s="1"/>
  <c r="DM398" i="2"/>
  <c r="DL398" i="2" s="1"/>
  <c r="DM430" i="2"/>
  <c r="DL430" i="2" s="1"/>
  <c r="DM462" i="2"/>
  <c r="DL462" i="2" s="1"/>
  <c r="DM494" i="2"/>
  <c r="DL494" i="2" s="1"/>
  <c r="DM27" i="2"/>
  <c r="DL27" i="2" s="1"/>
  <c r="DM59" i="2"/>
  <c r="DL59" i="2" s="1"/>
  <c r="DM91" i="2"/>
  <c r="DL91" i="2" s="1"/>
  <c r="DM123" i="2"/>
  <c r="DL123" i="2" s="1"/>
  <c r="DM155" i="2"/>
  <c r="DL155" i="2" s="1"/>
  <c r="DM187" i="2"/>
  <c r="DL187" i="2" s="1"/>
  <c r="DM219" i="2"/>
  <c r="DL219" i="2" s="1"/>
  <c r="DM251" i="2"/>
  <c r="DL251" i="2" s="1"/>
  <c r="DM283" i="2"/>
  <c r="DL283" i="2" s="1"/>
  <c r="DM315" i="2"/>
  <c r="DL315" i="2" s="1"/>
  <c r="DM347" i="2"/>
  <c r="DL347" i="2" s="1"/>
  <c r="DM379" i="2"/>
  <c r="DL379" i="2" s="1"/>
  <c r="DM411" i="2"/>
  <c r="DL411" i="2" s="1"/>
  <c r="DM443" i="2"/>
  <c r="DL443" i="2" s="1"/>
  <c r="DM475" i="2"/>
  <c r="DL475" i="2" s="1"/>
  <c r="DM9" i="2"/>
  <c r="DL9" i="2" s="1"/>
  <c r="DM36" i="2"/>
  <c r="DL36" i="2" s="1"/>
  <c r="DM68" i="2"/>
  <c r="DL68" i="2" s="1"/>
  <c r="DM100" i="2"/>
  <c r="DL100" i="2" s="1"/>
  <c r="DM10" i="2"/>
  <c r="DL10" i="2" s="1"/>
  <c r="DM45" i="2"/>
  <c r="DL45" i="2" s="1"/>
  <c r="DM77" i="2"/>
  <c r="DL77" i="2" s="1"/>
  <c r="DM109" i="2"/>
  <c r="DL109" i="2" s="1"/>
  <c r="DM141" i="2"/>
  <c r="DL141" i="2" s="1"/>
  <c r="DM173" i="2"/>
  <c r="DL173" i="2" s="1"/>
  <c r="DM205" i="2"/>
  <c r="DL205" i="2" s="1"/>
  <c r="DM237" i="2"/>
  <c r="DL237" i="2" s="1"/>
  <c r="DM269" i="2"/>
  <c r="DL269" i="2" s="1"/>
  <c r="DM301" i="2"/>
  <c r="DL301" i="2" s="1"/>
  <c r="DM333" i="2"/>
  <c r="DL333" i="2" s="1"/>
  <c r="DM365" i="2"/>
  <c r="DL365" i="2" s="1"/>
  <c r="DM397" i="2"/>
  <c r="DL397" i="2" s="1"/>
  <c r="DM429" i="2"/>
  <c r="DL429" i="2" s="1"/>
  <c r="DM461" i="2"/>
  <c r="DL461" i="2" s="1"/>
  <c r="DM493" i="2"/>
  <c r="DL493" i="2" s="1"/>
  <c r="DM284" i="2"/>
  <c r="DL284" i="2" s="1"/>
  <c r="DM160" i="2"/>
  <c r="DL160" i="2" s="1"/>
  <c r="DM416" i="2"/>
  <c r="DL416" i="2" s="1"/>
  <c r="DM292" i="2"/>
  <c r="DL292" i="2" s="1"/>
  <c r="DM168" i="2"/>
  <c r="DL168" i="2" s="1"/>
  <c r="DM424" i="2"/>
  <c r="DL424" i="2" s="1"/>
  <c r="DM300" i="2"/>
  <c r="DL300" i="2" s="1"/>
  <c r="DM176" i="2"/>
  <c r="DL176" i="2" s="1"/>
  <c r="DM432" i="2"/>
  <c r="DL432" i="2" s="1"/>
  <c r="DM308" i="2"/>
  <c r="DL308" i="2" s="1"/>
  <c r="DM184" i="2"/>
  <c r="DL184" i="2" s="1"/>
  <c r="DM440" i="2"/>
  <c r="DL440" i="2" s="1"/>
  <c r="DM16" i="2"/>
  <c r="DL16" i="2" s="1"/>
  <c r="DM50" i="2"/>
  <c r="DL50" i="2" s="1"/>
  <c r="DM82" i="2"/>
  <c r="DL82" i="2" s="1"/>
  <c r="DM114" i="2"/>
  <c r="DL114" i="2" s="1"/>
  <c r="DM146" i="2"/>
  <c r="DL146" i="2" s="1"/>
  <c r="DM178" i="2"/>
  <c r="DL178" i="2" s="1"/>
  <c r="DM210" i="2"/>
  <c r="DL210" i="2" s="1"/>
  <c r="DM242" i="2"/>
  <c r="DL242" i="2" s="1"/>
  <c r="DM274" i="2"/>
  <c r="DL274" i="2" s="1"/>
  <c r="DM306" i="2"/>
  <c r="DL306" i="2" s="1"/>
  <c r="DM338" i="2"/>
  <c r="DL338" i="2" s="1"/>
  <c r="DM370" i="2"/>
  <c r="DL370" i="2" s="1"/>
  <c r="DM402" i="2"/>
  <c r="DL402" i="2" s="1"/>
  <c r="DM434" i="2"/>
  <c r="DL434" i="2" s="1"/>
  <c r="DM466" i="2"/>
  <c r="DL466" i="2" s="1"/>
  <c r="DM498" i="2"/>
  <c r="DL498" i="2" s="1"/>
  <c r="DM31" i="2"/>
  <c r="DL31" i="2" s="1"/>
  <c r="DM63" i="2"/>
  <c r="DL63" i="2" s="1"/>
  <c r="DM95" i="2"/>
  <c r="DL95" i="2" s="1"/>
  <c r="DM127" i="2"/>
  <c r="DL127" i="2" s="1"/>
  <c r="DM159" i="2"/>
  <c r="DL159" i="2" s="1"/>
  <c r="DM191" i="2"/>
  <c r="DL191" i="2" s="1"/>
  <c r="DM223" i="2"/>
  <c r="DL223" i="2" s="1"/>
  <c r="DM255" i="2"/>
  <c r="DL255" i="2" s="1"/>
  <c r="DM287" i="2"/>
  <c r="DL287" i="2" s="1"/>
  <c r="DM319" i="2"/>
  <c r="DL319" i="2" s="1"/>
  <c r="DM351" i="2"/>
  <c r="DL351" i="2" s="1"/>
  <c r="DM383" i="2"/>
  <c r="DL383" i="2" s="1"/>
  <c r="DM415" i="2"/>
  <c r="DL415" i="2" s="1"/>
  <c r="DM447" i="2"/>
  <c r="DL447" i="2" s="1"/>
  <c r="DM479" i="2"/>
  <c r="DL479" i="2" s="1"/>
  <c r="DM17" i="2"/>
  <c r="DL17" i="2" s="1"/>
  <c r="DM40" i="2"/>
  <c r="DL40" i="2" s="1"/>
  <c r="DM72" i="2"/>
  <c r="DL72" i="2" s="1"/>
  <c r="DM104" i="2"/>
  <c r="DL104" i="2" s="1"/>
  <c r="DM18" i="2"/>
  <c r="DL18" i="2" s="1"/>
  <c r="DM49" i="2"/>
  <c r="DL49" i="2" s="1"/>
  <c r="DM81" i="2"/>
  <c r="DL81" i="2" s="1"/>
  <c r="DM113" i="2"/>
  <c r="DL113" i="2" s="1"/>
  <c r="DM145" i="2"/>
  <c r="DL145" i="2" s="1"/>
  <c r="DM177" i="2"/>
  <c r="DL177" i="2" s="1"/>
  <c r="DM209" i="2"/>
  <c r="DL209" i="2" s="1"/>
  <c r="DM241" i="2"/>
  <c r="DL241" i="2" s="1"/>
  <c r="DM273" i="2"/>
  <c r="DL273" i="2" s="1"/>
  <c r="DM305" i="2"/>
  <c r="DL305" i="2" s="1"/>
  <c r="DM337" i="2"/>
  <c r="DL337" i="2" s="1"/>
  <c r="DM369" i="2"/>
  <c r="DL369" i="2" s="1"/>
  <c r="DM401" i="2"/>
  <c r="DL401" i="2" s="1"/>
  <c r="DM433" i="2"/>
  <c r="DL433" i="2" s="1"/>
  <c r="DM465" i="2"/>
  <c r="DL465" i="2" s="1"/>
  <c r="DM497" i="2"/>
  <c r="DL497" i="2" s="1"/>
  <c r="DM316" i="2"/>
  <c r="DL316" i="2" s="1"/>
  <c r="DM192" i="2"/>
  <c r="DL192" i="2" s="1"/>
  <c r="DM448" i="2"/>
  <c r="DL448" i="2" s="1"/>
  <c r="DM324" i="2"/>
  <c r="DL324" i="2" s="1"/>
  <c r="DM200" i="2"/>
  <c r="DL200" i="2" s="1"/>
  <c r="DM456" i="2"/>
  <c r="DL456" i="2" s="1"/>
  <c r="DM332" i="2"/>
  <c r="DL332" i="2" s="1"/>
  <c r="DM208" i="2"/>
  <c r="DL208" i="2" s="1"/>
  <c r="DM464" i="2"/>
  <c r="DL464" i="2" s="1"/>
  <c r="DM340" i="2"/>
  <c r="DL340" i="2" s="1"/>
  <c r="DM216" i="2"/>
  <c r="DL216" i="2" s="1"/>
  <c r="DM472" i="2"/>
  <c r="DL472" i="2" s="1"/>
  <c r="DM22" i="2"/>
  <c r="DL22" i="2" s="1"/>
  <c r="DM54" i="2"/>
  <c r="DL54" i="2" s="1"/>
  <c r="DM86" i="2"/>
  <c r="DL86" i="2" s="1"/>
  <c r="DM118" i="2"/>
  <c r="DL118" i="2" s="1"/>
  <c r="DM150" i="2"/>
  <c r="DL150" i="2" s="1"/>
  <c r="DM182" i="2"/>
  <c r="DL182" i="2" s="1"/>
  <c r="DM214" i="2"/>
  <c r="DL214" i="2" s="1"/>
  <c r="DM246" i="2"/>
  <c r="DL246" i="2" s="1"/>
  <c r="DM278" i="2"/>
  <c r="DL278" i="2" s="1"/>
  <c r="DM310" i="2"/>
  <c r="DL310" i="2" s="1"/>
  <c r="DM342" i="2"/>
  <c r="DL342" i="2" s="1"/>
  <c r="DM374" i="2"/>
  <c r="DL374" i="2" s="1"/>
  <c r="DM406" i="2"/>
  <c r="DL406" i="2" s="1"/>
  <c r="DM438" i="2"/>
  <c r="DL438" i="2" s="1"/>
  <c r="DM470" i="2"/>
  <c r="DL470" i="2" s="1"/>
  <c r="DM502" i="2"/>
  <c r="DL502" i="2" s="1"/>
  <c r="DM35" i="2"/>
  <c r="DL35" i="2" s="1"/>
  <c r="DM67" i="2"/>
  <c r="DL67" i="2" s="1"/>
  <c r="DM99" i="2"/>
  <c r="DL99" i="2" s="1"/>
  <c r="DM131" i="2"/>
  <c r="DL131" i="2" s="1"/>
  <c r="DM163" i="2"/>
  <c r="DL163" i="2" s="1"/>
  <c r="DM195" i="2"/>
  <c r="DL195" i="2" s="1"/>
  <c r="DM227" i="2"/>
  <c r="DL227" i="2" s="1"/>
  <c r="DM259" i="2"/>
  <c r="DL259" i="2" s="1"/>
  <c r="DM291" i="2"/>
  <c r="DL291" i="2" s="1"/>
  <c r="DM323" i="2"/>
  <c r="DL323" i="2" s="1"/>
  <c r="DM355" i="2"/>
  <c r="DL355" i="2" s="1"/>
  <c r="DM387" i="2"/>
  <c r="DL387" i="2" s="1"/>
  <c r="DM419" i="2"/>
  <c r="DL419" i="2" s="1"/>
  <c r="DM451" i="2"/>
  <c r="DL451" i="2" s="1"/>
  <c r="DM483" i="2"/>
  <c r="DL483" i="2" s="1"/>
  <c r="DM4" i="2"/>
  <c r="DL4" i="2" s="1"/>
  <c r="DM44" i="2"/>
  <c r="DL44" i="2" s="1"/>
  <c r="DM76" i="2"/>
  <c r="DL76" i="2" s="1"/>
  <c r="DM108" i="2"/>
  <c r="DL108" i="2" s="1"/>
  <c r="DM21" i="2"/>
  <c r="DL21" i="2" s="1"/>
  <c r="DM53" i="2"/>
  <c r="DL53" i="2" s="1"/>
  <c r="DM85" i="2"/>
  <c r="DL85" i="2" s="1"/>
  <c r="DM117" i="2"/>
  <c r="DL117" i="2" s="1"/>
  <c r="DM149" i="2"/>
  <c r="DL149" i="2" s="1"/>
  <c r="DM181" i="2"/>
  <c r="DL181" i="2" s="1"/>
  <c r="DM213" i="2"/>
  <c r="DL213" i="2" s="1"/>
  <c r="DM245" i="2"/>
  <c r="DL245" i="2" s="1"/>
  <c r="DM277" i="2"/>
  <c r="DL277" i="2" s="1"/>
  <c r="DM309" i="2"/>
  <c r="DL309" i="2" s="1"/>
  <c r="DM341" i="2"/>
  <c r="DL341" i="2" s="1"/>
  <c r="DM373" i="2"/>
  <c r="DL373" i="2" s="1"/>
  <c r="DM405" i="2"/>
  <c r="DL405" i="2" s="1"/>
  <c r="DM437" i="2"/>
  <c r="DL437" i="2" s="1"/>
  <c r="DM469" i="2"/>
  <c r="DL469" i="2" s="1"/>
  <c r="DM501" i="2"/>
  <c r="DL501" i="2" s="1"/>
  <c r="DM348" i="2"/>
  <c r="DL348" i="2" s="1"/>
  <c r="DM224" i="2"/>
  <c r="DL224" i="2" s="1"/>
  <c r="DM480" i="2"/>
  <c r="DL480" i="2" s="1"/>
  <c r="DM356" i="2"/>
  <c r="DL356" i="2" s="1"/>
  <c r="DM232" i="2"/>
  <c r="DL232" i="2" s="1"/>
  <c r="DM488" i="2"/>
  <c r="DL488" i="2" s="1"/>
  <c r="DM364" i="2"/>
  <c r="DL364" i="2" s="1"/>
  <c r="DM240" i="2"/>
  <c r="DL240" i="2" s="1"/>
  <c r="DM496" i="2"/>
  <c r="DL496" i="2" s="1"/>
  <c r="DM372" i="2"/>
  <c r="DL372" i="2" s="1"/>
  <c r="DM248" i="2"/>
  <c r="DL248" i="2" s="1"/>
  <c r="CK55" i="2"/>
  <c r="BM179" i="2"/>
  <c r="BL179" i="2"/>
  <c r="DN15" i="2"/>
  <c r="BM15" i="2"/>
  <c r="CW15" i="2" s="1"/>
  <c r="BL15" i="2"/>
  <c r="CN15" i="2" s="1"/>
  <c r="CV15" i="2"/>
  <c r="DA15" i="2" s="1"/>
  <c r="CK437" i="2"/>
  <c r="CK48" i="2"/>
  <c r="CK31" i="2"/>
  <c r="CK211" i="2"/>
  <c r="CF211" i="2"/>
  <c r="BS211" i="2"/>
  <c r="CK225" i="2"/>
  <c r="CK235" i="2"/>
  <c r="CF263" i="2"/>
  <c r="BS263" i="2"/>
  <c r="CK172" i="2"/>
  <c r="CF172" i="2"/>
  <c r="BS172" i="2"/>
  <c r="CF457" i="2"/>
  <c r="BS457" i="2"/>
  <c r="CF92" i="2"/>
  <c r="BS92" i="2"/>
  <c r="BS487" i="2"/>
  <c r="CF487" i="2"/>
  <c r="BS482" i="2"/>
  <c r="CF482" i="2"/>
  <c r="BS469" i="2"/>
  <c r="CF469" i="2"/>
  <c r="CK486" i="2"/>
  <c r="CK499" i="2"/>
  <c r="BS490" i="2"/>
  <c r="CF490" i="2"/>
  <c r="CF114" i="2"/>
  <c r="BS114" i="2"/>
  <c r="CF183" i="2"/>
  <c r="BS183" i="2"/>
  <c r="CF102" i="2"/>
  <c r="BS102" i="2"/>
  <c r="BL119" i="2"/>
  <c r="BM119" i="2"/>
  <c r="BL256" i="2"/>
  <c r="BM256" i="2"/>
  <c r="BL327" i="2"/>
  <c r="BM327" i="2"/>
  <c r="CK351" i="2"/>
  <c r="CK206" i="2"/>
  <c r="CK170" i="2"/>
  <c r="BL208" i="2"/>
  <c r="BM208" i="2"/>
  <c r="CK232" i="2"/>
  <c r="CK489" i="2"/>
  <c r="CK135" i="2"/>
  <c r="CK61" i="2"/>
  <c r="CK497" i="2"/>
  <c r="CK500" i="2"/>
  <c r="CK134" i="2"/>
  <c r="BL151" i="2"/>
  <c r="BM151" i="2"/>
  <c r="CF116" i="2"/>
  <c r="BS116" i="2"/>
  <c r="CK21" i="2"/>
  <c r="CK81" i="2"/>
  <c r="CK125" i="2"/>
  <c r="CF339" i="2"/>
  <c r="BS339" i="2"/>
  <c r="CK104" i="2"/>
  <c r="CK94" i="2"/>
  <c r="CK69" i="2"/>
  <c r="CF129" i="2"/>
  <c r="BS129" i="2"/>
  <c r="CK334" i="2"/>
  <c r="CK143" i="2"/>
  <c r="BM171" i="2"/>
  <c r="BL171" i="2"/>
  <c r="BL191" i="2"/>
  <c r="BM191" i="2"/>
  <c r="CF389" i="2"/>
  <c r="BS389" i="2"/>
  <c r="CK154" i="2"/>
  <c r="BL186" i="2"/>
  <c r="BM186" i="2"/>
  <c r="BL205" i="2"/>
  <c r="BM205" i="2"/>
  <c r="BL472" i="2"/>
  <c r="BM472" i="2"/>
  <c r="CK472" i="2"/>
  <c r="CK159" i="2"/>
  <c r="CF403" i="2"/>
  <c r="BS403" i="2"/>
  <c r="BS417" i="2"/>
  <c r="CF417" i="2"/>
  <c r="CF447" i="2"/>
  <c r="BS447" i="2"/>
  <c r="BL51" i="2"/>
  <c r="BM51" i="2"/>
  <c r="CK336" i="2"/>
  <c r="CK279" i="2"/>
  <c r="CF189" i="2"/>
  <c r="BS189" i="2"/>
  <c r="CK189" i="2"/>
  <c r="CK237" i="2"/>
  <c r="BL203" i="2"/>
  <c r="BM203" i="2"/>
  <c r="CK236" i="2"/>
  <c r="CF251" i="2"/>
  <c r="BS251" i="2"/>
  <c r="BL240" i="2"/>
  <c r="BM240" i="2"/>
  <c r="CK264" i="2"/>
  <c r="CK207" i="2"/>
  <c r="CF249" i="2"/>
  <c r="BS249" i="2"/>
  <c r="CK216" i="2"/>
  <c r="CK311" i="2"/>
  <c r="CF466" i="2"/>
  <c r="BS466" i="2"/>
  <c r="BS419" i="2"/>
  <c r="CF419" i="2"/>
  <c r="CF253" i="2"/>
  <c r="BS253" i="2"/>
  <c r="BS301" i="2"/>
  <c r="CF301" i="2"/>
  <c r="BM375" i="2"/>
  <c r="BL375" i="2"/>
  <c r="CK258" i="2"/>
  <c r="BL291" i="2"/>
  <c r="BM291" i="2"/>
  <c r="BL110" i="2"/>
  <c r="BM110" i="2"/>
  <c r="BL295" i="2"/>
  <c r="BM295" i="2"/>
  <c r="BM319" i="2"/>
  <c r="BL319" i="2"/>
  <c r="CK40" i="2"/>
  <c r="CK262" i="2"/>
  <c r="BL276" i="2"/>
  <c r="BM276" i="2"/>
  <c r="CF309" i="2"/>
  <c r="BS309" i="2"/>
  <c r="BL271" i="2"/>
  <c r="BM271" i="2"/>
  <c r="BL314" i="2"/>
  <c r="BM314" i="2"/>
  <c r="CF314" i="2"/>
  <c r="BS314" i="2"/>
  <c r="BL333" i="2"/>
  <c r="BM333" i="2"/>
  <c r="CF318" i="2"/>
  <c r="BS318" i="2"/>
  <c r="BS481" i="2"/>
  <c r="CF481" i="2"/>
  <c r="BN9" i="2"/>
  <c r="BO9" i="2" s="1"/>
  <c r="CY9" i="2" s="1"/>
  <c r="CF27" i="2"/>
  <c r="BS27" i="2"/>
  <c r="BL44" i="2"/>
  <c r="BM44" i="2"/>
  <c r="CK44" i="2"/>
  <c r="CK451" i="2"/>
  <c r="BL153" i="2"/>
  <c r="BM153" i="2"/>
  <c r="CF153" i="2"/>
  <c r="BS153" i="2"/>
  <c r="BL345" i="2"/>
  <c r="BM345" i="2"/>
  <c r="BL369" i="2"/>
  <c r="BM369" i="2"/>
  <c r="BM352" i="2"/>
  <c r="BL352" i="2"/>
  <c r="CK350" i="2"/>
  <c r="BM374" i="2"/>
  <c r="BL374" i="2"/>
  <c r="CF424" i="2"/>
  <c r="BS424" i="2"/>
  <c r="CF201" i="2"/>
  <c r="BS201" i="2"/>
  <c r="CF373" i="2"/>
  <c r="BS373" i="2"/>
  <c r="CK388" i="2"/>
  <c r="CK349" i="2"/>
  <c r="CK401" i="2"/>
  <c r="CK46" i="2"/>
  <c r="CK440" i="2"/>
  <c r="CK354" i="2"/>
  <c r="BM387" i="2"/>
  <c r="BL387" i="2"/>
  <c r="CF387" i="2"/>
  <c r="BS387" i="2"/>
  <c r="CK402" i="2"/>
  <c r="CK224" i="2"/>
  <c r="BL147" i="2"/>
  <c r="BM147" i="2"/>
  <c r="CK453" i="2"/>
  <c r="CK470" i="2"/>
  <c r="BM381" i="2"/>
  <c r="BL381" i="2"/>
  <c r="BL410" i="2"/>
  <c r="BM410" i="2"/>
  <c r="CK41" i="2"/>
  <c r="CX19" i="2"/>
  <c r="CZ19" i="2" s="1"/>
  <c r="CK386" i="2"/>
  <c r="DN12" i="2"/>
  <c r="BL12" i="2"/>
  <c r="CN12" i="2" s="1"/>
  <c r="BM12" i="2"/>
  <c r="CW12" i="2" s="1"/>
  <c r="CV12" i="2"/>
  <c r="DA12" i="2" s="1"/>
  <c r="BM427" i="2"/>
  <c r="BL427" i="2"/>
  <c r="CF57" i="2"/>
  <c r="BS57" i="2"/>
  <c r="BM395" i="2"/>
  <c r="BL395" i="2"/>
  <c r="CK422" i="2"/>
  <c r="CK435" i="2"/>
  <c r="CK476" i="2"/>
  <c r="BS426" i="2"/>
  <c r="CF426" i="2"/>
  <c r="CF28" i="2"/>
  <c r="BS28" i="2"/>
  <c r="CF408" i="2"/>
  <c r="BS408" i="2"/>
  <c r="DZ16" i="2"/>
  <c r="BL430" i="2"/>
  <c r="BM430" i="2"/>
  <c r="BM443" i="2"/>
  <c r="BL443" i="2"/>
  <c r="BL492" i="2"/>
  <c r="BM492" i="2"/>
  <c r="CK199" i="2"/>
  <c r="CF223" i="2"/>
  <c r="BS223" i="2"/>
  <c r="CF84" i="2"/>
  <c r="BS84" i="2"/>
  <c r="DZ5" i="2"/>
  <c r="CF442" i="2"/>
  <c r="BS442" i="2"/>
  <c r="CK50" i="2"/>
  <c r="DZ4" i="2"/>
  <c r="DR4" i="2"/>
  <c r="CK429" i="2"/>
  <c r="CK446" i="2"/>
  <c r="CK459" i="2"/>
  <c r="BL215" i="2"/>
  <c r="BM215" i="2"/>
  <c r="BL43" i="2"/>
  <c r="BM43" i="2"/>
  <c r="BM60" i="2"/>
  <c r="BL60" i="2"/>
  <c r="BL188" i="2"/>
  <c r="BM188" i="2"/>
  <c r="BS288" i="2"/>
  <c r="CF288" i="2"/>
  <c r="CF454" i="2"/>
  <c r="BS454" i="2"/>
  <c r="CK467" i="2"/>
  <c r="BM441" i="2"/>
  <c r="BL441" i="2"/>
  <c r="CK458" i="2"/>
  <c r="CK71" i="2"/>
  <c r="BL202" i="2"/>
  <c r="BM202" i="2"/>
  <c r="CF445" i="2"/>
  <c r="BS445" i="2"/>
  <c r="CF475" i="2"/>
  <c r="BS475" i="2"/>
  <c r="CF235" i="2"/>
  <c r="BS235" i="2"/>
  <c r="CK53" i="2"/>
  <c r="CK113" i="2"/>
  <c r="DN14" i="2"/>
  <c r="BL14" i="2"/>
  <c r="CV14" i="2"/>
  <c r="DA14" i="2" s="1"/>
  <c r="BM14" i="2"/>
  <c r="CW14" i="2" s="1"/>
  <c r="BL52" i="2"/>
  <c r="BM52" i="2"/>
  <c r="BL80" i="2"/>
  <c r="BM80" i="2"/>
  <c r="CF98" i="2"/>
  <c r="BS98" i="2"/>
  <c r="BL243" i="2"/>
  <c r="BM243" i="2"/>
  <c r="BM465" i="2"/>
  <c r="BL465" i="2"/>
  <c r="CF86" i="2"/>
  <c r="BS86" i="2"/>
  <c r="CK482" i="2"/>
  <c r="BM495" i="2"/>
  <c r="BL495" i="2"/>
  <c r="BM469" i="2"/>
  <c r="BL469" i="2"/>
  <c r="CF91" i="2"/>
  <c r="BS91" i="2"/>
  <c r="CF486" i="2"/>
  <c r="BS486" i="2"/>
  <c r="CF108" i="2"/>
  <c r="BS108" i="2"/>
  <c r="BL473" i="2"/>
  <c r="BM473" i="2"/>
  <c r="CF96" i="2"/>
  <c r="BS96" i="2"/>
  <c r="CK490" i="2"/>
  <c r="CF266" i="2"/>
  <c r="BS266" i="2"/>
  <c r="CK74" i="2"/>
  <c r="CF494" i="2"/>
  <c r="BS494" i="2"/>
  <c r="CF289" i="2"/>
  <c r="BS289" i="2"/>
  <c r="BL332" i="2"/>
  <c r="BM332" i="2"/>
  <c r="CK152" i="2"/>
  <c r="BS170" i="2"/>
  <c r="CF170" i="2"/>
  <c r="CK180" i="2"/>
  <c r="CK213" i="2"/>
  <c r="CA6" i="2"/>
  <c r="CB6" i="2" s="1"/>
  <c r="CB7" i="2" s="1"/>
  <c r="CK45" i="2"/>
  <c r="BM436" i="2"/>
  <c r="BL436" i="2"/>
  <c r="CK95" i="2"/>
  <c r="BL493" i="2"/>
  <c r="BM493" i="2"/>
  <c r="BL17" i="2"/>
  <c r="CN17" i="2" s="1"/>
  <c r="CV17" i="2"/>
  <c r="DA17" i="2" s="1"/>
  <c r="BM17" i="2"/>
  <c r="CW17" i="2" s="1"/>
  <c r="BL140" i="2"/>
  <c r="BM140" i="2"/>
  <c r="BL307" i="2"/>
  <c r="BM307" i="2"/>
  <c r="BS468" i="2"/>
  <c r="CF468" i="2"/>
  <c r="CF128" i="2"/>
  <c r="BS128" i="2"/>
  <c r="CK128" i="2"/>
  <c r="CF146" i="2"/>
  <c r="BS146" i="2"/>
  <c r="CK316" i="2"/>
  <c r="CK49" i="2"/>
  <c r="CK93" i="2"/>
  <c r="BS93" i="2"/>
  <c r="CF93" i="2"/>
  <c r="BL10" i="2"/>
  <c r="CN10" i="2" s="1"/>
  <c r="BM10" i="2"/>
  <c r="CW10" i="2" s="1"/>
  <c r="CV10" i="2"/>
  <c r="DA10" i="2" s="1"/>
  <c r="CF139" i="2"/>
  <c r="BS139" i="2"/>
  <c r="BL65" i="2"/>
  <c r="BM65" i="2"/>
  <c r="BL109" i="2"/>
  <c r="BM109" i="2"/>
  <c r="CF330" i="2"/>
  <c r="BS330" i="2"/>
  <c r="CF62" i="2"/>
  <c r="BS62" i="2"/>
  <c r="BL353" i="2"/>
  <c r="BM353" i="2"/>
  <c r="BM391" i="2"/>
  <c r="BL391" i="2"/>
  <c r="CF396" i="2"/>
  <c r="BS396" i="2"/>
  <c r="BL415" i="2"/>
  <c r="BM415" i="2"/>
  <c r="BM230" i="2"/>
  <c r="BL230" i="2"/>
  <c r="BM420" i="2"/>
  <c r="BL420" i="2"/>
  <c r="BM69" i="2"/>
  <c r="BL69" i="2"/>
  <c r="CF160" i="2"/>
  <c r="BS160" i="2"/>
  <c r="BL129" i="2"/>
  <c r="BM129" i="2"/>
  <c r="BL173" i="2"/>
  <c r="BM173" i="2"/>
  <c r="CF138" i="2"/>
  <c r="BS138" i="2"/>
  <c r="CK101" i="2"/>
  <c r="CK161" i="2"/>
  <c r="CF380" i="2"/>
  <c r="BS380" i="2"/>
  <c r="CK407" i="2"/>
  <c r="CF148" i="2"/>
  <c r="BS148" i="2"/>
  <c r="CK117" i="2"/>
  <c r="BS176" i="2"/>
  <c r="CF176" i="2"/>
  <c r="BM181" i="2"/>
  <c r="BL181" i="2"/>
  <c r="CF200" i="2"/>
  <c r="BS200" i="2"/>
  <c r="BS133" i="2"/>
  <c r="CF133" i="2"/>
  <c r="CK133" i="2"/>
  <c r="CK394" i="2"/>
  <c r="BL190" i="2"/>
  <c r="BM190" i="2"/>
  <c r="CF195" i="2"/>
  <c r="BS195" i="2"/>
  <c r="BL214" i="2"/>
  <c r="BM214" i="2"/>
  <c r="CF210" i="2"/>
  <c r="BS210" i="2"/>
  <c r="BM403" i="2"/>
  <c r="BL403" i="2"/>
  <c r="CF39" i="2"/>
  <c r="BS39" i="2"/>
  <c r="CK175" i="2"/>
  <c r="CF217" i="2"/>
  <c r="BS217" i="2"/>
  <c r="CF241" i="2"/>
  <c r="BS241" i="2"/>
  <c r="BL184" i="2"/>
  <c r="BM184" i="2"/>
  <c r="BL222" i="2"/>
  <c r="BM222" i="2"/>
  <c r="BL246" i="2"/>
  <c r="BM246" i="2"/>
  <c r="BL120" i="2"/>
  <c r="BM120" i="2"/>
  <c r="CF236" i="2"/>
  <c r="BS236" i="2"/>
  <c r="CF255" i="2"/>
  <c r="BS255" i="2"/>
  <c r="CK163" i="2"/>
  <c r="CK245" i="2"/>
  <c r="BL260" i="2"/>
  <c r="BM260" i="2"/>
  <c r="BL221" i="2"/>
  <c r="BM221" i="2"/>
  <c r="BL273" i="2"/>
  <c r="BM273" i="2"/>
  <c r="BL238" i="2"/>
  <c r="BM238" i="2"/>
  <c r="BL416" i="2"/>
  <c r="BM416" i="2"/>
  <c r="BM449" i="2"/>
  <c r="BL449" i="2"/>
  <c r="CK466" i="2"/>
  <c r="CF82" i="2"/>
  <c r="BS82" i="2"/>
  <c r="BL479" i="2"/>
  <c r="BM479" i="2"/>
  <c r="CF220" i="2"/>
  <c r="BS220" i="2"/>
  <c r="BL464" i="2"/>
  <c r="BM464" i="2"/>
  <c r="BM358" i="2"/>
  <c r="BL358" i="2"/>
  <c r="CF372" i="2"/>
  <c r="BS372" i="2"/>
  <c r="BM400" i="2"/>
  <c r="BL400" i="2"/>
  <c r="BM419" i="2"/>
  <c r="BL419" i="2"/>
  <c r="CK25" i="2"/>
  <c r="BL174" i="2"/>
  <c r="BM174" i="2"/>
  <c r="CF239" i="2"/>
  <c r="BS239" i="2"/>
  <c r="BL253" i="2"/>
  <c r="BM253" i="2"/>
  <c r="BL282" i="2"/>
  <c r="BM282" i="2"/>
  <c r="BL301" i="2"/>
  <c r="BM301" i="2"/>
  <c r="CK248" i="2"/>
  <c r="CK484" i="2"/>
  <c r="CF267" i="2"/>
  <c r="BS267" i="2"/>
  <c r="BL300" i="2"/>
  <c r="BM300" i="2"/>
  <c r="CK319" i="2"/>
  <c r="CF315" i="2"/>
  <c r="BS315" i="2"/>
  <c r="BL309" i="2"/>
  <c r="BM309" i="2"/>
  <c r="CK285" i="2"/>
  <c r="CK126" i="2"/>
  <c r="BL280" i="2"/>
  <c r="BM280" i="2"/>
  <c r="CF290" i="2"/>
  <c r="BS290" i="2"/>
  <c r="BL318" i="2"/>
  <c r="BM318" i="2"/>
  <c r="CK323" i="2"/>
  <c r="BL342" i="2"/>
  <c r="BM342" i="2"/>
  <c r="BL168" i="2"/>
  <c r="BM168" i="2"/>
  <c r="BL284" i="2"/>
  <c r="BM284" i="2"/>
  <c r="CF284" i="2"/>
  <c r="BS284" i="2"/>
  <c r="CK9" i="2"/>
  <c r="CN9" i="2"/>
  <c r="BL27" i="2"/>
  <c r="BM27" i="2"/>
  <c r="BS44" i="2"/>
  <c r="CF44" i="2"/>
  <c r="CK496" i="2"/>
  <c r="BM303" i="2"/>
  <c r="BL303" i="2"/>
  <c r="CK369" i="2"/>
  <c r="BS352" i="2"/>
  <c r="CF352" i="2"/>
  <c r="CK444" i="2"/>
  <c r="CK312" i="2"/>
  <c r="CF350" i="2"/>
  <c r="BS350" i="2"/>
  <c r="CF374" i="2"/>
  <c r="BS374" i="2"/>
  <c r="CK424" i="2"/>
  <c r="BL488" i="2"/>
  <c r="BM488" i="2"/>
  <c r="BL321" i="2"/>
  <c r="BM321" i="2"/>
  <c r="CK331" i="2"/>
  <c r="BM359" i="2"/>
  <c r="BL359" i="2"/>
  <c r="CF364" i="2"/>
  <c r="BS364" i="2"/>
  <c r="BM383" i="2"/>
  <c r="BL383" i="2"/>
  <c r="CF379" i="2"/>
  <c r="BS379" i="2"/>
  <c r="BM456" i="2"/>
  <c r="BL456" i="2"/>
  <c r="BL201" i="2"/>
  <c r="BM201" i="2"/>
  <c r="BL326" i="2"/>
  <c r="BM326" i="2"/>
  <c r="CF326" i="2"/>
  <c r="BS326" i="2"/>
  <c r="BL340" i="2"/>
  <c r="BM340" i="2"/>
  <c r="BM373" i="2"/>
  <c r="BL373" i="2"/>
  <c r="BM388" i="2"/>
  <c r="BL388" i="2"/>
  <c r="BL361" i="2"/>
  <c r="BM361" i="2"/>
  <c r="BM354" i="2"/>
  <c r="BL354" i="2"/>
  <c r="CF122" i="2"/>
  <c r="BS122" i="2"/>
  <c r="CK167" i="2"/>
  <c r="CK147" i="2"/>
  <c r="CF42" i="2"/>
  <c r="BS42" i="2"/>
  <c r="CK87" i="2"/>
  <c r="CK229" i="2"/>
  <c r="BM115" i="2"/>
  <c r="BL115" i="2"/>
  <c r="CF367" i="2"/>
  <c r="BS367" i="2"/>
  <c r="BS409" i="2"/>
  <c r="CF409" i="2"/>
  <c r="CF423" i="2"/>
  <c r="BS423" i="2"/>
  <c r="CF41" i="2"/>
  <c r="BS41" i="2"/>
  <c r="CF247" i="2"/>
  <c r="BS247" i="2"/>
  <c r="BL19" i="2"/>
  <c r="BR19" i="2" s="1"/>
  <c r="CN19" i="2" s="1"/>
  <c r="CV19" i="2"/>
  <c r="DA19" i="2" s="1"/>
  <c r="BM19" i="2"/>
  <c r="CW19" i="2" s="1"/>
  <c r="CK376" i="2"/>
  <c r="CK414" i="2"/>
  <c r="CK385" i="2"/>
  <c r="BM418" i="2"/>
  <c r="BL418" i="2"/>
  <c r="BX17" i="2"/>
  <c r="CX18" i="2"/>
  <c r="CZ18" i="2" s="1"/>
  <c r="BM431" i="2"/>
  <c r="BL431" i="2"/>
  <c r="CF73" i="2"/>
  <c r="BS73" i="2"/>
  <c r="BM393" i="2"/>
  <c r="BL393" i="2"/>
  <c r="CF142" i="2"/>
  <c r="BS142" i="2"/>
  <c r="BM390" i="2"/>
  <c r="BL390" i="2"/>
  <c r="BS422" i="2"/>
  <c r="CF422" i="2"/>
  <c r="BM399" i="2"/>
  <c r="BL399" i="2"/>
  <c r="CK426" i="2"/>
  <c r="CK28" i="2"/>
  <c r="CK105" i="2"/>
  <c r="CK34" i="2"/>
  <c r="BL302" i="2"/>
  <c r="BM302" i="2"/>
  <c r="BL165" i="2"/>
  <c r="BM165" i="2"/>
  <c r="BL219" i="2"/>
  <c r="BM219" i="2"/>
  <c r="BL72" i="2"/>
  <c r="BM72" i="2"/>
  <c r="BL485" i="2"/>
  <c r="BM485" i="2"/>
  <c r="CF112" i="2"/>
  <c r="BS112" i="2"/>
  <c r="BL502" i="2"/>
  <c r="BM502" i="2"/>
  <c r="BM29" i="2"/>
  <c r="BL29" i="2"/>
  <c r="BL5" i="2"/>
  <c r="CV5" i="2"/>
  <c r="DA5" i="2" s="1"/>
  <c r="BM5" i="2"/>
  <c r="CW5" i="2" s="1"/>
  <c r="BL32" i="2"/>
  <c r="BM32" i="2"/>
  <c r="BL169" i="2"/>
  <c r="BM169" i="2"/>
  <c r="BS136" i="2"/>
  <c r="CF136" i="2"/>
  <c r="CF446" i="2"/>
  <c r="BS446" i="2"/>
  <c r="CF459" i="2"/>
  <c r="BS459" i="2"/>
  <c r="CF215" i="2"/>
  <c r="BS215" i="2"/>
  <c r="CK433" i="2"/>
  <c r="BM450" i="2"/>
  <c r="BL450" i="2"/>
  <c r="CK463" i="2"/>
  <c r="CK288" i="2"/>
  <c r="BQ20" i="2"/>
  <c r="CF437" i="2"/>
  <c r="BS437" i="2"/>
  <c r="CF66" i="2"/>
  <c r="BS66" i="2"/>
  <c r="BL54" i="2"/>
  <c r="BM54" i="2"/>
  <c r="CK471" i="2"/>
  <c r="BM398" i="2"/>
  <c r="BL398" i="2"/>
  <c r="BL31" i="2"/>
  <c r="BM31" i="2"/>
  <c r="CF31" i="2"/>
  <c r="BS31" i="2"/>
  <c r="CK59" i="2"/>
  <c r="BL76" i="2"/>
  <c r="BM76" i="2"/>
  <c r="BL211" i="2"/>
  <c r="BM211" i="2"/>
  <c r="CF225" i="2"/>
  <c r="BS225" i="2"/>
  <c r="BM480" i="2"/>
  <c r="BL480" i="2"/>
  <c r="BS127" i="2"/>
  <c r="CF127" i="2"/>
  <c r="BL53" i="2"/>
  <c r="BM53" i="2"/>
  <c r="CF155" i="2"/>
  <c r="BS155" i="2"/>
  <c r="BL113" i="2"/>
  <c r="BM113" i="2"/>
  <c r="BL157" i="2"/>
  <c r="BM157" i="2"/>
  <c r="CK47" i="2"/>
  <c r="CK75" i="2"/>
  <c r="BL92" i="2"/>
  <c r="BM92" i="2"/>
  <c r="BM234" i="2"/>
  <c r="BL234" i="2"/>
  <c r="CK461" i="2"/>
  <c r="CK478" i="2"/>
  <c r="CF56" i="2"/>
  <c r="BS56" i="2"/>
  <c r="CF58" i="2"/>
  <c r="BS58" i="2"/>
  <c r="BL103" i="2"/>
  <c r="BM103" i="2"/>
  <c r="BM63" i="2"/>
  <c r="BL63" i="2"/>
  <c r="CF261" i="2"/>
  <c r="BS261" i="2"/>
  <c r="CK68" i="2"/>
  <c r="BL503" i="2"/>
  <c r="BM503" i="2"/>
  <c r="CF74" i="2"/>
  <c r="BS74" i="2"/>
  <c r="CK119" i="2"/>
  <c r="DZ7" i="2"/>
  <c r="BM275" i="2"/>
  <c r="BL275" i="2"/>
  <c r="CF256" i="2"/>
  <c r="BS256" i="2"/>
  <c r="BL35" i="2"/>
  <c r="BM35" i="2"/>
  <c r="BM298" i="2"/>
  <c r="BL298" i="2"/>
  <c r="CF298" i="2"/>
  <c r="BS298" i="2"/>
  <c r="BL95" i="2"/>
  <c r="BM95" i="2"/>
  <c r="BM123" i="2"/>
  <c r="BL123" i="2"/>
  <c r="CF100" i="2"/>
  <c r="BS100" i="2"/>
  <c r="CK77" i="2"/>
  <c r="BS501" i="2"/>
  <c r="CF501" i="2"/>
  <c r="CF151" i="2"/>
  <c r="BS151" i="2"/>
  <c r="CF325" i="2"/>
  <c r="BS325" i="2"/>
  <c r="BM111" i="2"/>
  <c r="BL111" i="2"/>
  <c r="CK330" i="2"/>
  <c r="BL21" i="2"/>
  <c r="BM21" i="2"/>
  <c r="BL81" i="2"/>
  <c r="BM81" i="2"/>
  <c r="CF162" i="2"/>
  <c r="BS162" i="2"/>
  <c r="BM125" i="2"/>
  <c r="BL125" i="2"/>
  <c r="CF125" i="2"/>
  <c r="BS125" i="2"/>
  <c r="CK339" i="2"/>
  <c r="BM104" i="2"/>
  <c r="BL104" i="2"/>
  <c r="CF104" i="2"/>
  <c r="BS104" i="2"/>
  <c r="CK396" i="2"/>
  <c r="CK411" i="2"/>
  <c r="CK292" i="2"/>
  <c r="CK362" i="2"/>
  <c r="CF85" i="2"/>
  <c r="BS85" i="2"/>
  <c r="CF145" i="2"/>
  <c r="BS145" i="2"/>
  <c r="CF334" i="2"/>
  <c r="BS334" i="2"/>
  <c r="BM143" i="2"/>
  <c r="BL143" i="2"/>
  <c r="CK171" i="2"/>
  <c r="CK380" i="2"/>
  <c r="BL176" i="2"/>
  <c r="BM176" i="2"/>
  <c r="CK200" i="2"/>
  <c r="CK389" i="2"/>
  <c r="BS186" i="2"/>
  <c r="CF186" i="2"/>
  <c r="CK205" i="2"/>
  <c r="BL195" i="2"/>
  <c r="BM195" i="2"/>
  <c r="BL417" i="2"/>
  <c r="BM417" i="2"/>
  <c r="CK434" i="2"/>
  <c r="BM447" i="2"/>
  <c r="BL447" i="2"/>
  <c r="CK51" i="2"/>
  <c r="BL294" i="2"/>
  <c r="BM294" i="2"/>
  <c r="CF294" i="2"/>
  <c r="BS294" i="2"/>
  <c r="BS336" i="2"/>
  <c r="CF336" i="2"/>
  <c r="BM360" i="2"/>
  <c r="BL360" i="2"/>
  <c r="CF356" i="2"/>
  <c r="BS356" i="2"/>
  <c r="BL189" i="2"/>
  <c r="BM189" i="2"/>
  <c r="BM218" i="2"/>
  <c r="BL218" i="2"/>
  <c r="BM237" i="2"/>
  <c r="BL237" i="2"/>
  <c r="CF237" i="2"/>
  <c r="BS237" i="2"/>
  <c r="CF78" i="2"/>
  <c r="BS78" i="2"/>
  <c r="CK158" i="2"/>
  <c r="CK194" i="2"/>
  <c r="BL227" i="2"/>
  <c r="BM227" i="2"/>
  <c r="CF193" i="2"/>
  <c r="BS193" i="2"/>
  <c r="BM251" i="2"/>
  <c r="BL251" i="2"/>
  <c r="BL207" i="2"/>
  <c r="BM207" i="2"/>
  <c r="CK250" i="2"/>
  <c r="BL216" i="2"/>
  <c r="BM216" i="2"/>
  <c r="BL254" i="2"/>
  <c r="BM254" i="2"/>
  <c r="BL278" i="2"/>
  <c r="BM278" i="2"/>
  <c r="CF278" i="2"/>
  <c r="BS278" i="2"/>
  <c r="CF36" i="2"/>
  <c r="BS36" i="2"/>
  <c r="CK64" i="2"/>
  <c r="CK82" i="2"/>
  <c r="CK372" i="2"/>
  <c r="CK405" i="2"/>
  <c r="CF25" i="2"/>
  <c r="BS25" i="2"/>
  <c r="BL239" i="2"/>
  <c r="BM239" i="2"/>
  <c r="CF306" i="2"/>
  <c r="BS306" i="2"/>
  <c r="BS110" i="2"/>
  <c r="CF110" i="2"/>
  <c r="CF257" i="2"/>
  <c r="BS257" i="2"/>
  <c r="CF295" i="2"/>
  <c r="BS295" i="2"/>
  <c r="CF319" i="2"/>
  <c r="BS319" i="2"/>
  <c r="BL304" i="2"/>
  <c r="BM304" i="2"/>
  <c r="CK328" i="2"/>
  <c r="CF271" i="2"/>
  <c r="BS271" i="2"/>
  <c r="CK333" i="2"/>
  <c r="CF265" i="2"/>
  <c r="BS265" i="2"/>
  <c r="CK290" i="2"/>
  <c r="BL323" i="2"/>
  <c r="BM323" i="2"/>
  <c r="BL481" i="2"/>
  <c r="BM481" i="2"/>
  <c r="CK107" i="2"/>
  <c r="CK498" i="2"/>
  <c r="CF438" i="2"/>
  <c r="BS438" i="2"/>
  <c r="CK317" i="2"/>
  <c r="CF345" i="2"/>
  <c r="BS345" i="2"/>
  <c r="CK355" i="2"/>
  <c r="BL370" i="2"/>
  <c r="BM370" i="2"/>
  <c r="BL331" i="2"/>
  <c r="BM331" i="2"/>
  <c r="BM364" i="2"/>
  <c r="BL364" i="2"/>
  <c r="CK368" i="2"/>
  <c r="CK392" i="2"/>
  <c r="CF46" i="2"/>
  <c r="BS46" i="2"/>
  <c r="CK344" i="2"/>
  <c r="CF382" i="2"/>
  <c r="BS382" i="2"/>
  <c r="CF406" i="2"/>
  <c r="BS406" i="2"/>
  <c r="CF88" i="2"/>
  <c r="BS88" i="2"/>
  <c r="CK88" i="2"/>
  <c r="CF37" i="2"/>
  <c r="BS37" i="2"/>
  <c r="CF141" i="2"/>
  <c r="BS141" i="2"/>
  <c r="CF453" i="2"/>
  <c r="BS453" i="2"/>
  <c r="BS410" i="2"/>
  <c r="CF410" i="2"/>
  <c r="CF427" i="2"/>
  <c r="BS427" i="2"/>
  <c r="CK427" i="2"/>
  <c r="BL320" i="2"/>
  <c r="BM320" i="2"/>
  <c r="CK404" i="2"/>
  <c r="CK89" i="2"/>
  <c r="CK413" i="2"/>
  <c r="BM439" i="2"/>
  <c r="BL439" i="2"/>
  <c r="CF105" i="2"/>
  <c r="BS105" i="2"/>
  <c r="BM460" i="2"/>
  <c r="BL460" i="2"/>
  <c r="CK408" i="2"/>
  <c r="DN16" i="2"/>
  <c r="BL16" i="2"/>
  <c r="CN16" i="2" s="1"/>
  <c r="BM16" i="2"/>
  <c r="CW16" i="2" s="1"/>
  <c r="CV16" i="2"/>
  <c r="DA16" i="2" s="1"/>
  <c r="CF430" i="2"/>
  <c r="BS430" i="2"/>
  <c r="CK443" i="2"/>
  <c r="CF121" i="2"/>
  <c r="BS121" i="2"/>
  <c r="CK492" i="2"/>
  <c r="CK302" i="2"/>
  <c r="CK204" i="2"/>
  <c r="CK72" i="2"/>
  <c r="CK485" i="2"/>
  <c r="CK502" i="2"/>
  <c r="CK5" i="2"/>
  <c r="CN5" i="2"/>
  <c r="CF50" i="2"/>
  <c r="BS50" i="2"/>
  <c r="CF38" i="2"/>
  <c r="BS38" i="2"/>
  <c r="BL55" i="2"/>
  <c r="BM55" i="2"/>
  <c r="CK43" i="2"/>
  <c r="CK188" i="2"/>
  <c r="BM437" i="2"/>
  <c r="BL437" i="2"/>
  <c r="BL48" i="2"/>
  <c r="BM48" i="2"/>
  <c r="BL66" i="2"/>
  <c r="BM66" i="2"/>
  <c r="BL197" i="2"/>
  <c r="BM197" i="2"/>
  <c r="CK26" i="2"/>
  <c r="CF71" i="2"/>
  <c r="BS71" i="2"/>
  <c r="BL71" i="2"/>
  <c r="BM71" i="2"/>
  <c r="CF202" i="2"/>
  <c r="BS202" i="2"/>
  <c r="BL59" i="2"/>
  <c r="BM59" i="2"/>
  <c r="CK76" i="2"/>
  <c r="BL263" i="2"/>
  <c r="BM263" i="2"/>
  <c r="BM287" i="2"/>
  <c r="BL287" i="2"/>
  <c r="BS384" i="2"/>
  <c r="CF384" i="2"/>
  <c r="BL127" i="2"/>
  <c r="BM127" i="2"/>
  <c r="BM155" i="2"/>
  <c r="BL155" i="2"/>
  <c r="CK357" i="2"/>
  <c r="CK457" i="2"/>
  <c r="BL474" i="2"/>
  <c r="BM474" i="2"/>
  <c r="CK487" i="2"/>
  <c r="CA14" i="2"/>
  <c r="CK52" i="2"/>
  <c r="CF80" i="2"/>
  <c r="BS80" i="2"/>
  <c r="CK98" i="2"/>
  <c r="CK243" i="2"/>
  <c r="BS465" i="2"/>
  <c r="CF465" i="2"/>
  <c r="CF495" i="2"/>
  <c r="BS495" i="2"/>
  <c r="CF99" i="2"/>
  <c r="BS99" i="2"/>
  <c r="CK99" i="2"/>
  <c r="BL486" i="2"/>
  <c r="BM486" i="2"/>
  <c r="BL499" i="2"/>
  <c r="BM499" i="2"/>
  <c r="BS473" i="2"/>
  <c r="CF473" i="2"/>
  <c r="CK114" i="2"/>
  <c r="CK266" i="2"/>
  <c r="BM74" i="2"/>
  <c r="BL74" i="2"/>
  <c r="BL102" i="2"/>
  <c r="BM102" i="2"/>
  <c r="DN7" i="2"/>
  <c r="BM7" i="2"/>
  <c r="CW7" i="2" s="1"/>
  <c r="BL7" i="2"/>
  <c r="CV7" i="2"/>
  <c r="DA7" i="2" s="1"/>
  <c r="CK256" i="2"/>
  <c r="CK299" i="2"/>
  <c r="CF332" i="2"/>
  <c r="BS332" i="2"/>
  <c r="CK347" i="2"/>
  <c r="CF206" i="2"/>
  <c r="BS206" i="2"/>
  <c r="BL152" i="2"/>
  <c r="BM152" i="2"/>
  <c r="BL180" i="2"/>
  <c r="BM180" i="2"/>
  <c r="CF208" i="2"/>
  <c r="BS208" i="2"/>
  <c r="BL213" i="2"/>
  <c r="BM213" i="2"/>
  <c r="CF232" i="2"/>
  <c r="BS232" i="2"/>
  <c r="BL90" i="2"/>
  <c r="BM90" i="2"/>
  <c r="CF90" i="2"/>
  <c r="BS90" i="2"/>
  <c r="BL118" i="2"/>
  <c r="BM118" i="2"/>
  <c r="BN6" i="2"/>
  <c r="BO6" i="2" s="1"/>
  <c r="BL135" i="2"/>
  <c r="BM135" i="2"/>
  <c r="CK298" i="2"/>
  <c r="CF436" i="2"/>
  <c r="BS436" i="2"/>
  <c r="CF95" i="2"/>
  <c r="BS95" i="2"/>
  <c r="CK123" i="2"/>
  <c r="DZ17" i="2"/>
  <c r="CF61" i="2"/>
  <c r="BS61" i="2"/>
  <c r="CF307" i="2"/>
  <c r="BS307" i="2"/>
  <c r="CK468" i="2"/>
  <c r="BL100" i="2"/>
  <c r="BM100" i="2"/>
  <c r="BL497" i="2"/>
  <c r="BM497" i="2"/>
  <c r="CF33" i="2"/>
  <c r="BS33" i="2"/>
  <c r="BM33" i="2"/>
  <c r="BL33" i="2"/>
  <c r="BM77" i="2"/>
  <c r="BL77" i="2"/>
  <c r="CF316" i="2"/>
  <c r="BS316" i="2"/>
  <c r="CF500" i="2"/>
  <c r="BS500" i="2"/>
  <c r="BL500" i="2"/>
  <c r="BM500" i="2"/>
  <c r="CK501" i="2"/>
  <c r="BL134" i="2"/>
  <c r="BM134" i="2"/>
  <c r="BL325" i="2"/>
  <c r="BM325" i="2"/>
  <c r="CF111" i="2"/>
  <c r="BS111" i="2"/>
  <c r="DZ10" i="2"/>
  <c r="CF109" i="2"/>
  <c r="BS109" i="2"/>
  <c r="CK109" i="2"/>
  <c r="CK62" i="2"/>
  <c r="CF353" i="2"/>
  <c r="BS353" i="2"/>
  <c r="CF363" i="2"/>
  <c r="BS363" i="2"/>
  <c r="CF391" i="2"/>
  <c r="BS391" i="2"/>
  <c r="BS415" i="2"/>
  <c r="CF415" i="2"/>
  <c r="CF131" i="2"/>
  <c r="BS131" i="2"/>
  <c r="BL94" i="2"/>
  <c r="BM94" i="2"/>
  <c r="CF230" i="2"/>
  <c r="BS230" i="2"/>
  <c r="CF244" i="2"/>
  <c r="BS244" i="2"/>
  <c r="CK272" i="2"/>
  <c r="BL296" i="2"/>
  <c r="BM296" i="2"/>
  <c r="BL292" i="2"/>
  <c r="BM292" i="2"/>
  <c r="CK420" i="2"/>
  <c r="CK129" i="2"/>
  <c r="CF177" i="2"/>
  <c r="BS177" i="2"/>
  <c r="CK173" i="2"/>
  <c r="BL297" i="2"/>
  <c r="BM297" i="2"/>
  <c r="BL85" i="2"/>
  <c r="BM85" i="2"/>
  <c r="CF166" i="2"/>
  <c r="BS166" i="2"/>
  <c r="BL145" i="2"/>
  <c r="BM145" i="2"/>
  <c r="CF182" i="2"/>
  <c r="BS182" i="2"/>
  <c r="CK178" i="2"/>
  <c r="CF371" i="2"/>
  <c r="BS371" i="2"/>
  <c r="BM334" i="2"/>
  <c r="BL334" i="2"/>
  <c r="CK191" i="2"/>
  <c r="BM380" i="2"/>
  <c r="BL380" i="2"/>
  <c r="BM148" i="2"/>
  <c r="BL148" i="2"/>
  <c r="CF117" i="2"/>
  <c r="BS117" i="2"/>
  <c r="CK176" i="2"/>
  <c r="BL200" i="2"/>
  <c r="BM200" i="2"/>
  <c r="BM154" i="2"/>
  <c r="BL154" i="2"/>
  <c r="BL185" i="2"/>
  <c r="BM185" i="2"/>
  <c r="CF205" i="2"/>
  <c r="BS205" i="2"/>
  <c r="CF149" i="2"/>
  <c r="BS149" i="2"/>
  <c r="CK403" i="2"/>
  <c r="CF30" i="2"/>
  <c r="BS30" i="2"/>
  <c r="CA11" i="2"/>
  <c r="CB11" i="2" s="1"/>
  <c r="CB12" i="2" s="1"/>
  <c r="CK417" i="2"/>
  <c r="BM434" i="2"/>
  <c r="BL434" i="2"/>
  <c r="CK447" i="2"/>
  <c r="CF51" i="2"/>
  <c r="BS51" i="2"/>
  <c r="CK294" i="2"/>
  <c r="BL336" i="2"/>
  <c r="BM336" i="2"/>
  <c r="CF360" i="2"/>
  <c r="BS360" i="2"/>
  <c r="BL279" i="2"/>
  <c r="BM279" i="2"/>
  <c r="CK218" i="2"/>
  <c r="CF158" i="2"/>
  <c r="BS158" i="2"/>
  <c r="CF194" i="2"/>
  <c r="BS194" i="2"/>
  <c r="CF222" i="2"/>
  <c r="BS222" i="2"/>
  <c r="CF227" i="2"/>
  <c r="BS227" i="2"/>
  <c r="BS242" i="2"/>
  <c r="CF242" i="2"/>
  <c r="BM242" i="2"/>
  <c r="BL242" i="2"/>
  <c r="CK233" i="2"/>
  <c r="CF231" i="2"/>
  <c r="BS231" i="2"/>
  <c r="BL212" i="2"/>
  <c r="BM212" i="2"/>
  <c r="CF260" i="2"/>
  <c r="BS260" i="2"/>
  <c r="CF207" i="2"/>
  <c r="BS207" i="2"/>
  <c r="CK249" i="2"/>
  <c r="CK273" i="2"/>
  <c r="CF273" i="2"/>
  <c r="BS273" i="2"/>
  <c r="CF238" i="2"/>
  <c r="BS238" i="2"/>
  <c r="CK254" i="2"/>
  <c r="CK278" i="2"/>
  <c r="BL311" i="2"/>
  <c r="BM311" i="2"/>
  <c r="CF449" i="2"/>
  <c r="BS449" i="2"/>
  <c r="CF64" i="2"/>
  <c r="BS64" i="2"/>
  <c r="BS479" i="2"/>
  <c r="CF479" i="2"/>
  <c r="CK464" i="2"/>
  <c r="CF358" i="2"/>
  <c r="BS358" i="2"/>
  <c r="CK400" i="2"/>
  <c r="CK419" i="2"/>
  <c r="CK253" i="2"/>
  <c r="CK301" i="2"/>
  <c r="CK375" i="2"/>
  <c r="CF248" i="2"/>
  <c r="BS248" i="2"/>
  <c r="BL258" i="2"/>
  <c r="BM258" i="2"/>
  <c r="CF310" i="2"/>
  <c r="BS310" i="2"/>
  <c r="CK306" i="2"/>
  <c r="BS484" i="2"/>
  <c r="CF484" i="2"/>
  <c r="BL257" i="2"/>
  <c r="BM257" i="2"/>
  <c r="BL40" i="2"/>
  <c r="BM40" i="2"/>
  <c r="CF262" i="2"/>
  <c r="BS262" i="2"/>
  <c r="BL262" i="2"/>
  <c r="BM262" i="2"/>
  <c r="CK304" i="2"/>
  <c r="BL328" i="2"/>
  <c r="BM328" i="2"/>
  <c r="CK428" i="2"/>
  <c r="CF428" i="2"/>
  <c r="BS428" i="2"/>
  <c r="BL313" i="2"/>
  <c r="BM313" i="2"/>
  <c r="BM265" i="2"/>
  <c r="BL265" i="2"/>
  <c r="CK280" i="2"/>
  <c r="CK168" i="2"/>
  <c r="CK481" i="2"/>
  <c r="BL498" i="2"/>
  <c r="BM498" i="2"/>
  <c r="DN13" i="2"/>
  <c r="BL13" i="2"/>
  <c r="CN13" i="2" s="1"/>
  <c r="BM13" i="2"/>
  <c r="CW13" i="2" s="1"/>
  <c r="CV13" i="2"/>
  <c r="DA13" i="2" s="1"/>
  <c r="CK329" i="2"/>
  <c r="CK27" i="2"/>
  <c r="CF317" i="2"/>
  <c r="BS317" i="2"/>
  <c r="CK352" i="2"/>
  <c r="CF444" i="2"/>
  <c r="BS444" i="2"/>
  <c r="BL312" i="2"/>
  <c r="BM312" i="2"/>
  <c r="CF312" i="2"/>
  <c r="BS312" i="2"/>
  <c r="BM350" i="2"/>
  <c r="BL350" i="2"/>
  <c r="CK374" i="2"/>
  <c r="BM424" i="2"/>
  <c r="BL424" i="2"/>
  <c r="CK488" i="2"/>
  <c r="CK321" i="2"/>
  <c r="CF331" i="2"/>
  <c r="BS331" i="2"/>
  <c r="CF359" i="2"/>
  <c r="BS359" i="2"/>
  <c r="BS383" i="2"/>
  <c r="CF383" i="2"/>
  <c r="CF456" i="2"/>
  <c r="BS456" i="2"/>
  <c r="CK201" i="2"/>
  <c r="CK340" i="2"/>
  <c r="CF361" i="2"/>
  <c r="BS361" i="2"/>
  <c r="BM349" i="2"/>
  <c r="BL349" i="2"/>
  <c r="BM401" i="2"/>
  <c r="BL401" i="2"/>
  <c r="BM440" i="2"/>
  <c r="BL440" i="2"/>
  <c r="CF354" i="2"/>
  <c r="BS354" i="2"/>
  <c r="CK387" i="2"/>
  <c r="CF402" i="2"/>
  <c r="BS402" i="2"/>
  <c r="BL37" i="2"/>
  <c r="BM37" i="2"/>
  <c r="CF150" i="2"/>
  <c r="BS150" i="2"/>
  <c r="BL97" i="2"/>
  <c r="BM97" i="2"/>
  <c r="BL141" i="2"/>
  <c r="BM141" i="2"/>
  <c r="BM453" i="2"/>
  <c r="BL453" i="2"/>
  <c r="CF70" i="2"/>
  <c r="BS70" i="2"/>
  <c r="BL470" i="2"/>
  <c r="BM470" i="2"/>
  <c r="BL483" i="2"/>
  <c r="BM483" i="2"/>
  <c r="CF229" i="2"/>
  <c r="BS229" i="2"/>
  <c r="CK410" i="2"/>
  <c r="BL41" i="2"/>
  <c r="BM41" i="2"/>
  <c r="BN12" i="2"/>
  <c r="CK57" i="2"/>
  <c r="BS418" i="2"/>
  <c r="CF418" i="2"/>
  <c r="CF431" i="2"/>
  <c r="BS431" i="2"/>
  <c r="CF393" i="2"/>
  <c r="BS393" i="2"/>
  <c r="CF390" i="2"/>
  <c r="BS390" i="2"/>
  <c r="CF404" i="2"/>
  <c r="BS404" i="2"/>
  <c r="BM422" i="2"/>
  <c r="BL422" i="2"/>
  <c r="BM435" i="2"/>
  <c r="BL435" i="2"/>
  <c r="CF89" i="2"/>
  <c r="BS89" i="2"/>
  <c r="BL476" i="2"/>
  <c r="BM476" i="2"/>
  <c r="CF399" i="2"/>
  <c r="BS399" i="2"/>
  <c r="BM408" i="2"/>
  <c r="BL408" i="2"/>
  <c r="BL34" i="2"/>
  <c r="BM34" i="2"/>
  <c r="CK164" i="2"/>
  <c r="CF199" i="2"/>
  <c r="BS199" i="2"/>
  <c r="BS204" i="2"/>
  <c r="CF204" i="2"/>
  <c r="CK223" i="2"/>
  <c r="CK84" i="2"/>
  <c r="CK112" i="2"/>
  <c r="CF130" i="2"/>
  <c r="BS130" i="2"/>
  <c r="CF29" i="2"/>
  <c r="BS29" i="2"/>
  <c r="CK293" i="2"/>
  <c r="CA5" i="2"/>
  <c r="CC5" i="2" s="1"/>
  <c r="CF425" i="2"/>
  <c r="BS425" i="2"/>
  <c r="CF455" i="2"/>
  <c r="BS455" i="2"/>
  <c r="CK136" i="2"/>
  <c r="CA4" i="2"/>
  <c r="CB4" i="2" s="1"/>
  <c r="CB5" i="2" s="1"/>
  <c r="BM429" i="2"/>
  <c r="BL429" i="2"/>
  <c r="BM446" i="2"/>
  <c r="BL446" i="2"/>
  <c r="BM459" i="2"/>
  <c r="BL459" i="2"/>
  <c r="CF179" i="2"/>
  <c r="BS179" i="2"/>
  <c r="BN15" i="2"/>
  <c r="CF450" i="2"/>
  <c r="BS450" i="2"/>
  <c r="CK454" i="2"/>
  <c r="CF458" i="2"/>
  <c r="BS458" i="2"/>
  <c r="CF59" i="2"/>
  <c r="BS59" i="2"/>
  <c r="CF462" i="2"/>
  <c r="BS462" i="2"/>
  <c r="CF76" i="2"/>
  <c r="BS76" i="2"/>
  <c r="CK475" i="2"/>
  <c r="CK432" i="2"/>
  <c r="BM268" i="2"/>
  <c r="BL268" i="2"/>
  <c r="CK287" i="2"/>
  <c r="BL283" i="2"/>
  <c r="BM283" i="2"/>
  <c r="CF283" i="2"/>
  <c r="BS283" i="2"/>
  <c r="BS480" i="2"/>
  <c r="CF480" i="2"/>
  <c r="CK157" i="2"/>
  <c r="CF75" i="2"/>
  <c r="BS75" i="2"/>
  <c r="CK92" i="2"/>
  <c r="CF234" i="2"/>
  <c r="BS234" i="2"/>
  <c r="BN14" i="2"/>
  <c r="CF461" i="2"/>
  <c r="BS461" i="2"/>
  <c r="BL91" i="2"/>
  <c r="BM91" i="2"/>
  <c r="BS503" i="2"/>
  <c r="CF503" i="2"/>
  <c r="CK183" i="2"/>
  <c r="CK477" i="2"/>
  <c r="CK494" i="2"/>
  <c r="BN7" i="2"/>
  <c r="CK7" i="2"/>
  <c r="CN7" i="2"/>
  <c r="CF275" i="2"/>
  <c r="BS275" i="2"/>
  <c r="BL299" i="2"/>
  <c r="BM299" i="2"/>
  <c r="CK332" i="2"/>
  <c r="BL347" i="2"/>
  <c r="BM347" i="2"/>
  <c r="CK228" i="2"/>
  <c r="CK90" i="2"/>
  <c r="CK118" i="2"/>
  <c r="BL6" i="2"/>
  <c r="CN6" i="2" s="1"/>
  <c r="BM6" i="2"/>
  <c r="CW6" i="2" s="1"/>
  <c r="CV6" i="2"/>
  <c r="DA6" i="2" s="1"/>
  <c r="CF493" i="2"/>
  <c r="BS493" i="2"/>
  <c r="BQ17" i="2"/>
  <c r="BV17" i="2" s="1"/>
  <c r="CF140" i="2"/>
  <c r="BS140" i="2"/>
  <c r="CK146" i="2"/>
  <c r="CK106" i="2"/>
  <c r="CK139" i="2"/>
  <c r="CK65" i="2"/>
  <c r="CK116" i="2"/>
  <c r="CF144" i="2"/>
  <c r="BS144" i="2"/>
  <c r="CK144" i="2"/>
  <c r="CK363" i="2"/>
  <c r="CF411" i="2"/>
  <c r="BS411" i="2"/>
  <c r="CF277" i="2"/>
  <c r="BS277" i="2"/>
  <c r="BS292" i="2"/>
  <c r="CF292" i="2"/>
  <c r="CF362" i="2"/>
  <c r="BS362" i="2"/>
  <c r="CK138" i="2"/>
  <c r="CK166" i="2"/>
  <c r="CK182" i="2"/>
  <c r="CK371" i="2"/>
  <c r="CF187" i="2"/>
  <c r="BS187" i="2"/>
  <c r="BM209" i="2"/>
  <c r="BL209" i="2"/>
  <c r="BM394" i="2"/>
  <c r="BL394" i="2"/>
  <c r="BL210" i="2"/>
  <c r="BM210" i="2"/>
  <c r="BL30" i="2"/>
  <c r="BM30" i="2"/>
  <c r="BS18" i="2"/>
  <c r="CE18" i="2"/>
  <c r="DD20" i="2"/>
  <c r="DG20" i="2" s="1"/>
  <c r="DF20" i="2"/>
  <c r="DE20" i="2"/>
  <c r="DC21" i="2"/>
  <c r="BZ18" i="2"/>
  <c r="CI18" i="2"/>
  <c r="CI12" i="2"/>
  <c r="BQ13" i="2" l="1"/>
  <c r="BV13" i="2" s="1"/>
  <c r="BP13" i="2"/>
  <c r="CC12" i="2" s="1"/>
  <c r="BX12" i="2"/>
  <c r="CX13" i="2"/>
  <c r="BQ14" i="2"/>
  <c r="CB16" i="2"/>
  <c r="BO11" i="2"/>
  <c r="BW11" i="2" s="1"/>
  <c r="CB17" i="2"/>
  <c r="CX11" i="2"/>
  <c r="BX10" i="2"/>
  <c r="CB19" i="2"/>
  <c r="BO4" i="2"/>
  <c r="BP4" i="2" s="1"/>
  <c r="CX8" i="2"/>
  <c r="BX7" i="2"/>
  <c r="BQ9" i="2"/>
  <c r="CO18" i="2"/>
  <c r="BQ5" i="2"/>
  <c r="CG5" i="2" s="1"/>
  <c r="CZ17" i="2"/>
  <c r="CO19" i="2"/>
  <c r="CB10" i="2"/>
  <c r="CY8" i="2"/>
  <c r="BP8" i="2"/>
  <c r="BW8" i="2"/>
  <c r="BQ8" i="2"/>
  <c r="BV8" i="2" s="1"/>
  <c r="CY13" i="2"/>
  <c r="CO8" i="2"/>
  <c r="BS19" i="2"/>
  <c r="CB15" i="2"/>
  <c r="BQ7" i="2"/>
  <c r="CY6" i="2"/>
  <c r="BW6" i="2"/>
  <c r="BV10" i="2"/>
  <c r="BS17" i="2"/>
  <c r="BO5" i="2"/>
  <c r="CY5" i="2" s="1"/>
  <c r="CX5" i="2"/>
  <c r="BX4" i="2"/>
  <c r="BX11" i="2"/>
  <c r="CX12" i="2"/>
  <c r="BO12" i="2"/>
  <c r="CO13" i="2"/>
  <c r="BX18" i="2"/>
  <c r="BX8" i="2"/>
  <c r="CX9" i="2"/>
  <c r="CZ9" i="2" s="1"/>
  <c r="BP9" i="2"/>
  <c r="CC8" i="2" s="1"/>
  <c r="CO9" i="2"/>
  <c r="DL6" i="2"/>
  <c r="DN17" i="2" s="1"/>
  <c r="BX14" i="2"/>
  <c r="CX15" i="2"/>
  <c r="BX15" i="2"/>
  <c r="CX16" i="2"/>
  <c r="BO16" i="2"/>
  <c r="BQ16" i="2" s="1"/>
  <c r="BW17" i="2"/>
  <c r="BX13" i="2"/>
  <c r="CX14" i="2"/>
  <c r="BX5" i="2"/>
  <c r="CX6" i="2"/>
  <c r="CO6" i="2"/>
  <c r="BQ6" i="2"/>
  <c r="BP6" i="2"/>
  <c r="BP17" i="2"/>
  <c r="BX6" i="2"/>
  <c r="CX7" i="2"/>
  <c r="BO15" i="2"/>
  <c r="BP15" i="2" s="1"/>
  <c r="CC14" i="2" s="1"/>
  <c r="CX10" i="2"/>
  <c r="BX9" i="2"/>
  <c r="BP10" i="2"/>
  <c r="CO10" i="2"/>
  <c r="CO17" i="2"/>
  <c r="BO14" i="2"/>
  <c r="CY14" i="2" s="1"/>
  <c r="CY10" i="2"/>
  <c r="BW10" i="2"/>
  <c r="BO7" i="2"/>
  <c r="CY7" i="2" s="1"/>
  <c r="CI19" i="2"/>
  <c r="CH19" i="2"/>
  <c r="CM19" i="2" a="1"/>
  <c r="CM19" i="2" s="1"/>
  <c r="CK19" i="2"/>
  <c r="CK18" i="2"/>
  <c r="CH12" i="2"/>
  <c r="CM12" i="2" s="1" a="1"/>
  <c r="CM12" i="2" s="1"/>
  <c r="CK12" i="2"/>
  <c r="CK14" i="2"/>
  <c r="CH14" i="2"/>
  <c r="CF18" i="2"/>
  <c r="DD21" i="2"/>
  <c r="DG21" i="2" s="1"/>
  <c r="DF21" i="2"/>
  <c r="DE21" i="2"/>
  <c r="DC22" i="2"/>
  <c r="CH18" i="2"/>
  <c r="CM18" i="2" s="1" a="1"/>
  <c r="CM18" i="2" s="1"/>
  <c r="CK20" i="2"/>
  <c r="BP11" i="2" l="1"/>
  <c r="BQ11" i="2"/>
  <c r="BV11" i="2" s="1"/>
  <c r="CY11" i="2"/>
  <c r="CO11" i="2"/>
  <c r="BQ4" i="2"/>
  <c r="CK4" i="2" s="1"/>
  <c r="CY4" i="2"/>
  <c r="CZ4" i="2" s="1"/>
  <c r="CO4" i="2"/>
  <c r="CZ7" i="2"/>
  <c r="BP16" i="2"/>
  <c r="BP5" i="2"/>
  <c r="CC4" i="2" s="1"/>
  <c r="BV16" i="2"/>
  <c r="BS8" i="2"/>
  <c r="CE8" i="2"/>
  <c r="BV9" i="2"/>
  <c r="BW9" i="2"/>
  <c r="BP14" i="2"/>
  <c r="CC13" i="2" s="1"/>
  <c r="CZ14" i="2"/>
  <c r="CO5" i="2"/>
  <c r="CO14" i="2"/>
  <c r="CO12" i="2"/>
  <c r="CY12" i="2"/>
  <c r="CZ12" i="2" s="1"/>
  <c r="CZ5" i="2"/>
  <c r="CY15" i="2"/>
  <c r="BW15" i="2"/>
  <c r="BS10" i="2"/>
  <c r="BQ15" i="2"/>
  <c r="BP7" i="2"/>
  <c r="CC6" i="2" s="1"/>
  <c r="BV6" i="2"/>
  <c r="BS13" i="2"/>
  <c r="BW14" i="2"/>
  <c r="BV14" i="2"/>
  <c r="CO7" i="2"/>
  <c r="CY16" i="2"/>
  <c r="BW16" i="2"/>
  <c r="CO15" i="2"/>
  <c r="BP12" i="2"/>
  <c r="CC11" i="2" s="1"/>
  <c r="DL7" i="2"/>
  <c r="DL8" i="2" s="1"/>
  <c r="DN19" i="2" s="1"/>
  <c r="CO16" i="2"/>
  <c r="DD22" i="2"/>
  <c r="DG22" i="2" s="1"/>
  <c r="DE22" i="2"/>
  <c r="DF22" i="2"/>
  <c r="DC23" i="2"/>
  <c r="CU19" i="2"/>
  <c r="CI14" i="2"/>
  <c r="CM14" i="2" s="1" a="1"/>
  <c r="CM14" i="2" s="1"/>
  <c r="CE13" i="2" l="1"/>
  <c r="CE10" i="2"/>
  <c r="CG10" i="2"/>
  <c r="BV4" i="2"/>
  <c r="CL4" i="2" s="1"/>
  <c r="CG4" i="2"/>
  <c r="DN18" i="2"/>
  <c r="CG7" i="2"/>
  <c r="CG9" i="2"/>
  <c r="CG6" i="2"/>
  <c r="CD13" i="2" a="1"/>
  <c r="CD13" i="2" s="1"/>
  <c r="CE14" i="2"/>
  <c r="BS14" i="2"/>
  <c r="CD7" i="2" a="1"/>
  <c r="CD7" i="2" s="1"/>
  <c r="BS11" i="2"/>
  <c r="CE11" i="2"/>
  <c r="BW12" i="2"/>
  <c r="BV12" i="2"/>
  <c r="CP12" i="2" s="1"/>
  <c r="BV15" i="2"/>
  <c r="CG15" i="2"/>
  <c r="CG8" i="2"/>
  <c r="CG13" i="2"/>
  <c r="CG14" i="2"/>
  <c r="CG17" i="2"/>
  <c r="CD8" i="2" a="1"/>
  <c r="CD8" i="2" s="1"/>
  <c r="BW5" i="2"/>
  <c r="BV5" i="2"/>
  <c r="CF6" i="2" s="1"/>
  <c r="CF8" i="2" s="1"/>
  <c r="BW4" i="2"/>
  <c r="CG11" i="2"/>
  <c r="CD12" i="2" a="1"/>
  <c r="CD12" i="2" s="1"/>
  <c r="CD14" i="2" a="1"/>
  <c r="CD14" i="2" s="1"/>
  <c r="CL18" i="2"/>
  <c r="CE17" i="2"/>
  <c r="BS6" i="2"/>
  <c r="CE6" i="2"/>
  <c r="BV7" i="2"/>
  <c r="BW7" i="2"/>
  <c r="CD10" i="2" a="1"/>
  <c r="CD10" i="2" s="1"/>
  <c r="CD6" i="2" a="1"/>
  <c r="CD6" i="2" s="1"/>
  <c r="CL14" i="2"/>
  <c r="CD15" i="2" a="1"/>
  <c r="CD15" i="2" s="1"/>
  <c r="CD9" i="2" a="1"/>
  <c r="CD9" i="2" s="1"/>
  <c r="CL19" i="2"/>
  <c r="CG12" i="2"/>
  <c r="CD16" i="2" a="1"/>
  <c r="CD16" i="2" s="1"/>
  <c r="CD4" i="2" a="1"/>
  <c r="CD4" i="2" s="1"/>
  <c r="BS16" i="2"/>
  <c r="CE16" i="2"/>
  <c r="CD17" i="2" a="1"/>
  <c r="CD17" i="2" s="1"/>
  <c r="CD11" i="2" a="1"/>
  <c r="CD11" i="2" s="1"/>
  <c r="CG16" i="2"/>
  <c r="DL20" i="2"/>
  <c r="DN307" i="2" s="1"/>
  <c r="CD5" i="2" a="1"/>
  <c r="CD5" i="2" s="1"/>
  <c r="BS9" i="2"/>
  <c r="CE9" i="2"/>
  <c r="CP9" i="2"/>
  <c r="CR9" i="2" s="1" a="1"/>
  <c r="CR9" i="2" s="1"/>
  <c r="CL9" i="2"/>
  <c r="CP14" i="2"/>
  <c r="DD23" i="2"/>
  <c r="DE23" i="2"/>
  <c r="DF23" i="2"/>
  <c r="DC24" i="2"/>
  <c r="CE4" i="2" l="1"/>
  <c r="BS4" i="2"/>
  <c r="CF4" i="2"/>
  <c r="DG23" i="2"/>
  <c r="DN381" i="2"/>
  <c r="DN157" i="2"/>
  <c r="DN66" i="2"/>
  <c r="DN75" i="2"/>
  <c r="CF9" i="2"/>
  <c r="DN98" i="2"/>
  <c r="DN370" i="2"/>
  <c r="DN667" i="2"/>
  <c r="DN832" i="2"/>
  <c r="BZ13" i="2"/>
  <c r="CH13" i="2" s="1"/>
  <c r="DN940" i="2"/>
  <c r="BZ9" i="2"/>
  <c r="DN908" i="2"/>
  <c r="DN399" i="2"/>
  <c r="DN637" i="2"/>
  <c r="DN877" i="2"/>
  <c r="DN365" i="2"/>
  <c r="DN890" i="2"/>
  <c r="DN836" i="2"/>
  <c r="DN569" i="2"/>
  <c r="DN177" i="2"/>
  <c r="DN322" i="2"/>
  <c r="DN141" i="2"/>
  <c r="DN929" i="2"/>
  <c r="DN420" i="2"/>
  <c r="DN246" i="2"/>
  <c r="DN780" i="2"/>
  <c r="DN356" i="2"/>
  <c r="DN789" i="2"/>
  <c r="DN450" i="2"/>
  <c r="CP4" i="2"/>
  <c r="CR4" i="2" s="1" a="1"/>
  <c r="CR4" i="2" s="1"/>
  <c r="DN580" i="2"/>
  <c r="DN587" i="2"/>
  <c r="DN425" i="2"/>
  <c r="DN447" i="2"/>
  <c r="DN751" i="2"/>
  <c r="DN614" i="2"/>
  <c r="DN383" i="2"/>
  <c r="DN460" i="2"/>
  <c r="DN736" i="2"/>
  <c r="DN27" i="2"/>
  <c r="DN787" i="2"/>
  <c r="DN199" i="2"/>
  <c r="DN292" i="2"/>
  <c r="DN123" i="2"/>
  <c r="DN806" i="2"/>
  <c r="DN583" i="2"/>
  <c r="DN631" i="2"/>
  <c r="DN858" i="2"/>
  <c r="DN298" i="2"/>
  <c r="DN596" i="2"/>
  <c r="DN280" i="2"/>
  <c r="DN718" i="2"/>
  <c r="DN888" i="2"/>
  <c r="DN52" i="2"/>
  <c r="DN925" i="2"/>
  <c r="DN432" i="2"/>
  <c r="DN483" i="2"/>
  <c r="DN762" i="2"/>
  <c r="DN253" i="2"/>
  <c r="DN207" i="2"/>
  <c r="DN848" i="2"/>
  <c r="DN393" i="2"/>
  <c r="DN805" i="2"/>
  <c r="DN269" i="2"/>
  <c r="DN197" i="2"/>
  <c r="DN874" i="2"/>
  <c r="DN659" i="2"/>
  <c r="DN216" i="2"/>
  <c r="DN608" i="2"/>
  <c r="DN90" i="2"/>
  <c r="DN102" i="2"/>
  <c r="DN541" i="2"/>
  <c r="DN884" i="2"/>
  <c r="DN763" i="2"/>
  <c r="DN849" i="2"/>
  <c r="DN939" i="2"/>
  <c r="DN390" i="2"/>
  <c r="DN358" i="2"/>
  <c r="DN943" i="2"/>
  <c r="DN613" i="2"/>
  <c r="DN971" i="2"/>
  <c r="DN33" i="2"/>
  <c r="DN31" i="2"/>
  <c r="DN601" i="2"/>
  <c r="DN505" i="2"/>
  <c r="DN785" i="2"/>
  <c r="DN543" i="2"/>
  <c r="DN221" i="2"/>
  <c r="DN190" i="2"/>
  <c r="DN452" i="2"/>
  <c r="DN257" i="2"/>
  <c r="DN975" i="2"/>
  <c r="DN551" i="2"/>
  <c r="DN996" i="2"/>
  <c r="DN189" i="2"/>
  <c r="DN170" i="2"/>
  <c r="DN712" i="2"/>
  <c r="DN162" i="2"/>
  <c r="DN448" i="2"/>
  <c r="DN334" i="2"/>
  <c r="DN380" i="2"/>
  <c r="DN181" i="2"/>
  <c r="DN678" i="2"/>
  <c r="DN619" i="2"/>
  <c r="DN44" i="2"/>
  <c r="DN347" i="2"/>
  <c r="DN983" i="2"/>
  <c r="DN970" i="2"/>
  <c r="DN891" i="2"/>
  <c r="DN109" i="2"/>
  <c r="DN426" i="2"/>
  <c r="DN264" i="2"/>
  <c r="DN731" i="2"/>
  <c r="DN501" i="2"/>
  <c r="DN409" i="2"/>
  <c r="BZ10" i="2"/>
  <c r="DN276" i="2"/>
  <c r="DN873" i="2"/>
  <c r="BS15" i="2"/>
  <c r="CE15" i="2"/>
  <c r="DN930" i="2"/>
  <c r="DN590" i="2"/>
  <c r="DN634" i="2"/>
  <c r="DN859" i="2"/>
  <c r="DN568" i="2"/>
  <c r="DN945" i="2"/>
  <c r="DN289" i="2"/>
  <c r="DN108" i="2"/>
  <c r="DL2" i="2"/>
  <c r="DN96" i="2"/>
  <c r="DN376" i="2"/>
  <c r="DN597" i="2"/>
  <c r="DN462" i="2"/>
  <c r="CU4" i="2"/>
  <c r="DN685" i="2"/>
  <c r="DN652" i="2"/>
  <c r="DN910" i="2"/>
  <c r="DN984" i="2"/>
  <c r="DN415" i="2"/>
  <c r="DN388" i="2"/>
  <c r="DN308" i="2"/>
  <c r="DN650" i="2"/>
  <c r="DN263" i="2"/>
  <c r="DN387" i="2"/>
  <c r="DN293" i="2"/>
  <c r="DN972" i="2"/>
  <c r="DN748" i="2"/>
  <c r="DN561" i="2"/>
  <c r="DN169" i="2"/>
  <c r="DN666" i="2"/>
  <c r="DN212" i="2"/>
  <c r="DN913" i="2"/>
  <c r="DN804" i="2"/>
  <c r="DN445" i="2"/>
  <c r="DN310" i="2"/>
  <c r="DN782" i="2"/>
  <c r="DN146" i="2"/>
  <c r="DN30" i="2"/>
  <c r="DN544" i="2"/>
  <c r="DN584" i="2"/>
  <c r="DN150" i="2"/>
  <c r="DN801" i="2"/>
  <c r="DN412" i="2"/>
  <c r="DN951" i="2"/>
  <c r="DN556" i="2"/>
  <c r="DN638" i="2"/>
  <c r="DN274" i="2"/>
  <c r="DN487" i="2"/>
  <c r="DN495" i="2"/>
  <c r="DN747" i="2"/>
  <c r="DN480" i="2"/>
  <c r="DN248" i="2"/>
  <c r="DN401" i="2"/>
  <c r="DN860" i="2"/>
  <c r="DN437" i="2"/>
  <c r="DN413" i="2"/>
  <c r="DN294" i="2"/>
  <c r="DN326" i="2"/>
  <c r="DN472" i="2"/>
  <c r="DN642" i="2"/>
  <c r="DN742" i="2"/>
  <c r="DN477" i="2"/>
  <c r="DN92" i="2"/>
  <c r="DN745" i="2"/>
  <c r="DN550" i="2"/>
  <c r="DN394" i="2"/>
  <c r="DN676" i="2"/>
  <c r="DN223" i="2"/>
  <c r="DN55" i="2"/>
  <c r="DN51" i="2"/>
  <c r="DN537" i="2"/>
  <c r="DN523" i="2"/>
  <c r="DN20" i="2"/>
  <c r="DN777" i="2"/>
  <c r="DN701" i="2"/>
  <c r="DN656" i="2"/>
  <c r="DN911" i="2"/>
  <c r="DN379" i="2"/>
  <c r="DN862" i="2"/>
  <c r="DN548" i="2"/>
  <c r="DN792" i="2"/>
  <c r="DN115" i="2"/>
  <c r="DN1002" i="2"/>
  <c r="DN133" i="2"/>
  <c r="DN578" i="2"/>
  <c r="DN880" i="2"/>
  <c r="DN126" i="2"/>
  <c r="DN722" i="2"/>
  <c r="DN922" i="2"/>
  <c r="DN258" i="2"/>
  <c r="DN824" i="2"/>
  <c r="DN255" i="2"/>
  <c r="DN201" i="2"/>
  <c r="DN254" i="2"/>
  <c r="DN896" i="2"/>
  <c r="BZ12" i="2"/>
  <c r="BS5" i="2"/>
  <c r="CE5" i="2"/>
  <c r="CP5" i="2"/>
  <c r="CR5" i="2" s="1" a="1"/>
  <c r="CR5" i="2" s="1"/>
  <c r="CF5" i="2"/>
  <c r="CL5" i="2"/>
  <c r="CF10" i="2"/>
  <c r="DN498" i="2"/>
  <c r="DN153" i="2"/>
  <c r="DN243" i="2"/>
  <c r="DN453" i="2"/>
  <c r="DN895" i="2"/>
  <c r="DN410" i="2"/>
  <c r="DN640" i="2"/>
  <c r="DN309" i="2"/>
  <c r="DN408" i="2"/>
  <c r="DN270" i="2"/>
  <c r="DN357" i="2"/>
  <c r="DN363" i="2"/>
  <c r="DN610" i="2"/>
  <c r="DN684" i="2"/>
  <c r="DN154" i="2"/>
  <c r="DN916" i="2"/>
  <c r="DN62" i="2"/>
  <c r="DN360" i="2"/>
  <c r="DN869" i="2"/>
  <c r="DN398" i="2"/>
  <c r="DN467" i="2"/>
  <c r="DN957" i="2"/>
  <c r="DN352" i="2"/>
  <c r="DN488" i="2"/>
  <c r="DN503" i="2"/>
  <c r="DN670" i="2"/>
  <c r="DN346" i="2"/>
  <c r="DN625" i="2"/>
  <c r="DN695" i="2"/>
  <c r="DN176" i="2"/>
  <c r="DN377" i="2"/>
  <c r="DN238" i="2"/>
  <c r="DN809" i="2"/>
  <c r="DN101" i="2"/>
  <c r="DN187" i="2"/>
  <c r="DN609" i="2"/>
  <c r="DN440" i="2"/>
  <c r="DN606" i="2"/>
  <c r="DN721" i="2"/>
  <c r="DN209" i="2"/>
  <c r="DN174" i="2"/>
  <c r="DN689" i="2"/>
  <c r="DN816" i="2"/>
  <c r="DN132" i="2"/>
  <c r="DN724" i="2"/>
  <c r="DN790" i="2"/>
  <c r="DN772" i="2"/>
  <c r="DN690" i="2"/>
  <c r="DN138" i="2"/>
  <c r="DN366" i="2"/>
  <c r="DN389" i="2"/>
  <c r="DN405" i="2"/>
  <c r="DN714" i="2"/>
  <c r="DN213" i="2"/>
  <c r="DN436" i="2"/>
  <c r="DN1001" i="2"/>
  <c r="DN458" i="2"/>
  <c r="DN511" i="2"/>
  <c r="DN71" i="2"/>
  <c r="DN863" i="2"/>
  <c r="DN558" i="2"/>
  <c r="DN778" i="2"/>
  <c r="DN540" i="2"/>
  <c r="DN633" i="2"/>
  <c r="DN956" i="2"/>
  <c r="DN429" i="2"/>
  <c r="DN867" i="2"/>
  <c r="DN288" i="2"/>
  <c r="DN949" i="2"/>
  <c r="DN834" i="2"/>
  <c r="DN826" i="2"/>
  <c r="DN927" i="2"/>
  <c r="DN554" i="2"/>
  <c r="DN839" i="2"/>
  <c r="DN435" i="2"/>
  <c r="DN192" i="2"/>
  <c r="DN300" i="2"/>
  <c r="DN562" i="2"/>
  <c r="DN566" i="2"/>
  <c r="DN822" i="2"/>
  <c r="DN139" i="2"/>
  <c r="DN807" i="2"/>
  <c r="DN36" i="2"/>
  <c r="DN185" i="2"/>
  <c r="DN135" i="2"/>
  <c r="DN77" i="2"/>
  <c r="DN803" i="2"/>
  <c r="DN364" i="2"/>
  <c r="DN818" i="2"/>
  <c r="DN422" i="2"/>
  <c r="DN499" i="2"/>
  <c r="DN757" i="2"/>
  <c r="DN711" i="2"/>
  <c r="DN696" i="2"/>
  <c r="DN69" i="2"/>
  <c r="DN227" i="2"/>
  <c r="DN942" i="2"/>
  <c r="DN414" i="2"/>
  <c r="DN573" i="2"/>
  <c r="DN188" i="2"/>
  <c r="DN482" i="2"/>
  <c r="DN784" i="2"/>
  <c r="DN218" i="2"/>
  <c r="DN960" i="2"/>
  <c r="DN700" i="2"/>
  <c r="DN128" i="2"/>
  <c r="DN528" i="2"/>
  <c r="DN653" i="2"/>
  <c r="DN753" i="2"/>
  <c r="DN124" i="2"/>
  <c r="DN755" i="2"/>
  <c r="DN205" i="2"/>
  <c r="DN204" i="2"/>
  <c r="DN861" i="2"/>
  <c r="DN335" i="2"/>
  <c r="DN479" i="2"/>
  <c r="DN392" i="2"/>
  <c r="DN43" i="2"/>
  <c r="DN283" i="2"/>
  <c r="DN286" i="2"/>
  <c r="DN660" i="2"/>
  <c r="DN99" i="2"/>
  <c r="DN42" i="2"/>
  <c r="DN350" i="2"/>
  <c r="DN854" i="2"/>
  <c r="BZ4" i="2"/>
  <c r="CH4" i="2" s="1"/>
  <c r="BZ7" i="2"/>
  <c r="DN493" i="2"/>
  <c r="DN186" i="2"/>
  <c r="DN171" i="2"/>
  <c r="DN206" i="2"/>
  <c r="DN654" i="2"/>
  <c r="DN800" i="2"/>
  <c r="DN555" i="2"/>
  <c r="DN313" i="2"/>
  <c r="DN646" i="2"/>
  <c r="DN287" i="2"/>
  <c r="DN125" i="2"/>
  <c r="DN196" i="2"/>
  <c r="DN48" i="2"/>
  <c r="DN303" i="2"/>
  <c r="DN198" i="2"/>
  <c r="DN993" i="2"/>
  <c r="DN819" i="2"/>
  <c r="DN776" i="2"/>
  <c r="DN958" i="2"/>
  <c r="DN693" i="2"/>
  <c r="DN708" i="2"/>
  <c r="DN903" i="2"/>
  <c r="DN85" i="2"/>
  <c r="DN306" i="2"/>
  <c r="DN774" i="2"/>
  <c r="DN658" i="2"/>
  <c r="DN615" i="2"/>
  <c r="DN471" i="2"/>
  <c r="DN703" i="2"/>
  <c r="DN813" i="2"/>
  <c r="DN400" i="2"/>
  <c r="DN406" i="2"/>
  <c r="DN28" i="2"/>
  <c r="DN938" i="2"/>
  <c r="DN265" i="2"/>
  <c r="DN195" i="2"/>
  <c r="DN621" i="2"/>
  <c r="DN179" i="2"/>
  <c r="DN533" i="2"/>
  <c r="DN411" i="2"/>
  <c r="DN506" i="2"/>
  <c r="DN86" i="2"/>
  <c r="DN337" i="2"/>
  <c r="DN974" i="2"/>
  <c r="DN641" i="2"/>
  <c r="DN142" i="2"/>
  <c r="DN58" i="2"/>
  <c r="DN572" i="2"/>
  <c r="DN973" i="2"/>
  <c r="DN616" i="2"/>
  <c r="DN343" i="2"/>
  <c r="DN677" i="2"/>
  <c r="DN423" i="2"/>
  <c r="DN504" i="2"/>
  <c r="DN489" i="2"/>
  <c r="DN901" i="2"/>
  <c r="DN557" i="2"/>
  <c r="DN235" i="2"/>
  <c r="DN296" i="2"/>
  <c r="DN39" i="2"/>
  <c r="DN149" i="2"/>
  <c r="DN500" i="2"/>
  <c r="DN260" i="2"/>
  <c r="DN586" i="2"/>
  <c r="DN513" i="2"/>
  <c r="DN417" i="2"/>
  <c r="DN892" i="2"/>
  <c r="DN202" i="2"/>
  <c r="DN252" i="2"/>
  <c r="DN902" i="2"/>
  <c r="DN281" i="2"/>
  <c r="DN430" i="2"/>
  <c r="DN163" i="2"/>
  <c r="DN723" i="2"/>
  <c r="DN215" i="2"/>
  <c r="DN735" i="2"/>
  <c r="DN864" i="2"/>
  <c r="DN200" i="2"/>
  <c r="DN290" i="2"/>
  <c r="DN302" i="2"/>
  <c r="DN89" i="2"/>
  <c r="DN418" i="2"/>
  <c r="DN905" i="2"/>
  <c r="DN457" i="2"/>
  <c r="DN524" i="2"/>
  <c r="DN59" i="2"/>
  <c r="DN713" i="2"/>
  <c r="DN247" i="2"/>
  <c r="DN564" i="2"/>
  <c r="DN339" i="2"/>
  <c r="DN852" i="2"/>
  <c r="DN312" i="2"/>
  <c r="DN314" i="2"/>
  <c r="DN240" i="2"/>
  <c r="DN492" i="2"/>
  <c r="DN756" i="2"/>
  <c r="DN941" i="2"/>
  <c r="DN26" i="2"/>
  <c r="DN706" i="2"/>
  <c r="DN954" i="2"/>
  <c r="DN841" i="2"/>
  <c r="DN611" i="2"/>
  <c r="DN894" i="2"/>
  <c r="DN175" i="2"/>
  <c r="DN143" i="2"/>
  <c r="DN758" i="2"/>
  <c r="DN173" i="2"/>
  <c r="DN70" i="2"/>
  <c r="DN998" i="2"/>
  <c r="DN977" i="2"/>
  <c r="DN241" i="2"/>
  <c r="DN60" i="2"/>
  <c r="DN746" i="2"/>
  <c r="DN521" i="2"/>
  <c r="DN113" i="2"/>
  <c r="DN261" i="2"/>
  <c r="DN617" i="2"/>
  <c r="DN868" i="2"/>
  <c r="DN67" i="2"/>
  <c r="DN451" i="2"/>
  <c r="DN773" i="2"/>
  <c r="DN744" i="2"/>
  <c r="DN497" i="2"/>
  <c r="DN140" i="2"/>
  <c r="DN53" i="2"/>
  <c r="DN428" i="2"/>
  <c r="DN517" i="2"/>
  <c r="DN375" i="2"/>
  <c r="DN821" i="2"/>
  <c r="DN618" i="2"/>
  <c r="DN673" i="2"/>
  <c r="DN961" i="2"/>
  <c r="DN152" i="2"/>
  <c r="DN137" i="2"/>
  <c r="DN311" i="2"/>
  <c r="DN950" i="2"/>
  <c r="DN593" i="2"/>
  <c r="DN386" i="2"/>
  <c r="DN535" i="2"/>
  <c r="DN385" i="2"/>
  <c r="DN279" i="2"/>
  <c r="DN299" i="2"/>
  <c r="DN275" i="2"/>
  <c r="DN865" i="2"/>
  <c r="DN962" i="2"/>
  <c r="DN284" i="2"/>
  <c r="DN117" i="2"/>
  <c r="DN632" i="2"/>
  <c r="DN793" i="2"/>
  <c r="DN707" i="2"/>
  <c r="DN340" i="2"/>
  <c r="DN182" i="2"/>
  <c r="DN118" i="2"/>
  <c r="DN686" i="2"/>
  <c r="DN367" i="2"/>
  <c r="DN158" i="2"/>
  <c r="DN988" i="2"/>
  <c r="DN272" i="2"/>
  <c r="DN73" i="2"/>
  <c r="DN1000" i="2"/>
  <c r="DN444" i="2"/>
  <c r="DN581" i="2"/>
  <c r="DN24" i="2"/>
  <c r="DN872" i="2"/>
  <c r="DN359" i="2"/>
  <c r="DN812" i="2"/>
  <c r="DN948" i="2"/>
  <c r="DN997" i="2"/>
  <c r="DN899" i="2"/>
  <c r="DN536" i="2"/>
  <c r="DN870" i="2"/>
  <c r="DN419" i="2"/>
  <c r="DN682" i="2"/>
  <c r="DN663" i="2"/>
  <c r="DN470" i="2"/>
  <c r="DN808" i="2"/>
  <c r="DN687" i="2"/>
  <c r="DN485" i="2"/>
  <c r="DN924" i="2"/>
  <c r="DN698" i="2"/>
  <c r="DN407" i="2"/>
  <c r="DN473" i="2"/>
  <c r="DN565" i="2"/>
  <c r="DN794" i="2"/>
  <c r="DN427" i="2"/>
  <c r="DN781" i="2"/>
  <c r="DN63" i="2"/>
  <c r="DN396" i="2"/>
  <c r="DN662" i="2"/>
  <c r="DN567" i="2"/>
  <c r="DN885" i="2"/>
  <c r="DN159" i="2"/>
  <c r="DN767" i="2"/>
  <c r="DN649" i="2"/>
  <c r="DN630" i="2"/>
  <c r="DN994" i="2"/>
  <c r="DN688" i="2"/>
  <c r="DN672" i="2"/>
  <c r="DN963" i="2"/>
  <c r="CF17" i="2"/>
  <c r="BZ15" i="2"/>
  <c r="BZ16" i="2"/>
  <c r="DN259" i="2"/>
  <c r="DN341" i="2"/>
  <c r="DN151" i="2"/>
  <c r="DN78" i="2"/>
  <c r="DN97" i="2"/>
  <c r="DN719" i="2"/>
  <c r="DN239" i="2"/>
  <c r="DN985" i="2"/>
  <c r="DN644" i="2"/>
  <c r="DN434" i="2"/>
  <c r="DN372" i="2"/>
  <c r="DN80" i="2"/>
  <c r="DN494" i="2"/>
  <c r="DN571" i="2"/>
  <c r="DN291" i="2"/>
  <c r="DN361" i="2"/>
  <c r="DN245" i="2"/>
  <c r="DN79" i="2"/>
  <c r="DN709" i="2"/>
  <c r="DN256" i="2"/>
  <c r="DN166" i="2"/>
  <c r="DN1003" i="2"/>
  <c r="DN752" i="2"/>
  <c r="DN273" i="2"/>
  <c r="DN348" i="2"/>
  <c r="DN944" i="2"/>
  <c r="DN966" i="2"/>
  <c r="DN32" i="2"/>
  <c r="DN738" i="2"/>
  <c r="DN384" i="2"/>
  <c r="DN729" i="2"/>
  <c r="DN875" i="2"/>
  <c r="DN456" i="2"/>
  <c r="DN717" i="2"/>
  <c r="DN516" i="2"/>
  <c r="DN330" i="2"/>
  <c r="DN127" i="2"/>
  <c r="DN475" i="2"/>
  <c r="DN184" i="2"/>
  <c r="DN795" i="2"/>
  <c r="DN382" i="2"/>
  <c r="DN250" i="2"/>
  <c r="DN699" i="2"/>
  <c r="DN518" i="2"/>
  <c r="DN931" i="2"/>
  <c r="DN203" i="2"/>
  <c r="DN244" i="2"/>
  <c r="DN56" i="2"/>
  <c r="DN788" i="2"/>
  <c r="DN845" i="2"/>
  <c r="DN999" i="2"/>
  <c r="DN575" i="2"/>
  <c r="DN991" i="2"/>
  <c r="DN547" i="2"/>
  <c r="DN191" i="2"/>
  <c r="DN552" i="2"/>
  <c r="DN318" i="2"/>
  <c r="DN893" i="2"/>
  <c r="DN953" i="2"/>
  <c r="DN214" i="2"/>
  <c r="DN579" i="2"/>
  <c r="DN368" i="2"/>
  <c r="DN694" i="2"/>
  <c r="DN728" i="2"/>
  <c r="DN478" i="2"/>
  <c r="DN295" i="2"/>
  <c r="DN228" i="2"/>
  <c r="DN88" i="2"/>
  <c r="DN820" i="2"/>
  <c r="DN827" i="2"/>
  <c r="DN987" i="2"/>
  <c r="DN737" i="2"/>
  <c r="DN553" i="2"/>
  <c r="DN369" i="2"/>
  <c r="DN351" i="2"/>
  <c r="DN328" i="2"/>
  <c r="DN883" i="2"/>
  <c r="DN74" i="2"/>
  <c r="DN327" i="2"/>
  <c r="DN61" i="2"/>
  <c r="DN965" i="2"/>
  <c r="DN222" i="2"/>
  <c r="DN720" i="2"/>
  <c r="DN559" i="2"/>
  <c r="DN305" i="2"/>
  <c r="DN510" i="2"/>
  <c r="BZ5" i="2"/>
  <c r="BZ14" i="2"/>
  <c r="DN355" i="2"/>
  <c r="DN234" i="2"/>
  <c r="DN469" i="2"/>
  <c r="DN81" i="2"/>
  <c r="DN592" i="2"/>
  <c r="DN317" i="2"/>
  <c r="DN490" i="2"/>
  <c r="DN629" i="2"/>
  <c r="DN224" i="2"/>
  <c r="BS12" i="2"/>
  <c r="CE12" i="2"/>
  <c r="CL12" i="2"/>
  <c r="DN604" i="2"/>
  <c r="DN665" i="2"/>
  <c r="DN46" i="2"/>
  <c r="DN876" i="2"/>
  <c r="DN833" i="2"/>
  <c r="DN267" i="2"/>
  <c r="DN829" i="2"/>
  <c r="DN354" i="2"/>
  <c r="DN837" i="2"/>
  <c r="DN906" i="2"/>
  <c r="DN319" i="2"/>
  <c r="DN622" i="2"/>
  <c r="DN732" i="2"/>
  <c r="DN148" i="2"/>
  <c r="DN465" i="2"/>
  <c r="DN838" i="2"/>
  <c r="DN623" i="2"/>
  <c r="DN976" i="2"/>
  <c r="DN828" i="2"/>
  <c r="DN520" i="2"/>
  <c r="DN679" i="2"/>
  <c r="DN624" i="2"/>
  <c r="DN627" i="2"/>
  <c r="DN217" i="2"/>
  <c r="DN461" i="2"/>
  <c r="DN321" i="2"/>
  <c r="DN320" i="2"/>
  <c r="DN912" i="2"/>
  <c r="DN725" i="2"/>
  <c r="DN282" i="2"/>
  <c r="DN959" i="2"/>
  <c r="DN546" i="2"/>
  <c r="DN791" i="2"/>
  <c r="DN530" i="2"/>
  <c r="DN373" i="2"/>
  <c r="DN172" i="2"/>
  <c r="DN851" i="2"/>
  <c r="DN926" i="2"/>
  <c r="DN315" i="2"/>
  <c r="DN374" i="2"/>
  <c r="DN527" i="2"/>
  <c r="DN923" i="2"/>
  <c r="DN344" i="2"/>
  <c r="DN635" i="2"/>
  <c r="DN34" i="2"/>
  <c r="DN882" i="2"/>
  <c r="DN878" i="2"/>
  <c r="DN82" i="2"/>
  <c r="DN814" i="2"/>
  <c r="DN576" i="2"/>
  <c r="DN156" i="2"/>
  <c r="DN605" i="2"/>
  <c r="DN775" i="2"/>
  <c r="DN612" i="2"/>
  <c r="DN144" i="2"/>
  <c r="DN301" i="2"/>
  <c r="DN545" i="2"/>
  <c r="DN765" i="2"/>
  <c r="DN768" i="2"/>
  <c r="DN798" i="2"/>
  <c r="DN904" i="2"/>
  <c r="DN730" i="2"/>
  <c r="DN680" i="2"/>
  <c r="DN919" i="2"/>
  <c r="DN91" i="2"/>
  <c r="DN761" i="2"/>
  <c r="DN104" i="2"/>
  <c r="DN817" i="2"/>
  <c r="DN232" i="2"/>
  <c r="DN909" i="2"/>
  <c r="DN194" i="2"/>
  <c r="DN992" i="2"/>
  <c r="DN371" i="2"/>
  <c r="DN645" i="2"/>
  <c r="DN900" i="2"/>
  <c r="DN692" i="2"/>
  <c r="DN574" i="2"/>
  <c r="DN796" i="2"/>
  <c r="DN508" i="2"/>
  <c r="DN691" i="2"/>
  <c r="DN626" i="2"/>
  <c r="DN333" i="2"/>
  <c r="DN65" i="2"/>
  <c r="DN830" i="2"/>
  <c r="DN887" i="2"/>
  <c r="DN226" i="2"/>
  <c r="DN476" i="2"/>
  <c r="DN715" i="2"/>
  <c r="DN519" i="2"/>
  <c r="DN964" i="2"/>
  <c r="DN22" i="2"/>
  <c r="DN25" i="2"/>
  <c r="DN41" i="2"/>
  <c r="DN164" i="2"/>
  <c r="DN727" i="2"/>
  <c r="DN83" i="2"/>
  <c r="DN345" i="2"/>
  <c r="DN811" i="2"/>
  <c r="CP7" i="2"/>
  <c r="CR7" i="2" s="1" a="1"/>
  <c r="CR7" i="2" s="1"/>
  <c r="CL7" i="2"/>
  <c r="CE7" i="2"/>
  <c r="CF7" i="2"/>
  <c r="BS7" i="2"/>
  <c r="DN886" i="2"/>
  <c r="DN840" i="2"/>
  <c r="DN45" i="2"/>
  <c r="DN277" i="2"/>
  <c r="DN952" i="2"/>
  <c r="DN786" i="2"/>
  <c r="DN995" i="2"/>
  <c r="DN846" i="2"/>
  <c r="DN570" i="2"/>
  <c r="DN710" i="2"/>
  <c r="DN664" i="2"/>
  <c r="DN95" i="2"/>
  <c r="DN946" i="2"/>
  <c r="DN759" i="2"/>
  <c r="DN23" i="2"/>
  <c r="DN57" i="2"/>
  <c r="DN233" i="2"/>
  <c r="DN443" i="2"/>
  <c r="DN329" i="2"/>
  <c r="DN705" i="2"/>
  <c r="DN421" i="2"/>
  <c r="DN193" i="2"/>
  <c r="DN446" i="2"/>
  <c r="BZ17" i="2"/>
  <c r="CI17" i="2" s="1"/>
  <c r="BZ8" i="2"/>
  <c r="CH8" i="2" s="1"/>
  <c r="DN491" i="2"/>
  <c r="DN349" i="2"/>
  <c r="DN268" i="2"/>
  <c r="DN323" i="2"/>
  <c r="DN655" i="2"/>
  <c r="DN648" i="2"/>
  <c r="DN431" i="2"/>
  <c r="DN856" i="2"/>
  <c r="DN68" i="2"/>
  <c r="DN726" i="2"/>
  <c r="DN514" i="2"/>
  <c r="DN507" i="2"/>
  <c r="DN271" i="2"/>
  <c r="DN918" i="2"/>
  <c r="DN831" i="2"/>
  <c r="DN463" i="2"/>
  <c r="DN853" i="2"/>
  <c r="DN733" i="2"/>
  <c r="DN697" i="2"/>
  <c r="DN325" i="2"/>
  <c r="DN889" i="2"/>
  <c r="DN37" i="2"/>
  <c r="DN438" i="2"/>
  <c r="DN134" i="2"/>
  <c r="DN538" i="2"/>
  <c r="DN391" i="2"/>
  <c r="DN674" i="2"/>
  <c r="DN331" i="2"/>
  <c r="DN121" i="2"/>
  <c r="DN989" i="2"/>
  <c r="DN842" i="2"/>
  <c r="DN669" i="2"/>
  <c r="DN342" i="2"/>
  <c r="DN539" i="2"/>
  <c r="DN481" i="2"/>
  <c r="DN402" i="2"/>
  <c r="DN921" i="2"/>
  <c r="DN397" i="2"/>
  <c r="DN230" i="2"/>
  <c r="DN647" i="2"/>
  <c r="DN183" i="2"/>
  <c r="DN449" i="2"/>
  <c r="DN502" i="2"/>
  <c r="DN211" i="2"/>
  <c r="DN716" i="2"/>
  <c r="DN937" i="2"/>
  <c r="DN136" i="2"/>
  <c r="DN770" i="2"/>
  <c r="DN771" i="2"/>
  <c r="DN50" i="2"/>
  <c r="DN986" i="2"/>
  <c r="DN38" i="2"/>
  <c r="DN403" i="2"/>
  <c r="DN914" i="2"/>
  <c r="DN486" i="2"/>
  <c r="DN105" i="2"/>
  <c r="DN643" i="2"/>
  <c r="DN110" i="2"/>
  <c r="DN681" i="2"/>
  <c r="DN404" i="2"/>
  <c r="DN595" i="2"/>
  <c r="DN934" i="2"/>
  <c r="DN968" i="2"/>
  <c r="DN661" i="2"/>
  <c r="DN100" i="2"/>
  <c r="DN416" i="2"/>
  <c r="DN764" i="2"/>
  <c r="DN810" i="2"/>
  <c r="DN917" i="2"/>
  <c r="DN526" i="2"/>
  <c r="DN847" i="2"/>
  <c r="DN87" i="2"/>
  <c r="DN897" i="2"/>
  <c r="DN231" i="2"/>
  <c r="DN484" i="2"/>
  <c r="DN119" i="2"/>
  <c r="DN111" i="2"/>
  <c r="DN219" i="2"/>
  <c r="DN208" i="2"/>
  <c r="DN466" i="2"/>
  <c r="DN353" i="2"/>
  <c r="DN180" i="2"/>
  <c r="DN603" i="2"/>
  <c r="DN602" i="2"/>
  <c r="DN577" i="2"/>
  <c r="DN560" i="2"/>
  <c r="DN395" i="2"/>
  <c r="DN600" i="2"/>
  <c r="DN855" i="2"/>
  <c r="DN750" i="2"/>
  <c r="DN40" i="2"/>
  <c r="DN739" i="2"/>
  <c r="DN229" i="2"/>
  <c r="DN589" i="2"/>
  <c r="DN459" i="2"/>
  <c r="DN161" i="2"/>
  <c r="DN594" i="2"/>
  <c r="DN766" i="2"/>
  <c r="DN843" i="2"/>
  <c r="DN657" i="2"/>
  <c r="DN866" i="2"/>
  <c r="DN285" i="2"/>
  <c r="DN915" i="2"/>
  <c r="DN474" i="2"/>
  <c r="DN439" i="2"/>
  <c r="DN675" i="2"/>
  <c r="DN160" i="2"/>
  <c r="DN338" i="2"/>
  <c r="DN147" i="2"/>
  <c r="DN378" i="2"/>
  <c r="DN496" i="2"/>
  <c r="DN928" i="2"/>
  <c r="DN779" i="2"/>
  <c r="DN21" i="2"/>
  <c r="DN107" i="2"/>
  <c r="DN585" i="2"/>
  <c r="DN332" i="2"/>
  <c r="DN760" i="2"/>
  <c r="DN704" i="2"/>
  <c r="DN871" i="2"/>
  <c r="DN936" i="2"/>
  <c r="DN990" i="2"/>
  <c r="DN802" i="2"/>
  <c r="DN967" i="2"/>
  <c r="DN743" i="2"/>
  <c r="DN879" i="2"/>
  <c r="DN607" i="2"/>
  <c r="DN599" i="2"/>
  <c r="DN236" i="2"/>
  <c r="DN980" i="2"/>
  <c r="DN741" i="2"/>
  <c r="DN783" i="2"/>
  <c r="DN979" i="2"/>
  <c r="DN145" i="2"/>
  <c r="DN981" i="2"/>
  <c r="DN94" i="2"/>
  <c r="DN563" i="2"/>
  <c r="DN455" i="2"/>
  <c r="DN799" i="2"/>
  <c r="DN237" i="2"/>
  <c r="DN72" i="2"/>
  <c r="DN969" i="2"/>
  <c r="DN297" i="2"/>
  <c r="DN881" i="2"/>
  <c r="DN769" i="2"/>
  <c r="DN304" i="2"/>
  <c r="DN278" i="2"/>
  <c r="DN947" i="2"/>
  <c r="DN582" i="2"/>
  <c r="DN525" i="2"/>
  <c r="DN424" i="2"/>
  <c r="DN76" i="2"/>
  <c r="DN549" i="2"/>
  <c r="DN35" i="2"/>
  <c r="DN29" i="2"/>
  <c r="DN907" i="2"/>
  <c r="DN468" i="2"/>
  <c r="DN898" i="2"/>
  <c r="DN754" i="2"/>
  <c r="DN120" i="2"/>
  <c r="DN220" i="2"/>
  <c r="DN636" i="2"/>
  <c r="DN639" i="2"/>
  <c r="DN591" i="2"/>
  <c r="DN620" i="2"/>
  <c r="DN825" i="2"/>
  <c r="DN454" i="2"/>
  <c r="DN464" i="2"/>
  <c r="DN362" i="2"/>
  <c r="DN651" i="2"/>
  <c r="DN112" i="2"/>
  <c r="DN734" i="2"/>
  <c r="DN740" i="2"/>
  <c r="DN542" i="2"/>
  <c r="DN155" i="2"/>
  <c r="DN167" i="2"/>
  <c r="DN178" i="2"/>
  <c r="DN131" i="2"/>
  <c r="DN93" i="2"/>
  <c r="DN933" i="2"/>
  <c r="DN324" i="2"/>
  <c r="DN797" i="2"/>
  <c r="DN512" i="2"/>
  <c r="DN532" i="2"/>
  <c r="DN262" i="2"/>
  <c r="DN116" i="2"/>
  <c r="DN336" i="2"/>
  <c r="DN920" i="2"/>
  <c r="DN122" i="2"/>
  <c r="DN225" i="2"/>
  <c r="DN266" i="2"/>
  <c r="DN857" i="2"/>
  <c r="DN515" i="2"/>
  <c r="DN441" i="2"/>
  <c r="DN531" i="2"/>
  <c r="DN835" i="2"/>
  <c r="DN850" i="2"/>
  <c r="DN64" i="2"/>
  <c r="DN114" i="2"/>
  <c r="DN683" i="2"/>
  <c r="DN129" i="2"/>
  <c r="DN242" i="2"/>
  <c r="DN168" i="2"/>
  <c r="DN210" i="2"/>
  <c r="DN932" i="2"/>
  <c r="DN130" i="2"/>
  <c r="DN106" i="2"/>
  <c r="DN978" i="2"/>
  <c r="DN251" i="2"/>
  <c r="DN935" i="2"/>
  <c r="DN702" i="2"/>
  <c r="DN955" i="2"/>
  <c r="DN815" i="2"/>
  <c r="DN165" i="2"/>
  <c r="BZ6" i="2"/>
  <c r="BZ11" i="2"/>
  <c r="CI11" i="2" s="1"/>
  <c r="DN522" i="2"/>
  <c r="DN982" i="2"/>
  <c r="DN749" i="2"/>
  <c r="DN84" i="2"/>
  <c r="DN249" i="2"/>
  <c r="DN823" i="2"/>
  <c r="DN54" i="2"/>
  <c r="DN534" i="2"/>
  <c r="DN598" i="2"/>
  <c r="CF11" i="2"/>
  <c r="CF15" i="2" s="1"/>
  <c r="DN103" i="2"/>
  <c r="DN316" i="2"/>
  <c r="DN628" i="2"/>
  <c r="DN671" i="2"/>
  <c r="DN442" i="2"/>
  <c r="DN47" i="2"/>
  <c r="DN844" i="2"/>
  <c r="DN433" i="2"/>
  <c r="DN509" i="2"/>
  <c r="DN668" i="2"/>
  <c r="DN49" i="2"/>
  <c r="DN588" i="2"/>
  <c r="DN529" i="2"/>
  <c r="CP19" i="2"/>
  <c r="CR19" i="2" s="1" a="1"/>
  <c r="CR19" i="2" s="1"/>
  <c r="CR12" i="2" a="1"/>
  <c r="CR12" i="2" s="1"/>
  <c r="DD24" i="2"/>
  <c r="DG24" i="2" s="1"/>
  <c r="DF24" i="2"/>
  <c r="DE24" i="2"/>
  <c r="DC25" i="2"/>
  <c r="CR14" i="2" a="1"/>
  <c r="CR14" i="2" s="1"/>
  <c r="CF12" i="2" l="1"/>
  <c r="CF14" i="2" s="1"/>
  <c r="DN2" i="2"/>
  <c r="CF13" i="2"/>
  <c r="CK8" i="2"/>
  <c r="CL8" i="2" s="1"/>
  <c r="CU9" i="2" s="1"/>
  <c r="CK6" i="2"/>
  <c r="CL6" i="2" s="1"/>
  <c r="CH6" i="2"/>
  <c r="CU5" i="2"/>
  <c r="CF19" i="2"/>
  <c r="CF16" i="2"/>
  <c r="CI16" i="2"/>
  <c r="CH16" i="2"/>
  <c r="CM16" i="2" a="1"/>
  <c r="CM16" i="2" s="1"/>
  <c r="CI15" i="2"/>
  <c r="CM15" i="2" a="1"/>
  <c r="CM15" i="2" s="1"/>
  <c r="CH15" i="2"/>
  <c r="CK13" i="2"/>
  <c r="CL13" i="2" s="1"/>
  <c r="CU14" i="2" s="1"/>
  <c r="CH11" i="2"/>
  <c r="CM11" i="2" s="1" a="1"/>
  <c r="CM11" i="2" s="1"/>
  <c r="CK11" i="2"/>
  <c r="CL11" i="2" s="1"/>
  <c r="CK16" i="2"/>
  <c r="CL16" i="2" s="1"/>
  <c r="CK15" i="2"/>
  <c r="CL15" i="2" s="1"/>
  <c r="CH17" i="2"/>
  <c r="CM17" i="2" a="1"/>
  <c r="CM17" i="2" s="1"/>
  <c r="CK17" i="2"/>
  <c r="CL17" i="2" s="1"/>
  <c r="CI10" i="2"/>
  <c r="CM10" i="2" a="1"/>
  <c r="CM10" i="2" s="1"/>
  <c r="CK10" i="2"/>
  <c r="CL10" i="2" s="1"/>
  <c r="CH10" i="2"/>
  <c r="CP18" i="2"/>
  <c r="CR18" i="2" s="1" a="1"/>
  <c r="CR18" i="2" s="1"/>
  <c r="DD25" i="2"/>
  <c r="DF25" i="2"/>
  <c r="DE25" i="2"/>
  <c r="DC26" i="2"/>
  <c r="DG25" i="2" l="1"/>
  <c r="CU13" i="2"/>
  <c r="CI13" i="2"/>
  <c r="CM13" i="2" s="1" a="1"/>
  <c r="CM13" i="2" s="1"/>
  <c r="CU12" i="2"/>
  <c r="CI6" i="2"/>
  <c r="CU8" i="2"/>
  <c r="CU16" i="2"/>
  <c r="CU15" i="2"/>
  <c r="CU10" i="2"/>
  <c r="CU11" i="2"/>
  <c r="CI8" i="2"/>
  <c r="CM8" i="2" s="1" a="1"/>
  <c r="CM8" i="2" s="1"/>
  <c r="CU17" i="2"/>
  <c r="CU18" i="2" s="1"/>
  <c r="CU7" i="2"/>
  <c r="CP6" i="2"/>
  <c r="CI4" i="2"/>
  <c r="CU6" i="2"/>
  <c r="DD26" i="2"/>
  <c r="DG26" i="2" s="1"/>
  <c r="DF26" i="2"/>
  <c r="DE26" i="2"/>
  <c r="DC27" i="2"/>
  <c r="CQ18" i="2"/>
  <c r="CQ19" i="2" s="1"/>
  <c r="CM6" i="2" l="1" a="1"/>
  <c r="CM6" i="2" s="1"/>
  <c r="CQ6" i="2" s="1"/>
  <c r="CR6" i="2" a="1"/>
  <c r="CR6" i="2" s="1"/>
  <c r="CP13" i="2"/>
  <c r="CP16" i="2" s="1"/>
  <c r="CP15" i="2"/>
  <c r="CP11" i="2"/>
  <c r="DD27" i="2"/>
  <c r="DG27" i="2" s="1"/>
  <c r="DE27" i="2"/>
  <c r="DF27" i="2"/>
  <c r="DC28" i="2"/>
  <c r="CP8" i="2" l="1"/>
  <c r="CR8" i="2" s="1" a="1"/>
  <c r="CR8" i="2" s="1"/>
  <c r="CM4" i="2" a="1"/>
  <c r="CM4" i="2" s="1"/>
  <c r="CQ4" i="2" s="1"/>
  <c r="CQ7" i="2"/>
  <c r="CR13" i="2" a="1"/>
  <c r="CR13" i="2" s="1"/>
  <c r="CP17" i="2"/>
  <c r="CQ13" i="2"/>
  <c r="CQ14" i="2" s="1"/>
  <c r="CR16" i="2" a="1"/>
  <c r="CR16" i="2" s="1"/>
  <c r="CQ16" i="2"/>
  <c r="CR11" i="2" a="1"/>
  <c r="CR11" i="2" s="1"/>
  <c r="CQ11" i="2"/>
  <c r="CQ12" i="2" s="1"/>
  <c r="CR15" i="2" a="1"/>
  <c r="CR15" i="2" s="1"/>
  <c r="CQ15" i="2"/>
  <c r="CT19" i="2" a="1"/>
  <c r="CT19" i="2" s="1"/>
  <c r="DS19" i="2" s="1"/>
  <c r="DD28" i="2"/>
  <c r="DE28" i="2"/>
  <c r="DF28" i="2"/>
  <c r="DC29" i="2"/>
  <c r="DG28" i="2" l="1"/>
  <c r="CP10" i="2"/>
  <c r="CQ10" i="2" s="1"/>
  <c r="CQ8" i="2"/>
  <c r="CQ9" i="2" s="1"/>
  <c r="CQ5" i="2"/>
  <c r="CR17" i="2" a="1"/>
  <c r="CR17" i="2" s="1"/>
  <c r="CQ17" i="2"/>
  <c r="DT19" i="2"/>
  <c r="DD29" i="2"/>
  <c r="DG29" i="2" s="1"/>
  <c r="DF29" i="2"/>
  <c r="DE29" i="2"/>
  <c r="DC30" i="2"/>
  <c r="CR10" i="2" l="1" a="1"/>
  <c r="CR10" i="2" s="1"/>
  <c r="CT2" i="2"/>
  <c r="DU19" i="2"/>
  <c r="EB19" i="2" s="1"/>
  <c r="DD30" i="2"/>
  <c r="DG30" i="2" s="1"/>
  <c r="DE30" i="2"/>
  <c r="DF30" i="2"/>
  <c r="DC31" i="2"/>
  <c r="DU18" i="2"/>
  <c r="EB18" i="2" s="1"/>
  <c r="H20" i="1" s="1"/>
  <c r="CT18" i="2" l="1" a="1"/>
  <c r="CT18" i="2" s="1"/>
  <c r="CT8" i="2" a="1"/>
  <c r="CT8" i="2" s="1"/>
  <c r="DS8" i="2" s="1"/>
  <c r="CT9" i="2" a="1"/>
  <c r="CT9" i="2" s="1"/>
  <c r="CT11" i="2" a="1"/>
  <c r="CT11" i="2" s="1"/>
  <c r="CT13" i="2" a="1"/>
  <c r="CT13" i="2" s="1"/>
  <c r="CT4" i="2" a="1"/>
  <c r="CT4" i="2" s="1"/>
  <c r="CT7" i="2" a="1"/>
  <c r="CT7" i="2" s="1"/>
  <c r="CT6" i="2" a="1"/>
  <c r="CT6" i="2" s="1"/>
  <c r="CT16" i="2" a="1"/>
  <c r="CT16" i="2" s="1"/>
  <c r="CT12" i="2" a="1"/>
  <c r="CT12" i="2" s="1"/>
  <c r="CT14" i="2" a="1"/>
  <c r="CT14" i="2" s="1"/>
  <c r="CT15" i="2" a="1"/>
  <c r="CT15" i="2" s="1"/>
  <c r="CT5" i="2" a="1"/>
  <c r="CT5" i="2" s="1"/>
  <c r="CT10" i="2" a="1"/>
  <c r="CT10" i="2" s="1"/>
  <c r="CT17" i="2" a="1"/>
  <c r="CT17" i="2" s="1"/>
  <c r="DD31" i="2"/>
  <c r="DG31" i="2" s="1"/>
  <c r="DE31" i="2"/>
  <c r="DF31" i="2"/>
  <c r="DC32" i="2"/>
  <c r="DS6" i="2" l="1"/>
  <c r="DS17" i="2"/>
  <c r="DT17" i="2" s="1"/>
  <c r="DS7" i="2"/>
  <c r="DS10" i="2"/>
  <c r="DS4" i="2"/>
  <c r="DS5" i="2"/>
  <c r="DS13" i="2"/>
  <c r="DS15" i="2"/>
  <c r="DS11" i="2"/>
  <c r="DS14" i="2"/>
  <c r="DT14" i="2" s="1"/>
  <c r="DU14" i="2" s="1"/>
  <c r="EB14" i="2" s="1"/>
  <c r="H16" i="1" s="1"/>
  <c r="DS9" i="2"/>
  <c r="DS12" i="2"/>
  <c r="DS16" i="2"/>
  <c r="DS18" i="2"/>
  <c r="DT18" i="2"/>
  <c r="DD32" i="2"/>
  <c r="DG32" i="2" s="1"/>
  <c r="DE32" i="2"/>
  <c r="DF32" i="2"/>
  <c r="DC33" i="2"/>
  <c r="DT15" i="2" l="1"/>
  <c r="DU13" i="2" s="1"/>
  <c r="EB13" i="2" s="1"/>
  <c r="H15" i="1" s="1"/>
  <c r="DT13" i="2"/>
  <c r="DU12" i="2" s="1"/>
  <c r="EB12" i="2" s="1"/>
  <c r="H14" i="1" s="1"/>
  <c r="DT11" i="2"/>
  <c r="DU11" i="2" s="1"/>
  <c r="EB11" i="2" s="1"/>
  <c r="H13" i="1" s="1"/>
  <c r="DT8" i="2"/>
  <c r="DU8" i="2" s="1"/>
  <c r="EB8" i="2" s="1"/>
  <c r="H10" i="1" s="1"/>
  <c r="DT12" i="2"/>
  <c r="DU15" i="2" s="1"/>
  <c r="EB15" i="2" s="1"/>
  <c r="H17" i="1" s="1"/>
  <c r="DT9" i="2"/>
  <c r="DU9" i="2" s="1"/>
  <c r="EB9" i="2" s="1"/>
  <c r="H11" i="1" s="1"/>
  <c r="DT16" i="2"/>
  <c r="DU17" i="2" s="1"/>
  <c r="EB17" i="2" s="1"/>
  <c r="H19" i="1" s="1"/>
  <c r="DT5" i="2"/>
  <c r="DU5" i="2" s="1"/>
  <c r="EB5" i="2" s="1"/>
  <c r="H7" i="1" s="1"/>
  <c r="DT10" i="2"/>
  <c r="DU10" i="2" s="1"/>
  <c r="EB10" i="2" s="1"/>
  <c r="H12" i="1" s="1"/>
  <c r="DT7" i="2"/>
  <c r="DU7" i="2" s="1"/>
  <c r="EB7" i="2" s="1"/>
  <c r="H9" i="1" s="1"/>
  <c r="DT6" i="2"/>
  <c r="DU6" i="2" s="1"/>
  <c r="EB6" i="2" s="1"/>
  <c r="H8" i="1" s="1"/>
  <c r="DT4" i="2"/>
  <c r="DU4" i="2" s="1"/>
  <c r="EB4" i="2" s="1"/>
  <c r="DD33" i="2"/>
  <c r="DG33" i="2" s="1"/>
  <c r="DE33" i="2"/>
  <c r="DF33" i="2"/>
  <c r="DC34" i="2"/>
  <c r="DU16" i="2" l="1"/>
  <c r="EB16" i="2" s="1"/>
  <c r="H18" i="1" s="1"/>
  <c r="H6" i="1"/>
  <c r="DD34" i="2"/>
  <c r="DG34" i="2" s="1"/>
  <c r="DF34" i="2"/>
  <c r="DE34" i="2"/>
  <c r="DC35" i="2"/>
  <c r="EC4" i="2" l="1"/>
  <c r="EF2" i="2"/>
  <c r="EF3" i="2" s="1"/>
  <c r="J7" i="1" s="1"/>
  <c r="DD35" i="2"/>
  <c r="DG35" i="2" s="1"/>
  <c r="DE35" i="2"/>
  <c r="DF35" i="2"/>
  <c r="DC36" i="2"/>
  <c r="DD36" i="2" l="1"/>
  <c r="DG36" i="2" s="1"/>
  <c r="DF36" i="2"/>
  <c r="DE36" i="2"/>
  <c r="DC37" i="2"/>
  <c r="DD37" i="2" l="1"/>
  <c r="DG37" i="2" s="1"/>
  <c r="DF37" i="2"/>
  <c r="DE37" i="2"/>
  <c r="DC38" i="2"/>
  <c r="DD38" i="2" l="1"/>
  <c r="DG38" i="2" s="1"/>
  <c r="DE38" i="2"/>
  <c r="DF38" i="2"/>
  <c r="DC39" i="2"/>
  <c r="DD39" i="2" l="1"/>
  <c r="DG39" i="2" s="1"/>
  <c r="DF39" i="2"/>
  <c r="DE39" i="2"/>
  <c r="DC40" i="2"/>
  <c r="DD40" i="2" l="1"/>
  <c r="DG40" i="2" s="1"/>
  <c r="DF40" i="2"/>
  <c r="DE40" i="2"/>
  <c r="DC41" i="2"/>
  <c r="DD41" i="2" l="1"/>
  <c r="DG41" i="2" s="1"/>
  <c r="DF41" i="2"/>
  <c r="DE41" i="2"/>
  <c r="DC42" i="2"/>
  <c r="DD42" i="2" l="1"/>
  <c r="DG42" i="2" s="1"/>
  <c r="DF42" i="2"/>
  <c r="DE42" i="2"/>
  <c r="DC43" i="2"/>
  <c r="DD43" i="2" l="1"/>
  <c r="DG43" i="2" s="1"/>
  <c r="DF43" i="2"/>
  <c r="DE43" i="2"/>
  <c r="DC44" i="2"/>
  <c r="DD44" i="2" l="1"/>
  <c r="DG44" i="2" s="1"/>
  <c r="DE44" i="2"/>
  <c r="DF44" i="2"/>
  <c r="DC45" i="2"/>
  <c r="DD45" i="2" l="1"/>
  <c r="DG45" i="2" s="1"/>
  <c r="DE45" i="2"/>
  <c r="DF45" i="2"/>
  <c r="DC46" i="2"/>
  <c r="DD46" i="2" l="1"/>
  <c r="DG46" i="2" s="1"/>
  <c r="DE46" i="2"/>
  <c r="DF46" i="2"/>
  <c r="DC47" i="2"/>
  <c r="DD47" i="2" l="1"/>
  <c r="DG47" i="2" s="1"/>
  <c r="DE47" i="2"/>
  <c r="DF47" i="2"/>
  <c r="DC48" i="2"/>
  <c r="DD48" i="2" l="1"/>
  <c r="DG48" i="2" s="1"/>
  <c r="DF48" i="2"/>
  <c r="DE48" i="2"/>
  <c r="DC49" i="2"/>
  <c r="DD49" i="2" l="1"/>
  <c r="DG49" i="2" s="1"/>
  <c r="DF49" i="2"/>
  <c r="DE49" i="2"/>
  <c r="DC50" i="2"/>
  <c r="DD50" i="2" l="1"/>
  <c r="DG50" i="2" s="1"/>
  <c r="DE50" i="2"/>
  <c r="DF50" i="2"/>
  <c r="DC51" i="2"/>
  <c r="DD51" i="2" l="1"/>
  <c r="DG51" i="2" s="1"/>
  <c r="DE51" i="2"/>
  <c r="DF51" i="2"/>
  <c r="DC52" i="2"/>
  <c r="DD52" i="2" l="1"/>
  <c r="DG52" i="2" s="1"/>
  <c r="DF52" i="2"/>
  <c r="DE52" i="2"/>
  <c r="DC53" i="2"/>
  <c r="DD53" i="2" l="1"/>
  <c r="DG53" i="2" s="1"/>
  <c r="DF53" i="2"/>
  <c r="DE53" i="2"/>
  <c r="DC54" i="2"/>
  <c r="DD54" i="2" l="1"/>
  <c r="DG54" i="2" s="1"/>
  <c r="DE54" i="2"/>
  <c r="DF54" i="2"/>
  <c r="DC55" i="2"/>
  <c r="DD55" i="2" l="1"/>
  <c r="DG55" i="2" s="1"/>
  <c r="DE55" i="2"/>
  <c r="DF55" i="2"/>
  <c r="DC56" i="2"/>
  <c r="DD56" i="2" l="1"/>
  <c r="DG56" i="2" s="1"/>
  <c r="DF56" i="2"/>
  <c r="DE56" i="2"/>
  <c r="DC57" i="2"/>
  <c r="DD57" i="2" l="1"/>
  <c r="DG57" i="2" s="1"/>
  <c r="DF57" i="2"/>
  <c r="DE57" i="2"/>
  <c r="DC58" i="2"/>
  <c r="DD58" i="2" l="1"/>
  <c r="DG58" i="2" s="1"/>
  <c r="DF58" i="2"/>
  <c r="DE58" i="2"/>
  <c r="DC59" i="2"/>
  <c r="DD59" i="2" l="1"/>
  <c r="DG59" i="2" s="1"/>
  <c r="DE59" i="2"/>
  <c r="DF59" i="2"/>
  <c r="DC60" i="2"/>
  <c r="DD60" i="2" l="1"/>
  <c r="DG60" i="2" s="1"/>
  <c r="DE60" i="2"/>
  <c r="DF60" i="2"/>
  <c r="DC61" i="2"/>
  <c r="DD61" i="2" l="1"/>
  <c r="DG61" i="2" s="1"/>
  <c r="DF61" i="2"/>
  <c r="DE61" i="2"/>
  <c r="DC62" i="2"/>
  <c r="DD62" i="2" l="1"/>
  <c r="DG62" i="2" s="1"/>
  <c r="DF62" i="2"/>
  <c r="DE62" i="2"/>
  <c r="DC63" i="2"/>
  <c r="DD63" i="2" l="1"/>
  <c r="DG63" i="2" s="1"/>
  <c r="DF63" i="2"/>
  <c r="DE63" i="2"/>
  <c r="DC64" i="2"/>
  <c r="DD64" i="2" l="1"/>
  <c r="DG64" i="2" s="1"/>
  <c r="DF64" i="2"/>
  <c r="DE64" i="2"/>
  <c r="DC65" i="2"/>
  <c r="DD65" i="2" l="1"/>
  <c r="DG65" i="2" s="1"/>
  <c r="DF65" i="2"/>
  <c r="DE65" i="2"/>
  <c r="DC66" i="2"/>
  <c r="DD66" i="2" l="1"/>
  <c r="DG66" i="2" s="1"/>
  <c r="DF66" i="2"/>
  <c r="DE66" i="2"/>
  <c r="DC67" i="2"/>
  <c r="DD67" i="2" l="1"/>
  <c r="DG67" i="2" s="1"/>
  <c r="DE67" i="2"/>
  <c r="DF67" i="2"/>
  <c r="DC68" i="2"/>
  <c r="DD68" i="2" l="1"/>
  <c r="DG68" i="2" s="1"/>
  <c r="DF68" i="2"/>
  <c r="DE68" i="2"/>
  <c r="DC69" i="2"/>
  <c r="DD69" i="2" l="1"/>
  <c r="DG69" i="2" s="1"/>
  <c r="DF69" i="2"/>
  <c r="DE69" i="2"/>
  <c r="DC70" i="2"/>
  <c r="DD70" i="2" l="1"/>
  <c r="DG70" i="2" s="1"/>
  <c r="DF70" i="2"/>
  <c r="DE70" i="2"/>
  <c r="DC71" i="2"/>
  <c r="DD71" i="2" l="1"/>
  <c r="DG71" i="2" s="1"/>
  <c r="DE71" i="2"/>
  <c r="DF71" i="2"/>
  <c r="DC72" i="2"/>
  <c r="DD72" i="2" l="1"/>
  <c r="DG72" i="2" s="1"/>
  <c r="DE72" i="2"/>
  <c r="DF72" i="2"/>
  <c r="DC73" i="2"/>
  <c r="DD73" i="2" l="1"/>
  <c r="DG73" i="2" s="1"/>
  <c r="DE73" i="2"/>
  <c r="DF73" i="2"/>
  <c r="DC74" i="2"/>
  <c r="DD74" i="2" l="1"/>
  <c r="DG74" i="2" s="1"/>
  <c r="DE74" i="2"/>
  <c r="DF74" i="2"/>
  <c r="DC75" i="2"/>
  <c r="DD75" i="2" l="1"/>
  <c r="DG75" i="2" s="1"/>
  <c r="DE75" i="2"/>
  <c r="DF75" i="2"/>
  <c r="DC76" i="2"/>
  <c r="DD76" i="2" l="1"/>
  <c r="DG76" i="2" s="1"/>
  <c r="DE76" i="2"/>
  <c r="DF76" i="2"/>
  <c r="DC77" i="2"/>
  <c r="DD77" i="2" l="1"/>
  <c r="DG77" i="2" s="1"/>
  <c r="DE77" i="2"/>
  <c r="DF77" i="2"/>
  <c r="DC78" i="2"/>
  <c r="DD78" i="2" l="1"/>
  <c r="DG78" i="2" s="1"/>
  <c r="DF78" i="2"/>
  <c r="DE78" i="2"/>
  <c r="DC79" i="2"/>
  <c r="DD79" i="2" l="1"/>
  <c r="DG79" i="2" s="1"/>
  <c r="DE79" i="2"/>
  <c r="DF79" i="2"/>
  <c r="DC80" i="2"/>
  <c r="DD80" i="2" l="1"/>
  <c r="DG80" i="2" s="1"/>
  <c r="DF80" i="2"/>
  <c r="DE80" i="2"/>
  <c r="DC81" i="2"/>
  <c r="DD81" i="2" l="1"/>
  <c r="DG81" i="2" s="1"/>
  <c r="DF81" i="2"/>
  <c r="DE81" i="2"/>
  <c r="DC82" i="2"/>
  <c r="DD82" i="2" l="1"/>
  <c r="DG82" i="2" s="1"/>
  <c r="DE82" i="2"/>
  <c r="DF82" i="2"/>
  <c r="DC83" i="2"/>
  <c r="DD83" i="2" l="1"/>
  <c r="DG83" i="2" s="1"/>
  <c r="DF83" i="2"/>
  <c r="DE83" i="2"/>
  <c r="DC84" i="2"/>
  <c r="DD84" i="2" l="1"/>
  <c r="DG84" i="2" s="1"/>
  <c r="DF84" i="2"/>
  <c r="DE84" i="2"/>
  <c r="DC85" i="2"/>
  <c r="DD85" i="2" l="1"/>
  <c r="DG85" i="2" s="1"/>
  <c r="DF85" i="2"/>
  <c r="DE85" i="2"/>
  <c r="DC86" i="2"/>
  <c r="DD86" i="2" l="1"/>
  <c r="DG86" i="2" s="1"/>
  <c r="DF86" i="2"/>
  <c r="DE86" i="2"/>
  <c r="DC87" i="2"/>
  <c r="DD87" i="2" l="1"/>
  <c r="DG87" i="2" s="1"/>
  <c r="DE87" i="2"/>
  <c r="DF87" i="2"/>
  <c r="DC88" i="2"/>
  <c r="DD88" i="2" l="1"/>
  <c r="DG88" i="2" s="1"/>
  <c r="DF88" i="2"/>
  <c r="DE88" i="2"/>
  <c r="DC89" i="2"/>
  <c r="DD89" i="2" l="1"/>
  <c r="DG89" i="2" s="1"/>
  <c r="DE89" i="2"/>
  <c r="DF89" i="2"/>
  <c r="DC90" i="2"/>
  <c r="DD90" i="2" l="1"/>
  <c r="DG90" i="2" s="1"/>
  <c r="DF90" i="2"/>
  <c r="DE90" i="2"/>
  <c r="DC91" i="2"/>
  <c r="DD91" i="2" l="1"/>
  <c r="DG91" i="2" s="1"/>
  <c r="DE91" i="2"/>
  <c r="DF91" i="2"/>
  <c r="DC92" i="2"/>
  <c r="DD92" i="2" l="1"/>
  <c r="DG92" i="2" s="1"/>
  <c r="DE92" i="2"/>
  <c r="DF92" i="2"/>
  <c r="DC93" i="2"/>
  <c r="DD93" i="2" l="1"/>
  <c r="DG93" i="2" s="1"/>
  <c r="DF93" i="2"/>
  <c r="DE93" i="2"/>
  <c r="DC94" i="2"/>
  <c r="DD94" i="2" l="1"/>
  <c r="DG94" i="2" s="1"/>
  <c r="DF94" i="2"/>
  <c r="DE94" i="2"/>
  <c r="DC95" i="2"/>
  <c r="DD95" i="2" l="1"/>
  <c r="DG95" i="2" s="1"/>
  <c r="DE95" i="2"/>
  <c r="DF95" i="2"/>
  <c r="DC96" i="2"/>
  <c r="DD96" i="2" l="1"/>
  <c r="DG96" i="2" s="1"/>
  <c r="DE96" i="2"/>
  <c r="DF96" i="2"/>
  <c r="DC97" i="2"/>
  <c r="DD97" i="2" l="1"/>
  <c r="DG97" i="2" s="1"/>
  <c r="DF97" i="2"/>
  <c r="DE97" i="2"/>
  <c r="DC98" i="2"/>
  <c r="DD98" i="2" l="1"/>
  <c r="DG98" i="2" s="1"/>
  <c r="DF98" i="2"/>
  <c r="DE98" i="2"/>
  <c r="DC99" i="2"/>
  <c r="DD99" i="2" l="1"/>
  <c r="DG99" i="2" s="1"/>
  <c r="DE99" i="2"/>
  <c r="DF99" i="2"/>
  <c r="DC100" i="2"/>
  <c r="DD100" i="2" l="1"/>
  <c r="DG100" i="2" s="1"/>
  <c r="DF100" i="2"/>
  <c r="DE100" i="2"/>
  <c r="DC101" i="2"/>
  <c r="DD101" i="2" l="1"/>
  <c r="DG101" i="2" s="1"/>
  <c r="DF101" i="2"/>
  <c r="DE101" i="2"/>
  <c r="DC102" i="2"/>
  <c r="DD102" i="2" l="1"/>
  <c r="DG102" i="2" s="1"/>
  <c r="DF102" i="2"/>
  <c r="DE102" i="2"/>
  <c r="DC103" i="2"/>
  <c r="DD103" i="2" l="1"/>
  <c r="DG103" i="2" s="1"/>
  <c r="DE103" i="2"/>
  <c r="DF103" i="2"/>
  <c r="DC104" i="2"/>
  <c r="DD104" i="2" l="1"/>
  <c r="DG104" i="2" s="1"/>
  <c r="DF104" i="2"/>
  <c r="DE104" i="2"/>
  <c r="DC105" i="2"/>
  <c r="DD105" i="2" l="1"/>
  <c r="DG105" i="2" s="1"/>
  <c r="DE105" i="2"/>
  <c r="DF105" i="2"/>
  <c r="DC106" i="2"/>
  <c r="DD106" i="2" l="1"/>
  <c r="DG106" i="2" s="1"/>
  <c r="DE106" i="2"/>
  <c r="DF106" i="2"/>
  <c r="DC107" i="2"/>
  <c r="DD107" i="2" l="1"/>
  <c r="DG107" i="2" s="1"/>
  <c r="DE107" i="2"/>
  <c r="DF107" i="2"/>
  <c r="DC108" i="2"/>
  <c r="DD108" i="2" l="1"/>
  <c r="DG108" i="2" s="1"/>
  <c r="DF108" i="2"/>
  <c r="DE108" i="2"/>
  <c r="DC109" i="2"/>
  <c r="DD109" i="2" l="1"/>
  <c r="DG109" i="2" s="1"/>
  <c r="DF109" i="2"/>
  <c r="DE109" i="2"/>
  <c r="DC110" i="2"/>
  <c r="DD110" i="2" l="1"/>
  <c r="DG110" i="2" s="1"/>
  <c r="DF110" i="2"/>
  <c r="DE110" i="2"/>
  <c r="DC111" i="2"/>
  <c r="DD111" i="2" l="1"/>
  <c r="DG111" i="2" s="1"/>
  <c r="DF111" i="2"/>
  <c r="DE111" i="2"/>
  <c r="DC112" i="2"/>
  <c r="DD112" i="2" l="1"/>
  <c r="DG112" i="2" s="1"/>
  <c r="DF112" i="2"/>
  <c r="DE112" i="2"/>
  <c r="DC113" i="2"/>
  <c r="DD113" i="2" l="1"/>
  <c r="DG113" i="2" s="1"/>
  <c r="DF113" i="2"/>
  <c r="DE113" i="2"/>
  <c r="DC114" i="2"/>
  <c r="DD114" i="2" l="1"/>
  <c r="DG114" i="2" s="1"/>
  <c r="DF114" i="2"/>
  <c r="DE114" i="2"/>
  <c r="DC115" i="2"/>
  <c r="DD115" i="2" l="1"/>
  <c r="DG115" i="2" s="1"/>
  <c r="DF115" i="2"/>
  <c r="DE115" i="2"/>
  <c r="DC116" i="2"/>
  <c r="DD116" i="2" l="1"/>
  <c r="DG116" i="2" s="1"/>
  <c r="DE116" i="2"/>
  <c r="DF116" i="2"/>
  <c r="DC117" i="2"/>
  <c r="DD117" i="2" l="1"/>
  <c r="DG117" i="2" s="1"/>
  <c r="DE117" i="2"/>
  <c r="DF117" i="2"/>
  <c r="DC118" i="2"/>
  <c r="DD118" i="2" l="1"/>
  <c r="DG118" i="2" s="1"/>
  <c r="DF118" i="2"/>
  <c r="DE118" i="2"/>
  <c r="DC119" i="2"/>
  <c r="DD119" i="2" l="1"/>
  <c r="DG119" i="2" s="1"/>
  <c r="DE119" i="2"/>
  <c r="DF119" i="2"/>
  <c r="DC120" i="2"/>
  <c r="DD120" i="2" l="1"/>
  <c r="DG120" i="2" s="1"/>
  <c r="DE120" i="2"/>
  <c r="DF120" i="2"/>
  <c r="DC121" i="2"/>
  <c r="DD121" i="2" l="1"/>
  <c r="DG121" i="2" s="1"/>
  <c r="DF121" i="2"/>
  <c r="DE121" i="2"/>
  <c r="DC122" i="2"/>
  <c r="DD122" i="2" l="1"/>
  <c r="DG122" i="2" s="1"/>
  <c r="DE122" i="2"/>
  <c r="DF122" i="2"/>
  <c r="DC123" i="2"/>
  <c r="DD123" i="2" l="1"/>
  <c r="DG123" i="2" s="1"/>
  <c r="DF123" i="2"/>
  <c r="DE123" i="2"/>
  <c r="DC124" i="2"/>
  <c r="DD124" i="2" l="1"/>
  <c r="DG124" i="2" s="1"/>
  <c r="DF124" i="2"/>
  <c r="DE124" i="2"/>
  <c r="DC125" i="2"/>
  <c r="DD125" i="2" l="1"/>
  <c r="DG125" i="2" s="1"/>
  <c r="DF125" i="2"/>
  <c r="DE125" i="2"/>
  <c r="DC126" i="2"/>
  <c r="DD126" i="2" l="1"/>
  <c r="DG126" i="2" s="1"/>
  <c r="DF126" i="2"/>
  <c r="DE126" i="2"/>
  <c r="DC127" i="2"/>
  <c r="DD127" i="2" l="1"/>
  <c r="DG127" i="2" s="1"/>
  <c r="DF127" i="2"/>
  <c r="DE127" i="2"/>
  <c r="DC128" i="2"/>
  <c r="DD128" i="2" l="1"/>
  <c r="DG128" i="2" s="1"/>
  <c r="DE128" i="2"/>
  <c r="DF128" i="2"/>
  <c r="DC129" i="2"/>
  <c r="DD129" i="2" l="1"/>
  <c r="DG129" i="2" s="1"/>
  <c r="DE129" i="2"/>
  <c r="DF129" i="2"/>
  <c r="DC130" i="2"/>
  <c r="DD130" i="2" l="1"/>
  <c r="DG130" i="2" s="1"/>
  <c r="DF130" i="2"/>
  <c r="DE130" i="2"/>
  <c r="DC131" i="2"/>
  <c r="DD131" i="2" l="1"/>
  <c r="DG131" i="2" s="1"/>
  <c r="DE131" i="2"/>
  <c r="DF131" i="2"/>
  <c r="DC132" i="2"/>
  <c r="DD132" i="2" l="1"/>
  <c r="DG132" i="2" s="1"/>
  <c r="DF132" i="2"/>
  <c r="DE132" i="2"/>
  <c r="DC133" i="2"/>
  <c r="DD133" i="2" l="1"/>
  <c r="DG133" i="2" s="1"/>
  <c r="DE133" i="2"/>
  <c r="DF133" i="2"/>
  <c r="DC134" i="2"/>
  <c r="DD134" i="2" l="1"/>
  <c r="DG134" i="2" s="1"/>
  <c r="DF134" i="2"/>
  <c r="DE134" i="2"/>
  <c r="DC135" i="2"/>
  <c r="DD135" i="2" l="1"/>
  <c r="DG135" i="2" s="1"/>
  <c r="DF135" i="2"/>
  <c r="DE135" i="2"/>
  <c r="DC136" i="2"/>
  <c r="DD136" i="2" l="1"/>
  <c r="DG136" i="2" s="1"/>
  <c r="DE136" i="2"/>
  <c r="DF136" i="2"/>
  <c r="DC137" i="2"/>
  <c r="DD137" i="2" l="1"/>
  <c r="DG137" i="2" s="1"/>
  <c r="DF137" i="2"/>
  <c r="DE137" i="2"/>
  <c r="DC138" i="2"/>
  <c r="DD138" i="2" l="1"/>
  <c r="DG138" i="2" s="1"/>
  <c r="DF138" i="2"/>
  <c r="DE138" i="2"/>
  <c r="DC139" i="2"/>
  <c r="DD139" i="2" l="1"/>
  <c r="DG139" i="2" s="1"/>
  <c r="DE139" i="2"/>
  <c r="DF139" i="2"/>
  <c r="DC140" i="2"/>
  <c r="DD140" i="2" l="1"/>
  <c r="DG140" i="2" s="1"/>
  <c r="DF140" i="2"/>
  <c r="DE140" i="2"/>
  <c r="DC141" i="2"/>
  <c r="DD141" i="2" l="1"/>
  <c r="DG141" i="2" s="1"/>
  <c r="DF141" i="2"/>
  <c r="DE141" i="2"/>
  <c r="DC142" i="2"/>
  <c r="DD142" i="2" l="1"/>
  <c r="DG142" i="2" s="1"/>
  <c r="DF142" i="2"/>
  <c r="DE142" i="2"/>
  <c r="DC143" i="2"/>
  <c r="DD143" i="2" l="1"/>
  <c r="DG143" i="2" s="1"/>
  <c r="DE143" i="2"/>
  <c r="DF143" i="2"/>
  <c r="DC144" i="2"/>
  <c r="DD144" i="2" l="1"/>
  <c r="DG144" i="2" s="1"/>
  <c r="DF144" i="2"/>
  <c r="DE144" i="2"/>
  <c r="DC145" i="2"/>
  <c r="DD145" i="2" l="1"/>
  <c r="DG145" i="2" s="1"/>
  <c r="DF145" i="2"/>
  <c r="DE145" i="2"/>
  <c r="DC146" i="2"/>
  <c r="DD146" i="2" l="1"/>
  <c r="DG146" i="2" s="1"/>
  <c r="DE146" i="2"/>
  <c r="DF146" i="2"/>
  <c r="DC147" i="2"/>
  <c r="DD147" i="2" l="1"/>
  <c r="DG147" i="2" s="1"/>
  <c r="DE147" i="2"/>
  <c r="DF147" i="2"/>
  <c r="DC148" i="2"/>
  <c r="DD148" i="2" l="1"/>
  <c r="DG148" i="2" s="1"/>
  <c r="DE148" i="2"/>
  <c r="DF148" i="2"/>
  <c r="DC149" i="2"/>
  <c r="DD149" i="2" l="1"/>
  <c r="DG149" i="2" s="1"/>
  <c r="DE149" i="2"/>
  <c r="DF149" i="2"/>
  <c r="DC150" i="2"/>
  <c r="DD150" i="2" l="1"/>
  <c r="DG150" i="2" s="1"/>
  <c r="DE150" i="2"/>
  <c r="DF150" i="2"/>
  <c r="DC151" i="2"/>
  <c r="DD151" i="2" l="1"/>
  <c r="DG151" i="2" s="1"/>
  <c r="DE151" i="2"/>
  <c r="DF151" i="2"/>
  <c r="DC152" i="2"/>
  <c r="DD152" i="2" l="1"/>
  <c r="DG152" i="2" s="1"/>
  <c r="DF152" i="2"/>
  <c r="DE152" i="2"/>
  <c r="DC153" i="2"/>
  <c r="DD153" i="2" l="1"/>
  <c r="DG153" i="2" s="1"/>
  <c r="DE153" i="2"/>
  <c r="DF153" i="2"/>
  <c r="DC154" i="2"/>
  <c r="DD154" i="2" l="1"/>
  <c r="DG154" i="2" s="1"/>
  <c r="DE154" i="2"/>
  <c r="DF154" i="2"/>
  <c r="DC155" i="2"/>
  <c r="DD155" i="2" l="1"/>
  <c r="DG155" i="2" s="1"/>
  <c r="DF155" i="2"/>
  <c r="DE155" i="2"/>
  <c r="DC156" i="2"/>
  <c r="DD156" i="2" l="1"/>
  <c r="DG156" i="2" s="1"/>
  <c r="DE156" i="2"/>
  <c r="DF156" i="2"/>
  <c r="DC157" i="2"/>
  <c r="DD157" i="2" l="1"/>
  <c r="DG157" i="2" s="1"/>
  <c r="DF157" i="2"/>
  <c r="DE157" i="2"/>
  <c r="DC158" i="2"/>
  <c r="DD158" i="2" l="1"/>
  <c r="DG158" i="2" s="1"/>
  <c r="DF158" i="2"/>
  <c r="DE158" i="2"/>
  <c r="DC159" i="2"/>
  <c r="DD159" i="2" l="1"/>
  <c r="DG159" i="2" s="1"/>
  <c r="DF159" i="2"/>
  <c r="DE159" i="2"/>
  <c r="DC160" i="2"/>
  <c r="DD160" i="2" l="1"/>
  <c r="DG160" i="2" s="1"/>
  <c r="DE160" i="2"/>
  <c r="DF160" i="2"/>
  <c r="DC161" i="2"/>
  <c r="DD161" i="2" l="1"/>
  <c r="DG161" i="2" s="1"/>
  <c r="DE161" i="2"/>
  <c r="DF161" i="2"/>
  <c r="DC162" i="2"/>
  <c r="DD162" i="2" l="1"/>
  <c r="DG162" i="2" s="1"/>
  <c r="DE162" i="2"/>
  <c r="DF162" i="2"/>
  <c r="DC163" i="2"/>
  <c r="DD163" i="2" l="1"/>
  <c r="DG163" i="2" s="1"/>
  <c r="DE163" i="2"/>
  <c r="DF163" i="2"/>
  <c r="DC164" i="2"/>
  <c r="DD164" i="2" l="1"/>
  <c r="DG164" i="2" s="1"/>
  <c r="DF164" i="2"/>
  <c r="DE164" i="2"/>
  <c r="DC165" i="2"/>
  <c r="DD165" i="2" l="1"/>
  <c r="DG165" i="2" s="1"/>
  <c r="DF165" i="2"/>
  <c r="DE165" i="2"/>
  <c r="DC166" i="2"/>
  <c r="DD166" i="2" l="1"/>
  <c r="DG166" i="2" s="1"/>
  <c r="DF166" i="2"/>
  <c r="DE166" i="2"/>
  <c r="DC167" i="2"/>
  <c r="DD167" i="2" l="1"/>
  <c r="DG167" i="2" s="1"/>
  <c r="DF167" i="2"/>
  <c r="DE167" i="2"/>
  <c r="DC168" i="2"/>
  <c r="DD168" i="2" l="1"/>
  <c r="DG168" i="2" s="1"/>
  <c r="DF168" i="2"/>
  <c r="DE168" i="2"/>
  <c r="DC169" i="2"/>
  <c r="DD169" i="2" l="1"/>
  <c r="DG169" i="2" s="1"/>
  <c r="DE169" i="2"/>
  <c r="DF169" i="2"/>
  <c r="DC170" i="2"/>
  <c r="DD170" i="2" l="1"/>
  <c r="DG170" i="2" s="1"/>
  <c r="DF170" i="2"/>
  <c r="DE170" i="2"/>
  <c r="DC171" i="2"/>
  <c r="DD171" i="2" l="1"/>
  <c r="DG171" i="2" s="1"/>
  <c r="DF171" i="2"/>
  <c r="DE171" i="2"/>
  <c r="DC172" i="2"/>
  <c r="DD172" i="2" l="1"/>
  <c r="DG172" i="2" s="1"/>
  <c r="DE172" i="2"/>
  <c r="DF172" i="2"/>
  <c r="DC173" i="2"/>
  <c r="DD173" i="2" l="1"/>
  <c r="DG173" i="2" s="1"/>
  <c r="DF173" i="2"/>
  <c r="DE173" i="2"/>
  <c r="DC174" i="2"/>
  <c r="DD174" i="2" l="1"/>
  <c r="DG174" i="2" s="1"/>
  <c r="DE174" i="2"/>
  <c r="DF174" i="2"/>
  <c r="DC175" i="2"/>
  <c r="DD175" i="2" l="1"/>
  <c r="DG175" i="2" s="1"/>
  <c r="DF175" i="2"/>
  <c r="DE175" i="2"/>
  <c r="DC176" i="2"/>
  <c r="DD176" i="2" l="1"/>
  <c r="DG176" i="2" s="1"/>
  <c r="DF176" i="2"/>
  <c r="DE176" i="2"/>
  <c r="DC177" i="2"/>
  <c r="DD177" i="2" l="1"/>
  <c r="DG177" i="2" s="1"/>
  <c r="DF177" i="2"/>
  <c r="DE177" i="2"/>
  <c r="DC178" i="2"/>
  <c r="DD178" i="2" l="1"/>
  <c r="DG178" i="2" s="1"/>
  <c r="DF178" i="2"/>
  <c r="DE178" i="2"/>
  <c r="DC179" i="2"/>
  <c r="DD179" i="2" l="1"/>
  <c r="DG179" i="2" s="1"/>
  <c r="DE179" i="2"/>
  <c r="DF179" i="2"/>
  <c r="DC180" i="2"/>
  <c r="DD180" i="2" l="1"/>
  <c r="DG180" i="2" s="1"/>
  <c r="DF180" i="2"/>
  <c r="DE180" i="2"/>
  <c r="DC181" i="2"/>
  <c r="DD181" i="2" l="1"/>
  <c r="DG181" i="2" s="1"/>
  <c r="DF181" i="2"/>
  <c r="DE181" i="2"/>
  <c r="DC182" i="2"/>
  <c r="DD182" i="2" l="1"/>
  <c r="DG182" i="2" s="1"/>
  <c r="DE182" i="2"/>
  <c r="DF182" i="2"/>
  <c r="DC183" i="2"/>
  <c r="DD183" i="2" l="1"/>
  <c r="DG183" i="2" s="1"/>
  <c r="DF183" i="2"/>
  <c r="DE183" i="2"/>
  <c r="DC184" i="2"/>
  <c r="DD184" i="2" l="1"/>
  <c r="DG184" i="2" s="1"/>
  <c r="DF184" i="2"/>
  <c r="DE184" i="2"/>
  <c r="DC185" i="2"/>
  <c r="DD185" i="2" l="1"/>
  <c r="DG185" i="2" s="1"/>
  <c r="DF185" i="2"/>
  <c r="DE185" i="2"/>
  <c r="DC186" i="2"/>
  <c r="DD186" i="2" l="1"/>
  <c r="DG186" i="2" s="1"/>
  <c r="DE186" i="2"/>
  <c r="DF186" i="2"/>
  <c r="DC187" i="2"/>
  <c r="DD187" i="2" l="1"/>
  <c r="DG187" i="2" s="1"/>
  <c r="DE187" i="2"/>
  <c r="DF187" i="2"/>
  <c r="DC188" i="2"/>
  <c r="DD188" i="2" l="1"/>
  <c r="DG188" i="2" s="1"/>
  <c r="DF188" i="2"/>
  <c r="DE188" i="2"/>
  <c r="DC189" i="2"/>
  <c r="DD189" i="2" l="1"/>
  <c r="DG189" i="2" s="1"/>
  <c r="DF189" i="2"/>
  <c r="DE189" i="2"/>
  <c r="DC190" i="2"/>
  <c r="DD190" i="2" l="1"/>
  <c r="DG190" i="2" s="1"/>
  <c r="DF190" i="2"/>
  <c r="DE190" i="2"/>
  <c r="DC191" i="2"/>
  <c r="DD191" i="2" l="1"/>
  <c r="DG191" i="2" s="1"/>
  <c r="DE191" i="2"/>
  <c r="DF191" i="2"/>
  <c r="DC192" i="2"/>
  <c r="DD192" i="2" l="1"/>
  <c r="DG192" i="2" s="1"/>
  <c r="DE192" i="2"/>
  <c r="DF192" i="2"/>
  <c r="DC193" i="2"/>
  <c r="DD193" i="2" l="1"/>
  <c r="DG193" i="2" s="1"/>
  <c r="DF193" i="2"/>
  <c r="DE193" i="2"/>
  <c r="DC194" i="2"/>
  <c r="DD194" i="2" l="1"/>
  <c r="DG194" i="2" s="1"/>
  <c r="DF194" i="2"/>
  <c r="DE194" i="2"/>
  <c r="DC195" i="2"/>
  <c r="DD195" i="2" l="1"/>
  <c r="DG195" i="2" s="1"/>
  <c r="DE195" i="2"/>
  <c r="DF195" i="2"/>
  <c r="DC196" i="2"/>
  <c r="DD196" i="2" l="1"/>
  <c r="DG196" i="2" s="1"/>
  <c r="DF196" i="2"/>
  <c r="DE196" i="2"/>
  <c r="DC197" i="2"/>
  <c r="DD197" i="2" l="1"/>
  <c r="DG197" i="2" s="1"/>
  <c r="DF197" i="2"/>
  <c r="DE197" i="2"/>
  <c r="DC198" i="2"/>
  <c r="DD198" i="2" l="1"/>
  <c r="DG198" i="2" s="1"/>
  <c r="DF198" i="2"/>
  <c r="DE198" i="2"/>
  <c r="DC199" i="2"/>
  <c r="DD199" i="2" l="1"/>
  <c r="DG199" i="2" s="1"/>
  <c r="DF199" i="2"/>
  <c r="DE199" i="2"/>
  <c r="DC200" i="2"/>
  <c r="DD200" i="2" l="1"/>
  <c r="DG200" i="2" s="1"/>
  <c r="DF200" i="2"/>
  <c r="DE200" i="2"/>
  <c r="DC201" i="2"/>
  <c r="DD201" i="2" l="1"/>
  <c r="DG201" i="2" s="1"/>
  <c r="DF201" i="2"/>
  <c r="DE201" i="2"/>
  <c r="DC202" i="2"/>
  <c r="DD202" i="2" l="1"/>
  <c r="DG202" i="2" s="1"/>
  <c r="DF202" i="2"/>
  <c r="DE202" i="2"/>
  <c r="DC203" i="2"/>
  <c r="DD203" i="2" l="1"/>
  <c r="DG203" i="2" s="1"/>
  <c r="DE203" i="2"/>
  <c r="DF203" i="2"/>
  <c r="DC204" i="2"/>
  <c r="DD204" i="2" l="1"/>
  <c r="DG204" i="2" s="1"/>
  <c r="DE204" i="2"/>
  <c r="DF204" i="2"/>
  <c r="DC205" i="2"/>
  <c r="DD205" i="2" l="1"/>
  <c r="DG205" i="2" s="1"/>
  <c r="DE205" i="2"/>
  <c r="DF205" i="2"/>
  <c r="DC206" i="2"/>
  <c r="DD206" i="2" l="1"/>
  <c r="DG206" i="2" s="1"/>
  <c r="DE206" i="2"/>
  <c r="DF206" i="2"/>
  <c r="DC207" i="2"/>
  <c r="DD207" i="2" l="1"/>
  <c r="DG207" i="2" s="1"/>
  <c r="DE207" i="2"/>
  <c r="DF207" i="2"/>
  <c r="DC208" i="2"/>
  <c r="DD208" i="2" l="1"/>
  <c r="DG208" i="2" s="1"/>
  <c r="DE208" i="2"/>
  <c r="DF208" i="2"/>
  <c r="DC209" i="2"/>
  <c r="DD209" i="2" l="1"/>
  <c r="DG209" i="2" s="1"/>
  <c r="DF209" i="2"/>
  <c r="DE209" i="2"/>
  <c r="DC210" i="2"/>
  <c r="DD210" i="2" l="1"/>
  <c r="DG210" i="2" s="1"/>
  <c r="DF210" i="2"/>
  <c r="DE210" i="2"/>
  <c r="DC211" i="2"/>
  <c r="DD211" i="2" l="1"/>
  <c r="DG211" i="2" s="1"/>
  <c r="DE211" i="2"/>
  <c r="DF211" i="2"/>
  <c r="DC212" i="2"/>
  <c r="DD212" i="2" l="1"/>
  <c r="DG212" i="2" s="1"/>
  <c r="DE212" i="2"/>
  <c r="DF212" i="2"/>
  <c r="DC213" i="2"/>
  <c r="DD213" i="2" l="1"/>
  <c r="DG213" i="2" s="1"/>
  <c r="DE213" i="2"/>
  <c r="DF213" i="2"/>
  <c r="DC214" i="2"/>
  <c r="DD214" i="2" l="1"/>
  <c r="DG214" i="2" s="1"/>
  <c r="DF214" i="2"/>
  <c r="DE214" i="2"/>
  <c r="DC215" i="2"/>
  <c r="DD215" i="2" l="1"/>
  <c r="DG215" i="2" s="1"/>
  <c r="DF215" i="2"/>
  <c r="DE215" i="2"/>
  <c r="DC216" i="2"/>
  <c r="DD216" i="2" l="1"/>
  <c r="DG216" i="2" s="1"/>
  <c r="DE216" i="2"/>
  <c r="DF216" i="2"/>
  <c r="DC217" i="2"/>
  <c r="DD217" i="2" l="1"/>
  <c r="DG217" i="2" s="1"/>
  <c r="DE217" i="2"/>
  <c r="DF217" i="2"/>
  <c r="DC218" i="2"/>
  <c r="DD218" i="2" l="1"/>
  <c r="DG218" i="2" s="1"/>
  <c r="DE218" i="2"/>
  <c r="DF218" i="2"/>
  <c r="DC219" i="2"/>
  <c r="DD219" i="2" l="1"/>
  <c r="DG219" i="2" s="1"/>
  <c r="DE219" i="2"/>
  <c r="DF219" i="2"/>
  <c r="DC220" i="2"/>
  <c r="DD220" i="2" l="1"/>
  <c r="DG220" i="2" s="1"/>
  <c r="DF220" i="2"/>
  <c r="DE220" i="2"/>
  <c r="DC221" i="2"/>
  <c r="DD221" i="2" l="1"/>
  <c r="DG221" i="2" s="1"/>
  <c r="DF221" i="2"/>
  <c r="DE221" i="2"/>
  <c r="DC222" i="2"/>
  <c r="DD222" i="2" l="1"/>
  <c r="DG222" i="2" s="1"/>
  <c r="DF222" i="2"/>
  <c r="DE222" i="2"/>
  <c r="DC223" i="2"/>
  <c r="DD223" i="2" l="1"/>
  <c r="DG223" i="2" s="1"/>
  <c r="DE223" i="2"/>
  <c r="DF223" i="2"/>
  <c r="DC224" i="2"/>
  <c r="DD224" i="2" l="1"/>
  <c r="DG224" i="2" s="1"/>
  <c r="DF224" i="2"/>
  <c r="DE224" i="2"/>
  <c r="DC225" i="2"/>
  <c r="DD225" i="2" l="1"/>
  <c r="DG225" i="2" s="1"/>
  <c r="DE225" i="2"/>
  <c r="DF225" i="2"/>
  <c r="DC226" i="2"/>
  <c r="DD226" i="2" l="1"/>
  <c r="DG226" i="2" s="1"/>
  <c r="DF226" i="2"/>
  <c r="DE226" i="2"/>
  <c r="DC227" i="2"/>
  <c r="DD227" i="2" l="1"/>
  <c r="DG227" i="2" s="1"/>
  <c r="DF227" i="2"/>
  <c r="DE227" i="2"/>
  <c r="DC228" i="2"/>
  <c r="DD228" i="2" l="1"/>
  <c r="DG228" i="2" s="1"/>
  <c r="DF228" i="2"/>
  <c r="DE228" i="2"/>
  <c r="DC229" i="2"/>
  <c r="DD229" i="2" l="1"/>
  <c r="DG229" i="2" s="1"/>
  <c r="DE229" i="2"/>
  <c r="DF229" i="2"/>
  <c r="DC230" i="2"/>
  <c r="DD230" i="2" l="1"/>
  <c r="DG230" i="2" s="1"/>
  <c r="DE230" i="2"/>
  <c r="DF230" i="2"/>
  <c r="DC231" i="2"/>
  <c r="DD231" i="2" l="1"/>
  <c r="DG231" i="2" s="1"/>
  <c r="DE231" i="2"/>
  <c r="DF231" i="2"/>
  <c r="DC232" i="2"/>
  <c r="DD232" i="2" l="1"/>
  <c r="DG232" i="2" s="1"/>
  <c r="DE232" i="2"/>
  <c r="DF232" i="2"/>
  <c r="DC233" i="2"/>
  <c r="DD233" i="2" l="1"/>
  <c r="DG233" i="2" s="1"/>
  <c r="DE233" i="2"/>
  <c r="DF233" i="2"/>
  <c r="DC234" i="2"/>
  <c r="DD234" i="2" l="1"/>
  <c r="DG234" i="2" s="1"/>
  <c r="DF234" i="2"/>
  <c r="DE234" i="2"/>
  <c r="DC235" i="2"/>
  <c r="DD235" i="2" l="1"/>
  <c r="DG235" i="2" s="1"/>
  <c r="DE235" i="2"/>
  <c r="DF235" i="2"/>
  <c r="DC236" i="2"/>
  <c r="DD236" i="2" l="1"/>
  <c r="DG236" i="2" s="1"/>
  <c r="DE236" i="2"/>
  <c r="DF236" i="2"/>
  <c r="DC237" i="2"/>
  <c r="DD237" i="2" l="1"/>
  <c r="DG237" i="2" s="1"/>
  <c r="DF237" i="2"/>
  <c r="DE237" i="2"/>
  <c r="DC238" i="2"/>
  <c r="DD238" i="2" l="1"/>
  <c r="DG238" i="2" s="1"/>
  <c r="DE238" i="2"/>
  <c r="DF238" i="2"/>
  <c r="DC239" i="2"/>
  <c r="DD239" i="2" l="1"/>
  <c r="DG239" i="2" s="1"/>
  <c r="DF239" i="2"/>
  <c r="DE239" i="2"/>
  <c r="DC240" i="2"/>
  <c r="DD240" i="2" l="1"/>
  <c r="DG240" i="2" s="1"/>
  <c r="DF240" i="2"/>
  <c r="DE240" i="2"/>
  <c r="DC241" i="2"/>
  <c r="DD241" i="2" l="1"/>
  <c r="DG241" i="2" s="1"/>
  <c r="DE241" i="2"/>
  <c r="DF241" i="2"/>
  <c r="DC242" i="2"/>
  <c r="DD242" i="2" l="1"/>
  <c r="DG242" i="2" s="1"/>
  <c r="DE242" i="2"/>
  <c r="DF242" i="2"/>
  <c r="DC243" i="2"/>
  <c r="DD243" i="2" l="1"/>
  <c r="DG243" i="2" s="1"/>
  <c r="DF243" i="2"/>
  <c r="DE243" i="2"/>
  <c r="DC244" i="2"/>
  <c r="DD244" i="2" l="1"/>
  <c r="DG244" i="2" s="1"/>
  <c r="DE244" i="2"/>
  <c r="DF244" i="2"/>
  <c r="DC245" i="2"/>
  <c r="DD245" i="2" l="1"/>
  <c r="DG245" i="2" s="1"/>
  <c r="DF245" i="2"/>
  <c r="DE245" i="2"/>
  <c r="DC246" i="2"/>
  <c r="DD246" i="2" l="1"/>
  <c r="DG246" i="2" s="1"/>
  <c r="DE246" i="2"/>
  <c r="DF246" i="2"/>
  <c r="DC247" i="2"/>
  <c r="DD247" i="2" l="1"/>
  <c r="DG247" i="2" s="1"/>
  <c r="DE247" i="2"/>
  <c r="DF247" i="2"/>
  <c r="DC248" i="2"/>
  <c r="DD248" i="2" l="1"/>
  <c r="DG248" i="2" s="1"/>
  <c r="DF248" i="2"/>
  <c r="DE248" i="2"/>
  <c r="DC249" i="2"/>
  <c r="DD249" i="2" l="1"/>
  <c r="DG249" i="2" s="1"/>
  <c r="DF249" i="2"/>
  <c r="DE249" i="2"/>
  <c r="DC250" i="2"/>
  <c r="DD250" i="2" l="1"/>
  <c r="DG250" i="2" s="1"/>
  <c r="DF250" i="2"/>
  <c r="DE250" i="2"/>
  <c r="DC251" i="2"/>
  <c r="DD251" i="2" l="1"/>
  <c r="DG251" i="2" s="1"/>
  <c r="DE251" i="2"/>
  <c r="DF251" i="2"/>
  <c r="DC252" i="2"/>
  <c r="DD252" i="2" l="1"/>
  <c r="DG252" i="2" s="1"/>
  <c r="DE252" i="2"/>
  <c r="DF252" i="2"/>
  <c r="DC253" i="2"/>
  <c r="DD253" i="2" l="1"/>
  <c r="DG253" i="2" s="1"/>
  <c r="DE253" i="2"/>
  <c r="DF253" i="2"/>
  <c r="DC254" i="2"/>
  <c r="DD254" i="2" l="1"/>
  <c r="DG254" i="2" s="1"/>
  <c r="DE254" i="2"/>
  <c r="DF254" i="2"/>
  <c r="DC255" i="2"/>
  <c r="DD255" i="2" l="1"/>
  <c r="DG255" i="2" s="1"/>
  <c r="DF255" i="2"/>
  <c r="DE255" i="2"/>
  <c r="DC256" i="2"/>
  <c r="DD256" i="2" l="1"/>
  <c r="DG256" i="2" s="1"/>
  <c r="DE256" i="2"/>
  <c r="DF256" i="2"/>
  <c r="DC257" i="2"/>
  <c r="DD257" i="2" l="1"/>
  <c r="DG257" i="2" s="1"/>
  <c r="DF257" i="2"/>
  <c r="DE257" i="2"/>
  <c r="DC258" i="2"/>
  <c r="DD258" i="2" l="1"/>
  <c r="DG258" i="2" s="1"/>
  <c r="DE258" i="2"/>
  <c r="DF258" i="2"/>
  <c r="DC259" i="2"/>
  <c r="DD259" i="2" l="1"/>
  <c r="DG259" i="2" s="1"/>
  <c r="DF259" i="2"/>
  <c r="DE259" i="2"/>
  <c r="DC260" i="2"/>
  <c r="DD260" i="2" l="1"/>
  <c r="DG260" i="2" s="1"/>
  <c r="DE260" i="2"/>
  <c r="DF260" i="2"/>
  <c r="DC261" i="2"/>
  <c r="DD261" i="2" l="1"/>
  <c r="DG261" i="2" s="1"/>
  <c r="DF261" i="2"/>
  <c r="DE261" i="2"/>
  <c r="DC262" i="2"/>
  <c r="DD262" i="2" l="1"/>
  <c r="DG262" i="2" s="1"/>
  <c r="DE262" i="2"/>
  <c r="DF262" i="2"/>
  <c r="DC263" i="2"/>
  <c r="DD263" i="2" l="1"/>
  <c r="DG263" i="2" s="1"/>
  <c r="DE263" i="2"/>
  <c r="DF263" i="2"/>
  <c r="DC264" i="2"/>
  <c r="DD264" i="2" l="1"/>
  <c r="DG264" i="2" s="1"/>
  <c r="DF264" i="2"/>
  <c r="DE264" i="2"/>
  <c r="DC265" i="2"/>
  <c r="DD265" i="2" l="1"/>
  <c r="DG265" i="2" s="1"/>
  <c r="DE265" i="2"/>
  <c r="DF265" i="2"/>
  <c r="DC266" i="2"/>
  <c r="DD266" i="2" l="1"/>
  <c r="DG266" i="2" s="1"/>
  <c r="DF266" i="2"/>
  <c r="DE266" i="2"/>
  <c r="DC267" i="2"/>
  <c r="DD267" i="2" l="1"/>
  <c r="DG267" i="2" s="1"/>
  <c r="DF267" i="2"/>
  <c r="DE267" i="2"/>
  <c r="DC268" i="2"/>
  <c r="DD268" i="2" l="1"/>
  <c r="DG268" i="2" s="1"/>
  <c r="DE268" i="2"/>
  <c r="DF268" i="2"/>
  <c r="DC269" i="2"/>
  <c r="DD269" i="2" l="1"/>
  <c r="DG269" i="2" s="1"/>
  <c r="DE269" i="2"/>
  <c r="DF269" i="2"/>
  <c r="DC270" i="2"/>
  <c r="DD270" i="2" l="1"/>
  <c r="DG270" i="2" s="1"/>
  <c r="DF270" i="2"/>
  <c r="DE270" i="2"/>
  <c r="DC271" i="2"/>
  <c r="DD271" i="2" l="1"/>
  <c r="DG271" i="2" s="1"/>
  <c r="DE271" i="2"/>
  <c r="DF271" i="2"/>
  <c r="DC272" i="2"/>
  <c r="DD272" i="2" l="1"/>
  <c r="DG272" i="2" s="1"/>
  <c r="DF272" i="2"/>
  <c r="DE272" i="2"/>
  <c r="DC273" i="2"/>
  <c r="DD273" i="2" l="1"/>
  <c r="DG273" i="2" s="1"/>
  <c r="DE273" i="2"/>
  <c r="DF273" i="2"/>
  <c r="DC274" i="2"/>
  <c r="DD274" i="2" l="1"/>
  <c r="DG274" i="2" s="1"/>
  <c r="DF274" i="2"/>
  <c r="DE274" i="2"/>
  <c r="DC275" i="2"/>
  <c r="DD275" i="2" l="1"/>
  <c r="DG275" i="2" s="1"/>
  <c r="DF275" i="2"/>
  <c r="DE275" i="2"/>
  <c r="DC276" i="2"/>
  <c r="DD276" i="2" l="1"/>
  <c r="DG276" i="2" s="1"/>
  <c r="DE276" i="2"/>
  <c r="DF276" i="2"/>
  <c r="DC277" i="2"/>
  <c r="DD277" i="2" l="1"/>
  <c r="DG277" i="2" s="1"/>
  <c r="DE277" i="2"/>
  <c r="DF277" i="2"/>
  <c r="DC278" i="2"/>
  <c r="DD278" i="2" l="1"/>
  <c r="DG278" i="2" s="1"/>
  <c r="DE278" i="2"/>
  <c r="DF278" i="2"/>
  <c r="DC279" i="2"/>
  <c r="DD279" i="2" l="1"/>
  <c r="DG279" i="2" s="1"/>
  <c r="DF279" i="2"/>
  <c r="DE279" i="2"/>
  <c r="DC280" i="2"/>
  <c r="DD280" i="2" l="1"/>
  <c r="DG280" i="2" s="1"/>
  <c r="DF280" i="2"/>
  <c r="DE280" i="2"/>
  <c r="DC281" i="2"/>
  <c r="DD281" i="2" l="1"/>
  <c r="DG281" i="2" s="1"/>
  <c r="DE281" i="2"/>
  <c r="DF281" i="2"/>
  <c r="DC282" i="2"/>
  <c r="DD282" i="2" l="1"/>
  <c r="DG282" i="2" s="1"/>
  <c r="DE282" i="2"/>
  <c r="DF282" i="2"/>
  <c r="DC283" i="2"/>
  <c r="DD283" i="2" l="1"/>
  <c r="DG283" i="2" s="1"/>
  <c r="DF283" i="2"/>
  <c r="DE283" i="2"/>
  <c r="DC284" i="2"/>
  <c r="DD284" i="2" l="1"/>
  <c r="DG284" i="2" s="1"/>
  <c r="DF284" i="2"/>
  <c r="DE284" i="2"/>
  <c r="DC285" i="2"/>
  <c r="DD285" i="2" l="1"/>
  <c r="DG285" i="2" s="1"/>
  <c r="DE285" i="2"/>
  <c r="DF285" i="2"/>
  <c r="DC286" i="2"/>
  <c r="DD286" i="2" l="1"/>
  <c r="DG286" i="2" s="1"/>
  <c r="DE286" i="2"/>
  <c r="DF286" i="2"/>
  <c r="DC287" i="2"/>
  <c r="DD287" i="2" l="1"/>
  <c r="DG287" i="2" s="1"/>
  <c r="DE287" i="2"/>
  <c r="DF287" i="2"/>
  <c r="DC288" i="2"/>
  <c r="DD288" i="2" l="1"/>
  <c r="DG288" i="2" s="1"/>
  <c r="DE288" i="2"/>
  <c r="DF288" i="2"/>
  <c r="DC289" i="2"/>
  <c r="DD289" i="2" l="1"/>
  <c r="DG289" i="2" s="1"/>
  <c r="DF289" i="2"/>
  <c r="DE289" i="2"/>
  <c r="DC290" i="2"/>
  <c r="DD290" i="2" l="1"/>
  <c r="DG290" i="2" s="1"/>
  <c r="DE290" i="2"/>
  <c r="DF290" i="2"/>
  <c r="DC291" i="2"/>
  <c r="DD291" i="2" l="1"/>
  <c r="DG291" i="2" s="1"/>
  <c r="DE291" i="2"/>
  <c r="DF291" i="2"/>
  <c r="DC292" i="2"/>
  <c r="DD292" i="2" l="1"/>
  <c r="DG292" i="2" s="1"/>
  <c r="DE292" i="2"/>
  <c r="DF292" i="2"/>
  <c r="DC293" i="2"/>
  <c r="DD293" i="2" l="1"/>
  <c r="DG293" i="2" s="1"/>
  <c r="DE293" i="2"/>
  <c r="DF293" i="2"/>
  <c r="DC294" i="2"/>
  <c r="DD294" i="2" l="1"/>
  <c r="DG294" i="2" s="1"/>
  <c r="DE294" i="2"/>
  <c r="DF294" i="2"/>
  <c r="DC295" i="2"/>
  <c r="DD295" i="2" l="1"/>
  <c r="DG295" i="2" s="1"/>
  <c r="DF295" i="2"/>
  <c r="DE295" i="2"/>
  <c r="DC296" i="2"/>
  <c r="DD296" i="2" l="1"/>
  <c r="DG296" i="2" s="1"/>
  <c r="DE296" i="2"/>
  <c r="DF296" i="2"/>
  <c r="DC297" i="2"/>
  <c r="DD297" i="2" l="1"/>
  <c r="DG297" i="2" s="1"/>
  <c r="DE297" i="2"/>
  <c r="DF297" i="2"/>
  <c r="DC298" i="2"/>
  <c r="DD298" i="2" l="1"/>
  <c r="DG298" i="2" s="1"/>
  <c r="DE298" i="2"/>
  <c r="DF298" i="2"/>
  <c r="DC299" i="2"/>
  <c r="DD299" i="2" l="1"/>
  <c r="DG299" i="2" s="1"/>
  <c r="DE299" i="2"/>
  <c r="DF299" i="2"/>
  <c r="DC300" i="2"/>
  <c r="DD300" i="2" l="1"/>
  <c r="DG300" i="2" s="1"/>
  <c r="DF300" i="2"/>
  <c r="DE300" i="2"/>
  <c r="DC301" i="2"/>
  <c r="DD301" i="2" l="1"/>
  <c r="DG301" i="2" s="1"/>
  <c r="DE301" i="2"/>
  <c r="DF301" i="2"/>
  <c r="DC302" i="2"/>
  <c r="DD302" i="2" l="1"/>
  <c r="DG302" i="2" s="1"/>
  <c r="DE302" i="2"/>
  <c r="DF302" i="2"/>
  <c r="DC303" i="2"/>
  <c r="DD303" i="2" l="1"/>
  <c r="DG303" i="2" s="1"/>
  <c r="DE303" i="2"/>
  <c r="DF303" i="2"/>
  <c r="DC304" i="2"/>
  <c r="DD304" i="2" l="1"/>
  <c r="DG304" i="2" s="1"/>
  <c r="DE304" i="2"/>
  <c r="DF304" i="2"/>
  <c r="DC305" i="2"/>
  <c r="DD305" i="2" l="1"/>
  <c r="DG305" i="2" s="1"/>
  <c r="DF305" i="2"/>
  <c r="DE305" i="2"/>
  <c r="DC306" i="2"/>
  <c r="DD306" i="2" l="1"/>
  <c r="DG306" i="2" s="1"/>
  <c r="DF306" i="2"/>
  <c r="DE306" i="2"/>
  <c r="DC307" i="2"/>
  <c r="DD307" i="2" l="1"/>
  <c r="DG307" i="2" s="1"/>
  <c r="DE307" i="2"/>
  <c r="DF307" i="2"/>
  <c r="DC308" i="2"/>
  <c r="DD308" i="2" l="1"/>
  <c r="DG308" i="2" s="1"/>
  <c r="DF308" i="2"/>
  <c r="DE308" i="2"/>
  <c r="DC309" i="2"/>
  <c r="DD309" i="2" l="1"/>
  <c r="DG309" i="2" s="1"/>
  <c r="DF309" i="2"/>
  <c r="DE309" i="2"/>
  <c r="DC310" i="2"/>
  <c r="DD310" i="2" l="1"/>
  <c r="DG310" i="2" s="1"/>
  <c r="DF310" i="2"/>
  <c r="DE310" i="2"/>
  <c r="DC311" i="2"/>
  <c r="DD311" i="2" l="1"/>
  <c r="DG311" i="2" s="1"/>
  <c r="DF311" i="2"/>
  <c r="DE311" i="2"/>
  <c r="DC312" i="2"/>
  <c r="DD312" i="2" l="1"/>
  <c r="DG312" i="2" s="1"/>
  <c r="DE312" i="2"/>
  <c r="DF312" i="2"/>
  <c r="DC313" i="2"/>
  <c r="DD313" i="2" l="1"/>
  <c r="DG313" i="2" s="1"/>
  <c r="DE313" i="2"/>
  <c r="DF313" i="2"/>
  <c r="DC314" i="2"/>
  <c r="DD314" i="2" l="1"/>
  <c r="DG314" i="2" s="1"/>
  <c r="DE314" i="2"/>
  <c r="DF314" i="2"/>
  <c r="DC315" i="2"/>
  <c r="DD315" i="2" l="1"/>
  <c r="DG315" i="2" s="1"/>
  <c r="DE315" i="2"/>
  <c r="DF315" i="2"/>
  <c r="DC316" i="2"/>
  <c r="DD316" i="2" l="1"/>
  <c r="DG316" i="2" s="1"/>
  <c r="DE316" i="2"/>
  <c r="DF316" i="2"/>
  <c r="DC317" i="2"/>
  <c r="DD317" i="2" l="1"/>
  <c r="DG317" i="2" s="1"/>
  <c r="DE317" i="2"/>
  <c r="DF317" i="2"/>
  <c r="DC318" i="2"/>
  <c r="DD318" i="2" l="1"/>
  <c r="DG318" i="2" s="1"/>
  <c r="DF318" i="2"/>
  <c r="DE318" i="2"/>
  <c r="DC319" i="2"/>
  <c r="DD319" i="2" l="1"/>
  <c r="DG319" i="2" s="1"/>
  <c r="DE319" i="2"/>
  <c r="DF319" i="2"/>
  <c r="DC320" i="2"/>
  <c r="DD320" i="2" l="1"/>
  <c r="DG320" i="2" s="1"/>
  <c r="DF320" i="2"/>
  <c r="DE320" i="2"/>
  <c r="DC321" i="2"/>
  <c r="DD321" i="2" l="1"/>
  <c r="DG321" i="2" s="1"/>
  <c r="DF321" i="2"/>
  <c r="DE321" i="2"/>
  <c r="DC322" i="2"/>
  <c r="DD322" i="2" l="1"/>
  <c r="DG322" i="2" s="1"/>
  <c r="DF322" i="2"/>
  <c r="DE322" i="2"/>
  <c r="DC323" i="2"/>
  <c r="DD323" i="2" l="1"/>
  <c r="DG323" i="2" s="1"/>
  <c r="DF323" i="2"/>
  <c r="DE323" i="2"/>
  <c r="DC324" i="2"/>
  <c r="DD324" i="2" l="1"/>
  <c r="DG324" i="2" s="1"/>
  <c r="DF324" i="2"/>
  <c r="DE324" i="2"/>
  <c r="DC325" i="2"/>
  <c r="DD325" i="2" l="1"/>
  <c r="DG325" i="2" s="1"/>
  <c r="DF325" i="2"/>
  <c r="DE325" i="2"/>
  <c r="DC326" i="2"/>
  <c r="DD326" i="2" l="1"/>
  <c r="DG326" i="2" s="1"/>
  <c r="DE326" i="2"/>
  <c r="DF326" i="2"/>
  <c r="DC327" i="2"/>
  <c r="DD327" i="2" l="1"/>
  <c r="DG327" i="2" s="1"/>
  <c r="DE327" i="2"/>
  <c r="DF327" i="2"/>
  <c r="DC328" i="2"/>
  <c r="DD328" i="2" l="1"/>
  <c r="DG328" i="2" s="1"/>
  <c r="DF328" i="2"/>
  <c r="DE328" i="2"/>
  <c r="DC329" i="2"/>
  <c r="DD329" i="2" l="1"/>
  <c r="DG329" i="2" s="1"/>
  <c r="DF329" i="2"/>
  <c r="DE329" i="2"/>
  <c r="DC330" i="2"/>
  <c r="DD330" i="2" l="1"/>
  <c r="DG330" i="2" s="1"/>
  <c r="DE330" i="2"/>
  <c r="DF330" i="2"/>
  <c r="DC331" i="2"/>
  <c r="DD331" i="2" l="1"/>
  <c r="DG331" i="2" s="1"/>
  <c r="DE331" i="2"/>
  <c r="DF331" i="2"/>
  <c r="DC332" i="2"/>
  <c r="DD332" i="2" l="1"/>
  <c r="DG332" i="2" s="1"/>
  <c r="DE332" i="2"/>
  <c r="DF332" i="2"/>
  <c r="DC333" i="2"/>
  <c r="DD333" i="2" l="1"/>
  <c r="DG333" i="2" s="1"/>
  <c r="DF333" i="2"/>
  <c r="DE333" i="2"/>
  <c r="DC334" i="2"/>
  <c r="DD334" i="2" l="1"/>
  <c r="DG334" i="2" s="1"/>
  <c r="DF334" i="2"/>
  <c r="DE334" i="2"/>
  <c r="DC335" i="2"/>
  <c r="DD335" i="2" l="1"/>
  <c r="DG335" i="2" s="1"/>
  <c r="DF335" i="2"/>
  <c r="DE335" i="2"/>
  <c r="DC336" i="2"/>
  <c r="DD336" i="2" l="1"/>
  <c r="DG336" i="2" s="1"/>
  <c r="DF336" i="2"/>
  <c r="DE336" i="2"/>
  <c r="DC337" i="2"/>
  <c r="DD337" i="2" l="1"/>
  <c r="DG337" i="2" s="1"/>
  <c r="DE337" i="2"/>
  <c r="DF337" i="2"/>
  <c r="DC338" i="2"/>
  <c r="DD338" i="2" l="1"/>
  <c r="DG338" i="2" s="1"/>
  <c r="DF338" i="2"/>
  <c r="DE338" i="2"/>
  <c r="DC339" i="2"/>
  <c r="DD339" i="2" l="1"/>
  <c r="DG339" i="2" s="1"/>
  <c r="DF339" i="2"/>
  <c r="DE339" i="2"/>
  <c r="DC340" i="2"/>
  <c r="DD340" i="2" l="1"/>
  <c r="DG340" i="2" s="1"/>
  <c r="DE340" i="2"/>
  <c r="DF340" i="2"/>
  <c r="DC341" i="2"/>
  <c r="DD341" i="2" l="1"/>
  <c r="DG341" i="2" s="1"/>
  <c r="DE341" i="2"/>
  <c r="DF341" i="2"/>
  <c r="DC342" i="2"/>
  <c r="DD342" i="2" l="1"/>
  <c r="DG342" i="2" s="1"/>
  <c r="DF342" i="2"/>
  <c r="DE342" i="2"/>
  <c r="DC343" i="2"/>
  <c r="DD343" i="2" l="1"/>
  <c r="DG343" i="2" s="1"/>
  <c r="DF343" i="2"/>
  <c r="DE343" i="2"/>
  <c r="DC344" i="2"/>
  <c r="DD344" i="2" l="1"/>
  <c r="DG344" i="2" s="1"/>
  <c r="DF344" i="2"/>
  <c r="DE344" i="2"/>
  <c r="DC345" i="2"/>
  <c r="DD345" i="2" l="1"/>
  <c r="DG345" i="2" s="1"/>
  <c r="DF345" i="2"/>
  <c r="DE345" i="2"/>
  <c r="DC346" i="2"/>
  <c r="DD346" i="2" l="1"/>
  <c r="DG346" i="2" s="1"/>
  <c r="DE346" i="2"/>
  <c r="DF346" i="2"/>
  <c r="DC347" i="2"/>
  <c r="DD347" i="2" l="1"/>
  <c r="DG347" i="2" s="1"/>
  <c r="DE347" i="2"/>
  <c r="DF347" i="2"/>
  <c r="DC348" i="2"/>
  <c r="DD348" i="2" l="1"/>
  <c r="DG348" i="2" s="1"/>
  <c r="DF348" i="2"/>
  <c r="DE348" i="2"/>
  <c r="DC349" i="2"/>
  <c r="DD349" i="2" l="1"/>
  <c r="DG349" i="2" s="1"/>
  <c r="DE349" i="2"/>
  <c r="DF349" i="2"/>
  <c r="DC350" i="2"/>
  <c r="DD350" i="2" l="1"/>
  <c r="DG350" i="2" s="1"/>
  <c r="DF350" i="2"/>
  <c r="DE350" i="2"/>
  <c r="DC351" i="2"/>
  <c r="DD351" i="2" l="1"/>
  <c r="DG351" i="2" s="1"/>
  <c r="DE351" i="2"/>
  <c r="DF351" i="2"/>
  <c r="DC352" i="2"/>
  <c r="DD352" i="2" l="1"/>
  <c r="DG352" i="2" s="1"/>
  <c r="DF352" i="2"/>
  <c r="DE352" i="2"/>
  <c r="DC353" i="2"/>
  <c r="DD353" i="2" l="1"/>
  <c r="DG353" i="2" s="1"/>
  <c r="DF353" i="2"/>
  <c r="DE353" i="2"/>
  <c r="DC354" i="2"/>
  <c r="DD354" i="2" l="1"/>
  <c r="DG354" i="2" s="1"/>
  <c r="DF354" i="2"/>
  <c r="DE354" i="2"/>
  <c r="DC355" i="2"/>
  <c r="DD355" i="2" l="1"/>
  <c r="DG355" i="2" s="1"/>
  <c r="DF355" i="2"/>
  <c r="DE355" i="2"/>
  <c r="DC356" i="2"/>
  <c r="DD356" i="2" l="1"/>
  <c r="DG356" i="2" s="1"/>
  <c r="DF356" i="2"/>
  <c r="DE356" i="2"/>
  <c r="DC357" i="2"/>
  <c r="DD357" i="2" l="1"/>
  <c r="DG357" i="2" s="1"/>
  <c r="DF357" i="2"/>
  <c r="DE357" i="2"/>
  <c r="DC358" i="2"/>
  <c r="DD358" i="2" l="1"/>
  <c r="DG358" i="2" s="1"/>
  <c r="DE358" i="2"/>
  <c r="DF358" i="2"/>
  <c r="DC359" i="2"/>
  <c r="DD359" i="2" l="1"/>
  <c r="DG359" i="2" s="1"/>
  <c r="DF359" i="2"/>
  <c r="DE359" i="2"/>
  <c r="DC360" i="2"/>
  <c r="DD360" i="2" l="1"/>
  <c r="DG360" i="2" s="1"/>
  <c r="DF360" i="2"/>
  <c r="DE360" i="2"/>
  <c r="DC361" i="2"/>
  <c r="DD361" i="2" l="1"/>
  <c r="DG361" i="2" s="1"/>
  <c r="DF361" i="2"/>
  <c r="DE361" i="2"/>
  <c r="DC362" i="2"/>
  <c r="DD362" i="2" l="1"/>
  <c r="DG362" i="2" s="1"/>
  <c r="DE362" i="2"/>
  <c r="DF362" i="2"/>
  <c r="DC363" i="2"/>
  <c r="DD363" i="2" l="1"/>
  <c r="DG363" i="2" s="1"/>
  <c r="DF363" i="2"/>
  <c r="DE363" i="2"/>
  <c r="DC364" i="2"/>
  <c r="DD364" i="2" l="1"/>
  <c r="DG364" i="2" s="1"/>
  <c r="DE364" i="2"/>
  <c r="DF364" i="2"/>
  <c r="DC365" i="2"/>
  <c r="DD365" i="2" l="1"/>
  <c r="DG365" i="2" s="1"/>
  <c r="DE365" i="2"/>
  <c r="DF365" i="2"/>
  <c r="DC366" i="2"/>
  <c r="DD366" i="2" l="1"/>
  <c r="DG366" i="2" s="1"/>
  <c r="DE366" i="2"/>
  <c r="DF366" i="2"/>
  <c r="DC367" i="2"/>
  <c r="DD367" i="2" l="1"/>
  <c r="DG367" i="2" s="1"/>
  <c r="DE367" i="2"/>
  <c r="DF367" i="2"/>
  <c r="DC368" i="2"/>
  <c r="DD368" i="2" l="1"/>
  <c r="DG368" i="2" s="1"/>
  <c r="DF368" i="2"/>
  <c r="DE368" i="2"/>
  <c r="DC369" i="2"/>
  <c r="DD369" i="2" l="1"/>
  <c r="DG369" i="2" s="1"/>
  <c r="DF369" i="2"/>
  <c r="DE369" i="2"/>
  <c r="DC370" i="2"/>
  <c r="DD370" i="2" l="1"/>
  <c r="DG370" i="2" s="1"/>
  <c r="DE370" i="2"/>
  <c r="DF370" i="2"/>
  <c r="DC371" i="2"/>
  <c r="DD371" i="2" l="1"/>
  <c r="DG371" i="2" s="1"/>
  <c r="DE371" i="2"/>
  <c r="DF371" i="2"/>
  <c r="DC372" i="2"/>
  <c r="DD372" i="2" l="1"/>
  <c r="DG372" i="2" s="1"/>
  <c r="DF372" i="2"/>
  <c r="DE372" i="2"/>
  <c r="DC373" i="2"/>
  <c r="DD373" i="2" l="1"/>
  <c r="DG373" i="2" s="1"/>
  <c r="DF373" i="2"/>
  <c r="DE373" i="2"/>
  <c r="DC374" i="2"/>
  <c r="DD374" i="2" l="1"/>
  <c r="DG374" i="2" s="1"/>
  <c r="DE374" i="2"/>
  <c r="DF374" i="2"/>
  <c r="DC375" i="2"/>
  <c r="DD375" i="2" l="1"/>
  <c r="DG375" i="2" s="1"/>
  <c r="DF375" i="2"/>
  <c r="DE375" i="2"/>
  <c r="DC376" i="2"/>
  <c r="DD376" i="2" l="1"/>
  <c r="DG376" i="2" s="1"/>
  <c r="DE376" i="2"/>
  <c r="DF376" i="2"/>
  <c r="DC377" i="2"/>
  <c r="DD377" i="2" l="1"/>
  <c r="DG377" i="2" s="1"/>
  <c r="DE377" i="2"/>
  <c r="DF377" i="2"/>
  <c r="DC378" i="2"/>
  <c r="DD378" i="2" l="1"/>
  <c r="DG378" i="2" s="1"/>
  <c r="DF378" i="2"/>
  <c r="DE378" i="2"/>
  <c r="DC379" i="2"/>
  <c r="DD379" i="2" l="1"/>
  <c r="DG379" i="2" s="1"/>
  <c r="DE379" i="2"/>
  <c r="DF379" i="2"/>
  <c r="DC380" i="2"/>
  <c r="DD380" i="2" l="1"/>
  <c r="DG380" i="2" s="1"/>
  <c r="DF380" i="2"/>
  <c r="DE380" i="2"/>
  <c r="DC381" i="2"/>
  <c r="DD381" i="2" l="1"/>
  <c r="DG381" i="2" s="1"/>
  <c r="DE381" i="2"/>
  <c r="DF381" i="2"/>
  <c r="DC382" i="2"/>
  <c r="DD382" i="2" l="1"/>
  <c r="DG382" i="2" s="1"/>
  <c r="DF382" i="2"/>
  <c r="DE382" i="2"/>
  <c r="DC383" i="2"/>
  <c r="DD383" i="2" l="1"/>
  <c r="DG383" i="2" s="1"/>
  <c r="DE383" i="2"/>
  <c r="DF383" i="2"/>
  <c r="DC384" i="2"/>
  <c r="DD384" i="2" l="1"/>
  <c r="DG384" i="2" s="1"/>
  <c r="DE384" i="2"/>
  <c r="DF384" i="2"/>
  <c r="DC385" i="2"/>
  <c r="DD385" i="2" l="1"/>
  <c r="DG385" i="2" s="1"/>
  <c r="DE385" i="2"/>
  <c r="DF385" i="2"/>
  <c r="DC386" i="2"/>
  <c r="DD386" i="2" l="1"/>
  <c r="DG386" i="2" s="1"/>
  <c r="DE386" i="2"/>
  <c r="DF386" i="2"/>
  <c r="DC387" i="2"/>
  <c r="DD387" i="2" l="1"/>
  <c r="DG387" i="2" s="1"/>
  <c r="DE387" i="2"/>
  <c r="DF387" i="2"/>
  <c r="DC388" i="2"/>
  <c r="DD388" i="2" l="1"/>
  <c r="DG388" i="2" s="1"/>
  <c r="DE388" i="2"/>
  <c r="DF388" i="2"/>
  <c r="DC389" i="2"/>
  <c r="DD389" i="2" l="1"/>
  <c r="DG389" i="2" s="1"/>
  <c r="DF389" i="2"/>
  <c r="DE389" i="2"/>
  <c r="DC390" i="2"/>
  <c r="DD390" i="2" l="1"/>
  <c r="DG390" i="2" s="1"/>
  <c r="DE390" i="2"/>
  <c r="DF390" i="2"/>
  <c r="DC391" i="2"/>
  <c r="DD391" i="2" l="1"/>
  <c r="DG391" i="2" s="1"/>
  <c r="DE391" i="2"/>
  <c r="DF391" i="2"/>
  <c r="DC392" i="2"/>
  <c r="DD392" i="2" l="1"/>
  <c r="DG392" i="2" s="1"/>
  <c r="DE392" i="2"/>
  <c r="DF392" i="2"/>
  <c r="DC393" i="2"/>
  <c r="DD393" i="2" l="1"/>
  <c r="DG393" i="2" s="1"/>
  <c r="DE393" i="2"/>
  <c r="DF393" i="2"/>
  <c r="DC394" i="2"/>
  <c r="DD394" i="2" l="1"/>
  <c r="DG394" i="2" s="1"/>
  <c r="DF394" i="2"/>
  <c r="DE394" i="2"/>
  <c r="DC395" i="2"/>
  <c r="DD395" i="2" l="1"/>
  <c r="DG395" i="2" s="1"/>
  <c r="DF395" i="2"/>
  <c r="DE395" i="2"/>
  <c r="DC396" i="2"/>
  <c r="DD396" i="2" l="1"/>
  <c r="DG396" i="2" s="1"/>
  <c r="DE396" i="2"/>
  <c r="DF396" i="2"/>
  <c r="DC397" i="2"/>
  <c r="DD397" i="2" l="1"/>
  <c r="DG397" i="2" s="1"/>
  <c r="DF397" i="2"/>
  <c r="DE397" i="2"/>
  <c r="DC398" i="2"/>
  <c r="DD398" i="2" l="1"/>
  <c r="DG398" i="2" s="1"/>
  <c r="DE398" i="2"/>
  <c r="DF398" i="2"/>
  <c r="DC399" i="2"/>
  <c r="DD399" i="2" l="1"/>
  <c r="DG399" i="2" s="1"/>
  <c r="DE399" i="2"/>
  <c r="DF399" i="2"/>
  <c r="DC400" i="2"/>
  <c r="DD400" i="2" l="1"/>
  <c r="DG400" i="2" s="1"/>
  <c r="DF400" i="2"/>
  <c r="DE400" i="2"/>
  <c r="DC401" i="2"/>
  <c r="DD401" i="2" l="1"/>
  <c r="DG401" i="2" s="1"/>
  <c r="DE401" i="2"/>
  <c r="DF401" i="2"/>
  <c r="DC402" i="2"/>
  <c r="DD402" i="2" l="1"/>
  <c r="DG402" i="2" s="1"/>
  <c r="DE402" i="2"/>
  <c r="DF402" i="2"/>
  <c r="DC403" i="2"/>
  <c r="DD403" i="2" l="1"/>
  <c r="DG403" i="2" s="1"/>
  <c r="DF403" i="2"/>
  <c r="DE403" i="2"/>
  <c r="DC404" i="2"/>
  <c r="DD404" i="2" l="1"/>
  <c r="DG404" i="2" s="1"/>
  <c r="DE404" i="2"/>
  <c r="DF404" i="2"/>
  <c r="DC405" i="2"/>
  <c r="DD405" i="2" l="1"/>
  <c r="DG405" i="2" s="1"/>
  <c r="DF405" i="2"/>
  <c r="DE405" i="2"/>
  <c r="DC406" i="2"/>
  <c r="DD406" i="2" l="1"/>
  <c r="DG406" i="2" s="1"/>
  <c r="DF406" i="2"/>
  <c r="DE406" i="2"/>
  <c r="DC407" i="2"/>
  <c r="DD407" i="2" l="1"/>
  <c r="DG407" i="2" s="1"/>
  <c r="DE407" i="2"/>
  <c r="DF407" i="2"/>
  <c r="DC408" i="2"/>
  <c r="DD408" i="2" l="1"/>
  <c r="DG408" i="2" s="1"/>
  <c r="DE408" i="2"/>
  <c r="DF408" i="2"/>
  <c r="DC409" i="2"/>
  <c r="DD409" i="2" l="1"/>
  <c r="DG409" i="2" s="1"/>
  <c r="DE409" i="2"/>
  <c r="DF409" i="2"/>
  <c r="DC410" i="2"/>
  <c r="DD410" i="2" l="1"/>
  <c r="DG410" i="2" s="1"/>
  <c r="DE410" i="2"/>
  <c r="DF410" i="2"/>
  <c r="DC411" i="2"/>
  <c r="DD411" i="2" l="1"/>
  <c r="DG411" i="2" s="1"/>
  <c r="DF411" i="2"/>
  <c r="DE411" i="2"/>
  <c r="DC412" i="2"/>
  <c r="DD412" i="2" l="1"/>
  <c r="DG412" i="2" s="1"/>
  <c r="DF412" i="2"/>
  <c r="DE412" i="2"/>
  <c r="DC413" i="2"/>
  <c r="DD413" i="2" l="1"/>
  <c r="DG413" i="2" s="1"/>
  <c r="DF413" i="2"/>
  <c r="DE413" i="2"/>
  <c r="DC414" i="2"/>
  <c r="DD414" i="2" l="1"/>
  <c r="DG414" i="2" s="1"/>
  <c r="DF414" i="2"/>
  <c r="DE414" i="2"/>
  <c r="DC415" i="2"/>
  <c r="DD415" i="2" l="1"/>
  <c r="DG415" i="2" s="1"/>
  <c r="DF415" i="2"/>
  <c r="DE415" i="2"/>
  <c r="DC416" i="2"/>
  <c r="DD416" i="2" l="1"/>
  <c r="DG416" i="2" s="1"/>
  <c r="DE416" i="2"/>
  <c r="DF416" i="2"/>
  <c r="DC417" i="2"/>
  <c r="DD417" i="2" l="1"/>
  <c r="DG417" i="2" s="1"/>
  <c r="DF417" i="2"/>
  <c r="DE417" i="2"/>
  <c r="DC418" i="2"/>
  <c r="DD418" i="2" l="1"/>
  <c r="DG418" i="2" s="1"/>
  <c r="DF418" i="2"/>
  <c r="DE418" i="2"/>
  <c r="DC419" i="2"/>
  <c r="DD419" i="2" l="1"/>
  <c r="DG419" i="2" s="1"/>
  <c r="DF419" i="2"/>
  <c r="DE419" i="2"/>
  <c r="DC420" i="2"/>
  <c r="DD420" i="2" l="1"/>
  <c r="DG420" i="2" s="1"/>
  <c r="DE420" i="2"/>
  <c r="DF420" i="2"/>
  <c r="DC421" i="2"/>
  <c r="DD421" i="2" l="1"/>
  <c r="DG421" i="2" s="1"/>
  <c r="DF421" i="2"/>
  <c r="DE421" i="2"/>
  <c r="DC422" i="2"/>
  <c r="DD422" i="2" l="1"/>
  <c r="DG422" i="2" s="1"/>
  <c r="DE422" i="2"/>
  <c r="DF422" i="2"/>
  <c r="DC423" i="2"/>
  <c r="DD423" i="2" l="1"/>
  <c r="DG423" i="2" s="1"/>
  <c r="DE423" i="2"/>
  <c r="DF423" i="2"/>
  <c r="DC424" i="2"/>
  <c r="DD424" i="2" l="1"/>
  <c r="DG424" i="2" s="1"/>
  <c r="DF424" i="2"/>
  <c r="DE424" i="2"/>
  <c r="DC425" i="2"/>
  <c r="DD425" i="2" l="1"/>
  <c r="DG425" i="2" s="1"/>
  <c r="DE425" i="2"/>
  <c r="DF425" i="2"/>
  <c r="DC426" i="2"/>
  <c r="DD426" i="2" l="1"/>
  <c r="DG426" i="2" s="1"/>
  <c r="DF426" i="2"/>
  <c r="DE426" i="2"/>
  <c r="DC427" i="2"/>
  <c r="DD427" i="2" l="1"/>
  <c r="DG427" i="2" s="1"/>
  <c r="DF427" i="2"/>
  <c r="DE427" i="2"/>
  <c r="DC428" i="2"/>
  <c r="DD428" i="2" l="1"/>
  <c r="DG428" i="2" s="1"/>
  <c r="DF428" i="2"/>
  <c r="DE428" i="2"/>
  <c r="DC429" i="2"/>
  <c r="DD429" i="2" l="1"/>
  <c r="DG429" i="2" s="1"/>
  <c r="DF429" i="2"/>
  <c r="DE429" i="2"/>
  <c r="DC430" i="2"/>
  <c r="DD430" i="2" l="1"/>
  <c r="DG430" i="2" s="1"/>
  <c r="DF430" i="2"/>
  <c r="DE430" i="2"/>
  <c r="DC431" i="2"/>
  <c r="DD431" i="2" l="1"/>
  <c r="DG431" i="2" s="1"/>
  <c r="DE431" i="2"/>
  <c r="DF431" i="2"/>
  <c r="DC432" i="2"/>
  <c r="DD432" i="2" l="1"/>
  <c r="DG432" i="2" s="1"/>
  <c r="DE432" i="2"/>
  <c r="DF432" i="2"/>
  <c r="DC433" i="2"/>
  <c r="DD433" i="2" l="1"/>
  <c r="DG433" i="2" s="1"/>
  <c r="DE433" i="2"/>
  <c r="DF433" i="2"/>
  <c r="DC434" i="2"/>
  <c r="DD434" i="2" l="1"/>
  <c r="DG434" i="2" s="1"/>
  <c r="DF434" i="2"/>
  <c r="DE434" i="2"/>
  <c r="DC435" i="2"/>
  <c r="DD435" i="2" l="1"/>
  <c r="DG435" i="2" s="1"/>
  <c r="DF435" i="2"/>
  <c r="DE435" i="2"/>
  <c r="DC436" i="2"/>
  <c r="DD436" i="2" l="1"/>
  <c r="DG436" i="2" s="1"/>
  <c r="DF436" i="2"/>
  <c r="DE436" i="2"/>
  <c r="DC437" i="2"/>
  <c r="DD437" i="2" l="1"/>
  <c r="DG437" i="2" s="1"/>
  <c r="DE437" i="2"/>
  <c r="DF437" i="2"/>
  <c r="DC438" i="2"/>
  <c r="DD438" i="2" l="1"/>
  <c r="DG438" i="2" s="1"/>
  <c r="DE438" i="2"/>
  <c r="DF438" i="2"/>
  <c r="DC439" i="2"/>
  <c r="DD439" i="2" l="1"/>
  <c r="DG439" i="2" s="1"/>
  <c r="DF439" i="2"/>
  <c r="DE439" i="2"/>
  <c r="DC440" i="2"/>
  <c r="DD440" i="2" l="1"/>
  <c r="DG440" i="2" s="1"/>
  <c r="DE440" i="2"/>
  <c r="DF440" i="2"/>
  <c r="DC441" i="2"/>
  <c r="DD441" i="2" l="1"/>
  <c r="DG441" i="2" s="1"/>
  <c r="DE441" i="2"/>
  <c r="DF441" i="2"/>
  <c r="DC442" i="2"/>
  <c r="DD442" i="2" l="1"/>
  <c r="DG442" i="2" s="1"/>
  <c r="DE442" i="2"/>
  <c r="DF442" i="2"/>
  <c r="DC443" i="2"/>
  <c r="DD443" i="2" l="1"/>
  <c r="DG443" i="2" s="1"/>
  <c r="DF443" i="2"/>
  <c r="DE443" i="2"/>
  <c r="DC444" i="2"/>
  <c r="DD444" i="2" l="1"/>
  <c r="DG444" i="2" s="1"/>
  <c r="DE444" i="2"/>
  <c r="DF444" i="2"/>
  <c r="DC445" i="2"/>
  <c r="DD445" i="2" l="1"/>
  <c r="DG445" i="2" s="1"/>
  <c r="DE445" i="2"/>
  <c r="DF445" i="2"/>
  <c r="DC446" i="2"/>
  <c r="DD446" i="2" l="1"/>
  <c r="DG446" i="2" s="1"/>
  <c r="DE446" i="2"/>
  <c r="DF446" i="2"/>
  <c r="DC447" i="2"/>
  <c r="DD447" i="2" l="1"/>
  <c r="DG447" i="2" s="1"/>
  <c r="DF447" i="2"/>
  <c r="DE447" i="2"/>
  <c r="DC448" i="2"/>
  <c r="DD448" i="2" l="1"/>
  <c r="DG448" i="2" s="1"/>
  <c r="DF448" i="2"/>
  <c r="DE448" i="2"/>
  <c r="DC449" i="2"/>
  <c r="DD449" i="2" l="1"/>
  <c r="DG449" i="2" s="1"/>
  <c r="DF449" i="2"/>
  <c r="DE449" i="2"/>
  <c r="DC450" i="2"/>
  <c r="DD450" i="2" l="1"/>
  <c r="DG450" i="2" s="1"/>
  <c r="DE450" i="2"/>
  <c r="DF450" i="2"/>
  <c r="DC451" i="2"/>
  <c r="DD451" i="2" l="1"/>
  <c r="DG451" i="2" s="1"/>
  <c r="DF451" i="2"/>
  <c r="DE451" i="2"/>
  <c r="DC452" i="2"/>
  <c r="DD452" i="2" l="1"/>
  <c r="DG452" i="2" s="1"/>
  <c r="DF452" i="2"/>
  <c r="DE452" i="2"/>
  <c r="DC453" i="2"/>
  <c r="DD453" i="2" l="1"/>
  <c r="DG453" i="2" s="1"/>
  <c r="DF453" i="2"/>
  <c r="DE453" i="2"/>
  <c r="DC454" i="2"/>
  <c r="DD454" i="2" l="1"/>
  <c r="DG454" i="2" s="1"/>
  <c r="DF454" i="2"/>
  <c r="DE454" i="2"/>
  <c r="DC455" i="2"/>
  <c r="DD455" i="2" l="1"/>
  <c r="DG455" i="2" s="1"/>
  <c r="DE455" i="2"/>
  <c r="DF455" i="2"/>
  <c r="DC456" i="2"/>
  <c r="DD456" i="2" l="1"/>
  <c r="DG456" i="2" s="1"/>
  <c r="DE456" i="2"/>
  <c r="DF456" i="2"/>
  <c r="DC457" i="2"/>
  <c r="DD457" i="2" l="1"/>
  <c r="DG457" i="2" s="1"/>
  <c r="DE457" i="2"/>
  <c r="DF457" i="2"/>
  <c r="DC458" i="2"/>
  <c r="DD458" i="2" l="1"/>
  <c r="DG458" i="2" s="1"/>
  <c r="DE458" i="2"/>
  <c r="DF458" i="2"/>
  <c r="DC459" i="2"/>
  <c r="DD459" i="2" l="1"/>
  <c r="DG459" i="2" s="1"/>
  <c r="DE459" i="2"/>
  <c r="DF459" i="2"/>
  <c r="DC460" i="2"/>
  <c r="DD460" i="2" l="1"/>
  <c r="DG460" i="2" s="1"/>
  <c r="DF460" i="2"/>
  <c r="DE460" i="2"/>
  <c r="DC461" i="2"/>
  <c r="DD461" i="2" l="1"/>
  <c r="DG461" i="2" s="1"/>
  <c r="DE461" i="2"/>
  <c r="DF461" i="2"/>
  <c r="DC462" i="2"/>
  <c r="DD462" i="2" l="1"/>
  <c r="DG462" i="2" s="1"/>
  <c r="DE462" i="2"/>
  <c r="DF462" i="2"/>
  <c r="DC463" i="2"/>
  <c r="DD463" i="2" l="1"/>
  <c r="DG463" i="2" s="1"/>
  <c r="DF463" i="2"/>
  <c r="DE463" i="2"/>
  <c r="DC464" i="2"/>
  <c r="DD464" i="2" l="1"/>
  <c r="DG464" i="2" s="1"/>
  <c r="DF464" i="2"/>
  <c r="DE464" i="2"/>
  <c r="DC465" i="2"/>
  <c r="DD465" i="2" l="1"/>
  <c r="DG465" i="2" s="1"/>
  <c r="DE465" i="2"/>
  <c r="DF465" i="2"/>
  <c r="DC466" i="2"/>
  <c r="DD466" i="2" l="1"/>
  <c r="DG466" i="2" s="1"/>
  <c r="DF466" i="2"/>
  <c r="DE466" i="2"/>
  <c r="DC467" i="2"/>
  <c r="DD467" i="2" l="1"/>
  <c r="DG467" i="2" s="1"/>
  <c r="DE467" i="2"/>
  <c r="DF467" i="2"/>
  <c r="DC468" i="2"/>
  <c r="DD468" i="2" l="1"/>
  <c r="DG468" i="2" s="1"/>
  <c r="DF468" i="2"/>
  <c r="DE468" i="2"/>
  <c r="DC469" i="2"/>
  <c r="DD469" i="2" l="1"/>
  <c r="DG469" i="2" s="1"/>
  <c r="DE469" i="2"/>
  <c r="DF469" i="2"/>
  <c r="DC470" i="2"/>
  <c r="DD470" i="2" l="1"/>
  <c r="DG470" i="2" s="1"/>
  <c r="DE470" i="2"/>
  <c r="DF470" i="2"/>
  <c r="DC471" i="2"/>
  <c r="DD471" i="2" l="1"/>
  <c r="DG471" i="2" s="1"/>
  <c r="DE471" i="2"/>
  <c r="DF471" i="2"/>
  <c r="DC472" i="2"/>
  <c r="DD472" i="2" l="1"/>
  <c r="DG472" i="2" s="1"/>
  <c r="DF472" i="2"/>
  <c r="DE472" i="2"/>
  <c r="DC473" i="2"/>
  <c r="DD473" i="2" l="1"/>
  <c r="DG473" i="2" s="1"/>
  <c r="DE473" i="2"/>
  <c r="DF473" i="2"/>
  <c r="DC474" i="2"/>
  <c r="DD474" i="2" l="1"/>
  <c r="DG474" i="2" s="1"/>
  <c r="DE474" i="2"/>
  <c r="DF474" i="2"/>
  <c r="DC475" i="2"/>
  <c r="DD475" i="2" l="1"/>
  <c r="DG475" i="2" s="1"/>
  <c r="DF475" i="2"/>
  <c r="DE475" i="2"/>
  <c r="DC476" i="2"/>
  <c r="DD476" i="2" l="1"/>
  <c r="DG476" i="2" s="1"/>
  <c r="DE476" i="2"/>
  <c r="DF476" i="2"/>
  <c r="DC477" i="2"/>
  <c r="DD477" i="2" l="1"/>
  <c r="DG477" i="2" s="1"/>
  <c r="DF477" i="2"/>
  <c r="DE477" i="2"/>
  <c r="DC478" i="2"/>
  <c r="DD478" i="2" l="1"/>
  <c r="DG478" i="2" s="1"/>
  <c r="DF478" i="2"/>
  <c r="DE478" i="2"/>
  <c r="DC479" i="2"/>
  <c r="DD479" i="2" l="1"/>
  <c r="DG479" i="2" s="1"/>
  <c r="DE479" i="2"/>
  <c r="DF479" i="2"/>
  <c r="DC480" i="2"/>
  <c r="DD480" i="2" l="1"/>
  <c r="DG480" i="2" s="1"/>
  <c r="DE480" i="2"/>
  <c r="DF480" i="2"/>
  <c r="DC481" i="2"/>
  <c r="DD481" i="2" l="1"/>
  <c r="DG481" i="2" s="1"/>
  <c r="DE481" i="2"/>
  <c r="DF481" i="2"/>
  <c r="DC482" i="2"/>
  <c r="DD482" i="2" l="1"/>
  <c r="DG482" i="2" s="1"/>
  <c r="DE482" i="2"/>
  <c r="DF482" i="2"/>
  <c r="DC483" i="2"/>
  <c r="DD483" i="2" l="1"/>
  <c r="DG483" i="2" s="1"/>
  <c r="DE483" i="2"/>
  <c r="DF483" i="2"/>
  <c r="DC484" i="2"/>
  <c r="DD484" i="2" l="1"/>
  <c r="DG484" i="2" s="1"/>
  <c r="DF484" i="2"/>
  <c r="DE484" i="2"/>
  <c r="DC485" i="2"/>
  <c r="DD485" i="2" l="1"/>
  <c r="DG485" i="2" s="1"/>
  <c r="DE485" i="2"/>
  <c r="DF485" i="2"/>
  <c r="DC486" i="2"/>
  <c r="DD486" i="2" l="1"/>
  <c r="DG486" i="2" s="1"/>
  <c r="DF486" i="2"/>
  <c r="DE486" i="2"/>
  <c r="DC487" i="2"/>
  <c r="DD487" i="2" l="1"/>
  <c r="DG487" i="2" s="1"/>
  <c r="DE487" i="2"/>
  <c r="DF487" i="2"/>
  <c r="DC488" i="2"/>
  <c r="DD488" i="2" l="1"/>
  <c r="DG488" i="2" s="1"/>
  <c r="DE488" i="2"/>
  <c r="DF488" i="2"/>
  <c r="DC489" i="2"/>
  <c r="DD489" i="2" l="1"/>
  <c r="DG489" i="2" s="1"/>
  <c r="DE489" i="2"/>
  <c r="DF489" i="2"/>
  <c r="DC490" i="2"/>
  <c r="DD490" i="2" l="1"/>
  <c r="DG490" i="2" s="1"/>
  <c r="DF490" i="2"/>
  <c r="DE490" i="2"/>
  <c r="DC491" i="2"/>
  <c r="DD491" i="2" l="1"/>
  <c r="DG491" i="2" s="1"/>
  <c r="DE491" i="2"/>
  <c r="DF491" i="2"/>
  <c r="DC492" i="2"/>
  <c r="DD492" i="2" l="1"/>
  <c r="DG492" i="2" s="1"/>
  <c r="DE492" i="2"/>
  <c r="DF492" i="2"/>
  <c r="DC493" i="2"/>
  <c r="DD493" i="2" l="1"/>
  <c r="DG493" i="2" s="1"/>
  <c r="DF493" i="2"/>
  <c r="DE493" i="2"/>
  <c r="DC494" i="2"/>
  <c r="DD494" i="2" l="1"/>
  <c r="DG494" i="2" s="1"/>
  <c r="DE494" i="2"/>
  <c r="DF494" i="2"/>
  <c r="DC495" i="2"/>
  <c r="DD495" i="2" l="1"/>
  <c r="DG495" i="2" s="1"/>
  <c r="DF495" i="2"/>
  <c r="DE495" i="2"/>
  <c r="DC496" i="2"/>
  <c r="DD496" i="2" l="1"/>
  <c r="DG496" i="2" s="1"/>
  <c r="DE496" i="2"/>
  <c r="DF496" i="2"/>
  <c r="DC497" i="2"/>
  <c r="DD497" i="2" l="1"/>
  <c r="DG497" i="2" s="1"/>
  <c r="DE497" i="2"/>
  <c r="DF497" i="2"/>
  <c r="DC498" i="2"/>
  <c r="DD498" i="2" l="1"/>
  <c r="DG498" i="2" s="1"/>
  <c r="DF498" i="2"/>
  <c r="DE498" i="2"/>
  <c r="DC499" i="2"/>
  <c r="DD499" i="2" l="1"/>
  <c r="DG499" i="2" s="1"/>
  <c r="DF499" i="2"/>
  <c r="DE499" i="2"/>
  <c r="DC500" i="2"/>
  <c r="DD500" i="2" l="1"/>
  <c r="DG500" i="2" s="1"/>
  <c r="DE500" i="2"/>
  <c r="DF500" i="2"/>
  <c r="DC501" i="2"/>
  <c r="DD501" i="2" l="1"/>
  <c r="DG501" i="2" s="1"/>
  <c r="DF501" i="2"/>
  <c r="DE501" i="2"/>
  <c r="DC502" i="2"/>
  <c r="DD502" i="2" l="1"/>
  <c r="DG502" i="2" s="1"/>
  <c r="DF502" i="2"/>
  <c r="DE502" i="2"/>
  <c r="DC503" i="2"/>
  <c r="DD503" i="2" l="1"/>
  <c r="DG503" i="2" s="1"/>
  <c r="DE503" i="2"/>
  <c r="DF503" i="2"/>
  <c r="DC504" i="2"/>
  <c r="DD504" i="2" l="1"/>
  <c r="DG504" i="2" s="1"/>
  <c r="DE504" i="2"/>
  <c r="DF504" i="2"/>
  <c r="DC505" i="2"/>
  <c r="DD505" i="2" l="1"/>
  <c r="DG505" i="2" s="1"/>
  <c r="DF505" i="2"/>
  <c r="DE505" i="2"/>
  <c r="DC506" i="2"/>
  <c r="DD506" i="2" l="1"/>
  <c r="DG506" i="2" s="1"/>
  <c r="DF506" i="2"/>
  <c r="DE506" i="2"/>
  <c r="DC507" i="2"/>
  <c r="DD507" i="2" l="1"/>
  <c r="DG507" i="2" s="1"/>
  <c r="DE507" i="2"/>
  <c r="DF507" i="2"/>
  <c r="DC508" i="2"/>
  <c r="DD508" i="2" l="1"/>
  <c r="DG508" i="2" s="1"/>
  <c r="DF508" i="2"/>
  <c r="DE508" i="2"/>
  <c r="DC509" i="2"/>
  <c r="DD509" i="2" l="1"/>
  <c r="DG509" i="2" s="1"/>
  <c r="DE509" i="2"/>
  <c r="DF509" i="2"/>
  <c r="DC510" i="2"/>
  <c r="DD510" i="2" l="1"/>
  <c r="DG510" i="2" s="1"/>
  <c r="DE510" i="2"/>
  <c r="DF510" i="2"/>
  <c r="DC511" i="2"/>
  <c r="DD511" i="2" l="1"/>
  <c r="DG511" i="2" s="1"/>
  <c r="DE511" i="2"/>
  <c r="DF511" i="2"/>
  <c r="DC512" i="2"/>
  <c r="DD512" i="2" l="1"/>
  <c r="DG512" i="2" s="1"/>
  <c r="DE512" i="2"/>
  <c r="DF512" i="2"/>
  <c r="DC513" i="2"/>
  <c r="DD513" i="2" l="1"/>
  <c r="DG513" i="2" s="1"/>
  <c r="DF513" i="2"/>
  <c r="DE513" i="2"/>
  <c r="DC514" i="2"/>
  <c r="DD514" i="2" l="1"/>
  <c r="DG514" i="2" s="1"/>
  <c r="DF514" i="2"/>
  <c r="DE514" i="2"/>
  <c r="DC515" i="2"/>
  <c r="DD515" i="2" l="1"/>
  <c r="DG515" i="2" s="1"/>
  <c r="DF515" i="2"/>
  <c r="DE515" i="2"/>
  <c r="DC516" i="2"/>
  <c r="DD516" i="2" l="1"/>
  <c r="DG516" i="2" s="1"/>
  <c r="DE516" i="2"/>
  <c r="DF516" i="2"/>
  <c r="DC517" i="2"/>
  <c r="DD517" i="2" l="1"/>
  <c r="DG517" i="2" s="1"/>
  <c r="DE517" i="2"/>
  <c r="DF517" i="2"/>
  <c r="DC518" i="2"/>
  <c r="DD518" i="2" l="1"/>
  <c r="DG518" i="2" s="1"/>
  <c r="DE518" i="2"/>
  <c r="DF518" i="2"/>
  <c r="DC519" i="2"/>
  <c r="DD519" i="2" l="1"/>
  <c r="DG519" i="2" s="1"/>
  <c r="DF519" i="2"/>
  <c r="DE519" i="2"/>
  <c r="DC520" i="2"/>
  <c r="DD520" i="2" l="1"/>
  <c r="DG520" i="2" s="1"/>
  <c r="DF520" i="2"/>
  <c r="DE520" i="2"/>
  <c r="DC521" i="2"/>
  <c r="DD521" i="2" l="1"/>
  <c r="DG521" i="2" s="1"/>
  <c r="DF521" i="2"/>
  <c r="DE521" i="2"/>
  <c r="DC522" i="2"/>
  <c r="DD522" i="2" l="1"/>
  <c r="DG522" i="2" s="1"/>
  <c r="DF522" i="2"/>
  <c r="DE522" i="2"/>
  <c r="DC523" i="2"/>
  <c r="DD523" i="2" l="1"/>
  <c r="DG523" i="2" s="1"/>
  <c r="DF523" i="2"/>
  <c r="DE523" i="2"/>
  <c r="DC524" i="2"/>
  <c r="DD524" i="2" l="1"/>
  <c r="DG524" i="2" s="1"/>
  <c r="DE524" i="2"/>
  <c r="DF524" i="2"/>
  <c r="DC525" i="2"/>
  <c r="DD525" i="2" l="1"/>
  <c r="DG525" i="2" s="1"/>
  <c r="DF525" i="2"/>
  <c r="DE525" i="2"/>
  <c r="DC526" i="2"/>
  <c r="DD526" i="2" l="1"/>
  <c r="DG526" i="2" s="1"/>
  <c r="DE526" i="2"/>
  <c r="DF526" i="2"/>
  <c r="DC527" i="2"/>
  <c r="DD527" i="2" l="1"/>
  <c r="DG527" i="2" s="1"/>
  <c r="DF527" i="2"/>
  <c r="DE527" i="2"/>
  <c r="DC528" i="2"/>
  <c r="DD528" i="2" l="1"/>
  <c r="DG528" i="2" s="1"/>
  <c r="DF528" i="2"/>
  <c r="DE528" i="2"/>
  <c r="DC529" i="2"/>
  <c r="DD529" i="2" l="1"/>
  <c r="DG529" i="2" s="1"/>
  <c r="DF529" i="2"/>
  <c r="DE529" i="2"/>
  <c r="DC530" i="2"/>
  <c r="DD530" i="2" l="1"/>
  <c r="DG530" i="2" s="1"/>
  <c r="DE530" i="2"/>
  <c r="DF530" i="2"/>
  <c r="DC531" i="2"/>
  <c r="DD531" i="2" l="1"/>
  <c r="DG531" i="2" s="1"/>
  <c r="DE531" i="2"/>
  <c r="DF531" i="2"/>
  <c r="DC532" i="2"/>
  <c r="DD532" i="2" l="1"/>
  <c r="DG532" i="2" s="1"/>
  <c r="DE532" i="2"/>
  <c r="DF532" i="2"/>
  <c r="DC533" i="2"/>
  <c r="DD533" i="2" l="1"/>
  <c r="DG533" i="2" s="1"/>
  <c r="DF533" i="2"/>
  <c r="DE533" i="2"/>
  <c r="DC534" i="2"/>
  <c r="DD534" i="2" l="1"/>
  <c r="DG534" i="2" s="1"/>
  <c r="DE534" i="2"/>
  <c r="DF534" i="2"/>
  <c r="DC535" i="2"/>
  <c r="DD535" i="2" l="1"/>
  <c r="DG535" i="2" s="1"/>
  <c r="DE535" i="2"/>
  <c r="DF535" i="2"/>
  <c r="DC536" i="2"/>
  <c r="DD536" i="2" l="1"/>
  <c r="DG536" i="2" s="1"/>
  <c r="DE536" i="2"/>
  <c r="DF536" i="2"/>
  <c r="DC537" i="2"/>
  <c r="DD537" i="2" l="1"/>
  <c r="DG537" i="2" s="1"/>
  <c r="DF537" i="2"/>
  <c r="DE537" i="2"/>
  <c r="DC538" i="2"/>
  <c r="DD538" i="2" l="1"/>
  <c r="DG538" i="2" s="1"/>
  <c r="DE538" i="2"/>
  <c r="DF538" i="2"/>
  <c r="DC539" i="2"/>
  <c r="DD539" i="2" l="1"/>
  <c r="DG539" i="2" s="1"/>
  <c r="DE539" i="2"/>
  <c r="DF539" i="2"/>
  <c r="DC540" i="2"/>
  <c r="DD540" i="2" l="1"/>
  <c r="DG540" i="2" s="1"/>
  <c r="DE540" i="2"/>
  <c r="DF540" i="2"/>
  <c r="DC541" i="2"/>
  <c r="DD541" i="2" l="1"/>
  <c r="DG541" i="2" s="1"/>
  <c r="DE541" i="2"/>
  <c r="DF541" i="2"/>
  <c r="DC542" i="2"/>
  <c r="DD542" i="2" l="1"/>
  <c r="DG542" i="2" s="1"/>
  <c r="DE542" i="2"/>
  <c r="DF542" i="2"/>
  <c r="DC543" i="2"/>
  <c r="DD543" i="2" l="1"/>
  <c r="DG543" i="2" s="1"/>
  <c r="DE543" i="2"/>
  <c r="DF543" i="2"/>
  <c r="DC544" i="2"/>
  <c r="DD544" i="2" l="1"/>
  <c r="DG544" i="2" s="1"/>
  <c r="DF544" i="2"/>
  <c r="DE544" i="2"/>
  <c r="DC545" i="2"/>
  <c r="DD545" i="2" l="1"/>
  <c r="DG545" i="2" s="1"/>
  <c r="DF545" i="2"/>
  <c r="DE545" i="2"/>
  <c r="DC546" i="2"/>
  <c r="DD546" i="2" l="1"/>
  <c r="DG546" i="2" s="1"/>
  <c r="DE546" i="2"/>
  <c r="DF546" i="2"/>
  <c r="DC547" i="2"/>
  <c r="DD547" i="2" l="1"/>
  <c r="DG547" i="2" s="1"/>
  <c r="DF547" i="2"/>
  <c r="DE547" i="2"/>
  <c r="DC548" i="2"/>
  <c r="DD548" i="2" l="1"/>
  <c r="DG548" i="2" s="1"/>
  <c r="DE548" i="2"/>
  <c r="DF548" i="2"/>
  <c r="DC549" i="2"/>
  <c r="DD549" i="2" l="1"/>
  <c r="DG549" i="2" s="1"/>
  <c r="DF549" i="2"/>
  <c r="DE549" i="2"/>
  <c r="DC550" i="2"/>
  <c r="DD550" i="2" l="1"/>
  <c r="DG550" i="2" s="1"/>
  <c r="DF550" i="2"/>
  <c r="DE550" i="2"/>
  <c r="DC551" i="2"/>
  <c r="DD551" i="2" l="1"/>
  <c r="DG551" i="2" s="1"/>
  <c r="DE551" i="2"/>
  <c r="DF551" i="2"/>
  <c r="DC552" i="2"/>
  <c r="DD552" i="2" l="1"/>
  <c r="DG552" i="2" s="1"/>
  <c r="DE552" i="2"/>
  <c r="DF552" i="2"/>
  <c r="DC553" i="2"/>
  <c r="DD553" i="2" l="1"/>
  <c r="DG553" i="2" s="1"/>
  <c r="DE553" i="2"/>
  <c r="DF553" i="2"/>
  <c r="DC554" i="2"/>
  <c r="DD554" i="2" l="1"/>
  <c r="DG554" i="2" s="1"/>
  <c r="DF554" i="2"/>
  <c r="DE554" i="2"/>
  <c r="DC555" i="2"/>
  <c r="DD555" i="2" l="1"/>
  <c r="DG555" i="2" s="1"/>
  <c r="DE555" i="2"/>
  <c r="DF555" i="2"/>
  <c r="DC556" i="2"/>
  <c r="DD556" i="2" l="1"/>
  <c r="DG556" i="2" s="1"/>
  <c r="DF556" i="2"/>
  <c r="DE556" i="2"/>
  <c r="DC557" i="2"/>
  <c r="DD557" i="2" l="1"/>
  <c r="DG557" i="2" s="1"/>
  <c r="DF557" i="2"/>
  <c r="DE557" i="2"/>
  <c r="DC558" i="2"/>
  <c r="DD558" i="2" l="1"/>
  <c r="DG558" i="2" s="1"/>
  <c r="DE558" i="2"/>
  <c r="DF558" i="2"/>
  <c r="DC559" i="2"/>
  <c r="DD559" i="2" l="1"/>
  <c r="DG559" i="2" s="1"/>
  <c r="DE559" i="2"/>
  <c r="DF559" i="2"/>
  <c r="DC560" i="2"/>
  <c r="DD560" i="2" l="1"/>
  <c r="DG560" i="2" s="1"/>
  <c r="DE560" i="2"/>
  <c r="DF560" i="2"/>
  <c r="DC561" i="2"/>
  <c r="DD561" i="2" l="1"/>
  <c r="DG561" i="2" s="1"/>
  <c r="DE561" i="2"/>
  <c r="DF561" i="2"/>
  <c r="DC562" i="2"/>
  <c r="DD562" i="2" l="1"/>
  <c r="DG562" i="2" s="1"/>
  <c r="DE562" i="2"/>
  <c r="DF562" i="2"/>
  <c r="DC563" i="2"/>
  <c r="DD563" i="2" l="1"/>
  <c r="DG563" i="2" s="1"/>
  <c r="DE563" i="2"/>
  <c r="DF563" i="2"/>
  <c r="DC564" i="2"/>
  <c r="DD564" i="2" l="1"/>
  <c r="DG564" i="2" s="1"/>
  <c r="DE564" i="2"/>
  <c r="DF564" i="2"/>
  <c r="DC565" i="2"/>
  <c r="DD565" i="2" l="1"/>
  <c r="DG565" i="2" s="1"/>
  <c r="DE565" i="2"/>
  <c r="DF565" i="2"/>
  <c r="DC566" i="2"/>
  <c r="DD566" i="2" l="1"/>
  <c r="DG566" i="2" s="1"/>
  <c r="DE566" i="2"/>
  <c r="DF566" i="2"/>
  <c r="DC567" i="2"/>
  <c r="DD567" i="2" l="1"/>
  <c r="DG567" i="2" s="1"/>
  <c r="DF567" i="2"/>
  <c r="DE567" i="2"/>
  <c r="DC568" i="2"/>
  <c r="DD568" i="2" l="1"/>
  <c r="DG568" i="2" s="1"/>
  <c r="DE568" i="2"/>
  <c r="DF568" i="2"/>
  <c r="DC569" i="2"/>
  <c r="DD569" i="2" l="1"/>
  <c r="DG569" i="2" s="1"/>
  <c r="DE569" i="2"/>
  <c r="DF569" i="2"/>
  <c r="DC570" i="2"/>
  <c r="DD570" i="2" l="1"/>
  <c r="DG570" i="2" s="1"/>
  <c r="DE570" i="2"/>
  <c r="DF570" i="2"/>
  <c r="DC571" i="2"/>
  <c r="DD571" i="2" l="1"/>
  <c r="DG571" i="2" s="1"/>
  <c r="DF571" i="2"/>
  <c r="DE571" i="2"/>
  <c r="DC572" i="2"/>
  <c r="DD572" i="2" l="1"/>
  <c r="DG572" i="2" s="1"/>
  <c r="DF572" i="2"/>
  <c r="DE572" i="2"/>
  <c r="DC573" i="2"/>
  <c r="DD573" i="2" l="1"/>
  <c r="DG573" i="2" s="1"/>
  <c r="DE573" i="2"/>
  <c r="DF573" i="2"/>
  <c r="DC574" i="2"/>
  <c r="DD574" i="2" l="1"/>
  <c r="DG574" i="2" s="1"/>
  <c r="DE574" i="2"/>
  <c r="DF574" i="2"/>
  <c r="DC575" i="2"/>
  <c r="DD575" i="2" l="1"/>
  <c r="DG575" i="2" s="1"/>
  <c r="DE575" i="2"/>
  <c r="DF575" i="2"/>
  <c r="DC576" i="2"/>
  <c r="DD576" i="2" l="1"/>
  <c r="DG576" i="2" s="1"/>
  <c r="DE576" i="2"/>
  <c r="DF576" i="2"/>
  <c r="DC577" i="2"/>
  <c r="DD577" i="2" l="1"/>
  <c r="DG577" i="2" s="1"/>
  <c r="DE577" i="2"/>
  <c r="DF577" i="2"/>
  <c r="DC578" i="2"/>
  <c r="DD578" i="2" l="1"/>
  <c r="DG578" i="2" s="1"/>
  <c r="DE578" i="2"/>
  <c r="DF578" i="2"/>
  <c r="DC579" i="2"/>
  <c r="DD579" i="2" l="1"/>
  <c r="DG579" i="2" s="1"/>
  <c r="DE579" i="2"/>
  <c r="DF579" i="2"/>
  <c r="DC580" i="2"/>
  <c r="DD580" i="2" l="1"/>
  <c r="DG580" i="2" s="1"/>
  <c r="DE580" i="2"/>
  <c r="DF580" i="2"/>
  <c r="DC581" i="2"/>
  <c r="DD581" i="2" l="1"/>
  <c r="DG581" i="2" s="1"/>
  <c r="DE581" i="2"/>
  <c r="DF581" i="2"/>
  <c r="DC582" i="2"/>
  <c r="DD582" i="2" l="1"/>
  <c r="DG582" i="2" s="1"/>
  <c r="DF582" i="2"/>
  <c r="DE582" i="2"/>
  <c r="DC583" i="2"/>
  <c r="DD583" i="2" l="1"/>
  <c r="DG583" i="2" s="1"/>
  <c r="DE583" i="2"/>
  <c r="DF583" i="2"/>
  <c r="DC584" i="2"/>
  <c r="DD584" i="2" l="1"/>
  <c r="DG584" i="2" s="1"/>
  <c r="DE584" i="2"/>
  <c r="DF584" i="2"/>
  <c r="DC585" i="2"/>
  <c r="DD585" i="2" l="1"/>
  <c r="DG585" i="2" s="1"/>
  <c r="DF585" i="2"/>
  <c r="DE585" i="2"/>
  <c r="DC586" i="2"/>
  <c r="DD586" i="2" l="1"/>
  <c r="DG586" i="2" s="1"/>
  <c r="DF586" i="2"/>
  <c r="DE586" i="2"/>
  <c r="DC587" i="2"/>
  <c r="DD587" i="2" l="1"/>
  <c r="DG587" i="2" s="1"/>
  <c r="DF587" i="2"/>
  <c r="DE587" i="2"/>
  <c r="DC588" i="2"/>
  <c r="DD588" i="2" l="1"/>
  <c r="DG588" i="2" s="1"/>
  <c r="DE588" i="2"/>
  <c r="DF588" i="2"/>
  <c r="DC589" i="2"/>
  <c r="DD589" i="2" l="1"/>
  <c r="DG589" i="2" s="1"/>
  <c r="DF589" i="2"/>
  <c r="DE589" i="2"/>
  <c r="DC590" i="2"/>
  <c r="DD590" i="2" l="1"/>
  <c r="DG590" i="2" s="1"/>
  <c r="DF590" i="2"/>
  <c r="DE590" i="2"/>
  <c r="DC591" i="2"/>
  <c r="DD591" i="2" l="1"/>
  <c r="DG591" i="2" s="1"/>
  <c r="DE591" i="2"/>
  <c r="DF591" i="2"/>
  <c r="DC592" i="2"/>
  <c r="DD592" i="2" l="1"/>
  <c r="DG592" i="2" s="1"/>
  <c r="DF592" i="2"/>
  <c r="DE592" i="2"/>
  <c r="DC593" i="2"/>
  <c r="DD593" i="2" l="1"/>
  <c r="DG593" i="2" s="1"/>
  <c r="DF593" i="2"/>
  <c r="DE593" i="2"/>
  <c r="DC594" i="2"/>
  <c r="DD594" i="2" l="1"/>
  <c r="DG594" i="2" s="1"/>
  <c r="DE594" i="2"/>
  <c r="DF594" i="2"/>
  <c r="DC595" i="2"/>
  <c r="DD595" i="2" l="1"/>
  <c r="DG595" i="2" s="1"/>
  <c r="DF595" i="2"/>
  <c r="DE595" i="2"/>
  <c r="DC596" i="2"/>
  <c r="DD596" i="2" l="1"/>
  <c r="DG596" i="2" s="1"/>
  <c r="DF596" i="2"/>
  <c r="DE596" i="2"/>
  <c r="DC597" i="2"/>
  <c r="DD597" i="2" l="1"/>
  <c r="DG597" i="2" s="1"/>
  <c r="DF597" i="2"/>
  <c r="DE597" i="2"/>
  <c r="DC598" i="2"/>
  <c r="DD598" i="2" l="1"/>
  <c r="DG598" i="2" s="1"/>
  <c r="DE598" i="2"/>
  <c r="DF598" i="2"/>
  <c r="DC599" i="2"/>
  <c r="DD599" i="2" l="1"/>
  <c r="DG599" i="2" s="1"/>
  <c r="DF599" i="2"/>
  <c r="DE599" i="2"/>
  <c r="DC600" i="2"/>
  <c r="DD600" i="2" l="1"/>
  <c r="DG600" i="2" s="1"/>
  <c r="DF600" i="2"/>
  <c r="DE600" i="2"/>
  <c r="DC601" i="2"/>
  <c r="DD601" i="2" l="1"/>
  <c r="DG601" i="2" s="1"/>
  <c r="DF601" i="2"/>
  <c r="DE601" i="2"/>
  <c r="DC602" i="2"/>
  <c r="DD602" i="2" l="1"/>
  <c r="DG602" i="2" s="1"/>
  <c r="DE602" i="2"/>
  <c r="DF602" i="2"/>
  <c r="DC603" i="2"/>
  <c r="DD603" i="2" l="1"/>
  <c r="DG603" i="2" s="1"/>
  <c r="DF603" i="2"/>
  <c r="DE603" i="2"/>
  <c r="DC604" i="2"/>
  <c r="DD604" i="2" l="1"/>
  <c r="DG604" i="2" s="1"/>
  <c r="DE604" i="2"/>
  <c r="DF604" i="2"/>
  <c r="DC605" i="2"/>
  <c r="DD605" i="2" l="1"/>
  <c r="DG605" i="2" s="1"/>
  <c r="DF605" i="2"/>
  <c r="DE605" i="2"/>
  <c r="DC606" i="2"/>
  <c r="DD606" i="2" l="1"/>
  <c r="DG606" i="2" s="1"/>
  <c r="DF606" i="2"/>
  <c r="DE606" i="2"/>
  <c r="DC607" i="2"/>
  <c r="DD607" i="2" l="1"/>
  <c r="DG607" i="2" s="1"/>
  <c r="DE607" i="2"/>
  <c r="DF607" i="2"/>
  <c r="DC608" i="2"/>
  <c r="DD608" i="2" l="1"/>
  <c r="DG608" i="2" s="1"/>
  <c r="DF608" i="2"/>
  <c r="DE608" i="2"/>
  <c r="DC609" i="2"/>
  <c r="DD609" i="2" l="1"/>
  <c r="DG609" i="2" s="1"/>
  <c r="DF609" i="2"/>
  <c r="DE609" i="2"/>
  <c r="DC610" i="2"/>
  <c r="DD610" i="2" l="1"/>
  <c r="DG610" i="2" s="1"/>
  <c r="DF610" i="2"/>
  <c r="DE610" i="2"/>
  <c r="DC611" i="2"/>
  <c r="DD611" i="2" l="1"/>
  <c r="DG611" i="2" s="1"/>
  <c r="DF611" i="2"/>
  <c r="DE611" i="2"/>
  <c r="DC612" i="2"/>
  <c r="DD612" i="2" l="1"/>
  <c r="DG612" i="2" s="1"/>
  <c r="DF612" i="2"/>
  <c r="DE612" i="2"/>
  <c r="DC613" i="2"/>
  <c r="DD613" i="2" l="1"/>
  <c r="DG613" i="2" s="1"/>
  <c r="DE613" i="2"/>
  <c r="DF613" i="2"/>
  <c r="DC614" i="2"/>
  <c r="DD614" i="2" l="1"/>
  <c r="DG614" i="2" s="1"/>
  <c r="DE614" i="2"/>
  <c r="DF614" i="2"/>
  <c r="DC615" i="2"/>
  <c r="DD615" i="2" l="1"/>
  <c r="DG615" i="2" s="1"/>
  <c r="DF615" i="2"/>
  <c r="DE615" i="2"/>
  <c r="DC616" i="2"/>
  <c r="DD616" i="2" l="1"/>
  <c r="DG616" i="2" s="1"/>
  <c r="DE616" i="2"/>
  <c r="DF616" i="2"/>
  <c r="DC617" i="2"/>
  <c r="DD617" i="2" l="1"/>
  <c r="DG617" i="2" s="1"/>
  <c r="DF617" i="2"/>
  <c r="DE617" i="2"/>
  <c r="DC618" i="2"/>
  <c r="DD618" i="2" l="1"/>
  <c r="DG618" i="2" s="1"/>
  <c r="DE618" i="2"/>
  <c r="DF618" i="2"/>
  <c r="DC619" i="2"/>
  <c r="DD619" i="2" l="1"/>
  <c r="DG619" i="2" s="1"/>
  <c r="DF619" i="2"/>
  <c r="DE619" i="2"/>
  <c r="DC620" i="2"/>
  <c r="DD620" i="2" l="1"/>
  <c r="DG620" i="2" s="1"/>
  <c r="DE620" i="2"/>
  <c r="DF620" i="2"/>
  <c r="DC621" i="2"/>
  <c r="DD621" i="2" l="1"/>
  <c r="DG621" i="2" s="1"/>
  <c r="DE621" i="2"/>
  <c r="DF621" i="2"/>
  <c r="DC622" i="2"/>
  <c r="DD622" i="2" l="1"/>
  <c r="DG622" i="2" s="1"/>
  <c r="DE622" i="2"/>
  <c r="DF622" i="2"/>
  <c r="DC623" i="2"/>
  <c r="DD623" i="2" l="1"/>
  <c r="DG623" i="2" s="1"/>
  <c r="DF623" i="2"/>
  <c r="DE623" i="2"/>
  <c r="DC624" i="2"/>
  <c r="DD624" i="2" l="1"/>
  <c r="DG624" i="2" s="1"/>
  <c r="DF624" i="2"/>
  <c r="DE624" i="2"/>
  <c r="DC625" i="2"/>
  <c r="DD625" i="2" l="1"/>
  <c r="DG625" i="2" s="1"/>
  <c r="DE625" i="2"/>
  <c r="DF625" i="2"/>
  <c r="DC626" i="2"/>
  <c r="DD626" i="2" l="1"/>
  <c r="DG626" i="2" s="1"/>
  <c r="DE626" i="2"/>
  <c r="DF626" i="2"/>
  <c r="DC627" i="2"/>
  <c r="DD627" i="2" l="1"/>
  <c r="DG627" i="2" s="1"/>
  <c r="DF627" i="2"/>
  <c r="DE627" i="2"/>
  <c r="DC628" i="2"/>
  <c r="DD628" i="2" l="1"/>
  <c r="DG628" i="2" s="1"/>
  <c r="DF628" i="2"/>
  <c r="DE628" i="2"/>
  <c r="DC629" i="2"/>
  <c r="DD629" i="2" l="1"/>
  <c r="DG629" i="2" s="1"/>
  <c r="DE629" i="2"/>
  <c r="DF629" i="2"/>
  <c r="DC630" i="2"/>
  <c r="DD630" i="2" l="1"/>
  <c r="DG630" i="2" s="1"/>
  <c r="DF630" i="2"/>
  <c r="DE630" i="2"/>
  <c r="DC631" i="2"/>
  <c r="DD631" i="2" l="1"/>
  <c r="DG631" i="2" s="1"/>
  <c r="DE631" i="2"/>
  <c r="DF631" i="2"/>
  <c r="DC632" i="2"/>
  <c r="DD632" i="2" l="1"/>
  <c r="DG632" i="2" s="1"/>
  <c r="DF632" i="2"/>
  <c r="DE632" i="2"/>
  <c r="DC633" i="2"/>
  <c r="DD633" i="2" l="1"/>
  <c r="DG633" i="2" s="1"/>
  <c r="DE633" i="2"/>
  <c r="DF633" i="2"/>
  <c r="DC634" i="2"/>
  <c r="DD634" i="2" l="1"/>
  <c r="DG634" i="2" s="1"/>
  <c r="DE634" i="2"/>
  <c r="DF634" i="2"/>
  <c r="DC635" i="2"/>
  <c r="DD635" i="2" l="1"/>
  <c r="DG635" i="2" s="1"/>
  <c r="DE635" i="2"/>
  <c r="DF635" i="2"/>
  <c r="DC636" i="2"/>
  <c r="DD636" i="2" l="1"/>
  <c r="DG636" i="2" s="1"/>
  <c r="DF636" i="2"/>
  <c r="DE636" i="2"/>
  <c r="DC637" i="2"/>
  <c r="DD637" i="2" l="1"/>
  <c r="DG637" i="2" s="1"/>
  <c r="DE637" i="2"/>
  <c r="DF637" i="2"/>
  <c r="DC638" i="2"/>
  <c r="DD638" i="2" l="1"/>
  <c r="DG638" i="2" s="1"/>
  <c r="DE638" i="2"/>
  <c r="DF638" i="2"/>
  <c r="DC639" i="2"/>
  <c r="DD639" i="2" l="1"/>
  <c r="DG639" i="2" s="1"/>
  <c r="DE639" i="2"/>
  <c r="DF639" i="2"/>
  <c r="DC640" i="2"/>
  <c r="DD640" i="2" l="1"/>
  <c r="DG640" i="2" s="1"/>
  <c r="DE640" i="2"/>
  <c r="DF640" i="2"/>
  <c r="DC641" i="2"/>
  <c r="DD641" i="2" l="1"/>
  <c r="DG641" i="2" s="1"/>
  <c r="DE641" i="2"/>
  <c r="DF641" i="2"/>
  <c r="DC642" i="2"/>
  <c r="DD642" i="2" l="1"/>
  <c r="DG642" i="2" s="1"/>
  <c r="DE642" i="2"/>
  <c r="DF642" i="2"/>
  <c r="DC643" i="2"/>
  <c r="DD643" i="2" l="1"/>
  <c r="DG643" i="2" s="1"/>
  <c r="DF643" i="2"/>
  <c r="DE643" i="2"/>
  <c r="DC644" i="2"/>
  <c r="DD644" i="2" l="1"/>
  <c r="DG644" i="2" s="1"/>
  <c r="DF644" i="2"/>
  <c r="DE644" i="2"/>
  <c r="DC645" i="2"/>
  <c r="DD645" i="2" l="1"/>
  <c r="DG645" i="2" s="1"/>
  <c r="DE645" i="2"/>
  <c r="DF645" i="2"/>
  <c r="DC646" i="2"/>
  <c r="DD646" i="2" l="1"/>
  <c r="DG646" i="2" s="1"/>
  <c r="DF646" i="2"/>
  <c r="DE646" i="2"/>
  <c r="DC647" i="2"/>
  <c r="DD647" i="2" l="1"/>
  <c r="DG647" i="2" s="1"/>
  <c r="DE647" i="2"/>
  <c r="DF647" i="2"/>
  <c r="DC648" i="2"/>
  <c r="DD648" i="2" l="1"/>
  <c r="DG648" i="2" s="1"/>
  <c r="DE648" i="2"/>
  <c r="DF648" i="2"/>
  <c r="DC649" i="2"/>
  <c r="DD649" i="2" l="1"/>
  <c r="DG649" i="2" s="1"/>
  <c r="DE649" i="2"/>
  <c r="DF649" i="2"/>
  <c r="DC650" i="2"/>
  <c r="DD650" i="2" l="1"/>
  <c r="DG650" i="2" s="1"/>
  <c r="DE650" i="2"/>
  <c r="DF650" i="2"/>
  <c r="DC651" i="2"/>
  <c r="DD651" i="2" l="1"/>
  <c r="DG651" i="2" s="1"/>
  <c r="DE651" i="2"/>
  <c r="DF651" i="2"/>
  <c r="DC652" i="2"/>
  <c r="DD652" i="2" l="1"/>
  <c r="DG652" i="2" s="1"/>
  <c r="DF652" i="2"/>
  <c r="DE652" i="2"/>
  <c r="DC653" i="2"/>
  <c r="DD653" i="2" l="1"/>
  <c r="DG653" i="2" s="1"/>
  <c r="DE653" i="2"/>
  <c r="DF653" i="2"/>
  <c r="DC654" i="2"/>
  <c r="DD654" i="2" l="1"/>
  <c r="DG654" i="2" s="1"/>
  <c r="DF654" i="2"/>
  <c r="DE654" i="2"/>
  <c r="DC655" i="2"/>
  <c r="DD655" i="2" l="1"/>
  <c r="DG655" i="2" s="1"/>
  <c r="DF655" i="2"/>
  <c r="DE655" i="2"/>
  <c r="DC656" i="2"/>
  <c r="DD656" i="2" l="1"/>
  <c r="DG656" i="2" s="1"/>
  <c r="DF656" i="2"/>
  <c r="DE656" i="2"/>
  <c r="DC657" i="2"/>
  <c r="DD657" i="2" l="1"/>
  <c r="DG657" i="2" s="1"/>
  <c r="DF657" i="2"/>
  <c r="DE657" i="2"/>
  <c r="DC658" i="2"/>
  <c r="DD658" i="2" l="1"/>
  <c r="DG658" i="2" s="1"/>
  <c r="DF658" i="2"/>
  <c r="DE658" i="2"/>
  <c r="DC659" i="2"/>
  <c r="DD659" i="2" l="1"/>
  <c r="DG659" i="2" s="1"/>
  <c r="DF659" i="2"/>
  <c r="DE659" i="2"/>
  <c r="DC660" i="2"/>
  <c r="DD660" i="2" l="1"/>
  <c r="DG660" i="2" s="1"/>
  <c r="DF660" i="2"/>
  <c r="DE660" i="2"/>
  <c r="DC661" i="2"/>
  <c r="DD661" i="2" l="1"/>
  <c r="DG661" i="2" s="1"/>
  <c r="DE661" i="2"/>
  <c r="DF661" i="2"/>
  <c r="DC662" i="2"/>
  <c r="DD662" i="2" l="1"/>
  <c r="DG662" i="2" s="1"/>
  <c r="DE662" i="2"/>
  <c r="DF662" i="2"/>
  <c r="DC663" i="2"/>
  <c r="DD663" i="2" l="1"/>
  <c r="DG663" i="2" s="1"/>
  <c r="DE663" i="2"/>
  <c r="DF663" i="2"/>
  <c r="DC664" i="2"/>
  <c r="DD664" i="2" l="1"/>
  <c r="DG664" i="2" s="1"/>
  <c r="DF664" i="2"/>
  <c r="DE664" i="2"/>
  <c r="DC665" i="2"/>
  <c r="DD665" i="2" l="1"/>
  <c r="DG665" i="2" s="1"/>
  <c r="DF665" i="2"/>
  <c r="DE665" i="2"/>
  <c r="DC666" i="2"/>
  <c r="DD666" i="2" l="1"/>
  <c r="DG666" i="2" s="1"/>
  <c r="DE666" i="2"/>
  <c r="DF666" i="2"/>
  <c r="DC667" i="2"/>
  <c r="DD667" i="2" l="1"/>
  <c r="DG667" i="2" s="1"/>
  <c r="DF667" i="2"/>
  <c r="DE667" i="2"/>
  <c r="DC668" i="2"/>
  <c r="DD668" i="2" l="1"/>
  <c r="DG668" i="2" s="1"/>
  <c r="DE668" i="2"/>
  <c r="DF668" i="2"/>
  <c r="DC669" i="2"/>
  <c r="DD669" i="2" l="1"/>
  <c r="DG669" i="2" s="1"/>
  <c r="DF669" i="2"/>
  <c r="DE669" i="2"/>
  <c r="DC670" i="2"/>
  <c r="DD670" i="2" l="1"/>
  <c r="DG670" i="2" s="1"/>
  <c r="DF670" i="2"/>
  <c r="DE670" i="2"/>
  <c r="DC671" i="2"/>
  <c r="DD671" i="2" l="1"/>
  <c r="DG671" i="2" s="1"/>
  <c r="DE671" i="2"/>
  <c r="DF671" i="2"/>
  <c r="DC672" i="2"/>
  <c r="DD672" i="2" l="1"/>
  <c r="DG672" i="2" s="1"/>
  <c r="DE672" i="2"/>
  <c r="DF672" i="2"/>
  <c r="DC673" i="2"/>
  <c r="DD673" i="2" l="1"/>
  <c r="DG673" i="2" s="1"/>
  <c r="DE673" i="2"/>
  <c r="DF673" i="2"/>
  <c r="DC674" i="2"/>
  <c r="DD674" i="2" l="1"/>
  <c r="DG674" i="2" s="1"/>
  <c r="DE674" i="2"/>
  <c r="DF674" i="2"/>
  <c r="DC675" i="2"/>
  <c r="DD675" i="2" l="1"/>
  <c r="DG675" i="2" s="1"/>
  <c r="DF675" i="2"/>
  <c r="DE675" i="2"/>
  <c r="DC676" i="2"/>
  <c r="DD676" i="2" l="1"/>
  <c r="DG676" i="2" s="1"/>
  <c r="DE676" i="2"/>
  <c r="DF676" i="2"/>
  <c r="DC677" i="2"/>
  <c r="DD677" i="2" l="1"/>
  <c r="DG677" i="2" s="1"/>
  <c r="DE677" i="2"/>
  <c r="DF677" i="2"/>
  <c r="DC678" i="2"/>
  <c r="DD678" i="2" l="1"/>
  <c r="DG678" i="2" s="1"/>
  <c r="DE678" i="2"/>
  <c r="DF678" i="2"/>
  <c r="DC679" i="2"/>
  <c r="DD679" i="2" l="1"/>
  <c r="DG679" i="2" s="1"/>
  <c r="DF679" i="2"/>
  <c r="DE679" i="2"/>
  <c r="DC680" i="2"/>
  <c r="DD680" i="2" l="1"/>
  <c r="DG680" i="2" s="1"/>
  <c r="DE680" i="2"/>
  <c r="DF680" i="2"/>
  <c r="DC681" i="2"/>
  <c r="DD681" i="2" l="1"/>
  <c r="DG681" i="2" s="1"/>
  <c r="DE681" i="2"/>
  <c r="DF681" i="2"/>
  <c r="DC682" i="2"/>
  <c r="DD682" i="2" l="1"/>
  <c r="DG682" i="2" s="1"/>
  <c r="DE682" i="2"/>
  <c r="DF682" i="2"/>
  <c r="DC683" i="2"/>
  <c r="DD683" i="2" l="1"/>
  <c r="DG683" i="2" s="1"/>
  <c r="DE683" i="2"/>
  <c r="DF683" i="2"/>
  <c r="DC684" i="2"/>
  <c r="DD684" i="2" l="1"/>
  <c r="DG684" i="2" s="1"/>
  <c r="DE684" i="2"/>
  <c r="DF684" i="2"/>
  <c r="DC685" i="2"/>
  <c r="DD685" i="2" l="1"/>
  <c r="DG685" i="2" s="1"/>
  <c r="DF685" i="2"/>
  <c r="DE685" i="2"/>
  <c r="DC686" i="2"/>
  <c r="DD686" i="2" l="1"/>
  <c r="DG686" i="2" s="1"/>
  <c r="DE686" i="2"/>
  <c r="DF686" i="2"/>
  <c r="DC687" i="2"/>
  <c r="DD687" i="2" l="1"/>
  <c r="DG687" i="2" s="1"/>
  <c r="DF687" i="2"/>
  <c r="DE687" i="2"/>
  <c r="DC688" i="2"/>
  <c r="DD688" i="2" l="1"/>
  <c r="DG688" i="2" s="1"/>
  <c r="DF688" i="2"/>
  <c r="DE688" i="2"/>
  <c r="DC689" i="2"/>
  <c r="DD689" i="2" l="1"/>
  <c r="DG689" i="2" s="1"/>
  <c r="DF689" i="2"/>
  <c r="DE689" i="2"/>
  <c r="DC690" i="2"/>
  <c r="DD690" i="2" l="1"/>
  <c r="DG690" i="2" s="1"/>
  <c r="DF690" i="2"/>
  <c r="DE690" i="2"/>
  <c r="DC691" i="2"/>
  <c r="DD691" i="2" l="1"/>
  <c r="DG691" i="2" s="1"/>
  <c r="DF691" i="2"/>
  <c r="DE691" i="2"/>
  <c r="DC692" i="2"/>
  <c r="DD692" i="2" l="1"/>
  <c r="DG692" i="2" s="1"/>
  <c r="DF692" i="2"/>
  <c r="DE692" i="2"/>
  <c r="DC693" i="2"/>
  <c r="DD693" i="2" l="1"/>
  <c r="DG693" i="2" s="1"/>
  <c r="DE693" i="2"/>
  <c r="DF693" i="2"/>
  <c r="DC694" i="2"/>
  <c r="DD694" i="2" l="1"/>
  <c r="DG694" i="2" s="1"/>
  <c r="DE694" i="2"/>
  <c r="DF694" i="2"/>
  <c r="DC695" i="2"/>
  <c r="DD695" i="2" l="1"/>
  <c r="DG695" i="2" s="1"/>
  <c r="DF695" i="2"/>
  <c r="DE695" i="2"/>
  <c r="DC696" i="2"/>
  <c r="DD696" i="2" l="1"/>
  <c r="DG696" i="2" s="1"/>
  <c r="DF696" i="2"/>
  <c r="DE696" i="2"/>
  <c r="DC697" i="2"/>
  <c r="DD697" i="2" l="1"/>
  <c r="DG697" i="2" s="1"/>
  <c r="DF697" i="2"/>
  <c r="DE697" i="2"/>
  <c r="DC698" i="2"/>
  <c r="DD698" i="2" l="1"/>
  <c r="DG698" i="2" s="1"/>
  <c r="DE698" i="2"/>
  <c r="DF698" i="2"/>
  <c r="DC699" i="2"/>
  <c r="DD699" i="2" l="1"/>
  <c r="DG699" i="2" s="1"/>
  <c r="DE699" i="2"/>
  <c r="DF699" i="2"/>
  <c r="DC700" i="2"/>
  <c r="DD700" i="2" l="1"/>
  <c r="DG700" i="2" s="1"/>
  <c r="DF700" i="2"/>
  <c r="DE700" i="2"/>
  <c r="DC701" i="2"/>
  <c r="DD701" i="2" l="1"/>
  <c r="DG701" i="2" s="1"/>
  <c r="DF701" i="2"/>
  <c r="DE701" i="2"/>
  <c r="DC702" i="2"/>
  <c r="DD702" i="2" l="1"/>
  <c r="DG702" i="2" s="1"/>
  <c r="DF702" i="2"/>
  <c r="DE702" i="2"/>
  <c r="DC703" i="2"/>
  <c r="DD703" i="2" l="1"/>
  <c r="DG703" i="2" s="1"/>
  <c r="DE703" i="2"/>
  <c r="DF703" i="2"/>
  <c r="DC704" i="2"/>
  <c r="DD704" i="2" l="1"/>
  <c r="DG704" i="2" s="1"/>
  <c r="DF704" i="2"/>
  <c r="DE704" i="2"/>
  <c r="DC705" i="2"/>
  <c r="DD705" i="2" l="1"/>
  <c r="DG705" i="2" s="1"/>
  <c r="DF705" i="2"/>
  <c r="DE705" i="2"/>
  <c r="DC706" i="2"/>
  <c r="DD706" i="2" l="1"/>
  <c r="DG706" i="2" s="1"/>
  <c r="DF706" i="2"/>
  <c r="DE706" i="2"/>
  <c r="DC707" i="2"/>
  <c r="DD707" i="2" l="1"/>
  <c r="DG707" i="2" s="1"/>
  <c r="DF707" i="2"/>
  <c r="DE707" i="2"/>
  <c r="DC708" i="2"/>
  <c r="DD708" i="2" l="1"/>
  <c r="DG708" i="2" s="1"/>
  <c r="DF708" i="2"/>
  <c r="DE708" i="2"/>
  <c r="DC709" i="2"/>
  <c r="DD709" i="2" l="1"/>
  <c r="DG709" i="2" s="1"/>
  <c r="DF709" i="2"/>
  <c r="DE709" i="2"/>
  <c r="DC710" i="2"/>
  <c r="DD710" i="2" l="1"/>
  <c r="DG710" i="2" s="1"/>
  <c r="DF710" i="2"/>
  <c r="DE710" i="2"/>
  <c r="DC711" i="2"/>
  <c r="DD711" i="2" l="1"/>
  <c r="DG711" i="2" s="1"/>
  <c r="DE711" i="2"/>
  <c r="DF711" i="2"/>
  <c r="DC712" i="2"/>
  <c r="DD712" i="2" l="1"/>
  <c r="DG712" i="2" s="1"/>
  <c r="DF712" i="2"/>
  <c r="DE712" i="2"/>
  <c r="DC713" i="2"/>
  <c r="DD713" i="2" l="1"/>
  <c r="DG713" i="2" s="1"/>
  <c r="DF713" i="2"/>
  <c r="DE713" i="2"/>
  <c r="DC714" i="2"/>
  <c r="DD714" i="2" l="1"/>
  <c r="DG714" i="2" s="1"/>
  <c r="DF714" i="2"/>
  <c r="DE714" i="2"/>
  <c r="DC715" i="2"/>
  <c r="DD715" i="2" l="1"/>
  <c r="DG715" i="2" s="1"/>
  <c r="DF715" i="2"/>
  <c r="DE715" i="2"/>
  <c r="DC716" i="2"/>
  <c r="DD716" i="2" l="1"/>
  <c r="DG716" i="2" s="1"/>
  <c r="DF716" i="2"/>
  <c r="DE716" i="2"/>
  <c r="DC717" i="2"/>
  <c r="DD717" i="2" l="1"/>
  <c r="DG717" i="2" s="1"/>
  <c r="DF717" i="2"/>
  <c r="DE717" i="2"/>
  <c r="DC718" i="2"/>
  <c r="DD718" i="2" l="1"/>
  <c r="DG718" i="2" s="1"/>
  <c r="DE718" i="2"/>
  <c r="DF718" i="2"/>
  <c r="DC719" i="2"/>
  <c r="DD719" i="2" l="1"/>
  <c r="DG719" i="2" s="1"/>
  <c r="DF719" i="2"/>
  <c r="DE719" i="2"/>
  <c r="DC720" i="2"/>
  <c r="DD720" i="2" l="1"/>
  <c r="DG720" i="2" s="1"/>
  <c r="DE720" i="2"/>
  <c r="DF720" i="2"/>
  <c r="DC721" i="2"/>
  <c r="DD721" i="2" l="1"/>
  <c r="DG721" i="2" s="1"/>
  <c r="DF721" i="2"/>
  <c r="DE721" i="2"/>
  <c r="DC722" i="2"/>
  <c r="DD722" i="2" l="1"/>
  <c r="DG722" i="2" s="1"/>
  <c r="DE722" i="2"/>
  <c r="DF722" i="2"/>
  <c r="DC723" i="2"/>
  <c r="DD723" i="2" l="1"/>
  <c r="DG723" i="2" s="1"/>
  <c r="DF723" i="2"/>
  <c r="DE723" i="2"/>
  <c r="DC724" i="2"/>
  <c r="DD724" i="2" l="1"/>
  <c r="DG724" i="2" s="1"/>
  <c r="DE724" i="2"/>
  <c r="DF724" i="2"/>
  <c r="DC725" i="2"/>
  <c r="DD725" i="2" l="1"/>
  <c r="DG725" i="2" s="1"/>
  <c r="DE725" i="2"/>
  <c r="DF725" i="2"/>
  <c r="DC726" i="2"/>
  <c r="DD726" i="2" l="1"/>
  <c r="DG726" i="2" s="1"/>
  <c r="DF726" i="2"/>
  <c r="DE726" i="2"/>
  <c r="DC727" i="2"/>
  <c r="DD727" i="2" l="1"/>
  <c r="DG727" i="2" s="1"/>
  <c r="DF727" i="2"/>
  <c r="DE727" i="2"/>
  <c r="DC728" i="2"/>
  <c r="DD728" i="2" l="1"/>
  <c r="DG728" i="2" s="1"/>
  <c r="DE728" i="2"/>
  <c r="DF728" i="2"/>
  <c r="DC729" i="2"/>
  <c r="DD729" i="2" l="1"/>
  <c r="DG729" i="2" s="1"/>
  <c r="DF729" i="2"/>
  <c r="DE729" i="2"/>
  <c r="DC730" i="2"/>
  <c r="DD730" i="2" l="1"/>
  <c r="DG730" i="2" s="1"/>
  <c r="DF730" i="2"/>
  <c r="DE730" i="2"/>
  <c r="DC731" i="2"/>
  <c r="DD731" i="2" l="1"/>
  <c r="DG731" i="2" s="1"/>
  <c r="DF731" i="2"/>
  <c r="DE731" i="2"/>
  <c r="DC732" i="2"/>
  <c r="DD732" i="2" l="1"/>
  <c r="DG732" i="2" s="1"/>
  <c r="DE732" i="2"/>
  <c r="DF732" i="2"/>
  <c r="DC733" i="2"/>
  <c r="DD733" i="2" l="1"/>
  <c r="DG733" i="2" s="1"/>
  <c r="DE733" i="2"/>
  <c r="DF733" i="2"/>
  <c r="DC734" i="2"/>
  <c r="DD734" i="2" l="1"/>
  <c r="DG734" i="2" s="1"/>
  <c r="DE734" i="2"/>
  <c r="DF734" i="2"/>
  <c r="DC735" i="2"/>
  <c r="DD735" i="2" l="1"/>
  <c r="DG735" i="2" s="1"/>
  <c r="DF735" i="2"/>
  <c r="DE735" i="2"/>
  <c r="DC736" i="2"/>
  <c r="DD736" i="2" l="1"/>
  <c r="DG736" i="2" s="1"/>
  <c r="DE736" i="2"/>
  <c r="DF736" i="2"/>
  <c r="DC737" i="2"/>
  <c r="DD737" i="2" l="1"/>
  <c r="DG737" i="2" s="1"/>
  <c r="DE737" i="2"/>
  <c r="DF737" i="2"/>
  <c r="DC738" i="2"/>
  <c r="DD738" i="2" l="1"/>
  <c r="DG738" i="2" s="1"/>
  <c r="DF738" i="2"/>
  <c r="DE738" i="2"/>
  <c r="DC739" i="2"/>
  <c r="DD739" i="2" l="1"/>
  <c r="DG739" i="2" s="1"/>
  <c r="DF739" i="2"/>
  <c r="DE739" i="2"/>
  <c r="DC740" i="2"/>
  <c r="DD740" i="2" l="1"/>
  <c r="DG740" i="2" s="1"/>
  <c r="DF740" i="2"/>
  <c r="DE740" i="2"/>
  <c r="DC741" i="2"/>
  <c r="DD741" i="2" l="1"/>
  <c r="DG741" i="2" s="1"/>
  <c r="DE741" i="2"/>
  <c r="DF741" i="2"/>
  <c r="DC742" i="2"/>
  <c r="DD742" i="2" l="1"/>
  <c r="DG742" i="2" s="1"/>
  <c r="DE742" i="2"/>
  <c r="DF742" i="2"/>
  <c r="DC743" i="2"/>
  <c r="DD743" i="2" l="1"/>
  <c r="DG743" i="2" s="1"/>
  <c r="DF743" i="2"/>
  <c r="DE743" i="2"/>
  <c r="DC744" i="2"/>
  <c r="DD744" i="2" l="1"/>
  <c r="DG744" i="2" s="1"/>
  <c r="DE744" i="2"/>
  <c r="DF744" i="2"/>
  <c r="DC745" i="2"/>
  <c r="DD745" i="2" l="1"/>
  <c r="DG745" i="2" s="1"/>
  <c r="DE745" i="2"/>
  <c r="DF745" i="2"/>
  <c r="DC746" i="2"/>
  <c r="DD746" i="2" l="1"/>
  <c r="DG746" i="2" s="1"/>
  <c r="DE746" i="2"/>
  <c r="DF746" i="2"/>
  <c r="DC747" i="2"/>
  <c r="DD747" i="2" l="1"/>
  <c r="DG747" i="2" s="1"/>
  <c r="DF747" i="2"/>
  <c r="DE747" i="2"/>
  <c r="DC748" i="2"/>
  <c r="DD748" i="2" l="1"/>
  <c r="DG748" i="2" s="1"/>
  <c r="DE748" i="2"/>
  <c r="DF748" i="2"/>
  <c r="DC749" i="2"/>
  <c r="DD749" i="2" l="1"/>
  <c r="DG749" i="2" s="1"/>
  <c r="DE749" i="2"/>
  <c r="DF749" i="2"/>
  <c r="DC750" i="2"/>
  <c r="DD750" i="2" l="1"/>
  <c r="DG750" i="2" s="1"/>
  <c r="DF750" i="2"/>
  <c r="DE750" i="2"/>
  <c r="DC751" i="2"/>
  <c r="DD751" i="2" l="1"/>
  <c r="DG751" i="2" s="1"/>
  <c r="DE751" i="2"/>
  <c r="DF751" i="2"/>
  <c r="DC752" i="2"/>
  <c r="DD752" i="2" l="1"/>
  <c r="DG752" i="2" s="1"/>
  <c r="DE752" i="2"/>
  <c r="DF752" i="2"/>
  <c r="DC753" i="2"/>
  <c r="DD753" i="2" l="1"/>
  <c r="DG753" i="2" s="1"/>
  <c r="DE753" i="2"/>
  <c r="DF753" i="2"/>
  <c r="DC754" i="2"/>
  <c r="DD754" i="2" l="1"/>
  <c r="DG754" i="2" s="1"/>
  <c r="DE754" i="2"/>
  <c r="DF754" i="2"/>
  <c r="DC755" i="2"/>
  <c r="DD755" i="2" l="1"/>
  <c r="DG755" i="2" s="1"/>
  <c r="DF755" i="2"/>
  <c r="DE755" i="2"/>
  <c r="DC756" i="2"/>
  <c r="DD756" i="2" l="1"/>
  <c r="DG756" i="2" s="1"/>
  <c r="DF756" i="2"/>
  <c r="DE756" i="2"/>
  <c r="DC757" i="2"/>
  <c r="DD757" i="2" l="1"/>
  <c r="DG757" i="2" s="1"/>
  <c r="DF757" i="2"/>
  <c r="DE757" i="2"/>
  <c r="DC758" i="2"/>
  <c r="DD758" i="2" l="1"/>
  <c r="DG758" i="2" s="1"/>
  <c r="DF758" i="2"/>
  <c r="DE758" i="2"/>
  <c r="DC759" i="2"/>
  <c r="DD759" i="2" l="1"/>
  <c r="DG759" i="2" s="1"/>
  <c r="DE759" i="2"/>
  <c r="DF759" i="2"/>
  <c r="DC760" i="2"/>
  <c r="DD760" i="2" l="1"/>
  <c r="DG760" i="2" s="1"/>
  <c r="DE760" i="2"/>
  <c r="DF760" i="2"/>
  <c r="DC761" i="2"/>
  <c r="DD761" i="2" l="1"/>
  <c r="DG761" i="2" s="1"/>
  <c r="DE761" i="2"/>
  <c r="DF761" i="2"/>
  <c r="DC762" i="2"/>
  <c r="DD762" i="2" l="1"/>
  <c r="DG762" i="2" s="1"/>
  <c r="DF762" i="2"/>
  <c r="DE762" i="2"/>
  <c r="DC763" i="2"/>
  <c r="DD763" i="2" l="1"/>
  <c r="DG763" i="2" s="1"/>
  <c r="DF763" i="2"/>
  <c r="DE763" i="2"/>
  <c r="DC764" i="2"/>
  <c r="DD764" i="2" l="1"/>
  <c r="DG764" i="2" s="1"/>
  <c r="DF764" i="2"/>
  <c r="DE764" i="2"/>
  <c r="DC765" i="2"/>
  <c r="DD765" i="2" l="1"/>
  <c r="DG765" i="2" s="1"/>
  <c r="DF765" i="2"/>
  <c r="DE765" i="2"/>
  <c r="DC766" i="2"/>
  <c r="DD766" i="2" l="1"/>
  <c r="DG766" i="2" s="1"/>
  <c r="DF766" i="2"/>
  <c r="DE766" i="2"/>
  <c r="DC767" i="2"/>
  <c r="DD767" i="2" l="1"/>
  <c r="DG767" i="2" s="1"/>
  <c r="DF767" i="2"/>
  <c r="DE767" i="2"/>
  <c r="DC768" i="2"/>
  <c r="DD768" i="2" l="1"/>
  <c r="DG768" i="2" s="1"/>
  <c r="DF768" i="2"/>
  <c r="DE768" i="2"/>
  <c r="DC769" i="2"/>
  <c r="DD769" i="2" l="1"/>
  <c r="DG769" i="2" s="1"/>
  <c r="DE769" i="2"/>
  <c r="DF769" i="2"/>
  <c r="DC770" i="2"/>
  <c r="DD770" i="2" l="1"/>
  <c r="DG770" i="2" s="1"/>
  <c r="DF770" i="2"/>
  <c r="DE770" i="2"/>
  <c r="DC771" i="2"/>
  <c r="DD771" i="2" l="1"/>
  <c r="DG771" i="2" s="1"/>
  <c r="DE771" i="2"/>
  <c r="DF771" i="2"/>
  <c r="DC772" i="2"/>
  <c r="DD772" i="2" l="1"/>
  <c r="DG772" i="2" s="1"/>
  <c r="DE772" i="2"/>
  <c r="DF772" i="2"/>
  <c r="DC773" i="2"/>
  <c r="DD773" i="2" l="1"/>
  <c r="DG773" i="2" s="1"/>
  <c r="DF773" i="2"/>
  <c r="DE773" i="2"/>
  <c r="DC774" i="2"/>
  <c r="DD774" i="2" l="1"/>
  <c r="DG774" i="2" s="1"/>
  <c r="DE774" i="2"/>
  <c r="DF774" i="2"/>
  <c r="DC775" i="2"/>
  <c r="DD775" i="2" l="1"/>
  <c r="DG775" i="2" s="1"/>
  <c r="DF775" i="2"/>
  <c r="DE775" i="2"/>
  <c r="DC776" i="2"/>
  <c r="DD776" i="2" l="1"/>
  <c r="DG776" i="2" s="1"/>
  <c r="DE776" i="2"/>
  <c r="DF776" i="2"/>
  <c r="DC777" i="2"/>
  <c r="DD777" i="2" l="1"/>
  <c r="DG777" i="2" s="1"/>
  <c r="DE777" i="2"/>
  <c r="DF777" i="2"/>
  <c r="DC778" i="2"/>
  <c r="DD778" i="2" l="1"/>
  <c r="DG778" i="2" s="1"/>
  <c r="DF778" i="2"/>
  <c r="DE778" i="2"/>
  <c r="DC779" i="2"/>
  <c r="DD779" i="2" l="1"/>
  <c r="DG779" i="2" s="1"/>
  <c r="DE779" i="2"/>
  <c r="DF779" i="2"/>
  <c r="DC780" i="2"/>
  <c r="DD780" i="2" l="1"/>
  <c r="DG780" i="2" s="1"/>
  <c r="DF780" i="2"/>
  <c r="DE780" i="2"/>
  <c r="DC781" i="2"/>
  <c r="DD781" i="2" l="1"/>
  <c r="DG781" i="2" s="1"/>
  <c r="DE781" i="2"/>
  <c r="DF781" i="2"/>
  <c r="DC782" i="2"/>
  <c r="DD782" i="2" l="1"/>
  <c r="DG782" i="2" s="1"/>
  <c r="DE782" i="2"/>
  <c r="DF782" i="2"/>
  <c r="DC783" i="2"/>
  <c r="DD783" i="2" l="1"/>
  <c r="DG783" i="2" s="1"/>
  <c r="DF783" i="2"/>
  <c r="DE783" i="2"/>
  <c r="DC784" i="2"/>
  <c r="DD784" i="2" l="1"/>
  <c r="DG784" i="2" s="1"/>
  <c r="DE784" i="2"/>
  <c r="DF784" i="2"/>
  <c r="DC785" i="2"/>
  <c r="DD785" i="2" l="1"/>
  <c r="DG785" i="2" s="1"/>
  <c r="DE785" i="2"/>
  <c r="DF785" i="2"/>
  <c r="DC786" i="2"/>
  <c r="DD786" i="2" l="1"/>
  <c r="DG786" i="2" s="1"/>
  <c r="DE786" i="2"/>
  <c r="DF786" i="2"/>
  <c r="DC787" i="2"/>
  <c r="DD787" i="2" l="1"/>
  <c r="DG787" i="2" s="1"/>
  <c r="DE787" i="2"/>
  <c r="DF787" i="2"/>
  <c r="DC788" i="2"/>
  <c r="DD788" i="2" l="1"/>
  <c r="DG788" i="2" s="1"/>
  <c r="DE788" i="2"/>
  <c r="DF788" i="2"/>
  <c r="DC789" i="2"/>
  <c r="DD789" i="2" l="1"/>
  <c r="DG789" i="2" s="1"/>
  <c r="DF789" i="2"/>
  <c r="DE789" i="2"/>
  <c r="DC790" i="2"/>
  <c r="DD790" i="2" l="1"/>
  <c r="DG790" i="2" s="1"/>
  <c r="DF790" i="2"/>
  <c r="DE790" i="2"/>
  <c r="DC791" i="2"/>
  <c r="DD791" i="2" l="1"/>
  <c r="DG791" i="2" s="1"/>
  <c r="DE791" i="2"/>
  <c r="DF791" i="2"/>
  <c r="DC792" i="2"/>
  <c r="DD792" i="2" l="1"/>
  <c r="DG792" i="2" s="1"/>
  <c r="DF792" i="2"/>
  <c r="DE792" i="2"/>
  <c r="DC793" i="2"/>
  <c r="DD793" i="2" l="1"/>
  <c r="DG793" i="2" s="1"/>
  <c r="DE793" i="2"/>
  <c r="DF793" i="2"/>
  <c r="DC794" i="2"/>
  <c r="DD794" i="2" l="1"/>
  <c r="DG794" i="2" s="1"/>
  <c r="DF794" i="2"/>
  <c r="DE794" i="2"/>
  <c r="DC795" i="2"/>
  <c r="DD795" i="2" l="1"/>
  <c r="DG795" i="2" s="1"/>
  <c r="DE795" i="2"/>
  <c r="DF795" i="2"/>
  <c r="DC796" i="2"/>
  <c r="DD796" i="2" l="1"/>
  <c r="DG796" i="2" s="1"/>
  <c r="DE796" i="2"/>
  <c r="DF796" i="2"/>
  <c r="DC797" i="2"/>
  <c r="DD797" i="2" l="1"/>
  <c r="DG797" i="2" s="1"/>
  <c r="DF797" i="2"/>
  <c r="DE797" i="2"/>
  <c r="DC798" i="2"/>
  <c r="DD798" i="2" l="1"/>
  <c r="DG798" i="2" s="1"/>
  <c r="DF798" i="2"/>
  <c r="DE798" i="2"/>
  <c r="DC799" i="2"/>
  <c r="DD799" i="2" l="1"/>
  <c r="DG799" i="2" s="1"/>
  <c r="DE799" i="2"/>
  <c r="DF799" i="2"/>
  <c r="DC800" i="2"/>
  <c r="DD800" i="2" l="1"/>
  <c r="DG800" i="2" s="1"/>
  <c r="DE800" i="2"/>
  <c r="DF800" i="2"/>
  <c r="DC801" i="2"/>
  <c r="DD801" i="2" l="1"/>
  <c r="DG801" i="2" s="1"/>
  <c r="DE801" i="2"/>
  <c r="DF801" i="2"/>
  <c r="DC802" i="2"/>
  <c r="DD802" i="2" l="1"/>
  <c r="DG802" i="2" s="1"/>
  <c r="DE802" i="2"/>
  <c r="DF802" i="2"/>
  <c r="DC803" i="2"/>
  <c r="DD803" i="2" l="1"/>
  <c r="DG803" i="2" s="1"/>
  <c r="DE803" i="2"/>
  <c r="DF803" i="2"/>
  <c r="DC804" i="2"/>
  <c r="DD804" i="2" l="1"/>
  <c r="DG804" i="2" s="1"/>
  <c r="DE804" i="2"/>
  <c r="DF804" i="2"/>
  <c r="DC805" i="2"/>
  <c r="DD805" i="2" l="1"/>
  <c r="DG805" i="2" s="1"/>
  <c r="DE805" i="2"/>
  <c r="DF805" i="2"/>
  <c r="DC806" i="2"/>
  <c r="DD806" i="2" l="1"/>
  <c r="DG806" i="2" s="1"/>
  <c r="DF806" i="2"/>
  <c r="DE806" i="2"/>
  <c r="DC807" i="2"/>
  <c r="DD807" i="2" l="1"/>
  <c r="DG807" i="2" s="1"/>
  <c r="DE807" i="2"/>
  <c r="DF807" i="2"/>
  <c r="DC808" i="2"/>
  <c r="DD808" i="2" l="1"/>
  <c r="DG808" i="2" s="1"/>
  <c r="DF808" i="2"/>
  <c r="DE808" i="2"/>
  <c r="DC809" i="2"/>
  <c r="DD809" i="2" l="1"/>
  <c r="DG809" i="2" s="1"/>
  <c r="DF809" i="2"/>
  <c r="DE809" i="2"/>
  <c r="DC810" i="2"/>
  <c r="DD810" i="2" l="1"/>
  <c r="DG810" i="2" s="1"/>
  <c r="DE810" i="2"/>
  <c r="DF810" i="2"/>
  <c r="DC811" i="2"/>
  <c r="DD811" i="2" l="1"/>
  <c r="DG811" i="2" s="1"/>
  <c r="DF811" i="2"/>
  <c r="DE811" i="2"/>
  <c r="DC812" i="2"/>
  <c r="DD812" i="2" l="1"/>
  <c r="DG812" i="2" s="1"/>
  <c r="DF812" i="2"/>
  <c r="DE812" i="2"/>
  <c r="DC813" i="2"/>
  <c r="DD813" i="2" l="1"/>
  <c r="DG813" i="2" s="1"/>
  <c r="DF813" i="2"/>
  <c r="DE813" i="2"/>
  <c r="DC814" i="2"/>
  <c r="DD814" i="2" l="1"/>
  <c r="DG814" i="2" s="1"/>
  <c r="DE814" i="2"/>
  <c r="DF814" i="2"/>
  <c r="DC815" i="2"/>
  <c r="DD815" i="2" l="1"/>
  <c r="DG815" i="2" s="1"/>
  <c r="DE815" i="2"/>
  <c r="DF815" i="2"/>
  <c r="DC816" i="2"/>
  <c r="DD816" i="2" l="1"/>
  <c r="DG816" i="2" s="1"/>
  <c r="DF816" i="2"/>
  <c r="DE816" i="2"/>
  <c r="DC817" i="2"/>
  <c r="DD817" i="2" l="1"/>
  <c r="DG817" i="2" s="1"/>
  <c r="DE817" i="2"/>
  <c r="DF817" i="2"/>
  <c r="DC818" i="2"/>
  <c r="DD818" i="2" l="1"/>
  <c r="DG818" i="2" s="1"/>
  <c r="DF818" i="2"/>
  <c r="DE818" i="2"/>
  <c r="DC819" i="2"/>
  <c r="DD819" i="2" l="1"/>
  <c r="DG819" i="2" s="1"/>
  <c r="DE819" i="2"/>
  <c r="DF819" i="2"/>
  <c r="DC820" i="2"/>
  <c r="DD820" i="2" l="1"/>
  <c r="DG820" i="2" s="1"/>
  <c r="DE820" i="2"/>
  <c r="DF820" i="2"/>
  <c r="DC821" i="2"/>
  <c r="DD821" i="2" l="1"/>
  <c r="DG821" i="2" s="1"/>
  <c r="DE821" i="2"/>
  <c r="DF821" i="2"/>
  <c r="DC822" i="2"/>
  <c r="DD822" i="2" l="1"/>
  <c r="DG822" i="2" s="1"/>
  <c r="DF822" i="2"/>
  <c r="DE822" i="2"/>
  <c r="DC823" i="2"/>
  <c r="DD823" i="2" l="1"/>
  <c r="DG823" i="2" s="1"/>
  <c r="DE823" i="2"/>
  <c r="DF823" i="2"/>
  <c r="DC824" i="2"/>
  <c r="DD824" i="2" l="1"/>
  <c r="DG824" i="2" s="1"/>
  <c r="DF824" i="2"/>
  <c r="DE824" i="2"/>
  <c r="DC825" i="2"/>
  <c r="DD825" i="2" l="1"/>
  <c r="DG825" i="2" s="1"/>
  <c r="DE825" i="2"/>
  <c r="DF825" i="2"/>
  <c r="DC826" i="2"/>
  <c r="DD826" i="2" l="1"/>
  <c r="DG826" i="2" s="1"/>
  <c r="DE826" i="2"/>
  <c r="DF826" i="2"/>
  <c r="DC827" i="2"/>
  <c r="DD827" i="2" l="1"/>
  <c r="DG827" i="2" s="1"/>
  <c r="DF827" i="2"/>
  <c r="DE827" i="2"/>
  <c r="DC828" i="2"/>
  <c r="DD828" i="2" l="1"/>
  <c r="DG828" i="2" s="1"/>
  <c r="DF828" i="2"/>
  <c r="DE828" i="2"/>
  <c r="DC829" i="2"/>
  <c r="DD829" i="2" l="1"/>
  <c r="DG829" i="2" s="1"/>
  <c r="DF829" i="2"/>
  <c r="DE829" i="2"/>
  <c r="DC830" i="2"/>
  <c r="DD830" i="2" l="1"/>
  <c r="DG830" i="2" s="1"/>
  <c r="DE830" i="2"/>
  <c r="DF830" i="2"/>
  <c r="DC831" i="2"/>
  <c r="DD831" i="2" l="1"/>
  <c r="DG831" i="2" s="1"/>
  <c r="DE831" i="2"/>
  <c r="DF831" i="2"/>
  <c r="DC832" i="2"/>
  <c r="DD832" i="2" l="1"/>
  <c r="DG832" i="2" s="1"/>
  <c r="DF832" i="2"/>
  <c r="DE832" i="2"/>
  <c r="DC833" i="2"/>
  <c r="DD833" i="2" l="1"/>
  <c r="DG833" i="2" s="1"/>
  <c r="DF833" i="2"/>
  <c r="DE833" i="2"/>
  <c r="DC834" i="2"/>
  <c r="DD834" i="2" l="1"/>
  <c r="DG834" i="2" s="1"/>
  <c r="DE834" i="2"/>
  <c r="DF834" i="2"/>
  <c r="DC835" i="2"/>
  <c r="DD835" i="2" l="1"/>
  <c r="DG835" i="2" s="1"/>
  <c r="DF835" i="2"/>
  <c r="DE835" i="2"/>
  <c r="DC836" i="2"/>
  <c r="DD836" i="2" l="1"/>
  <c r="DG836" i="2" s="1"/>
  <c r="DE836" i="2"/>
  <c r="DF836" i="2"/>
  <c r="DC837" i="2"/>
  <c r="DD837" i="2" l="1"/>
  <c r="DG837" i="2" s="1"/>
  <c r="DF837" i="2"/>
  <c r="DE837" i="2"/>
  <c r="DC838" i="2"/>
  <c r="DD838" i="2" l="1"/>
  <c r="DG838" i="2" s="1"/>
  <c r="DF838" i="2"/>
  <c r="DE838" i="2"/>
  <c r="DC839" i="2"/>
  <c r="DD839" i="2" l="1"/>
  <c r="DG839" i="2" s="1"/>
  <c r="DF839" i="2"/>
  <c r="DE839" i="2"/>
  <c r="DC840" i="2"/>
  <c r="DD840" i="2" l="1"/>
  <c r="DG840" i="2" s="1"/>
  <c r="DE840" i="2"/>
  <c r="DF840" i="2"/>
  <c r="DC841" i="2"/>
  <c r="DD841" i="2" l="1"/>
  <c r="DG841" i="2" s="1"/>
  <c r="DF841" i="2"/>
  <c r="DE841" i="2"/>
  <c r="DC842" i="2"/>
  <c r="DD842" i="2" l="1"/>
  <c r="DG842" i="2" s="1"/>
  <c r="DE842" i="2"/>
  <c r="DF842" i="2"/>
  <c r="DC843" i="2"/>
  <c r="DD843" i="2" l="1"/>
  <c r="DG843" i="2" s="1"/>
  <c r="DE843" i="2"/>
  <c r="DF843" i="2"/>
  <c r="DC844" i="2"/>
  <c r="DD844" i="2" l="1"/>
  <c r="DG844" i="2" s="1"/>
  <c r="DF844" i="2"/>
  <c r="DE844" i="2"/>
  <c r="DC845" i="2"/>
  <c r="DD845" i="2" l="1"/>
  <c r="DG845" i="2" s="1"/>
  <c r="DE845" i="2"/>
  <c r="DF845" i="2"/>
  <c r="DC846" i="2"/>
  <c r="DD846" i="2" l="1"/>
  <c r="DG846" i="2" s="1"/>
  <c r="DF846" i="2"/>
  <c r="DE846" i="2"/>
  <c r="DC847" i="2"/>
  <c r="DD847" i="2" l="1"/>
  <c r="DG847" i="2" s="1"/>
  <c r="DE847" i="2"/>
  <c r="DF847" i="2"/>
  <c r="DC848" i="2"/>
  <c r="DD848" i="2" l="1"/>
  <c r="DG848" i="2" s="1"/>
  <c r="DF848" i="2"/>
  <c r="DE848" i="2"/>
  <c r="DC849" i="2"/>
  <c r="DD849" i="2" l="1"/>
  <c r="DG849" i="2" s="1"/>
  <c r="DF849" i="2"/>
  <c r="DE849" i="2"/>
  <c r="DC850" i="2"/>
  <c r="DD850" i="2" l="1"/>
  <c r="DG850" i="2" s="1"/>
  <c r="DE850" i="2"/>
  <c r="DF850" i="2"/>
  <c r="DC851" i="2"/>
  <c r="DD851" i="2" l="1"/>
  <c r="DG851" i="2" s="1"/>
  <c r="DF851" i="2"/>
  <c r="DE851" i="2"/>
  <c r="DC852" i="2"/>
  <c r="DD852" i="2" l="1"/>
  <c r="DG852" i="2" s="1"/>
  <c r="DE852" i="2"/>
  <c r="DF852" i="2"/>
  <c r="DC853" i="2"/>
  <c r="DD853" i="2" l="1"/>
  <c r="DG853" i="2" s="1"/>
  <c r="DE853" i="2"/>
  <c r="DF853" i="2"/>
  <c r="DC854" i="2"/>
  <c r="DD854" i="2" l="1"/>
  <c r="DG854" i="2" s="1"/>
  <c r="DE854" i="2"/>
  <c r="DF854" i="2"/>
  <c r="DC855" i="2"/>
  <c r="DD855" i="2" l="1"/>
  <c r="DG855" i="2" s="1"/>
  <c r="DE855" i="2"/>
  <c r="DF855" i="2"/>
  <c r="DC856" i="2"/>
  <c r="DD856" i="2" l="1"/>
  <c r="DG856" i="2" s="1"/>
  <c r="DF856" i="2"/>
  <c r="DE856" i="2"/>
  <c r="DC857" i="2"/>
  <c r="DD857" i="2" l="1"/>
  <c r="DG857" i="2" s="1"/>
  <c r="DE857" i="2"/>
  <c r="DF857" i="2"/>
  <c r="DC858" i="2"/>
  <c r="DD858" i="2" l="1"/>
  <c r="DG858" i="2" s="1"/>
  <c r="DE858" i="2"/>
  <c r="DF858" i="2"/>
  <c r="DC859" i="2"/>
  <c r="DD859" i="2" l="1"/>
  <c r="DG859" i="2" s="1"/>
  <c r="DE859" i="2"/>
  <c r="DF859" i="2"/>
  <c r="DC860" i="2"/>
  <c r="DD860" i="2" l="1"/>
  <c r="DG860" i="2" s="1"/>
  <c r="DE860" i="2"/>
  <c r="DF860" i="2"/>
  <c r="DC861" i="2"/>
  <c r="DD861" i="2" l="1"/>
  <c r="DG861" i="2" s="1"/>
  <c r="DF861" i="2"/>
  <c r="DE861" i="2"/>
  <c r="DC862" i="2"/>
  <c r="DD862" i="2" l="1"/>
  <c r="DG862" i="2" s="1"/>
  <c r="DF862" i="2"/>
  <c r="DE862" i="2"/>
  <c r="DC863" i="2"/>
  <c r="DD863" i="2" l="1"/>
  <c r="DG863" i="2" s="1"/>
  <c r="DF863" i="2"/>
  <c r="DE863" i="2"/>
  <c r="DC864" i="2"/>
  <c r="DD864" i="2" l="1"/>
  <c r="DG864" i="2" s="1"/>
  <c r="DE864" i="2"/>
  <c r="DF864" i="2"/>
  <c r="DC865" i="2"/>
  <c r="DD865" i="2" l="1"/>
  <c r="DG865" i="2" s="1"/>
  <c r="DE865" i="2"/>
  <c r="DF865" i="2"/>
  <c r="DC866" i="2"/>
  <c r="DD866" i="2" l="1"/>
  <c r="DG866" i="2" s="1"/>
  <c r="DF866" i="2"/>
  <c r="DE866" i="2"/>
  <c r="DC867" i="2"/>
  <c r="DD867" i="2" l="1"/>
  <c r="DG867" i="2" s="1"/>
  <c r="DF867" i="2"/>
  <c r="DE867" i="2"/>
  <c r="DC868" i="2"/>
  <c r="DD868" i="2" l="1"/>
  <c r="DG868" i="2" s="1"/>
  <c r="DF868" i="2"/>
  <c r="DE868" i="2"/>
  <c r="DC869" i="2"/>
  <c r="DD869" i="2" l="1"/>
  <c r="DG869" i="2" s="1"/>
  <c r="DE869" i="2"/>
  <c r="DF869" i="2"/>
  <c r="DC870" i="2"/>
  <c r="DD870" i="2" l="1"/>
  <c r="DG870" i="2" s="1"/>
  <c r="DE870" i="2"/>
  <c r="DF870" i="2"/>
  <c r="DC871" i="2"/>
  <c r="DD871" i="2" l="1"/>
  <c r="DG871" i="2" s="1"/>
  <c r="DE871" i="2"/>
  <c r="DF871" i="2"/>
  <c r="DC872" i="2"/>
  <c r="DD872" i="2" l="1"/>
  <c r="DG872" i="2" s="1"/>
  <c r="DE872" i="2"/>
  <c r="DF872" i="2"/>
  <c r="DC873" i="2"/>
  <c r="DD873" i="2" l="1"/>
  <c r="DG873" i="2" s="1"/>
  <c r="DE873" i="2"/>
  <c r="DF873" i="2"/>
  <c r="DC874" i="2"/>
  <c r="DD874" i="2" l="1"/>
  <c r="DG874" i="2" s="1"/>
  <c r="DE874" i="2"/>
  <c r="DF874" i="2"/>
  <c r="DC875" i="2"/>
  <c r="DD875" i="2" l="1"/>
  <c r="DG875" i="2" s="1"/>
  <c r="DE875" i="2"/>
  <c r="DF875" i="2"/>
  <c r="DC876" i="2"/>
  <c r="DD876" i="2" l="1"/>
  <c r="DG876" i="2" s="1"/>
  <c r="DE876" i="2"/>
  <c r="DF876" i="2"/>
  <c r="DC877" i="2"/>
  <c r="DD877" i="2" l="1"/>
  <c r="DG877" i="2" s="1"/>
  <c r="DE877" i="2"/>
  <c r="DF877" i="2"/>
  <c r="DC878" i="2"/>
  <c r="DD878" i="2" l="1"/>
  <c r="DG878" i="2" s="1"/>
  <c r="DF878" i="2"/>
  <c r="DE878" i="2"/>
  <c r="DC879" i="2"/>
  <c r="DD879" i="2" l="1"/>
  <c r="DG879" i="2" s="1"/>
  <c r="DF879" i="2"/>
  <c r="DE879" i="2"/>
  <c r="DC880" i="2"/>
  <c r="DD880" i="2" l="1"/>
  <c r="DG880" i="2" s="1"/>
  <c r="DE880" i="2"/>
  <c r="DF880" i="2"/>
  <c r="DC881" i="2"/>
  <c r="DD881" i="2" l="1"/>
  <c r="DG881" i="2" s="1"/>
  <c r="DE881" i="2"/>
  <c r="DF881" i="2"/>
  <c r="DC882" i="2"/>
  <c r="DD882" i="2" l="1"/>
  <c r="DG882" i="2" s="1"/>
  <c r="DE882" i="2"/>
  <c r="DF882" i="2"/>
  <c r="DC883" i="2"/>
  <c r="DD883" i="2" l="1"/>
  <c r="DG883" i="2" s="1"/>
  <c r="DF883" i="2"/>
  <c r="DE883" i="2"/>
  <c r="DC884" i="2"/>
  <c r="DD884" i="2" l="1"/>
  <c r="DG884" i="2" s="1"/>
  <c r="DF884" i="2"/>
  <c r="DE884" i="2"/>
  <c r="DC885" i="2"/>
  <c r="DD885" i="2" l="1"/>
  <c r="DG885" i="2" s="1"/>
  <c r="DE885" i="2"/>
  <c r="DF885" i="2"/>
  <c r="DC886" i="2"/>
  <c r="DD886" i="2" l="1"/>
  <c r="DG886" i="2" s="1"/>
  <c r="DE886" i="2"/>
  <c r="DF886" i="2"/>
  <c r="DC887" i="2"/>
  <c r="DD887" i="2" l="1"/>
  <c r="DG887" i="2" s="1"/>
  <c r="DE887" i="2"/>
  <c r="DF887" i="2"/>
  <c r="DC888" i="2"/>
  <c r="DD888" i="2" l="1"/>
  <c r="DG888" i="2" s="1"/>
  <c r="DF888" i="2"/>
  <c r="DE888" i="2"/>
  <c r="DC889" i="2"/>
  <c r="DD889" i="2" l="1"/>
  <c r="DG889" i="2" s="1"/>
  <c r="DE889" i="2"/>
  <c r="DF889" i="2"/>
  <c r="DC890" i="2"/>
  <c r="DD890" i="2" l="1"/>
  <c r="DG890" i="2" s="1"/>
  <c r="DE890" i="2"/>
  <c r="DF890" i="2"/>
  <c r="DC891" i="2"/>
  <c r="DD891" i="2" l="1"/>
  <c r="DG891" i="2" s="1"/>
  <c r="DF891" i="2"/>
  <c r="DE891" i="2"/>
  <c r="DC892" i="2"/>
  <c r="DD892" i="2" l="1"/>
  <c r="DG892" i="2" s="1"/>
  <c r="DE892" i="2"/>
  <c r="DF892" i="2"/>
  <c r="DC893" i="2"/>
  <c r="DD893" i="2" l="1"/>
  <c r="DG893" i="2" s="1"/>
  <c r="DF893" i="2"/>
  <c r="DE893" i="2"/>
  <c r="DC894" i="2"/>
  <c r="DD894" i="2" l="1"/>
  <c r="DG894" i="2" s="1"/>
  <c r="DF894" i="2"/>
  <c r="DE894" i="2"/>
  <c r="DC895" i="2"/>
  <c r="DD895" i="2" l="1"/>
  <c r="DG895" i="2" s="1"/>
  <c r="DF895" i="2"/>
  <c r="DE895" i="2"/>
  <c r="DC896" i="2"/>
  <c r="DD896" i="2" l="1"/>
  <c r="DG896" i="2" s="1"/>
  <c r="DE896" i="2"/>
  <c r="DF896" i="2"/>
  <c r="DC897" i="2"/>
  <c r="DD897" i="2" l="1"/>
  <c r="DG897" i="2" s="1"/>
  <c r="DF897" i="2"/>
  <c r="DE897" i="2"/>
  <c r="DC898" i="2"/>
  <c r="DD898" i="2" l="1"/>
  <c r="DG898" i="2" s="1"/>
  <c r="DF898" i="2"/>
  <c r="DE898" i="2"/>
  <c r="DC899" i="2"/>
  <c r="DD899" i="2" l="1"/>
  <c r="DG899" i="2" s="1"/>
  <c r="DE899" i="2"/>
  <c r="DF899" i="2"/>
  <c r="DC900" i="2"/>
  <c r="DD900" i="2" l="1"/>
  <c r="DG900" i="2" s="1"/>
  <c r="DE900" i="2"/>
  <c r="DF900" i="2"/>
  <c r="DC901" i="2"/>
  <c r="DD901" i="2" l="1"/>
  <c r="DG901" i="2" s="1"/>
  <c r="DF901" i="2"/>
  <c r="DE901" i="2"/>
  <c r="DC902" i="2"/>
  <c r="DD902" i="2" l="1"/>
  <c r="DG902" i="2" s="1"/>
  <c r="DE902" i="2"/>
  <c r="DF902" i="2"/>
  <c r="DC903" i="2"/>
  <c r="DD903" i="2" l="1"/>
  <c r="DG903" i="2" s="1"/>
  <c r="DF903" i="2"/>
  <c r="DE903" i="2"/>
  <c r="DC904" i="2"/>
  <c r="DD904" i="2" l="1"/>
  <c r="DG904" i="2" s="1"/>
  <c r="DE904" i="2"/>
  <c r="DF904" i="2"/>
  <c r="DC905" i="2"/>
  <c r="DD905" i="2" l="1"/>
  <c r="DG905" i="2" s="1"/>
  <c r="DF905" i="2"/>
  <c r="DE905" i="2"/>
  <c r="DC906" i="2"/>
  <c r="DD906" i="2" l="1"/>
  <c r="DG906" i="2" s="1"/>
  <c r="DF906" i="2"/>
  <c r="DE906" i="2"/>
  <c r="DC907" i="2"/>
  <c r="DD907" i="2" l="1"/>
  <c r="DG907" i="2" s="1"/>
  <c r="DF907" i="2"/>
  <c r="DE907" i="2"/>
  <c r="DC908" i="2"/>
  <c r="DD908" i="2" l="1"/>
  <c r="DG908" i="2" s="1"/>
  <c r="DF908" i="2"/>
  <c r="DE908" i="2"/>
  <c r="DC909" i="2"/>
  <c r="DD909" i="2" l="1"/>
  <c r="DG909" i="2" s="1"/>
  <c r="DE909" i="2"/>
  <c r="DF909" i="2"/>
  <c r="DC910" i="2"/>
  <c r="DD910" i="2" l="1"/>
  <c r="DG910" i="2" s="1"/>
  <c r="DF910" i="2"/>
  <c r="DE910" i="2"/>
  <c r="DC911" i="2"/>
  <c r="DD911" i="2" l="1"/>
  <c r="DG911" i="2" s="1"/>
  <c r="DE911" i="2"/>
  <c r="DF911" i="2"/>
  <c r="DC912" i="2"/>
  <c r="DD912" i="2" l="1"/>
  <c r="DG912" i="2" s="1"/>
  <c r="DF912" i="2"/>
  <c r="DE912" i="2"/>
  <c r="DC913" i="2"/>
  <c r="DD913" i="2" l="1"/>
  <c r="DG913" i="2" s="1"/>
  <c r="DF913" i="2"/>
  <c r="DE913" i="2"/>
  <c r="DC914" i="2"/>
  <c r="DD914" i="2" l="1"/>
  <c r="DG914" i="2" s="1"/>
  <c r="DE914" i="2"/>
  <c r="DF914" i="2"/>
  <c r="DC915" i="2"/>
  <c r="DD915" i="2" l="1"/>
  <c r="DG915" i="2" s="1"/>
  <c r="DF915" i="2"/>
  <c r="DE915" i="2"/>
  <c r="DC916" i="2"/>
  <c r="DD916" i="2" l="1"/>
  <c r="DG916" i="2" s="1"/>
  <c r="DE916" i="2"/>
  <c r="DF916" i="2"/>
  <c r="DC917" i="2"/>
  <c r="DD917" i="2" l="1"/>
  <c r="DG917" i="2" s="1"/>
  <c r="DF917" i="2"/>
  <c r="DE917" i="2"/>
  <c r="DC918" i="2"/>
  <c r="DD918" i="2" l="1"/>
  <c r="DG918" i="2" s="1"/>
  <c r="DF918" i="2"/>
  <c r="DE918" i="2"/>
  <c r="DC919" i="2"/>
  <c r="DD919" i="2" l="1"/>
  <c r="DG919" i="2" s="1"/>
  <c r="DF919" i="2"/>
  <c r="DE919" i="2"/>
  <c r="DC920" i="2"/>
  <c r="DD920" i="2" l="1"/>
  <c r="DG920" i="2" s="1"/>
  <c r="DE920" i="2"/>
  <c r="DF920" i="2"/>
  <c r="DC921" i="2"/>
  <c r="DD921" i="2" l="1"/>
  <c r="DG921" i="2" s="1"/>
  <c r="DE921" i="2"/>
  <c r="DF921" i="2"/>
  <c r="DC922" i="2"/>
  <c r="DD922" i="2" l="1"/>
  <c r="DG922" i="2" s="1"/>
  <c r="DF922" i="2"/>
  <c r="DE922" i="2"/>
  <c r="DC923" i="2"/>
  <c r="DD923" i="2" l="1"/>
  <c r="DG923" i="2" s="1"/>
  <c r="DE923" i="2"/>
  <c r="DF923" i="2"/>
  <c r="DC924" i="2"/>
  <c r="DD924" i="2" l="1"/>
  <c r="DG924" i="2" s="1"/>
  <c r="DE924" i="2"/>
  <c r="DF924" i="2"/>
  <c r="DC925" i="2"/>
  <c r="DD925" i="2" l="1"/>
  <c r="DG925" i="2" s="1"/>
  <c r="DF925" i="2"/>
  <c r="DE925" i="2"/>
  <c r="DC926" i="2"/>
  <c r="DD926" i="2" l="1"/>
  <c r="DG926" i="2" s="1"/>
  <c r="DE926" i="2"/>
  <c r="DF926" i="2"/>
  <c r="DC927" i="2"/>
  <c r="DD927" i="2" l="1"/>
  <c r="DG927" i="2" s="1"/>
  <c r="DF927" i="2"/>
  <c r="DE927" i="2"/>
  <c r="DC928" i="2"/>
  <c r="DD928" i="2" l="1"/>
  <c r="DG928" i="2" s="1"/>
  <c r="DE928" i="2"/>
  <c r="DF928" i="2"/>
  <c r="DC929" i="2"/>
  <c r="DD929" i="2" l="1"/>
  <c r="DG929" i="2" s="1"/>
  <c r="DE929" i="2"/>
  <c r="DF929" i="2"/>
  <c r="DC930" i="2"/>
  <c r="DD930" i="2" l="1"/>
  <c r="DG930" i="2" s="1"/>
  <c r="DE930" i="2"/>
  <c r="DF930" i="2"/>
  <c r="DC931" i="2"/>
  <c r="DD931" i="2" l="1"/>
  <c r="DG931" i="2" s="1"/>
  <c r="DF931" i="2"/>
  <c r="DE931" i="2"/>
  <c r="DC932" i="2"/>
  <c r="DD932" i="2" l="1"/>
  <c r="DG932" i="2" s="1"/>
  <c r="DF932" i="2"/>
  <c r="DE932" i="2"/>
  <c r="DC933" i="2"/>
  <c r="DD933" i="2" l="1"/>
  <c r="DG933" i="2" s="1"/>
  <c r="DF933" i="2"/>
  <c r="DE933" i="2"/>
  <c r="DC934" i="2"/>
  <c r="DD934" i="2" l="1"/>
  <c r="DG934" i="2" s="1"/>
  <c r="DF934" i="2"/>
  <c r="DE934" i="2"/>
  <c r="DC935" i="2"/>
  <c r="DD935" i="2" l="1"/>
  <c r="DG935" i="2" s="1"/>
  <c r="DE935" i="2"/>
  <c r="DF935" i="2"/>
  <c r="DC936" i="2"/>
  <c r="DD936" i="2" l="1"/>
  <c r="DG936" i="2" s="1"/>
  <c r="DF936" i="2"/>
  <c r="DE936" i="2"/>
  <c r="DC937" i="2"/>
  <c r="DD937" i="2" l="1"/>
  <c r="DG937" i="2" s="1"/>
  <c r="DF937" i="2"/>
  <c r="DE937" i="2"/>
  <c r="DC938" i="2"/>
  <c r="DD938" i="2" l="1"/>
  <c r="DG938" i="2" s="1"/>
  <c r="DE938" i="2"/>
  <c r="DF938" i="2"/>
  <c r="DC939" i="2"/>
  <c r="DD939" i="2" l="1"/>
  <c r="DG939" i="2" s="1"/>
  <c r="DF939" i="2"/>
  <c r="DE939" i="2"/>
  <c r="DC940" i="2"/>
  <c r="DD940" i="2" l="1"/>
  <c r="DG940" i="2" s="1"/>
  <c r="DF940" i="2"/>
  <c r="DE940" i="2"/>
  <c r="DC941" i="2"/>
  <c r="DD941" i="2" l="1"/>
  <c r="DG941" i="2" s="1"/>
  <c r="DF941" i="2"/>
  <c r="DE941" i="2"/>
  <c r="DC942" i="2"/>
  <c r="DD942" i="2" l="1"/>
  <c r="DG942" i="2" s="1"/>
  <c r="DF942" i="2"/>
  <c r="DE942" i="2"/>
  <c r="DC943" i="2"/>
  <c r="DD943" i="2" l="1"/>
  <c r="DG943" i="2" s="1"/>
  <c r="DE943" i="2"/>
  <c r="DF943" i="2"/>
  <c r="DC944" i="2"/>
  <c r="DD944" i="2" l="1"/>
  <c r="DG944" i="2" s="1"/>
  <c r="DE944" i="2"/>
  <c r="DF944" i="2"/>
  <c r="DC945" i="2"/>
  <c r="DD945" i="2" l="1"/>
  <c r="DG945" i="2" s="1"/>
  <c r="DF945" i="2"/>
  <c r="DE945" i="2"/>
  <c r="DC946" i="2"/>
  <c r="DD946" i="2" l="1"/>
  <c r="DG946" i="2" s="1"/>
  <c r="DF946" i="2"/>
  <c r="DE946" i="2"/>
  <c r="DC947" i="2"/>
  <c r="DD947" i="2" l="1"/>
  <c r="DG947" i="2" s="1"/>
  <c r="DE947" i="2"/>
  <c r="DF947" i="2"/>
  <c r="DC948" i="2"/>
  <c r="DD948" i="2" l="1"/>
  <c r="DG948" i="2" s="1"/>
  <c r="DF948" i="2"/>
  <c r="DE948" i="2"/>
  <c r="DC949" i="2"/>
  <c r="DD949" i="2" l="1"/>
  <c r="DG949" i="2" s="1"/>
  <c r="DE949" i="2"/>
  <c r="DF949" i="2"/>
  <c r="DC950" i="2"/>
  <c r="DD950" i="2" l="1"/>
  <c r="DG950" i="2" s="1"/>
  <c r="DF950" i="2"/>
  <c r="DE950" i="2"/>
  <c r="DC951" i="2"/>
  <c r="DD951" i="2" l="1"/>
  <c r="DG951" i="2" s="1"/>
  <c r="DE951" i="2"/>
  <c r="DF951" i="2"/>
  <c r="DC952" i="2"/>
  <c r="DD952" i="2" l="1"/>
  <c r="DG952" i="2" s="1"/>
  <c r="DF952" i="2"/>
  <c r="DE952" i="2"/>
  <c r="DC953" i="2"/>
  <c r="DD953" i="2" l="1"/>
  <c r="DG953" i="2" s="1"/>
  <c r="DF953" i="2"/>
  <c r="DE953" i="2"/>
  <c r="DC954" i="2"/>
  <c r="DD954" i="2" l="1"/>
  <c r="DG954" i="2" s="1"/>
  <c r="DE954" i="2"/>
  <c r="DF954" i="2"/>
  <c r="DC955" i="2"/>
  <c r="DD955" i="2" l="1"/>
  <c r="DG955" i="2" s="1"/>
  <c r="DE955" i="2"/>
  <c r="DF955" i="2"/>
  <c r="DC956" i="2"/>
  <c r="DD956" i="2" l="1"/>
  <c r="DG956" i="2" s="1"/>
  <c r="DE956" i="2"/>
  <c r="DF956" i="2"/>
  <c r="DC957" i="2"/>
  <c r="DD957" i="2" l="1"/>
  <c r="DG957" i="2" s="1"/>
  <c r="DF957" i="2"/>
  <c r="DE957" i="2"/>
  <c r="DC958" i="2"/>
  <c r="DD958" i="2" l="1"/>
  <c r="DG958" i="2" s="1"/>
  <c r="DF958" i="2"/>
  <c r="DE958" i="2"/>
  <c r="DC959" i="2"/>
  <c r="DD959" i="2" l="1"/>
  <c r="DG959" i="2" s="1"/>
  <c r="DF959" i="2"/>
  <c r="DE959" i="2"/>
  <c r="DC960" i="2"/>
  <c r="DD960" i="2" l="1"/>
  <c r="DG960" i="2" s="1"/>
  <c r="DF960" i="2"/>
  <c r="DE960" i="2"/>
  <c r="DC961" i="2"/>
  <c r="DD961" i="2" l="1"/>
  <c r="DG961" i="2" s="1"/>
  <c r="DF961" i="2"/>
  <c r="DE961" i="2"/>
  <c r="DC962" i="2"/>
  <c r="DD962" i="2" l="1"/>
  <c r="DG962" i="2" s="1"/>
  <c r="DF962" i="2"/>
  <c r="DE962" i="2"/>
  <c r="DC963" i="2"/>
  <c r="DD963" i="2" l="1"/>
  <c r="DG963" i="2" s="1"/>
  <c r="DE963" i="2"/>
  <c r="DF963" i="2"/>
  <c r="DC964" i="2"/>
  <c r="DD964" i="2" l="1"/>
  <c r="DG964" i="2" s="1"/>
  <c r="DF964" i="2"/>
  <c r="DE964" i="2"/>
  <c r="DC965" i="2"/>
  <c r="DD965" i="2" l="1"/>
  <c r="DG965" i="2" s="1"/>
  <c r="DF965" i="2"/>
  <c r="DE965" i="2"/>
  <c r="DC966" i="2"/>
  <c r="DD966" i="2" l="1"/>
  <c r="DG966" i="2" s="1"/>
  <c r="DE966" i="2"/>
  <c r="DF966" i="2"/>
  <c r="DC967" i="2"/>
  <c r="DD967" i="2" l="1"/>
  <c r="DG967" i="2" s="1"/>
  <c r="DF967" i="2"/>
  <c r="DE967" i="2"/>
  <c r="DC968" i="2"/>
  <c r="DD968" i="2" l="1"/>
  <c r="DG968" i="2" s="1"/>
  <c r="DF968" i="2"/>
  <c r="DE968" i="2"/>
  <c r="DC969" i="2"/>
  <c r="DD969" i="2" l="1"/>
  <c r="DG969" i="2" s="1"/>
  <c r="DE969" i="2"/>
  <c r="DF969" i="2"/>
  <c r="DC970" i="2"/>
  <c r="DD970" i="2" l="1"/>
  <c r="DG970" i="2" s="1"/>
  <c r="DE970" i="2"/>
  <c r="DF970" i="2"/>
  <c r="DC971" i="2"/>
  <c r="DD971" i="2" l="1"/>
  <c r="DG971" i="2" s="1"/>
  <c r="DF971" i="2"/>
  <c r="DE971" i="2"/>
  <c r="DC972" i="2"/>
  <c r="DD972" i="2" l="1"/>
  <c r="DG972" i="2" s="1"/>
  <c r="DE972" i="2"/>
  <c r="DF972" i="2"/>
  <c r="DC973" i="2"/>
  <c r="DD973" i="2" l="1"/>
  <c r="DG973" i="2" s="1"/>
  <c r="DE973" i="2"/>
  <c r="DF973" i="2"/>
  <c r="DC974" i="2"/>
  <c r="DD974" i="2" l="1"/>
  <c r="DG974" i="2" s="1"/>
  <c r="DE974" i="2"/>
  <c r="DF974" i="2"/>
  <c r="DC975" i="2"/>
  <c r="DD975" i="2" l="1"/>
  <c r="DG975" i="2" s="1"/>
  <c r="DF975" i="2"/>
  <c r="DE975" i="2"/>
  <c r="DC976" i="2"/>
  <c r="DD976" i="2" l="1"/>
  <c r="DG976" i="2" s="1"/>
  <c r="DF976" i="2"/>
  <c r="DE976" i="2"/>
  <c r="DC977" i="2"/>
  <c r="DD977" i="2" l="1"/>
  <c r="DG977" i="2" s="1"/>
  <c r="DE977" i="2"/>
  <c r="DF977" i="2"/>
  <c r="DC978" i="2"/>
  <c r="DD978" i="2" l="1"/>
  <c r="DG978" i="2" s="1"/>
  <c r="DE978" i="2"/>
  <c r="DF978" i="2"/>
  <c r="DC979" i="2"/>
  <c r="DD979" i="2" l="1"/>
  <c r="DG979" i="2" s="1"/>
  <c r="DE979" i="2"/>
  <c r="DF979" i="2"/>
  <c r="DC980" i="2"/>
  <c r="DD980" i="2" l="1"/>
  <c r="DG980" i="2" s="1"/>
  <c r="DF980" i="2"/>
  <c r="DE980" i="2"/>
  <c r="DC981" i="2"/>
  <c r="DD981" i="2" l="1"/>
  <c r="DG981" i="2" s="1"/>
  <c r="DE981" i="2"/>
  <c r="DF981" i="2"/>
  <c r="DC982" i="2"/>
  <c r="DD982" i="2" l="1"/>
  <c r="DG982" i="2" s="1"/>
  <c r="DE982" i="2"/>
  <c r="DF982" i="2"/>
  <c r="DC983" i="2"/>
  <c r="DD983" i="2" l="1"/>
  <c r="DG983" i="2" s="1"/>
  <c r="DF983" i="2"/>
  <c r="DE983" i="2"/>
  <c r="DC984" i="2"/>
  <c r="DD984" i="2" l="1"/>
  <c r="DG984" i="2" s="1"/>
  <c r="DE984" i="2"/>
  <c r="DF984" i="2"/>
  <c r="DC985" i="2"/>
  <c r="DD985" i="2" l="1"/>
  <c r="DG985" i="2" s="1"/>
  <c r="DF985" i="2"/>
  <c r="DE985" i="2"/>
  <c r="DC986" i="2"/>
  <c r="DD986" i="2" l="1"/>
  <c r="DG986" i="2" s="1"/>
  <c r="DF986" i="2"/>
  <c r="DE986" i="2"/>
  <c r="DC987" i="2"/>
  <c r="DD987" i="2" l="1"/>
  <c r="DG987" i="2" s="1"/>
  <c r="DE987" i="2"/>
  <c r="DF987" i="2"/>
  <c r="DC988" i="2"/>
  <c r="DD988" i="2" l="1"/>
  <c r="DG988" i="2" s="1"/>
  <c r="DF988" i="2"/>
  <c r="DE988" i="2"/>
  <c r="DC989" i="2"/>
  <c r="DD989" i="2" l="1"/>
  <c r="DG989" i="2" s="1"/>
  <c r="DF989" i="2"/>
  <c r="DE989" i="2"/>
  <c r="DC990" i="2"/>
  <c r="DD990" i="2" l="1"/>
  <c r="DG990" i="2" s="1"/>
  <c r="DE990" i="2"/>
  <c r="DF990" i="2"/>
  <c r="DC991" i="2"/>
  <c r="DD991" i="2" l="1"/>
  <c r="DG991" i="2" s="1"/>
  <c r="DE991" i="2"/>
  <c r="DF991" i="2"/>
  <c r="DC992" i="2"/>
  <c r="DD992" i="2" l="1"/>
  <c r="DG992" i="2" s="1"/>
  <c r="DF992" i="2"/>
  <c r="DE992" i="2"/>
  <c r="DC993" i="2"/>
  <c r="DD993" i="2" l="1"/>
  <c r="DG993" i="2" s="1"/>
  <c r="DF993" i="2"/>
  <c r="DE993" i="2"/>
  <c r="DC994" i="2"/>
  <c r="DD994" i="2" l="1"/>
  <c r="DG994" i="2" s="1"/>
  <c r="DF994" i="2"/>
  <c r="DE994" i="2"/>
  <c r="DC995" i="2"/>
  <c r="DD995" i="2" l="1"/>
  <c r="DG995" i="2" s="1"/>
  <c r="DF995" i="2"/>
  <c r="DE995" i="2"/>
  <c r="DC996" i="2"/>
  <c r="DD996" i="2" l="1"/>
  <c r="DG996" i="2" s="1"/>
  <c r="DF996" i="2"/>
  <c r="DE996" i="2"/>
  <c r="DC997" i="2"/>
  <c r="DD997" i="2" l="1"/>
  <c r="DG997" i="2" s="1"/>
  <c r="DE997" i="2"/>
  <c r="DF997" i="2"/>
  <c r="DC998" i="2"/>
  <c r="DD998" i="2" l="1"/>
  <c r="DG998" i="2" s="1"/>
  <c r="DF998" i="2"/>
  <c r="DE998" i="2"/>
  <c r="DC999" i="2"/>
  <c r="DD999" i="2" l="1"/>
  <c r="DG999" i="2" s="1"/>
  <c r="DF999" i="2"/>
  <c r="DE999" i="2"/>
  <c r="DC1000" i="2"/>
  <c r="DD1000" i="2" l="1"/>
  <c r="DG1000" i="2" s="1"/>
  <c r="DE1000" i="2"/>
  <c r="DF1000" i="2"/>
  <c r="DC1001" i="2"/>
  <c r="DD1001" i="2" l="1"/>
  <c r="DG1001" i="2" s="1"/>
  <c r="DF1001" i="2"/>
  <c r="DE1001" i="2"/>
  <c r="DC1002" i="2"/>
  <c r="DD1002" i="2" l="1"/>
  <c r="DG1002" i="2" s="1"/>
  <c r="DF1002" i="2"/>
  <c r="DE1002" i="2"/>
  <c r="DC1003" i="2"/>
  <c r="DD1003" i="2" l="1"/>
  <c r="DF1003" i="2"/>
  <c r="DE1003" i="2"/>
  <c r="DG1003" i="2" l="1"/>
  <c r="CZ11" i="2"/>
  <c r="CZ13" i="2"/>
  <c r="CZ8" i="2"/>
  <c r="CZ15" i="2"/>
  <c r="CZ10" i="2"/>
  <c r="CZ6" i="2"/>
  <c r="CZ1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Danuta Pezda</author>
    <author/>
  </authors>
  <commentList>
    <comment ref="BB3" authorId="0" shapeId="0" xr:uid="{63CD7E05-7DF8-4289-8787-365AAE668358}">
      <text>
        <r>
          <rPr>
            <b/>
            <sz val="10"/>
            <color rgb="FF000000"/>
            <rFont val="Calibri"/>
            <family val="2"/>
          </rPr>
          <t xml:space="preserve">Decide whitch spouse is the main one
</t>
        </r>
        <r>
          <rPr>
            <b/>
            <sz val="10"/>
            <color rgb="FF000000"/>
            <rFont val="Calibri"/>
            <family val="2"/>
          </rPr>
          <t xml:space="preserve">(longer generation chain) whitch is the sub spouse.
</t>
        </r>
        <r>
          <rPr>
            <b/>
            <sz val="10"/>
            <color rgb="FF000000"/>
            <rFont val="Calibri"/>
            <family val="2"/>
          </rPr>
          <t>We need spouses to be after each other.</t>
        </r>
      </text>
    </comment>
    <comment ref="BR3" authorId="0" shapeId="0" xr:uid="{3F4E483D-55E7-4416-87CC-87F68F5176A9}">
      <text>
        <r>
          <rPr>
            <b/>
            <sz val="10"/>
            <color rgb="FF000000"/>
            <rFont val="Calibri"/>
            <family val="2"/>
          </rPr>
          <t xml:space="preserve">" " - main tree
</t>
        </r>
        <r>
          <rPr>
            <b/>
            <sz val="10"/>
            <color rgb="FF000000"/>
            <rFont val="Calibri"/>
            <family val="2"/>
          </rPr>
          <t xml:space="preserve">"s" - spouse
</t>
        </r>
        <r>
          <rPr>
            <b/>
            <sz val="10"/>
            <color rgb="FF000000"/>
            <rFont val="Calibri"/>
            <family val="2"/>
          </rPr>
          <t xml:space="preserve">"es" - ex-spouse of a main tree person
</t>
        </r>
        <r>
          <rPr>
            <b/>
            <sz val="10"/>
            <color rgb="FF000000"/>
            <rFont val="Calibri"/>
            <family val="2"/>
          </rPr>
          <t>"ess"- ex-spouse of a spouse</t>
        </r>
      </text>
    </comment>
    <comment ref="BS3" authorId="0" shapeId="0" xr:uid="{A8033510-BC19-4653-9BBF-BC980C952175}">
      <text>
        <r>
          <rPr>
            <b/>
            <sz val="10"/>
            <color rgb="FF000000"/>
            <rFont val="Calibri"/>
            <family val="2"/>
          </rPr>
          <t xml:space="preserve">In case there are parents
</t>
        </r>
        <r>
          <rPr>
            <b/>
            <sz val="10"/>
            <color rgb="FF000000"/>
            <rFont val="Calibri"/>
            <family val="2"/>
          </rPr>
          <t xml:space="preserve"> of "my" childs spouse.</t>
        </r>
      </text>
    </comment>
    <comment ref="BZ3" authorId="0" shapeId="0" xr:uid="{804A52E1-C0BF-4381-AB86-989F052B22EB}">
      <text>
        <r>
          <rPr>
            <b/>
            <sz val="10"/>
            <color rgb="FF000000"/>
            <rFont val="Calibri"/>
            <family val="2"/>
          </rPr>
          <t xml:space="preserve">The child and its spouse 
</t>
        </r>
        <r>
          <rPr>
            <b/>
            <sz val="10"/>
            <color rgb="FF000000"/>
            <rFont val="Calibri"/>
            <family val="2"/>
          </rPr>
          <t xml:space="preserve">is counted to main
</t>
        </r>
        <r>
          <rPr>
            <b/>
            <sz val="10"/>
            <color rgb="FF000000"/>
            <rFont val="Calibri"/>
            <family val="2"/>
          </rPr>
          <t>family tree parents.</t>
        </r>
      </text>
    </comment>
    <comment ref="CF3" authorId="1" shapeId="0" xr:uid="{7193E612-7263-4DC8-B823-E97D7992AB13}">
      <text>
        <r>
          <rPr>
            <b/>
            <sz val="10"/>
            <color indexed="81"/>
            <rFont val="Calibri"/>
            <family val="2"/>
            <scheme val="minor"/>
          </rPr>
          <t>Is there a "sibling" 
from ex souse of
our main parent?</t>
        </r>
      </text>
    </comment>
    <comment ref="CK3" authorId="1" shapeId="0" xr:uid="{1E0A01D5-5D7F-4E31-AD4C-57C11D10AC00}">
      <text>
        <r>
          <rPr>
            <b/>
            <sz val="10"/>
            <color rgb="FF000000"/>
            <rFont val="Calibri"/>
            <family val="2"/>
          </rPr>
          <t>If my siblings has
no childern I can
be colapsed.</t>
        </r>
      </text>
    </comment>
    <comment ref="CM3" authorId="0" shapeId="0" xr:uid="{6510EAAA-69E8-4340-9D81-1B0E26A477DF}">
      <text>
        <r>
          <rPr>
            <b/>
            <sz val="10"/>
            <color rgb="FF000000"/>
            <rFont val="Calibri"/>
            <family val="2"/>
          </rPr>
          <t xml:space="preserve">Width is counted by me,
</t>
        </r>
        <r>
          <rPr>
            <b/>
            <sz val="10"/>
            <color rgb="FF000000"/>
            <rFont val="Calibri"/>
            <family val="2"/>
          </rPr>
          <t xml:space="preserve">my spouses + parents of 
</t>
        </r>
        <r>
          <rPr>
            <b/>
            <sz val="10"/>
            <color rgb="FF000000"/>
            <rFont val="Calibri"/>
            <family val="2"/>
          </rPr>
          <t>my children in law</t>
        </r>
      </text>
    </comment>
  </commentList>
</comments>
</file>

<file path=xl/sharedStrings.xml><?xml version="1.0" encoding="utf-8"?>
<sst xmlns="http://schemas.openxmlformats.org/spreadsheetml/2006/main" count="269" uniqueCount="196">
  <si>
    <t>Spouse</t>
  </si>
  <si>
    <t>-</t>
  </si>
  <si>
    <t>Couples</t>
  </si>
  <si>
    <t>Parents</t>
  </si>
  <si>
    <t>Parent 1</t>
  </si>
  <si>
    <t>Parent 2</t>
  </si>
  <si>
    <t>LVL based on parent</t>
  </si>
  <si>
    <t>Lvl based on spouse</t>
  </si>
  <si>
    <t>Lvl based on kid</t>
  </si>
  <si>
    <t>Add previous</t>
  </si>
  <si>
    <t>Final LVL</t>
  </si>
  <si>
    <t>Name</t>
  </si>
  <si>
    <t>Sub parent</t>
  </si>
  <si>
    <t>Order</t>
  </si>
  <si>
    <t>Paretnt 1</t>
  </si>
  <si>
    <t>Which row</t>
  </si>
  <si>
    <t>Lvl</t>
  </si>
  <si>
    <t>No children+spouse</t>
  </si>
  <si>
    <t>Count spouse</t>
  </si>
  <si>
    <t>Siblings before me</t>
  </si>
  <si>
    <t>Width</t>
  </si>
  <si>
    <t>Width - My level</t>
  </si>
  <si>
    <t>Width - children level</t>
  </si>
  <si>
    <t>Parents in law</t>
  </si>
  <si>
    <t>Count Parents</t>
  </si>
  <si>
    <t>Position X</t>
  </si>
  <si>
    <t>Position Y</t>
  </si>
  <si>
    <t>On my left (same lvl)</t>
  </si>
  <si>
    <t>1st in line: Parent or parent in law</t>
  </si>
  <si>
    <t>Based on parent</t>
  </si>
  <si>
    <t>Add Previous</t>
  </si>
  <si>
    <t>Counted LVL</t>
  </si>
  <si>
    <t>New Order</t>
  </si>
  <si>
    <t>From left
centered</t>
  </si>
  <si>
    <t>Information</t>
  </si>
  <si>
    <t>Ex spouse</t>
  </si>
  <si>
    <t>Second spouse</t>
  </si>
  <si>
    <t>Ex Couples</t>
  </si>
  <si>
    <t>Counter</t>
  </si>
  <si>
    <t>Index</t>
  </si>
  <si>
    <t>Dropdown lists</t>
  </si>
  <si>
    <t>Info</t>
  </si>
  <si>
    <t>Complete info</t>
  </si>
  <si>
    <t>Count marriages</t>
  </si>
  <si>
    <t>First Parent</t>
  </si>
  <si>
    <t>Second Parent</t>
  </si>
  <si>
    <t>Connection Name</t>
  </si>
  <si>
    <t>Settings</t>
  </si>
  <si>
    <t>Vertical distance</t>
  </si>
  <si>
    <t>Photo</t>
  </si>
  <si>
    <t>Height</t>
  </si>
  <si>
    <t>Horizontal distance</t>
  </si>
  <si>
    <t>PHOTO</t>
  </si>
  <si>
    <t>Find photo Positions</t>
  </si>
  <si>
    <t>FINAL INFORMATION</t>
  </si>
  <si>
    <t>Pair</t>
  </si>
  <si>
    <t>1st</t>
  </si>
  <si>
    <t>2nd</t>
  </si>
  <si>
    <t>LIST OF MARRIAGE CONNECTIONS</t>
  </si>
  <si>
    <t>Basic Settings</t>
  </si>
  <si>
    <t>Connector style</t>
  </si>
  <si>
    <t>Textbox color</t>
  </si>
  <si>
    <t>Font color</t>
  </si>
  <si>
    <t>Black</t>
  </si>
  <si>
    <t>White</t>
  </si>
  <si>
    <t>Gray</t>
  </si>
  <si>
    <t>Blue</t>
  </si>
  <si>
    <t>Yellow</t>
  </si>
  <si>
    <t>Green</t>
  </si>
  <si>
    <t>Orange</t>
  </si>
  <si>
    <t>Colors</t>
  </si>
  <si>
    <t>Advanced settings</t>
  </si>
  <si>
    <t>PERSON</t>
  </si>
  <si>
    <t>SPOUSE</t>
  </si>
  <si>
    <t>PARENT</t>
  </si>
  <si>
    <t>BG</t>
  </si>
  <si>
    <t>Font</t>
  </si>
  <si>
    <t>Connector</t>
  </si>
  <si>
    <t>Ex?</t>
  </si>
  <si>
    <t>EX</t>
  </si>
  <si>
    <t>First Parent Order</t>
  </si>
  <si>
    <t>PHOTO (ROUND)</t>
  </si>
  <si>
    <t>Old Photo list</t>
  </si>
  <si>
    <t>Already exist?</t>
  </si>
  <si>
    <t>Messages</t>
  </si>
  <si>
    <t>Select Person…</t>
  </si>
  <si>
    <t>Person Photo</t>
  </si>
  <si>
    <t>DASHBOARD</t>
  </si>
  <si>
    <t>Id</t>
  </si>
  <si>
    <t>First Empty Photo Row</t>
  </si>
  <si>
    <t>Empty Photo</t>
  </si>
  <si>
    <t>CHART</t>
  </si>
  <si>
    <t>Purple</t>
  </si>
  <si>
    <t>Instructions</t>
  </si>
  <si>
    <t>DO NOT SEPARATE OR CHANGE ORDER OF THE COLUMNS IN THIS TABLE!</t>
  </si>
  <si>
    <t>Circural references</t>
  </si>
  <si>
    <t>HELPER2</t>
  </si>
  <si>
    <t>HELPER1</t>
  </si>
  <si>
    <t>Summary</t>
  </si>
  <si>
    <t>Column1</t>
  </si>
  <si>
    <t>Control panel</t>
  </si>
  <si>
    <t>Textbox Shape</t>
  </si>
  <si>
    <t>Connector color</t>
  </si>
  <si>
    <t>Connector thickness</t>
  </si>
  <si>
    <t>Textbox Font size</t>
  </si>
  <si>
    <t>Proceed?</t>
  </si>
  <si>
    <t>Based on spouse / not from the main tree</t>
  </si>
  <si>
    <t>Total spouses</t>
  </si>
  <si>
    <t>Childrens parents in law</t>
  </si>
  <si>
    <t>Count data</t>
  </si>
  <si>
    <t>← Error 2</t>
  </si>
  <si>
    <t>← Error 4</t>
  </si>
  <si>
    <t>← Error 5</t>
  </si>
  <si>
    <t>← Error 6</t>
  </si>
  <si>
    <t>2 -Level Unknown; person with this error will not appear on the chart. Probably there is not enough connection to other members of the family.</t>
  </si>
  <si>
    <t>From Left</t>
  </si>
  <si>
    <t>s</t>
  </si>
  <si>
    <r>
      <rPr>
        <b/>
        <sz val="10"/>
        <rFont val="Arial"/>
        <family val="2"/>
      </rPr>
      <t>←</t>
    </r>
    <r>
      <rPr>
        <b/>
        <i/>
        <sz val="10"/>
        <rFont val="Arial"/>
        <family val="2"/>
        <scheme val="minor"/>
      </rPr>
      <t xml:space="preserve"> Error 1</t>
    </r>
  </si>
  <si>
    <t>← Error 3</t>
  </si>
  <si>
    <t>6 - Positions cannot be calculated. The connections might be too far or not enough data.</t>
  </si>
  <si>
    <t>FAMILY TREE MAKER</t>
  </si>
  <si>
    <t>Lvl Based on kid</t>
  </si>
  <si>
    <r>
      <rPr>
        <b/>
        <sz val="11"/>
        <color theme="0"/>
        <rFont val="Arial"/>
        <family val="2"/>
        <scheme val="minor"/>
      </rPr>
      <t>INFORMATION</t>
    </r>
    <r>
      <rPr>
        <b/>
        <sz val="12"/>
        <color theme="0"/>
        <rFont val="Arial"/>
        <family val="2"/>
        <scheme val="minor"/>
      </rPr>
      <t xml:space="preserve">
</t>
    </r>
    <r>
      <rPr>
        <b/>
        <sz val="10"/>
        <color theme="0"/>
        <rFont val="Arial"/>
        <family val="2"/>
        <scheme val="minor"/>
      </rPr>
      <t>(optional)</t>
    </r>
  </si>
  <si>
    <r>
      <rPr>
        <b/>
        <sz val="11"/>
        <color theme="0"/>
        <rFont val="Arial"/>
        <family val="2"/>
        <scheme val="minor"/>
      </rPr>
      <t>EX - SPOUSE</t>
    </r>
    <r>
      <rPr>
        <b/>
        <sz val="12"/>
        <color theme="0"/>
        <rFont val="Arial"/>
        <family val="2"/>
        <scheme val="minor"/>
      </rPr>
      <t xml:space="preserve">
</t>
    </r>
    <r>
      <rPr>
        <b/>
        <sz val="10"/>
        <color theme="0"/>
        <rFont val="Arial"/>
        <family val="2"/>
        <scheme val="minor"/>
      </rPr>
      <t>(optional)</t>
    </r>
  </si>
  <si>
    <t>Show</t>
  </si>
  <si>
    <t>Column2</t>
  </si>
  <si>
    <t>Helper</t>
  </si>
  <si>
    <t>Rounded rectangle</t>
  </si>
  <si>
    <t>Single names</t>
  </si>
  <si>
    <t>Missing spouse</t>
  </si>
  <si>
    <t>Missing Ex-spouse</t>
  </si>
  <si>
    <t>Sp</t>
  </si>
  <si>
    <t>Ex</t>
  </si>
  <si>
    <t>4 - Spouses do not match.</t>
  </si>
  <si>
    <t>5 - Ex-spouses do not match.</t>
  </si>
  <si>
    <t>3 - "─" sign is not allowed inside name please change it with "-"</t>
  </si>
  <si>
    <t>Number blood and in law siblings</t>
  </si>
  <si>
    <t>Spouse position</t>
  </si>
  <si>
    <t>Top photo</t>
  </si>
  <si>
    <t>7- Duplicate Names</t>
  </si>
  <si>
    <t>← Duplicate Name</t>
  </si>
  <si>
    <t>Parents position</t>
  </si>
  <si>
    <t>Simple Order</t>
  </si>
  <si>
    <t>Colapse?</t>
  </si>
  <si>
    <t>If colapsable =0</t>
  </si>
  <si>
    <t>Fold if possible</t>
  </si>
  <si>
    <t>Connector on side (Y?)</t>
  </si>
  <si>
    <t>Ex's - child?</t>
  </si>
  <si>
    <t>Children collapsed?</t>
  </si>
  <si>
    <t>Half siblings before me</t>
  </si>
  <si>
    <t>N</t>
  </si>
  <si>
    <t>Kate</t>
  </si>
  <si>
    <t>John</t>
  </si>
  <si>
    <t>Irene</t>
  </si>
  <si>
    <t>Ted</t>
  </si>
  <si>
    <t>Ursula</t>
  </si>
  <si>
    <t>George</t>
  </si>
  <si>
    <t>Emil</t>
  </si>
  <si>
    <t>Monica</t>
  </si>
  <si>
    <t>Ula</t>
  </si>
  <si>
    <t>Mike</t>
  </si>
  <si>
    <t>Dona</t>
  </si>
  <si>
    <t>Sam</t>
  </si>
  <si>
    <t>Johana</t>
  </si>
  <si>
    <t>Seaun</t>
  </si>
  <si>
    <t>Jacob</t>
  </si>
  <si>
    <t>Gustav</t>
  </si>
  <si>
    <t>Nifi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</si>
  <si>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</si>
  <si>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</si>
  <si>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</si>
  <si>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</si>
  <si>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</si>
  <si>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</si>
  <si>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</si>
  <si>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</si>
  <si>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</si>
  <si>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Second Parent (or parent in law)</t>
  </si>
  <si>
    <t>Curve</t>
  </si>
  <si>
    <t>Additional parent Check</t>
  </si>
  <si>
    <t>OR(AND(colapseOpt&lt;&gt;"Y";CH4&gt;CM4);AND(colapseOpt="Y";CH4+1&gt;=CM4))</t>
  </si>
  <si>
    <t>Grandma</t>
  </si>
  <si>
    <t>Grandpa</t>
  </si>
  <si>
    <t>Irene ─ Ted</t>
  </si>
  <si>
    <t>Dad</t>
  </si>
  <si>
    <t>Mom</t>
  </si>
  <si>
    <t>Uncle</t>
  </si>
  <si>
    <t>Aunt</t>
  </si>
  <si>
    <t>John ─ Ula</t>
  </si>
  <si>
    <t>Emil ─ Monica</t>
  </si>
  <si>
    <t>Me</t>
  </si>
  <si>
    <t>Sister</t>
  </si>
  <si>
    <t>Brother</t>
  </si>
  <si>
    <t>Johana ─ Seaun</t>
  </si>
  <si>
    <t>Information Font size</t>
  </si>
  <si>
    <t>1 - Positions overlapping; chart will be drawn but some of the boxes will overlap.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</si>
</sst>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"/>
      <name val="Arial"/>
      <family val="2"/>
      <scheme val="minor"/>
    </font>
    <font>
      <sz val="11"/>
      <name val="Arial"/>
      <family val="2"/>
      <scheme val="minor"/>
    </font>
    <font>
      <i/>
      <sz val="11"/>
      <name val="Arial"/>
      <family val="2"/>
      <scheme val="minor"/>
    </font>
    <font>
      <sz val="11"/>
      <name val="Arial"/>
      <family val="2"/>
    </font>
    <font>
      <b/>
      <sz val="11"/>
      <color theme="0"/>
      <name val="Arial"/>
      <family val="2"/>
      <scheme val="minor"/>
    </font>
    <font>
      <b/>
      <sz val="11.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theme="0"/>
      <name val="Arial"/>
      <family val="2"/>
      <charset val="162"/>
      <scheme val="minor"/>
    </font>
    <font>
      <b/>
      <sz val="12"/>
      <color theme="0"/>
      <name val="Arial"/>
      <family val="2"/>
      <scheme val="minor"/>
    </font>
    <font>
      <sz val="13"/>
      <color rgb="FFFFFFFF"/>
      <name val="Arial"/>
      <family val="2"/>
      <charset val="162"/>
      <scheme val="minor"/>
    </font>
    <font>
      <sz val="13"/>
      <color theme="1"/>
      <name val="Arial"/>
      <family val="2"/>
      <charset val="162"/>
      <scheme val="minor"/>
    </font>
    <font>
      <sz val="10.5"/>
      <color theme="1"/>
      <name val="Arial"/>
      <family val="2"/>
      <scheme val="minor"/>
    </font>
    <font>
      <i/>
      <sz val="10.5"/>
      <color theme="1"/>
      <name val="Arial"/>
      <family val="2"/>
      <scheme val="minor"/>
    </font>
    <font>
      <i/>
      <sz val="11"/>
      <color theme="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0"/>
      <name val="Arial"/>
      <family val="2"/>
      <charset val="162"/>
    </font>
    <font>
      <b/>
      <sz val="12"/>
      <color theme="0" tint="-4.9989318521683403E-2"/>
      <name val="Arial"/>
      <family val="2"/>
      <scheme val="minor"/>
    </font>
    <font>
      <b/>
      <sz val="14"/>
      <name val="Arial"/>
      <family val="2"/>
      <charset val="162"/>
      <scheme val="minor"/>
    </font>
    <font>
      <b/>
      <sz val="16"/>
      <color theme="0"/>
      <name val="Arial"/>
      <family val="2"/>
      <scheme val="minor"/>
    </font>
    <font>
      <b/>
      <sz val="16"/>
      <color theme="1"/>
      <name val="Arial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  <scheme val="minor"/>
    </font>
    <font>
      <i/>
      <sz val="10"/>
      <name val="Arial"/>
      <family val="2"/>
      <scheme val="minor"/>
    </font>
    <font>
      <b/>
      <sz val="11"/>
      <color rgb="FF1F4E78"/>
      <name val="Arial"/>
      <family val="2"/>
      <scheme val="minor"/>
    </font>
    <font>
      <b/>
      <sz val="10"/>
      <color theme="0"/>
      <name val="Arial"/>
      <family val="2"/>
      <scheme val="minor"/>
    </font>
    <font>
      <b/>
      <sz val="14"/>
      <color theme="7"/>
      <name val="Arial"/>
      <family val="2"/>
      <charset val="162"/>
      <scheme val="minor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9"/>
      <name val="Arial"/>
      <family val="2"/>
      <scheme val="minor"/>
    </font>
    <font>
      <b/>
      <sz val="10"/>
      <color indexed="81"/>
      <name val="Arial"/>
      <family val="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2F2F2"/>
        <bgColor indexed="64"/>
      </patternFill>
    </fill>
  </fills>
  <borders count="80">
    <border>
      <left/>
      <right/>
      <top/>
      <bottom/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8458815271462"/>
      </left>
      <right style="thin">
        <color theme="0" tint="-0.1498458815271462"/>
      </right>
      <top style="thin">
        <color theme="0" tint="-0.1498458815271462"/>
      </top>
      <bottom style="thin">
        <color theme="0" tint="-0.1498458815271462"/>
      </bottom>
      <diagonal/>
    </border>
    <border>
      <left/>
      <right/>
      <top/>
      <bottom style="thick">
        <color theme="0" tint="-0.34998626667073579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7"/>
      </left>
      <right/>
      <top/>
      <bottom/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93743705557422"/>
      </right>
      <top/>
      <bottom/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3743705557422"/>
      </left>
      <right/>
      <top/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3" tint="0.59996337778862885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medium">
        <color theme="0" tint="-0.14996795556505021"/>
      </top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8458815271462"/>
      </right>
      <top/>
      <bottom style="thin">
        <color theme="0" tint="-0.14984588152714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theme="0" tint="-0.1498764000366222"/>
      </left>
      <right style="thin">
        <color theme="0" tint="-0.14993743705557422"/>
      </right>
      <top style="thin">
        <color theme="0"/>
      </top>
      <bottom style="thin">
        <color theme="0"/>
      </bottom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14993743705557422"/>
      </left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90691854609822"/>
      </left>
      <right style="thin">
        <color theme="0" tint="-0.149937437055574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3743705557422"/>
      </right>
      <top style="thin">
        <color theme="0"/>
      </top>
      <bottom style="thin">
        <color theme="0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14981536301767021"/>
      </left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0" tint="-0.1498458815271462"/>
      </left>
      <right/>
      <top style="thin">
        <color theme="0" tint="-0.1498458815271462"/>
      </top>
      <bottom style="thin">
        <color theme="0" tint="-0.1498458815271462"/>
      </bottom>
      <diagonal/>
    </border>
    <border>
      <left/>
      <right style="thin">
        <color theme="0" tint="-0.1498458815271462"/>
      </right>
      <top style="thin">
        <color theme="0" tint="-0.34998626667073579"/>
      </top>
      <bottom style="thin">
        <color theme="0"/>
      </bottom>
      <diagonal/>
    </border>
    <border>
      <left/>
      <right/>
      <top style="thin">
        <color theme="7"/>
      </top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0" tint="-0.14993743705557422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8458815271462"/>
      </left>
      <right style="thin">
        <color theme="0" tint="-0.1498458815271462"/>
      </right>
      <top style="thin">
        <color theme="0" tint="-0.1498458815271462"/>
      </top>
      <bottom style="thin">
        <color theme="0" tint="-0.14981536301767021"/>
      </bottom>
      <diagonal/>
    </border>
    <border>
      <left style="thin">
        <color theme="0" tint="-0.1498764000366222"/>
      </left>
      <right style="thin">
        <color theme="0" tint="-0.1498458815271462"/>
      </right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458815271462"/>
      </right>
      <top style="thin">
        <color theme="0" tint="-0.1498458815271462"/>
      </top>
      <bottom style="thin">
        <color theme="0" tint="-0.14981536301767021"/>
      </bottom>
      <diagonal/>
    </border>
    <border>
      <left style="thin">
        <color theme="0" tint="-0.14981536301767021"/>
      </left>
      <right style="thin">
        <color theme="0" tint="-0.1498458815271462"/>
      </right>
      <top style="thin">
        <color theme="0" tint="-0.1498458815271462"/>
      </top>
      <bottom style="thin">
        <color theme="0" tint="-0.1498458815271462"/>
      </bottom>
      <diagonal/>
    </border>
    <border>
      <left style="thin">
        <color theme="0" tint="-0.1498458815271462"/>
      </left>
      <right/>
      <top style="thin">
        <color theme="0" tint="-0.1498458815271462"/>
      </top>
      <bottom style="thin">
        <color theme="0" tint="-0.14981536301767021"/>
      </bottom>
      <diagonal/>
    </border>
    <border>
      <left style="thin">
        <color theme="0" tint="-0.14981536301767021"/>
      </left>
      <right style="thin">
        <color theme="0" tint="-0.14978484450819421"/>
      </right>
      <top style="thin">
        <color theme="0" tint="-0.1498458815271462"/>
      </top>
      <bottom style="thin">
        <color theme="0" tint="-0.1498458815271462"/>
      </bottom>
      <diagonal/>
    </border>
    <border>
      <left style="thin">
        <color theme="0" tint="-0.1498458815271462"/>
      </left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93743705557422"/>
      </right>
      <top style="thin">
        <color theme="0"/>
      </top>
      <bottom style="thin">
        <color theme="0" tint="-0.14981536301767021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81536301767021"/>
      </bottom>
      <diagonal/>
    </border>
    <border>
      <left style="thin">
        <color theme="0" tint="-0.14990691854609822"/>
      </left>
      <right style="thin">
        <color theme="0" tint="-0.14990691854609822"/>
      </right>
      <top style="thin">
        <color theme="0" tint="-0.14990691854609822"/>
      </top>
      <bottom style="thin">
        <color theme="0" tint="-0.14981536301767021"/>
      </bottom>
      <diagonal/>
    </border>
    <border>
      <left style="thin">
        <color theme="0" tint="-0.1498764000366222"/>
      </left>
      <right style="thin">
        <color theme="0" tint="-0.1498764000366222"/>
      </right>
      <top style="thin">
        <color theme="0" tint="-0.1498764000366222"/>
      </top>
      <bottom style="thin">
        <color theme="0" tint="-0.14981536301767021"/>
      </bottom>
      <diagonal/>
    </border>
    <border>
      <left style="thin">
        <color theme="0" tint="-0.1498764000366222"/>
      </left>
      <right style="thin">
        <color theme="0" tint="-0.14993743705557422"/>
      </right>
      <top style="thin">
        <color theme="0"/>
      </top>
      <bottom style="thin">
        <color theme="0" tint="-0.14981536301767021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n">
        <color theme="0" tint="-0.14990691854609822"/>
      </bottom>
      <diagonal/>
    </border>
  </borders>
  <cellStyleXfs count="4">
    <xf numFmtId="0" fontId="0" fillId="0" borderId="0"/>
    <xf numFmtId="0" fontId="17" fillId="0" borderId="0"/>
    <xf numFmtId="0" fontId="18" fillId="0" borderId="0"/>
    <xf numFmtId="0" fontId="16" fillId="0" borderId="0"/>
  </cellStyleXfs>
  <cellXfs count="216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5" xfId="0" applyFont="1" applyBorder="1" applyAlignment="1">
      <alignment horizontal="centerContinuous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7" fillId="0" borderId="5" xfId="0" applyFont="1" applyBorder="1" applyAlignment="1">
      <alignment horizontal="centerContinuous"/>
    </xf>
    <xf numFmtId="0" fontId="6" fillId="4" borderId="12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/>
    <xf numFmtId="0" fontId="8" fillId="10" borderId="17" xfId="0" applyFont="1" applyFill="1" applyBorder="1" applyAlignment="1" applyProtection="1">
      <alignment horizontal="center" vertical="center" shrinkToFit="1"/>
      <protection hidden="1"/>
    </xf>
    <xf numFmtId="0" fontId="0" fillId="2" borderId="0" xfId="0" applyFill="1"/>
    <xf numFmtId="0" fontId="8" fillId="13" borderId="21" xfId="0" applyFont="1" applyFill="1" applyBorder="1" applyAlignment="1" applyProtection="1">
      <alignment horizontal="centerContinuous" vertical="center" shrinkToFit="1"/>
      <protection hidden="1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wrapText="1"/>
    </xf>
    <xf numFmtId="0" fontId="0" fillId="2" borderId="0" xfId="0" applyFill="1" applyAlignment="1">
      <alignment vertical="center" wrapText="1"/>
    </xf>
    <xf numFmtId="0" fontId="8" fillId="13" borderId="0" xfId="0" applyFont="1" applyFill="1" applyAlignment="1" applyProtection="1">
      <alignment horizontal="centerContinuous" vertical="center" shrinkToFit="1"/>
      <protection hidden="1"/>
    </xf>
    <xf numFmtId="0" fontId="0" fillId="0" borderId="25" xfId="0" applyBorder="1" applyAlignment="1" applyProtection="1">
      <alignment horizontal="center" vertical="center"/>
      <protection locked="0"/>
    </xf>
    <xf numFmtId="0" fontId="0" fillId="8" borderId="26" xfId="0" applyFill="1" applyBorder="1" applyAlignment="1" applyProtection="1">
      <alignment horizontal="center" vertical="center"/>
      <protection locked="0"/>
    </xf>
    <xf numFmtId="0" fontId="0" fillId="9" borderId="26" xfId="0" applyFill="1" applyBorder="1" applyAlignment="1" applyProtection="1">
      <alignment horizontal="center" vertical="center"/>
      <protection locked="0"/>
    </xf>
    <xf numFmtId="0" fontId="0" fillId="4" borderId="26" xfId="0" applyFill="1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6" borderId="26" xfId="0" applyFill="1" applyBorder="1" applyAlignment="1" applyProtection="1">
      <alignment horizontal="center" vertical="center"/>
      <protection locked="0"/>
    </xf>
    <xf numFmtId="0" fontId="0" fillId="7" borderId="23" xfId="0" applyFill="1" applyBorder="1" applyAlignment="1" applyProtection="1">
      <alignment horizontal="center" vertical="center"/>
      <protection locked="0"/>
    </xf>
    <xf numFmtId="0" fontId="1" fillId="10" borderId="28" xfId="0" applyFont="1" applyFill="1" applyBorder="1" applyAlignment="1" applyProtection="1">
      <alignment horizontal="centerContinuous" vertical="center" shrinkToFit="1"/>
      <protection hidden="1"/>
    </xf>
    <xf numFmtId="49" fontId="11" fillId="8" borderId="0" xfId="0" applyNumberFormat="1" applyFont="1" applyFill="1" applyAlignment="1" applyProtection="1">
      <alignment horizontal="left" vertical="center" indent="7"/>
      <protection hidden="1"/>
    </xf>
    <xf numFmtId="49" fontId="11" fillId="8" borderId="0" xfId="0" applyNumberFormat="1" applyFont="1" applyFill="1" applyAlignment="1" applyProtection="1">
      <alignment horizontal="left" vertical="center" indent="1"/>
      <protection hidden="1"/>
    </xf>
    <xf numFmtId="0" fontId="12" fillId="8" borderId="0" xfId="0" applyFont="1" applyFill="1" applyAlignment="1" applyProtection="1">
      <alignment horizontal="center" vertical="center"/>
      <protection hidden="1"/>
    </xf>
    <xf numFmtId="0" fontId="0" fillId="2" borderId="29" xfId="0" applyFill="1" applyBorder="1"/>
    <xf numFmtId="0" fontId="13" fillId="13" borderId="21" xfId="0" applyFont="1" applyFill="1" applyBorder="1" applyAlignment="1" applyProtection="1">
      <alignment horizontal="right" vertical="center" indent="1" shrinkToFit="1"/>
      <protection hidden="1"/>
    </xf>
    <xf numFmtId="0" fontId="13" fillId="13" borderId="22" xfId="0" applyFont="1" applyFill="1" applyBorder="1" applyAlignment="1" applyProtection="1">
      <alignment horizontal="right" vertical="center" indent="1" shrinkToFit="1"/>
      <protection hidden="1"/>
    </xf>
    <xf numFmtId="0" fontId="14" fillId="12" borderId="20" xfId="0" applyFont="1" applyFill="1" applyBorder="1" applyAlignment="1" applyProtection="1">
      <alignment horizontal="center" vertical="center" shrinkToFit="1"/>
      <protection locked="0"/>
    </xf>
    <xf numFmtId="0" fontId="14" fillId="12" borderId="24" xfId="0" applyFont="1" applyFill="1" applyBorder="1" applyAlignment="1" applyProtection="1">
      <alignment horizontal="center" vertical="center" shrinkToFit="1"/>
      <protection locked="0"/>
    </xf>
    <xf numFmtId="0" fontId="15" fillId="11" borderId="18" xfId="0" applyFont="1" applyFill="1" applyBorder="1" applyAlignment="1" applyProtection="1">
      <alignment horizontal="center" vertical="center" shrinkToFit="1"/>
      <protection locked="0"/>
    </xf>
    <xf numFmtId="0" fontId="14" fillId="0" borderId="20" xfId="0" applyFont="1" applyBorder="1" applyAlignment="1" applyProtection="1">
      <alignment horizontal="center" vertical="center" shrinkToFit="1"/>
      <protection locked="0"/>
    </xf>
    <xf numFmtId="0" fontId="0" fillId="2" borderId="0" xfId="0" quotePrefix="1" applyFill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16" borderId="0" xfId="0" applyFill="1"/>
    <xf numFmtId="0" fontId="0" fillId="17" borderId="23" xfId="0" applyFill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 shrinkToFit="1"/>
      <protection locked="0"/>
    </xf>
    <xf numFmtId="49" fontId="11" fillId="18" borderId="0" xfId="0" applyNumberFormat="1" applyFont="1" applyFill="1" applyAlignment="1" applyProtection="1">
      <alignment horizontal="left" vertical="center" indent="7"/>
      <protection hidden="1"/>
    </xf>
    <xf numFmtId="49" fontId="11" fillId="18" borderId="0" xfId="0" applyNumberFormat="1" applyFont="1" applyFill="1" applyAlignment="1" applyProtection="1">
      <alignment vertical="center"/>
      <protection hidden="1"/>
    </xf>
    <xf numFmtId="0" fontId="12" fillId="18" borderId="0" xfId="0" applyFont="1" applyFill="1" applyAlignment="1" applyProtection="1">
      <alignment horizontal="center" vertical="center"/>
      <protection hidden="1"/>
    </xf>
    <xf numFmtId="49" fontId="11" fillId="18" borderId="0" xfId="0" applyNumberFormat="1" applyFont="1" applyFill="1" applyAlignment="1" applyProtection="1">
      <alignment horizontal="left" vertical="center" indent="1"/>
      <protection hidden="1"/>
    </xf>
    <xf numFmtId="0" fontId="13" fillId="13" borderId="21" xfId="0" applyFont="1" applyFill="1" applyBorder="1" applyAlignment="1" applyProtection="1">
      <alignment horizontal="right" vertical="center" indent="1" shrinkToFit="1"/>
      <protection locked="0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0" fillId="14" borderId="27" xfId="0" applyFont="1" applyFill="1" applyBorder="1" applyAlignment="1" applyProtection="1">
      <alignment horizontal="center" vertical="center"/>
      <protection hidden="1"/>
    </xf>
    <xf numFmtId="0" fontId="19" fillId="2" borderId="0" xfId="0" applyFont="1" applyFill="1" applyAlignment="1" applyProtection="1">
      <alignment horizontal="center" vertical="center"/>
      <protection hidden="1"/>
    </xf>
    <xf numFmtId="0" fontId="20" fillId="19" borderId="0" xfId="0" applyFont="1" applyFill="1" applyAlignment="1" applyProtection="1">
      <alignment horizontal="centerContinuous" vertical="center"/>
      <protection hidden="1"/>
    </xf>
    <xf numFmtId="0" fontId="3" fillId="0" borderId="0" xfId="0" applyFont="1" applyAlignment="1">
      <alignment horizontal="left" vertical="center" wrapText="1"/>
    </xf>
    <xf numFmtId="0" fontId="12" fillId="2" borderId="0" xfId="0" applyFont="1" applyFill="1"/>
    <xf numFmtId="0" fontId="21" fillId="15" borderId="0" xfId="0" applyFont="1" applyFill="1" applyAlignment="1" applyProtection="1">
      <alignment horizontal="left" vertical="center" indent="7"/>
      <protection hidden="1"/>
    </xf>
    <xf numFmtId="0" fontId="21" fillId="15" borderId="0" xfId="0" applyFont="1" applyFill="1" applyAlignment="1" applyProtection="1">
      <alignment horizontal="left" vertical="center" indent="1"/>
      <protection hidden="1"/>
    </xf>
    <xf numFmtId="0" fontId="21" fillId="15" borderId="0" xfId="0" applyFont="1" applyFill="1" applyAlignment="1" applyProtection="1">
      <alignment horizontal="center" vertical="center"/>
      <protection hidden="1"/>
    </xf>
    <xf numFmtId="0" fontId="22" fillId="2" borderId="0" xfId="0" applyFont="1" applyFill="1"/>
    <xf numFmtId="0" fontId="12" fillId="18" borderId="0" xfId="0" applyFont="1" applyFill="1"/>
    <xf numFmtId="0" fontId="21" fillId="15" borderId="0" xfId="0" applyFont="1" applyFill="1" applyAlignment="1" applyProtection="1">
      <alignment vertical="center"/>
      <protection hidden="1"/>
    </xf>
    <xf numFmtId="0" fontId="22" fillId="15" borderId="0" xfId="0" applyFont="1" applyFill="1"/>
    <xf numFmtId="0" fontId="2" fillId="10" borderId="42" xfId="0" applyFont="1" applyFill="1" applyBorder="1" applyAlignment="1">
      <alignment horizontal="center"/>
    </xf>
    <xf numFmtId="0" fontId="2" fillId="10" borderId="42" xfId="0" applyFont="1" applyFill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textRotation="90" wrapText="1"/>
    </xf>
    <xf numFmtId="0" fontId="7" fillId="10" borderId="42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5" borderId="8" xfId="0" applyFont="1" applyFill="1" applyBorder="1" applyAlignment="1">
      <alignment horizontal="centerContinuous" vertical="center" wrapText="1"/>
    </xf>
    <xf numFmtId="0" fontId="7" fillId="5" borderId="9" xfId="0" applyFont="1" applyFill="1" applyBorder="1" applyAlignment="1">
      <alignment horizontal="centerContinuous" vertical="center" wrapText="1"/>
    </xf>
    <xf numFmtId="0" fontId="7" fillId="5" borderId="10" xfId="0" applyFont="1" applyFill="1" applyBorder="1" applyAlignment="1">
      <alignment horizontal="centerContinuous" vertical="center" wrapText="1"/>
    </xf>
    <xf numFmtId="0" fontId="7" fillId="5" borderId="44" xfId="0" applyFont="1" applyFill="1" applyBorder="1" applyAlignment="1">
      <alignment horizontal="center" vertical="center" wrapText="1"/>
    </xf>
    <xf numFmtId="0" fontId="7" fillId="5" borderId="46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41" xfId="0" applyFont="1" applyFill="1" applyBorder="1" applyAlignment="1">
      <alignment horizontal="center" vertical="center" wrapText="1"/>
    </xf>
    <xf numFmtId="0" fontId="17" fillId="0" borderId="2" xfId="1" applyBorder="1" applyAlignment="1">
      <alignment horizontal="left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3" fillId="5" borderId="44" xfId="0" applyFont="1" applyFill="1" applyBorder="1" applyAlignment="1">
      <alignment horizontal="center" vertical="center" shrinkToFit="1"/>
    </xf>
    <xf numFmtId="0" fontId="2" fillId="5" borderId="40" xfId="0" applyFont="1" applyFill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shrinkToFit="1"/>
    </xf>
    <xf numFmtId="0" fontId="25" fillId="13" borderId="21" xfId="0" applyFont="1" applyFill="1" applyBorder="1" applyAlignment="1" applyProtection="1">
      <alignment horizontal="left" vertical="center" indent="1" shrinkToFit="1"/>
      <protection hidden="1"/>
    </xf>
    <xf numFmtId="0" fontId="7" fillId="20" borderId="42" xfId="0" applyFont="1" applyFill="1" applyBorder="1" applyAlignment="1">
      <alignment horizontal="center" vertical="center" wrapText="1"/>
    </xf>
    <xf numFmtId="0" fontId="2" fillId="10" borderId="42" xfId="0" applyFont="1" applyFill="1" applyBorder="1" applyAlignment="1" applyProtection="1">
      <alignment horizontal="center" vertical="center" wrapText="1"/>
      <protection hidden="1"/>
    </xf>
    <xf numFmtId="0" fontId="2" fillId="10" borderId="42" xfId="0" applyFont="1" applyFill="1" applyBorder="1" applyAlignment="1" applyProtection="1">
      <alignment horizontal="center"/>
      <protection hidden="1"/>
    </xf>
    <xf numFmtId="0" fontId="2" fillId="5" borderId="40" xfId="0" applyFont="1" applyFill="1" applyBorder="1" applyAlignment="1" applyProtection="1">
      <alignment horizontal="center" vertical="center" wrapText="1"/>
      <protection hidden="1"/>
    </xf>
    <xf numFmtId="0" fontId="7" fillId="10" borderId="42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vertical="center"/>
      <protection hidden="1"/>
    </xf>
    <xf numFmtId="0" fontId="7" fillId="5" borderId="40" xfId="0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vertical="center" shrinkToFit="1"/>
      <protection hidden="1"/>
    </xf>
    <xf numFmtId="0" fontId="3" fillId="0" borderId="31" xfId="0" applyFont="1" applyBorder="1" applyAlignment="1" applyProtection="1">
      <alignment horizontal="left" vertical="center" shrinkToFit="1"/>
      <protection hidden="1"/>
    </xf>
    <xf numFmtId="0" fontId="3" fillId="0" borderId="4" xfId="0" applyFont="1" applyBorder="1" applyAlignment="1" applyProtection="1">
      <alignment horizontal="left" vertical="center" shrinkToFit="1"/>
      <protection hidden="1"/>
    </xf>
    <xf numFmtId="0" fontId="3" fillId="2" borderId="4" xfId="0" applyFont="1" applyFill="1" applyBorder="1" applyAlignment="1" applyProtection="1">
      <alignment horizontal="center" vertical="center" shrinkToFit="1"/>
      <protection hidden="1"/>
    </xf>
    <xf numFmtId="0" fontId="3" fillId="0" borderId="4" xfId="0" applyFont="1" applyBorder="1" applyAlignment="1" applyProtection="1">
      <alignment horizontal="center" vertical="center" shrinkToFit="1"/>
      <protection hidden="1"/>
    </xf>
    <xf numFmtId="0" fontId="3" fillId="0" borderId="44" xfId="0" applyFont="1" applyBorder="1" applyAlignment="1" applyProtection="1">
      <alignment vertical="center" shrinkToFit="1"/>
      <protection hidden="1"/>
    </xf>
    <xf numFmtId="0" fontId="2" fillId="5" borderId="46" xfId="0" applyFont="1" applyFill="1" applyBorder="1" applyAlignment="1" applyProtection="1">
      <alignment horizontal="center" vertical="center" shrinkToFit="1"/>
      <protection hidden="1"/>
    </xf>
    <xf numFmtId="0" fontId="2" fillId="5" borderId="40" xfId="0" applyFont="1" applyFill="1" applyBorder="1" applyAlignment="1" applyProtection="1">
      <alignment horizontal="center" vertical="center" shrinkToFit="1"/>
      <protection hidden="1"/>
    </xf>
    <xf numFmtId="0" fontId="2" fillId="5" borderId="41" xfId="0" applyFont="1" applyFill="1" applyBorder="1" applyAlignment="1" applyProtection="1">
      <alignment horizontal="center" vertical="center" shrinkToFit="1"/>
      <protection hidden="1"/>
    </xf>
    <xf numFmtId="0" fontId="3" fillId="3" borderId="44" xfId="0" applyFont="1" applyFill="1" applyBorder="1" applyAlignment="1" applyProtection="1">
      <alignment horizontal="center" vertical="center" shrinkToFit="1"/>
      <protection hidden="1"/>
    </xf>
    <xf numFmtId="0" fontId="3" fillId="0" borderId="44" xfId="0" applyFont="1" applyBorder="1" applyAlignment="1" applyProtection="1">
      <alignment horizontal="center" vertical="center" shrinkToFit="1"/>
      <protection hidden="1"/>
    </xf>
    <xf numFmtId="0" fontId="3" fillId="5" borderId="44" xfId="0" applyFont="1" applyFill="1" applyBorder="1" applyAlignment="1" applyProtection="1">
      <alignment horizontal="center" vertical="center" shrinkToFit="1"/>
      <protection hidden="1"/>
    </xf>
    <xf numFmtId="0" fontId="3" fillId="0" borderId="43" xfId="0" applyFont="1" applyBorder="1" applyAlignment="1" applyProtection="1">
      <alignment horizontal="center" shrinkToFit="1"/>
      <protection hidden="1"/>
    </xf>
    <xf numFmtId="0" fontId="3" fillId="0" borderId="43" xfId="0" applyFont="1" applyBorder="1" applyAlignment="1" applyProtection="1">
      <alignment horizontal="center" vertical="center" shrinkToFit="1"/>
      <protection hidden="1"/>
    </xf>
    <xf numFmtId="0" fontId="3" fillId="0" borderId="30" xfId="0" applyFont="1" applyBorder="1" applyAlignment="1" applyProtection="1">
      <alignment horizontal="center" vertical="center" shrinkToFit="1"/>
      <protection hidden="1"/>
    </xf>
    <xf numFmtId="0" fontId="3" fillId="0" borderId="2" xfId="0" applyFont="1" applyBorder="1" applyAlignment="1" applyProtection="1">
      <alignment horizontal="center" shrinkToFit="1"/>
      <protection hidden="1"/>
    </xf>
    <xf numFmtId="0" fontId="3" fillId="0" borderId="16" xfId="0" applyFont="1" applyBorder="1" applyAlignment="1" applyProtection="1">
      <alignment shrinkToFit="1"/>
      <protection hidden="1"/>
    </xf>
    <xf numFmtId="0" fontId="3" fillId="0" borderId="16" xfId="0" applyFont="1" applyBorder="1" applyAlignment="1" applyProtection="1">
      <alignment horizontal="center" shrinkToFit="1"/>
      <protection hidden="1"/>
    </xf>
    <xf numFmtId="0" fontId="4" fillId="0" borderId="2" xfId="0" applyFont="1" applyBorder="1" applyAlignment="1" applyProtection="1">
      <alignment horizontal="center" vertical="center" shrinkToFit="1"/>
      <protection hidden="1"/>
    </xf>
    <xf numFmtId="0" fontId="3" fillId="0" borderId="3" xfId="0" applyFont="1" applyBorder="1" applyAlignment="1" applyProtection="1">
      <alignment vertical="center" shrinkToFit="1"/>
      <protection hidden="1"/>
    </xf>
    <xf numFmtId="0" fontId="3" fillId="0" borderId="1" xfId="0" applyFont="1" applyBorder="1" applyAlignment="1" applyProtection="1">
      <alignment vertical="center" shrinkToFit="1"/>
      <protection hidden="1"/>
    </xf>
    <xf numFmtId="0" fontId="3" fillId="0" borderId="1" xfId="0" applyFont="1" applyBorder="1" applyAlignment="1" applyProtection="1">
      <alignment horizontal="center" vertical="center" shrinkToFit="1"/>
      <protection hidden="1"/>
    </xf>
    <xf numFmtId="0" fontId="3" fillId="0" borderId="11" xfId="0" applyFont="1" applyBorder="1" applyAlignment="1" applyProtection="1">
      <alignment horizontal="center" vertical="center" shrinkToFit="1"/>
      <protection hidden="1"/>
    </xf>
    <xf numFmtId="0" fontId="3" fillId="0" borderId="7" xfId="0" applyFont="1" applyBorder="1" applyAlignment="1" applyProtection="1">
      <alignment horizontal="center" vertical="center" shrinkToFit="1"/>
      <protection hidden="1"/>
    </xf>
    <xf numFmtId="0" fontId="3" fillId="0" borderId="13" xfId="0" applyFont="1" applyBorder="1" applyAlignment="1" applyProtection="1">
      <alignment horizontal="center" vertical="center" shrinkToFit="1"/>
      <protection hidden="1"/>
    </xf>
    <xf numFmtId="0" fontId="3" fillId="10" borderId="45" xfId="0" applyFont="1" applyFill="1" applyBorder="1" applyAlignment="1" applyProtection="1">
      <alignment horizontal="center" vertical="center" shrinkToFit="1"/>
      <protection hidden="1"/>
    </xf>
    <xf numFmtId="0" fontId="3" fillId="3" borderId="8" xfId="0" applyFont="1" applyFill="1" applyBorder="1" applyAlignment="1" applyProtection="1">
      <alignment horizontal="center" vertical="center" shrinkToFit="1"/>
      <protection hidden="1"/>
    </xf>
    <xf numFmtId="0" fontId="3" fillId="3" borderId="9" xfId="0" applyFont="1" applyFill="1" applyBorder="1" applyAlignment="1" applyProtection="1">
      <alignment horizontal="center" vertical="center" shrinkToFit="1"/>
      <protection hidden="1"/>
    </xf>
    <xf numFmtId="0" fontId="3" fillId="0" borderId="9" xfId="0" applyFont="1" applyBorder="1" applyAlignment="1" applyProtection="1">
      <alignment horizontal="center" vertical="center" shrinkToFit="1"/>
      <protection hidden="1"/>
    </xf>
    <xf numFmtId="0" fontId="3" fillId="0" borderId="9" xfId="0" applyFont="1" applyBorder="1" applyAlignment="1" applyProtection="1">
      <alignment vertical="center" shrinkToFit="1"/>
      <protection hidden="1"/>
    </xf>
    <xf numFmtId="0" fontId="3" fillId="0" borderId="10" xfId="0" applyFont="1" applyBorder="1" applyAlignment="1" applyProtection="1">
      <alignment horizontal="center" vertical="center" shrinkToFit="1"/>
      <protection hidden="1"/>
    </xf>
    <xf numFmtId="0" fontId="3" fillId="0" borderId="8" xfId="0" applyFont="1" applyBorder="1" applyAlignment="1" applyProtection="1">
      <alignment horizontal="center" vertical="center" shrinkToFit="1"/>
      <protection hidden="1"/>
    </xf>
    <xf numFmtId="0" fontId="3" fillId="0" borderId="10" xfId="0" applyFont="1" applyBorder="1" applyAlignment="1" applyProtection="1">
      <alignment vertical="center" shrinkToFit="1"/>
      <protection hidden="1"/>
    </xf>
    <xf numFmtId="0" fontId="10" fillId="14" borderId="27" xfId="0" applyFont="1" applyFill="1" applyBorder="1" applyAlignment="1" applyProtection="1">
      <alignment horizontal="center" vertical="center" wrapText="1"/>
      <protection hidden="1"/>
    </xf>
    <xf numFmtId="0" fontId="3" fillId="0" borderId="44" xfId="0" applyFont="1" applyBorder="1" applyAlignment="1" applyProtection="1">
      <alignment horizontal="center" vertical="center" shrinkToFit="1"/>
      <protection locked="0"/>
    </xf>
    <xf numFmtId="0" fontId="28" fillId="19" borderId="0" xfId="0" applyFont="1" applyFill="1" applyAlignment="1" applyProtection="1">
      <alignment horizontal="centerContinuous" vertical="center"/>
      <protection hidden="1"/>
    </xf>
    <xf numFmtId="0" fontId="2" fillId="10" borderId="47" xfId="0" applyFont="1" applyFill="1" applyBorder="1" applyAlignment="1">
      <alignment horizontal="center"/>
    </xf>
    <xf numFmtId="0" fontId="7" fillId="10" borderId="47" xfId="0" applyFont="1" applyFill="1" applyBorder="1" applyAlignment="1">
      <alignment horizontal="center" vertical="center" wrapText="1"/>
    </xf>
    <xf numFmtId="0" fontId="3" fillId="0" borderId="48" xfId="0" applyFont="1" applyBorder="1" applyAlignment="1" applyProtection="1">
      <alignment horizontal="center" shrinkToFit="1"/>
      <protection hidden="1"/>
    </xf>
    <xf numFmtId="0" fontId="3" fillId="0" borderId="49" xfId="0" applyFont="1" applyBorder="1" applyAlignment="1" applyProtection="1">
      <alignment horizontal="center" shrinkToFit="1"/>
      <protection hidden="1"/>
    </xf>
    <xf numFmtId="0" fontId="3" fillId="0" borderId="2" xfId="0" applyFont="1" applyBorder="1" applyAlignment="1">
      <alignment horizontal="center" vertical="center" shrinkToFit="1"/>
    </xf>
    <xf numFmtId="0" fontId="7" fillId="10" borderId="50" xfId="0" applyFont="1" applyFill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shrinkToFit="1"/>
    </xf>
    <xf numFmtId="0" fontId="3" fillId="3" borderId="44" xfId="0" applyFont="1" applyFill="1" applyBorder="1" applyAlignment="1">
      <alignment horizontal="center" vertical="center" shrinkToFit="1"/>
    </xf>
    <xf numFmtId="0" fontId="0" fillId="0" borderId="27" xfId="0" applyBorder="1" applyAlignment="1" applyProtection="1">
      <alignment shrinkToFit="1"/>
      <protection locked="0"/>
    </xf>
    <xf numFmtId="49" fontId="0" fillId="0" borderId="27" xfId="0" applyNumberFormat="1" applyBorder="1" applyAlignment="1" applyProtection="1">
      <alignment shrinkToFit="1"/>
      <protection locked="0"/>
    </xf>
    <xf numFmtId="49" fontId="0" fillId="0" borderId="27" xfId="0" quotePrefix="1" applyNumberFormat="1" applyBorder="1" applyAlignment="1" applyProtection="1">
      <alignment shrinkToFit="1"/>
      <protection locked="0"/>
    </xf>
    <xf numFmtId="0" fontId="0" fillId="0" borderId="51" xfId="0" applyBorder="1" applyAlignment="1">
      <alignment horizontal="center" vertical="center"/>
    </xf>
    <xf numFmtId="0" fontId="0" fillId="0" borderId="52" xfId="0" applyBorder="1"/>
    <xf numFmtId="0" fontId="3" fillId="21" borderId="0" xfId="0" applyFont="1" applyFill="1" applyAlignment="1">
      <alignment horizontal="center" vertical="center" shrinkToFit="1"/>
    </xf>
    <xf numFmtId="0" fontId="3" fillId="21" borderId="0" xfId="0" applyFont="1" applyFill="1" applyAlignment="1">
      <alignment vertical="center" shrinkToFit="1"/>
    </xf>
    <xf numFmtId="0" fontId="3" fillId="21" borderId="44" xfId="0" applyFont="1" applyFill="1" applyBorder="1" applyAlignment="1" applyProtection="1">
      <alignment vertical="center" shrinkToFit="1"/>
      <protection hidden="1"/>
    </xf>
    <xf numFmtId="0" fontId="3" fillId="0" borderId="0" xfId="0" applyFont="1" applyAlignment="1" applyProtection="1">
      <alignment horizontal="center" shrinkToFit="1"/>
      <protection hidden="1"/>
    </xf>
    <xf numFmtId="0" fontId="3" fillId="10" borderId="53" xfId="0" applyFont="1" applyFill="1" applyBorder="1" applyAlignment="1" applyProtection="1">
      <alignment horizontal="center" vertical="center" shrinkToFit="1"/>
      <protection hidden="1"/>
    </xf>
    <xf numFmtId="0" fontId="3" fillId="0" borderId="54" xfId="0" applyFont="1" applyBorder="1" applyAlignment="1" applyProtection="1">
      <alignment horizontal="center" vertical="center" shrinkToFit="1"/>
      <protection hidden="1"/>
    </xf>
    <xf numFmtId="0" fontId="3" fillId="0" borderId="4" xfId="0" quotePrefix="1" applyFont="1" applyBorder="1" applyAlignment="1" applyProtection="1">
      <alignment horizontal="center" vertical="center" shrinkToFit="1"/>
      <protection hidden="1"/>
    </xf>
    <xf numFmtId="0" fontId="7" fillId="10" borderId="55" xfId="0" applyFont="1" applyFill="1" applyBorder="1" applyAlignment="1">
      <alignment horizontal="center" vertical="center" wrapText="1"/>
    </xf>
    <xf numFmtId="0" fontId="2" fillId="0" borderId="56" xfId="0" applyFont="1" applyBorder="1" applyAlignment="1">
      <alignment horizontal="center"/>
    </xf>
    <xf numFmtId="0" fontId="31" fillId="0" borderId="0" xfId="0" applyFont="1" applyAlignment="1">
      <alignment vertical="top" wrapText="1"/>
    </xf>
    <xf numFmtId="0" fontId="17" fillId="2" borderId="0" xfId="1" applyFill="1" applyAlignment="1">
      <alignment vertical="center"/>
    </xf>
    <xf numFmtId="49" fontId="17" fillId="2" borderId="0" xfId="1" applyNumberFormat="1" applyFill="1" applyAlignment="1">
      <alignment horizontal="center" vertical="center"/>
    </xf>
    <xf numFmtId="0" fontId="12" fillId="2" borderId="0" xfId="1" applyFont="1" applyFill="1" applyAlignment="1">
      <alignment vertical="center"/>
    </xf>
    <xf numFmtId="49" fontId="11" fillId="8" borderId="0" xfId="1" applyNumberFormat="1" applyFont="1" applyFill="1" applyAlignment="1">
      <alignment horizontal="left" vertical="center" indent="2"/>
    </xf>
    <xf numFmtId="0" fontId="33" fillId="2" borderId="0" xfId="1" applyFont="1" applyFill="1" applyAlignment="1">
      <alignment horizontal="right" vertical="center"/>
    </xf>
    <xf numFmtId="0" fontId="12" fillId="2" borderId="0" xfId="1" applyFont="1" applyFill="1" applyAlignment="1">
      <alignment horizontal="center" vertical="center"/>
    </xf>
    <xf numFmtId="0" fontId="34" fillId="2" borderId="0" xfId="1" applyFont="1" applyFill="1" applyAlignment="1">
      <alignment vertical="center"/>
    </xf>
    <xf numFmtId="49" fontId="35" fillId="15" borderId="0" xfId="1" applyNumberFormat="1" applyFont="1" applyFill="1" applyAlignment="1">
      <alignment horizontal="left" vertical="center" indent="2"/>
    </xf>
    <xf numFmtId="0" fontId="36" fillId="2" borderId="0" xfId="1" applyFont="1" applyFill="1" applyAlignment="1">
      <alignment horizontal="right" vertical="center"/>
    </xf>
    <xf numFmtId="0" fontId="35" fillId="2" borderId="0" xfId="1" applyFont="1" applyFill="1" applyAlignment="1">
      <alignment horizontal="center" vertical="center"/>
    </xf>
    <xf numFmtId="0" fontId="17" fillId="2" borderId="0" xfId="1" applyFill="1"/>
    <xf numFmtId="0" fontId="16" fillId="0" borderId="57" xfId="3" applyBorder="1" applyAlignment="1">
      <alignment horizontal="left" wrapText="1" indent="1"/>
    </xf>
    <xf numFmtId="0" fontId="16" fillId="2" borderId="0" xfId="3" applyFill="1"/>
    <xf numFmtId="0" fontId="16" fillId="0" borderId="58" xfId="3" applyBorder="1" applyAlignment="1">
      <alignment horizontal="left" indent="1"/>
    </xf>
    <xf numFmtId="0" fontId="16" fillId="0" borderId="58" xfId="3" applyBorder="1" applyAlignment="1">
      <alignment horizontal="left" vertical="center" wrapText="1" indent="1"/>
    </xf>
    <xf numFmtId="0" fontId="16" fillId="0" borderId="58" xfId="3" applyBorder="1" applyAlignment="1">
      <alignment horizontal="left" vertical="top" wrapText="1" indent="2"/>
    </xf>
    <xf numFmtId="0" fontId="1" fillId="0" borderId="58" xfId="3" applyFont="1" applyBorder="1" applyAlignment="1">
      <alignment horizontal="left" indent="1"/>
    </xf>
    <xf numFmtId="0" fontId="16" fillId="0" borderId="59" xfId="3" applyBorder="1" applyAlignment="1">
      <alignment horizontal="left" indent="1"/>
    </xf>
    <xf numFmtId="0" fontId="3" fillId="10" borderId="62" xfId="0" applyFont="1" applyFill="1" applyBorder="1" applyAlignment="1" applyProtection="1">
      <alignment horizontal="center" vertical="center" shrinkToFit="1"/>
      <protection hidden="1"/>
    </xf>
    <xf numFmtId="2" fontId="3" fillId="0" borderId="61" xfId="0" applyNumberFormat="1" applyFont="1" applyBorder="1" applyAlignment="1" applyProtection="1">
      <alignment horizontal="center" vertical="center" shrinkToFit="1"/>
      <protection hidden="1"/>
    </xf>
    <xf numFmtId="2" fontId="3" fillId="0" borderId="60" xfId="0" applyNumberFormat="1" applyFont="1" applyBorder="1" applyAlignment="1" applyProtection="1">
      <alignment horizontal="center" vertical="center" shrinkToFit="1"/>
      <protection hidden="1"/>
    </xf>
    <xf numFmtId="0" fontId="3" fillId="2" borderId="0" xfId="0" applyFont="1" applyFill="1" applyAlignment="1">
      <alignment shrinkToFit="1"/>
    </xf>
    <xf numFmtId="0" fontId="3" fillId="0" borderId="63" xfId="0" applyFont="1" applyBorder="1" applyAlignment="1">
      <alignment horizontal="center" vertical="center" shrinkToFit="1"/>
    </xf>
    <xf numFmtId="0" fontId="3" fillId="0" borderId="63" xfId="0" applyFont="1" applyBorder="1" applyAlignment="1" applyProtection="1">
      <alignment horizontal="center" vertical="center" shrinkToFit="1"/>
      <protection hidden="1"/>
    </xf>
    <xf numFmtId="0" fontId="37" fillId="2" borderId="0" xfId="2" applyFont="1" applyFill="1" applyAlignment="1">
      <alignment vertical="center"/>
    </xf>
    <xf numFmtId="0" fontId="38" fillId="2" borderId="0" xfId="2" applyFont="1" applyFill="1" applyAlignment="1">
      <alignment vertical="center"/>
    </xf>
    <xf numFmtId="0" fontId="39" fillId="2" borderId="0" xfId="2" applyFont="1" applyFill="1" applyAlignment="1">
      <alignment vertical="center"/>
    </xf>
    <xf numFmtId="0" fontId="0" fillId="0" borderId="65" xfId="0" applyBorder="1" applyAlignment="1" applyProtection="1">
      <alignment shrinkToFit="1"/>
      <protection locked="0"/>
    </xf>
    <xf numFmtId="49" fontId="0" fillId="0" borderId="65" xfId="0" applyNumberFormat="1" applyBorder="1" applyAlignment="1" applyProtection="1">
      <alignment shrinkToFit="1"/>
      <protection locked="0"/>
    </xf>
    <xf numFmtId="0" fontId="0" fillId="22" borderId="64" xfId="0" applyFill="1" applyBorder="1" applyAlignment="1">
      <alignment shrinkToFit="1"/>
    </xf>
    <xf numFmtId="49" fontId="0" fillId="22" borderId="64" xfId="0" applyNumberFormat="1" applyFill="1" applyBorder="1" applyAlignment="1">
      <alignment shrinkToFit="1"/>
    </xf>
    <xf numFmtId="0" fontId="3" fillId="0" borderId="66" xfId="0" applyFont="1" applyBorder="1" applyAlignment="1">
      <alignment horizontal="center" vertical="center" shrinkToFit="1"/>
    </xf>
    <xf numFmtId="0" fontId="3" fillId="0" borderId="0" xfId="0" applyFont="1" applyAlignment="1" applyProtection="1">
      <alignment horizontal="center" vertical="center" shrinkToFit="1"/>
      <protection hidden="1"/>
    </xf>
    <xf numFmtId="0" fontId="3" fillId="0" borderId="0" xfId="0" quotePrefix="1" applyFont="1" applyAlignment="1" applyProtection="1">
      <alignment horizontal="center" vertical="center" shrinkToFit="1"/>
      <protection hidden="1"/>
    </xf>
    <xf numFmtId="0" fontId="3" fillId="0" borderId="67" xfId="0" applyFont="1" applyBorder="1" applyAlignment="1" applyProtection="1">
      <alignment horizontal="center" vertical="center" shrinkToFit="1"/>
      <protection hidden="1"/>
    </xf>
    <xf numFmtId="0" fontId="3" fillId="0" borderId="67" xfId="0" quotePrefix="1" applyFont="1" applyBorder="1" applyAlignment="1" applyProtection="1">
      <alignment horizontal="center" vertical="center" shrinkToFit="1"/>
      <protection hidden="1"/>
    </xf>
    <xf numFmtId="0" fontId="3" fillId="0" borderId="69" xfId="0" applyFont="1" applyBorder="1" applyAlignment="1" applyProtection="1">
      <alignment horizontal="center" vertical="center" shrinkToFit="1"/>
      <protection hidden="1"/>
    </xf>
    <xf numFmtId="0" fontId="3" fillId="0" borderId="68" xfId="0" applyFont="1" applyBorder="1" applyAlignment="1" applyProtection="1">
      <alignment horizontal="center" vertical="center" shrinkToFit="1"/>
      <protection hidden="1"/>
    </xf>
    <xf numFmtId="0" fontId="3" fillId="0" borderId="71" xfId="0" applyFont="1" applyBorder="1" applyAlignment="1" applyProtection="1">
      <alignment horizontal="center" vertical="center" shrinkToFit="1"/>
      <protection hidden="1"/>
    </xf>
    <xf numFmtId="0" fontId="3" fillId="0" borderId="70" xfId="0" applyFont="1" applyBorder="1" applyAlignment="1" applyProtection="1">
      <alignment horizontal="center" vertical="center" shrinkToFit="1"/>
      <protection hidden="1"/>
    </xf>
    <xf numFmtId="0" fontId="3" fillId="0" borderId="72" xfId="0" applyFont="1" applyBorder="1" applyAlignment="1" applyProtection="1">
      <alignment horizontal="center" vertical="center" shrinkToFit="1"/>
      <protection hidden="1"/>
    </xf>
    <xf numFmtId="0" fontId="3" fillId="0" borderId="73" xfId="0" applyFont="1" applyBorder="1" applyAlignment="1" applyProtection="1">
      <alignment horizontal="center" vertical="center" shrinkToFit="1"/>
      <protection hidden="1"/>
    </xf>
    <xf numFmtId="0" fontId="3" fillId="10" borderId="74" xfId="0" applyFont="1" applyFill="1" applyBorder="1" applyAlignment="1" applyProtection="1">
      <alignment horizontal="center" vertical="center" shrinkToFit="1"/>
      <protection hidden="1"/>
    </xf>
    <xf numFmtId="0" fontId="3" fillId="0" borderId="75" xfId="0" applyFont="1" applyBorder="1" applyAlignment="1" applyProtection="1">
      <alignment horizontal="center" vertical="center" shrinkToFit="1"/>
      <protection hidden="1"/>
    </xf>
    <xf numFmtId="0" fontId="3" fillId="0" borderId="76" xfId="0" applyFont="1" applyBorder="1" applyAlignment="1" applyProtection="1">
      <alignment horizontal="center" vertical="center" shrinkToFit="1"/>
      <protection hidden="1"/>
    </xf>
    <xf numFmtId="0" fontId="3" fillId="0" borderId="77" xfId="0" applyFont="1" applyBorder="1" applyAlignment="1" applyProtection="1">
      <alignment horizontal="center" vertical="center" shrinkToFit="1"/>
      <protection hidden="1"/>
    </xf>
    <xf numFmtId="0" fontId="3" fillId="10" borderId="78" xfId="0" applyFont="1" applyFill="1" applyBorder="1" applyAlignment="1" applyProtection="1">
      <alignment horizontal="center" vertical="center" shrinkToFit="1"/>
      <protection hidden="1"/>
    </xf>
    <xf numFmtId="0" fontId="3" fillId="0" borderId="0" xfId="0" applyFont="1" applyAlignment="1" applyProtection="1">
      <alignment vertical="center" shrinkToFit="1"/>
      <protection hidden="1"/>
    </xf>
    <xf numFmtId="0" fontId="26" fillId="12" borderId="19" xfId="0" applyFont="1" applyFill="1" applyBorder="1" applyAlignment="1" applyProtection="1">
      <alignment horizontal="left" vertical="center" wrapText="1" indent="1"/>
      <protection hidden="1"/>
    </xf>
    <xf numFmtId="0" fontId="26" fillId="12" borderId="0" xfId="0" applyFont="1" applyFill="1" applyAlignment="1" applyProtection="1">
      <alignment horizontal="left" vertical="center" wrapText="1" indent="1"/>
      <protection hidden="1"/>
    </xf>
    <xf numFmtId="0" fontId="0" fillId="0" borderId="6" xfId="0" applyFont="1" applyBorder="1" applyAlignment="1">
      <alignment horizontal="center" vertical="center" shrinkToFit="1"/>
    </xf>
    <xf numFmtId="0" fontId="0" fillId="0" borderId="31" xfId="0" applyFont="1" applyBorder="1" applyAlignment="1" applyProtection="1">
      <alignment horizontal="left" vertical="center" shrinkToFit="1"/>
      <protection hidden="1"/>
    </xf>
    <xf numFmtId="0" fontId="0" fillId="0" borderId="4" xfId="0" applyFont="1" applyBorder="1" applyAlignment="1" applyProtection="1">
      <alignment horizontal="left" vertical="center" shrinkToFit="1"/>
      <protection hidden="1"/>
    </xf>
    <xf numFmtId="0" fontId="0" fillId="0" borderId="0" xfId="0" applyFont="1" applyBorder="1" applyAlignment="1">
      <alignment horizontal="center" vertical="center" shrinkToFit="1"/>
    </xf>
    <xf numFmtId="0" fontId="0" fillId="0" borderId="79" xfId="0" applyFont="1" applyBorder="1" applyAlignment="1">
      <alignment horizontal="center" vertical="center" shrinkToFit="1"/>
    </xf>
  </cellXfs>
  <cellStyles count="4">
    <cellStyle name="Normal" xfId="0" builtinId="0"/>
    <cellStyle name="Normal 2" xfId="1" xr:uid="{7B708605-7F8E-4603-A85C-BDDE7197DB29}"/>
    <cellStyle name="Normal 2 2" xfId="2" xr:uid="{AED10DC8-60CE-4ADF-BC83-E846DD23D8B5}"/>
    <cellStyle name="Normal 3 2" xfId="3" xr:uid="{308DAFED-D339-4534-8D70-A3F9A483E678}"/>
  </cellStyles>
  <dxfs count="46">
    <dxf>
      <border diagonalUp="0" diagonalDown="0">
        <left style="thin">
          <color theme="0" tint="-0.14990691854609822"/>
        </left>
        <right style="thin">
          <color theme="0" tint="-0.14990691854609822"/>
        </right>
        <top style="thin">
          <color theme="0" tint="-0.14990691854609822"/>
        </top>
        <bottom style="thin">
          <color theme="0" tint="-0.14990691854609822"/>
        </bottom>
        <vertical style="thin">
          <color theme="0" tint="-0.14990691854609822"/>
        </vertical>
        <horizontal style="thin">
          <color theme="0" tint="-0.14990691854609822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14990691854609822"/>
        </left>
        <right style="thin">
          <color theme="0" tint="-0.14990691854609822"/>
        </right>
        <top style="thin">
          <color theme="0" tint="-0.14990691854609822"/>
        </top>
        <bottom style="thin">
          <color theme="0" tint="-0.14990691854609822"/>
        </bottom>
        <vertical style="thin">
          <color theme="0" tint="-0.14990691854609822"/>
        </vertical>
        <horizontal style="thin">
          <color theme="0" tint="-0.14990691854609822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14990691854609822"/>
        </left>
        <right style="thin">
          <color theme="0" tint="-0.14990691854609822"/>
        </right>
        <top style="thin">
          <color theme="0" tint="-0.14990691854609822"/>
        </top>
        <bottom style="thin">
          <color theme="0" tint="-0.14990691854609822"/>
        </bottom>
        <vertical style="thin">
          <color theme="0" tint="-0.14990691854609822"/>
        </vertical>
        <horizontal style="thin">
          <color theme="0" tint="-0.14990691854609822"/>
        </horizontal>
      </border>
    </dxf>
    <dxf>
      <border>
        <top style="thin">
          <color theme="0" tint="-0.14993743705557422"/>
        </top>
      </border>
    </dxf>
    <dxf>
      <border diagonalUp="0" diagonalDown="0">
        <left style="thin">
          <color theme="0" tint="-0.14993743705557422"/>
        </left>
        <right style="thin">
          <color theme="0" tint="-0.14993743705557422"/>
        </right>
        <top style="thin">
          <color theme="0" tint="-0.14993743705557422"/>
        </top>
        <bottom style="thin">
          <color theme="0" tint="-0.14993743705557422"/>
        </bottom>
      </border>
    </dxf>
    <dxf>
      <border>
        <bottom style="thin">
          <color theme="0" tint="-0.14993743705557422"/>
        </bottom>
      </border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charset val="162"/>
        <scheme val="minor"/>
      </font>
      <fill>
        <patternFill patternType="solid">
          <fgColor indexed="6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 tint="-0.14993743705557422"/>
        </left>
        <right style="thin">
          <color theme="0" tint="-0.149937437055574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7"/>
        </left>
        <right/>
        <top/>
        <bottom/>
        <vertical style="thin">
          <color theme="7"/>
        </vertical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1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7"/>
        </left>
        <right style="thin">
          <color theme="7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theme="7"/>
        </left>
        <right style="thin">
          <color theme="7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1" readingOrder="0"/>
      <border diagonalUp="0" diagonalDown="0">
        <left/>
        <right style="thin">
          <color theme="7"/>
        </right>
        <top/>
        <bottom/>
      </border>
      <protection locked="1" hidden="1"/>
    </dxf>
    <dxf>
      <border diagonalUp="0" diagonalDown="0">
        <left/>
        <right/>
        <top/>
        <bottom/>
      </border>
    </dxf>
    <dxf>
      <alignment textRotation="0" wrapText="0" justifyLastLine="0" shrinkToFit="1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1" readingOrder="0"/>
      <border diagonalUp="0" diagonalDown="0">
        <left/>
        <right/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border outline="0">
        <top style="thin">
          <color theme="0" tint="-0.14996795556505021"/>
        </top>
      </border>
    </dxf>
    <dxf>
      <border outline="0">
        <top style="thin">
          <color theme="0" tint="-0.14993743705557422"/>
        </top>
        <bottom style="thin">
          <color theme="0" tint="-0.149967955565050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1" readingOrder="0"/>
    </dxf>
    <dxf>
      <border outline="0">
        <bottom style="thin">
          <color theme="0" tint="-0.1499374370555742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1" readingOrder="0"/>
      <border diagonalUp="0" diagonalDown="0">
        <left style="thin">
          <color theme="7"/>
        </left>
        <top/>
        <bottom/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1" readingOrder="0"/>
      <border diagonalUp="0" diagonalDown="0">
        <left style="thin">
          <color theme="7"/>
        </left>
        <right/>
        <top/>
        <bottom/>
        <vertical style="thin">
          <color theme="7"/>
        </vertical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center" textRotation="0" wrapText="0" indent="0" justifyLastLine="0" shrinkToFit="1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1" readingOrder="0"/>
      <border diagonalUp="0" diagonalDown="0">
        <left style="thin">
          <color theme="7"/>
        </left>
        <right style="thin">
          <color theme="7"/>
        </right>
        <top/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1" readingOrder="0"/>
      <border diagonalUp="0" diagonalDown="0">
        <left/>
        <right style="thin">
          <color theme="7"/>
        </right>
        <top/>
        <bottom/>
      </border>
      <protection locked="1" hidden="1"/>
    </dxf>
    <dxf>
      <border diagonalUp="0" diagonalDown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1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7" tint="0.59999389629810485"/>
        </patternFill>
      </fill>
      <alignment horizontal="centerContinuous" vertical="center" textRotation="0" wrapText="1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/>
        <bottom/>
      </border>
    </dxf>
    <dxf>
      <font>
        <b val="0"/>
        <i/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theme="3" tint="0.79998168889431442"/>
        </patternFill>
      </fill>
      <alignment horizontal="left" vertical="center" textRotation="0" wrapText="0" relativeIndent="1" justifyLastLine="0" shrinkToFit="1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  <protection locked="1" hidden="1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theme="0" tint="-4.9989318521683403E-2"/>
        </patternFill>
      </fill>
      <alignment horizontal="general" vertical="bottom" textRotation="0" wrapText="0" indent="0" justifyLastLine="0" shrinkToFit="1" readingOrder="0"/>
      <protection locked="1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3" tint="0.39994506668294322"/>
        </top>
        <bottom style="thin">
          <color theme="3" tint="0.39994506668294322"/>
        </bottom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3" tint="0.39994506668294322"/>
        </top>
        <bottom style="thin">
          <color theme="3" tint="0.39994506668294322"/>
        </bottom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3" tint="0.39994506668294322"/>
        </top>
        <bottom style="thin">
          <color theme="3" tint="0.39994506668294322"/>
        </bottom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/>
        <right/>
        <top style="thin">
          <color theme="3" tint="0.39994506668294322"/>
        </top>
        <bottom style="thin">
          <color theme="3" tint="0.39994506668294322"/>
        </bottom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border diagonalUp="0" diagonalDown="0" outline="0">
        <left style="thin">
          <color theme="3" tint="0.39994506668294322"/>
        </left>
        <right/>
        <top style="thin">
          <color theme="3" tint="0.39994506668294322"/>
        </top>
        <bottom style="thin">
          <color theme="3" tint="0.39994506668294322"/>
        </bottom>
      </border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 style="thin">
          <color theme="3" tint="0.39994506668294322"/>
        </vertical>
        <horizontal style="thin">
          <color theme="3" tint="0.39994506668294322"/>
        </horizontal>
      </border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A6A6A6"/>
      <color rgb="FFCCCCCC"/>
      <color rgb="FFFFFF89"/>
      <color rgb="FF222A35"/>
      <color rgb="FF000000"/>
      <color rgb="FF784B93"/>
      <color rgb="FF624470"/>
      <color rgb="FF6B6B6B"/>
      <color rgb="FF5E7594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Calculations!$DJ$10" max="300" min="1" page="10" val="179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Radio" checked="Checked" firstButton="1" fmlaLink="Calculations!$DJ$9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Spin" dx="22" fmlaLink="Calculations!$DJ$10" max="300" min="1" page="10" val="179"/>
</file>

<file path=xl/drawings/_rels/drawing1.xml.rels><?xml version="1.0" encoding="UTF-8" standalone="yes"?>
<Relationships xmlns="http://schemas.openxmlformats.org/package/2006/relationships"><Relationship Id="rId8" Type="http://schemas.microsoft.com/office/2007/relationships/hdphoto" Target="../media/hdphoto1.wdp"/><Relationship Id="rId7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hyperlink" Target="#FamilyTree!A5"/><Relationship Id="rId5" Type="http://schemas.openxmlformats.org/officeDocument/2006/relationships/image" Target="../media/image2.png"/><Relationship Id="rId10" Type="http://schemas.openxmlformats.org/officeDocument/2006/relationships/image" Target="../media/image4.png"/><Relationship Id="rId11" Type="http://schemas.openxmlformats.org/officeDocument/2006/relationships/image" Target="../media/image58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13" Type="http://schemas.openxmlformats.org/officeDocument/2006/relationships/image" Target="../media/image16.jpeg"/><Relationship Id="rId3" Type="http://schemas.openxmlformats.org/officeDocument/2006/relationships/image" Target="../media/image6.jpeg"/><Relationship Id="rId21" Type="http://schemas.openxmlformats.org/officeDocument/2006/relationships/image" Target="../media/image21.pn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17" Type="http://schemas.openxmlformats.org/officeDocument/2006/relationships/image" Target="../media/image20.jpeg"/><Relationship Id="rId2" Type="http://schemas.openxmlformats.org/officeDocument/2006/relationships/image" Target="../media/image5.jpeg"/><Relationship Id="rId16" Type="http://schemas.openxmlformats.org/officeDocument/2006/relationships/image" Target="../media/image19.jpeg"/><Relationship Id="rId20" Type="http://schemas.openxmlformats.org/officeDocument/2006/relationships/hyperlink" Target="#Dashboard!A6"/><Relationship Id="rId1" Type="http://schemas.openxmlformats.org/officeDocument/2006/relationships/image" Target="../media/image1.pn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5" Type="http://schemas.openxmlformats.org/officeDocument/2006/relationships/image" Target="../media/image18.png"/><Relationship Id="rId23" Type="http://schemas.openxmlformats.org/officeDocument/2006/relationships/image" Target="../media/image22.png"/><Relationship Id="rId10" Type="http://schemas.openxmlformats.org/officeDocument/2006/relationships/image" Target="../media/image13.jpeg"/><Relationship Id="rId19" Type="http://schemas.openxmlformats.org/officeDocument/2006/relationships/image" Target="../media/image2.png"/><Relationship Id="rId4" Type="http://schemas.openxmlformats.org/officeDocument/2006/relationships/image" Target="../media/image7.jpeg"/><Relationship Id="rId9" Type="http://schemas.openxmlformats.org/officeDocument/2006/relationships/image" Target="../media/image12.jpeg"/><Relationship Id="rId14" Type="http://schemas.openxmlformats.org/officeDocument/2006/relationships/image" Target="../media/image17.jpeg"/><Relationship Id="rId24" Type="http://schemas.openxmlformats.org/officeDocument/2006/relationships/image" Target="../media/image59.png"/><Relationship Id="rId25" Type="http://schemas.openxmlformats.org/officeDocument/2006/relationships/hyperlink" Target="https://masterproductivitykit.com/" TargetMode="External"/></Relationships>
</file>

<file path=xl/drawings/_rels/drawing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34.jpeg"/><Relationship Id="rId18" Type="http://schemas.openxmlformats.org/officeDocument/2006/relationships/image" Target="../media/image39.jpeg"/><Relationship Id="rId26" Type="http://schemas.openxmlformats.org/officeDocument/2006/relationships/image" Target="../media/image47.jpeg"/><Relationship Id="rId3" Type="http://schemas.openxmlformats.org/officeDocument/2006/relationships/image" Target="../media/image24.jpeg"/><Relationship Id="rId21" Type="http://schemas.openxmlformats.org/officeDocument/2006/relationships/image" Target="../media/image42.jpeg"/><Relationship Id="rId34" Type="http://schemas.openxmlformats.org/officeDocument/2006/relationships/image" Target="../media/image55.jpeg"/><Relationship Id="rId7" Type="http://schemas.openxmlformats.org/officeDocument/2006/relationships/image" Target="../media/image28.jpeg"/><Relationship Id="rId12" Type="http://schemas.openxmlformats.org/officeDocument/2006/relationships/image" Target="../media/image33.jpeg"/><Relationship Id="rId17" Type="http://schemas.openxmlformats.org/officeDocument/2006/relationships/image" Target="../media/image38.jpeg"/><Relationship Id="rId25" Type="http://schemas.openxmlformats.org/officeDocument/2006/relationships/image" Target="../media/image46.jpeg"/><Relationship Id="rId33" Type="http://schemas.openxmlformats.org/officeDocument/2006/relationships/image" Target="../media/image54.jpeg"/><Relationship Id="rId2" Type="http://schemas.openxmlformats.org/officeDocument/2006/relationships/image" Target="../media/image18.png"/><Relationship Id="rId16" Type="http://schemas.openxmlformats.org/officeDocument/2006/relationships/image" Target="../media/image37.jpeg"/><Relationship Id="rId20" Type="http://schemas.openxmlformats.org/officeDocument/2006/relationships/image" Target="../media/image41.jpeg"/><Relationship Id="rId29" Type="http://schemas.openxmlformats.org/officeDocument/2006/relationships/image" Target="../media/image50.jpeg"/><Relationship Id="rId1" Type="http://schemas.openxmlformats.org/officeDocument/2006/relationships/image" Target="../media/image23.png"/><Relationship Id="rId6" Type="http://schemas.openxmlformats.org/officeDocument/2006/relationships/image" Target="../media/image27.jpeg"/><Relationship Id="rId11" Type="http://schemas.openxmlformats.org/officeDocument/2006/relationships/image" Target="../media/image32.jpeg"/><Relationship Id="rId24" Type="http://schemas.openxmlformats.org/officeDocument/2006/relationships/image" Target="../media/image45.jpeg"/><Relationship Id="rId32" Type="http://schemas.openxmlformats.org/officeDocument/2006/relationships/image" Target="../media/image53.jpeg"/><Relationship Id="rId5" Type="http://schemas.openxmlformats.org/officeDocument/2006/relationships/image" Target="../media/image26.jpeg"/><Relationship Id="rId15" Type="http://schemas.openxmlformats.org/officeDocument/2006/relationships/image" Target="../media/image36.jpeg"/><Relationship Id="rId23" Type="http://schemas.openxmlformats.org/officeDocument/2006/relationships/image" Target="../media/image44.jpeg"/><Relationship Id="rId28" Type="http://schemas.openxmlformats.org/officeDocument/2006/relationships/image" Target="../media/image49.jpeg"/><Relationship Id="rId36" Type="http://schemas.openxmlformats.org/officeDocument/2006/relationships/image" Target="../media/image57.jpeg"/><Relationship Id="rId10" Type="http://schemas.openxmlformats.org/officeDocument/2006/relationships/image" Target="../media/image31.jpeg"/><Relationship Id="rId19" Type="http://schemas.openxmlformats.org/officeDocument/2006/relationships/image" Target="../media/image40.jpeg"/><Relationship Id="rId31" Type="http://schemas.openxmlformats.org/officeDocument/2006/relationships/image" Target="../media/image52.jpeg"/><Relationship Id="rId4" Type="http://schemas.openxmlformats.org/officeDocument/2006/relationships/image" Target="../media/image25.jpeg"/><Relationship Id="rId9" Type="http://schemas.openxmlformats.org/officeDocument/2006/relationships/image" Target="../media/image30.jpeg"/><Relationship Id="rId14" Type="http://schemas.openxmlformats.org/officeDocument/2006/relationships/image" Target="../media/image35.jpeg"/><Relationship Id="rId22" Type="http://schemas.openxmlformats.org/officeDocument/2006/relationships/image" Target="../media/image43.jpeg"/><Relationship Id="rId27" Type="http://schemas.openxmlformats.org/officeDocument/2006/relationships/image" Target="../media/image48.jpeg"/><Relationship Id="rId30" Type="http://schemas.openxmlformats.org/officeDocument/2006/relationships/image" Target="../media/image51.jpeg"/><Relationship Id="rId35" Type="http://schemas.openxmlformats.org/officeDocument/2006/relationships/image" Target="../media/image56.jpeg"/><Relationship Id="rId8" Type="http://schemas.openxmlformats.org/officeDocument/2006/relationships/image" Target="../media/image29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hyperlink" Target="#Dashboard!A6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183863</xdr:colOff>
      <xdr:row>1</xdr:row>
      <xdr:rowOff>120450</xdr:rowOff>
    </xdr:from>
    <xdr:to>
      <xdr:col>4</xdr:col>
      <xdr:colOff>4613</xdr:colOff>
      <xdr:row>2</xdr:row>
      <xdr:rowOff>178800</xdr:rowOff>
    </xdr:to>
    <xdr:sp macro="[0]!drawTree" textlink="">
      <xdr:nvSpPr>
        <xdr:cNvPr id="2" name="drawButto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70013" y="206175"/>
          <a:ext cx="1440000" cy="306000"/>
        </a:xfrm>
        <a:prstGeom prst="roundRect">
          <a:avLst/>
        </a:prstGeom>
        <a:solidFill>
          <a:srgbClr val="70AD47"/>
        </a:solidFill>
        <a:ln w="19050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CREATE FAMILY TREE</a:t>
          </a:r>
          <a:endParaRPr lang="en-US" sz="1100" b="1">
            <a:solidFill>
              <a:schemeClr val="lt1"/>
            </a:solidFill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7</xdr:col>
      <xdr:colOff>0</xdr:colOff>
      <xdr:row>1</xdr:row>
      <xdr:rowOff>120450</xdr:rowOff>
    </xdr:from>
    <xdr:to>
      <xdr:col>9</xdr:col>
      <xdr:colOff>873975</xdr:colOff>
      <xdr:row>2</xdr:row>
      <xdr:rowOff>178800</xdr:rowOff>
    </xdr:to>
    <xdr:sp macro="" textlink="">
      <xdr:nvSpPr>
        <xdr:cNvPr id="3" name="drawButton">
          <a:hlinkClick xmlns:r="http://schemas.openxmlformats.org/officeDocument/2006/relationships" r:id="rId1" tooltip="Go to: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496300" y="206175"/>
          <a:ext cx="1836000" cy="306000"/>
        </a:xfrm>
        <a:prstGeom prst="homePlate">
          <a:avLst/>
        </a:prstGeom>
        <a:solidFill>
          <a:schemeClr val="accent1"/>
        </a:solidFill>
        <a:ln w="19050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00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GO TO  CURRENT FAMILY TREE</a:t>
          </a:r>
          <a:endParaRPr lang="en-US" sz="1000" b="1">
            <a:solidFill>
              <a:schemeClr val="lt1"/>
            </a:solidFill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9</xdr:col>
      <xdr:colOff>19050</xdr:colOff>
      <xdr:row>13</xdr:row>
      <xdr:rowOff>138825</xdr:rowOff>
    </xdr:from>
    <xdr:to>
      <xdr:col>9</xdr:col>
      <xdr:colOff>811050</xdr:colOff>
      <xdr:row>14</xdr:row>
      <xdr:rowOff>138825</xdr:rowOff>
    </xdr:to>
    <xdr:sp macro="[0]!addPhoto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553575" y="2767725"/>
          <a:ext cx="792000" cy="198000"/>
        </a:xfrm>
        <a:prstGeom prst="roundRect">
          <a:avLst/>
        </a:prstGeom>
        <a:solidFill>
          <a:schemeClr val="accent1"/>
        </a:solidFill>
        <a:ln w="19050">
          <a:noFill/>
        </a:ln>
        <a:effectLst>
          <a:outerShdw blurRad="6350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31750" prstMaterial="matte">
          <a:bevelT w="31750" h="3175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000" b="1" i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ADD PHOTO</a:t>
          </a:r>
          <a:endParaRPr lang="en-US" sz="1000" b="1" i="0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9</xdr:col>
      <xdr:colOff>923200</xdr:colOff>
      <xdr:row>13</xdr:row>
      <xdr:rowOff>138825</xdr:rowOff>
    </xdr:from>
    <xdr:to>
      <xdr:col>10</xdr:col>
      <xdr:colOff>19050</xdr:colOff>
      <xdr:row>14</xdr:row>
      <xdr:rowOff>138825</xdr:rowOff>
    </xdr:to>
    <xdr:sp macro="[0]!updatePhoto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0457725" y="2767725"/>
          <a:ext cx="810350" cy="198000"/>
        </a:xfrm>
        <a:prstGeom prst="roundRect">
          <a:avLst/>
        </a:prstGeom>
        <a:solidFill>
          <a:schemeClr val="accent1"/>
        </a:solidFill>
        <a:ln w="19050">
          <a:noFill/>
        </a:ln>
        <a:effectLst>
          <a:outerShdw blurRad="6350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31750" prstMaterial="matte">
          <a:bevelT w="31750" h="3175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000" b="1" i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UPDATE</a:t>
          </a:r>
          <a:endParaRPr lang="en-US" sz="1000" b="1" i="0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9</xdr:col>
      <xdr:colOff>19050</xdr:colOff>
      <xdr:row>15</xdr:row>
      <xdr:rowOff>24524</xdr:rowOff>
    </xdr:from>
    <xdr:to>
      <xdr:col>10</xdr:col>
      <xdr:colOff>19050</xdr:colOff>
      <xdr:row>16</xdr:row>
      <xdr:rowOff>24524</xdr:rowOff>
    </xdr:to>
    <xdr:sp macro="[0]!deleteOne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553575" y="3034424"/>
          <a:ext cx="1714500" cy="198000"/>
        </a:xfrm>
        <a:prstGeom prst="roundRect">
          <a:avLst/>
        </a:prstGeom>
        <a:solidFill>
          <a:schemeClr val="accent1"/>
        </a:solidFill>
        <a:ln w="19050">
          <a:noFill/>
        </a:ln>
        <a:effectLst>
          <a:outerShdw blurRad="6350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31750" prstMaterial="matte">
          <a:bevelT w="31750" h="3175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000" b="1" i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DELETE SINGLE PHOTO</a:t>
          </a:r>
          <a:endParaRPr lang="en-US" sz="1000" b="1" i="0">
            <a:solidFill>
              <a:schemeClr val="lt1"/>
            </a:solid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4</xdr:col>
      <xdr:colOff>377250</xdr:colOff>
      <xdr:row>1</xdr:row>
      <xdr:rowOff>120450</xdr:rowOff>
    </xdr:from>
    <xdr:to>
      <xdr:col>5</xdr:col>
      <xdr:colOff>90000</xdr:colOff>
      <xdr:row>2</xdr:row>
      <xdr:rowOff>178800</xdr:rowOff>
    </xdr:to>
    <xdr:grpSp>
      <xdr:nvGrpSpPr>
        <xdr:cNvPr id="7" name="exportChart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5498338" y="210097"/>
          <a:ext cx="1337603" cy="304879"/>
          <a:chOff x="5695950" y="257175"/>
          <a:chExt cx="1242000" cy="270000"/>
        </a:xfrm>
      </xdr:grpSpPr>
      <xdr:sp macro="" textlink="">
        <xdr:nvSpPr>
          <xdr:cNvPr id="8" name="bg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5695950" y="257175"/>
            <a:ext cx="1242000" cy="270000"/>
          </a:xfrm>
          <a:prstGeom prst="roundRect">
            <a:avLst>
              <a:gd name="adj" fmla="val 2556"/>
            </a:avLst>
          </a:prstGeom>
          <a:solidFill>
            <a:sysClr val="window" lastClr="FFFFFF"/>
          </a:solidFill>
          <a:ln w="19050">
            <a:solidFill>
              <a:schemeClr val="bg1"/>
            </a:solidFill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0" indent="0" algn="ctr"/>
            <a:endParaRPr lang="en-US" sz="110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sp macro="[0]!exportTo" textlink="Calculations!DI10">
        <xdr:nvSpPr>
          <xdr:cNvPr id="9" name="exportChart1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5715000" y="265650"/>
            <a:ext cx="1044000" cy="252000"/>
          </a:xfrm>
          <a:prstGeom prst="roundRect">
            <a:avLst>
              <a:gd name="adj" fmla="val 11339"/>
            </a:avLst>
          </a:prstGeom>
          <a:solidFill>
            <a:schemeClr val="tx1">
              <a:lumMod val="50000"/>
              <a:lumOff val="50000"/>
            </a:schemeClr>
          </a:solidFill>
          <a:ln w="19050"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0" bIns="0" rtlCol="0" anchor="ctr"/>
          <a:lstStyle/>
          <a:p>
            <a:pPr marL="0" indent="0" algn="l"/>
            <a:fld id="{79019325-5AA6-43C7-8AF5-6666A23A8403}" type="TxLink">
              <a:rPr lang="en-US" sz="1100" b="1" i="0" u="none" strike="noStrike" cap="all" spc="30" baseline="0">
                <a:solidFill>
                  <a:schemeClr val="bg1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  <a:latin typeface="Arial"/>
                <a:ea typeface="+mn-ea"/>
                <a:cs typeface="Arial"/>
              </a:rPr>
              <a:pPr marL="0" indent="0" algn="l"/>
              <a:t>Export to JPG</a:t>
            </a:fld>
            <a:endParaRPr lang="en-US" sz="1100" b="1" cap="all" spc="30" baseline="0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 panose="020E0502030303020204" pitchFamily="34" charset="0"/>
              <a:ea typeface="+mn-ea"/>
              <a:cs typeface="Arial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8194" name="Spinner 2" hidden="1">
                <a:extLst>
                  <a:ext uri="{63B3BB69-23CF-44E3-9099-C40C66FF867C}">
                    <a14:compatExt spid="_x0000_s8194"/>
                  </a:ext>
                  <a:ext uri="{FF2B5EF4-FFF2-40B4-BE49-F238E27FC236}">
                    <a16:creationId xmlns:a16="http://schemas.microsoft.com/office/drawing/2014/main" id="{00000000-0008-0000-0000-000002200000}"/>
                  </a:ext>
                </a:extLst>
              </xdr:cNvPr>
              <xdr:cNvSpPr/>
            </xdr:nvSpPr>
            <xdr:spPr bwMode="auto">
              <a:xfrm>
                <a:off x="6757852" y="275175"/>
                <a:ext cx="161925" cy="234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mc:Choice>
        <mc:Fallback/>
      </mc:AlternateContent>
    </xdr:grpSp>
    <xdr:clientData/>
  </xdr:twoCellAnchor>
  <xdr:twoCellAnchor editAs="oneCell">
    <xdr:from>
      <xdr:col>9</xdr:col>
      <xdr:colOff>9525</xdr:colOff>
      <xdr:row>16</xdr:row>
      <xdr:rowOff>129300</xdr:rowOff>
    </xdr:from>
    <xdr:to>
      <xdr:col>10</xdr:col>
      <xdr:colOff>9525</xdr:colOff>
      <xdr:row>19</xdr:row>
      <xdr:rowOff>15000</xdr:rowOff>
    </xdr:to>
    <xdr:sp macro="[0]!deleteAll" textlink="">
      <xdr:nvSpPr>
        <xdr:cNvPr id="11" name="Rectangle: Rounded Corner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9544050" y="3329700"/>
          <a:ext cx="1714500" cy="457200"/>
        </a:xfrm>
        <a:prstGeom prst="roundRect">
          <a:avLst/>
        </a:prstGeom>
        <a:solidFill>
          <a:schemeClr val="tx1">
            <a:lumMod val="65000"/>
            <a:lumOff val="35000"/>
          </a:schemeClr>
        </a:solidFill>
        <a:ln w="19050">
          <a:noFill/>
        </a:ln>
        <a:effectLst>
          <a:outerShdw blurRad="6350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31750" prstMaterial="matte">
          <a:bevelT w="31750" h="3175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36000" tIns="0" rIns="36000" bIns="0" rtlCol="0" anchor="ctr"/>
        <a:lstStyle/>
        <a:p>
          <a:pPr marL="0" indent="0" algn="ctr"/>
          <a:r>
            <a:rPr lang="tr-TR" sz="1050" b="1" i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</a:t>
          </a:r>
          <a:r>
            <a:rPr lang="tr-TR" sz="1050" b="1" i="0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 ALL INFO!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r-TR" sz="900" b="0" i="1">
              <a:solidFill>
                <a:schemeClr val="lt1"/>
              </a:solidFill>
              <a:effectLst>
                <a:outerShdw blurRad="50800" dist="38100" dir="13500000" algn="br" rotWithShape="0">
                  <a:srgbClr val="1F4E78">
                    <a:alpha val="40000"/>
                  </a:srgbClr>
                </a:outerShdw>
              </a:effectLst>
              <a:latin typeface="Arial"/>
              <a:ea typeface="+mn-ea"/>
              <a:cs typeface="Arial"/>
            </a:rPr>
            <a:t>(table data</a:t>
          </a:r>
          <a:r>
            <a:rPr lang="tr-TR" sz="900" b="0" i="1" baseline="0">
              <a:solidFill>
                <a:schemeClr val="lt1"/>
              </a:solidFill>
              <a:effectLst>
                <a:outerShdw blurRad="50800" dist="38100" dir="13500000" algn="br" rotWithShape="0">
                  <a:srgbClr val="1F4E78">
                    <a:alpha val="40000"/>
                  </a:srgbClr>
                </a:outerShdw>
              </a:effectLst>
              <a:latin typeface="Arial"/>
              <a:ea typeface="+mn-ea"/>
              <a:cs typeface="Arial"/>
            </a:rPr>
            <a:t> and all images)</a:t>
          </a:r>
          <a:endParaRPr lang="en-US" sz="900">
            <a:effectLst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66502</xdr:colOff>
          <xdr:row>3</xdr:row>
          <xdr:rowOff>66675</xdr:rowOff>
        </xdr:from>
        <xdr:to>
          <xdr:col>15</xdr:col>
          <xdr:colOff>284902</xdr:colOff>
          <xdr:row>4</xdr:row>
          <xdr:rowOff>333375</xdr:rowOff>
        </xdr:to>
        <xdr:grpSp>
          <xdr:nvGrpSpPr>
            <xdr:cNvPr id="16" name="instr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GrpSpPr/>
          </xdr:nvGrpSpPr>
          <xdr:grpSpPr>
            <a:xfrm>
              <a:off x="14466061" y="705410"/>
              <a:ext cx="823517" cy="356347"/>
              <a:chOff x="14344709" y="704852"/>
              <a:chExt cx="828000" cy="352427"/>
            </a:xfrm>
          </xdr:grpSpPr>
          <xdr:sp macro="" textlink="">
            <xdr:nvSpPr>
              <xdr:cNvPr id="8195" name="Group Box 3" hidden="1">
                <a:extLst>
                  <a:ext uri="{63B3BB69-23CF-44E3-9099-C40C66FF867C}">
                    <a14:compatExt spid="_x0000_s8195"/>
                  </a:ext>
                  <a:ext uri="{FF2B5EF4-FFF2-40B4-BE49-F238E27FC236}">
                    <a16:creationId xmlns:a16="http://schemas.microsoft.com/office/drawing/2014/main" id="{00000000-0008-0000-0000-000003200000}"/>
                  </a:ext>
                </a:extLst>
              </xdr:cNvPr>
              <xdr:cNvSpPr/>
            </xdr:nvSpPr>
            <xdr:spPr bwMode="auto">
              <a:xfrm>
                <a:off x="14344709" y="704852"/>
                <a:ext cx="828000" cy="3524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tr-TR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  <xdr:sp macro="" textlink="">
            <xdr:nvSpPr>
              <xdr:cNvPr id="8196" name="Option Button 4" hidden="1">
                <a:extLst>
                  <a:ext uri="{63B3BB69-23CF-44E3-9099-C40C66FF867C}">
                    <a14:compatExt spid="_x0000_s8196"/>
                  </a:ext>
                  <a:ext uri="{FF2B5EF4-FFF2-40B4-BE49-F238E27FC236}">
                    <a16:creationId xmlns:a16="http://schemas.microsoft.com/office/drawing/2014/main" id="{00000000-0008-0000-0000-000004200000}"/>
                  </a:ext>
                </a:extLst>
              </xdr:cNvPr>
              <xdr:cNvSpPr/>
            </xdr:nvSpPr>
            <xdr:spPr bwMode="auto">
              <a:xfrm>
                <a:off x="14392275" y="828675"/>
                <a:ext cx="360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tr-TR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8197" name="Option Button 5" hidden="1">
                <a:extLst>
                  <a:ext uri="{63B3BB69-23CF-44E3-9099-C40C66FF867C}">
                    <a14:compatExt spid="_x0000_s8197"/>
                  </a:ext>
                  <a:ext uri="{FF2B5EF4-FFF2-40B4-BE49-F238E27FC236}">
                    <a16:creationId xmlns:a16="http://schemas.microsoft.com/office/drawing/2014/main" id="{00000000-0008-0000-0000-000005200000}"/>
                  </a:ext>
                </a:extLst>
              </xdr:cNvPr>
              <xdr:cNvSpPr/>
            </xdr:nvSpPr>
            <xdr:spPr bwMode="auto">
              <a:xfrm>
                <a:off x="14754225" y="828675"/>
                <a:ext cx="396000" cy="1800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tr-TR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1</xdr:col>
      <xdr:colOff>85725</xdr:colOff>
      <xdr:row>1</xdr:row>
      <xdr:rowOff>60225</xdr:rowOff>
    </xdr:from>
    <xdr:to>
      <xdr:col>1</xdr:col>
      <xdr:colOff>517725</xdr:colOff>
      <xdr:row>2</xdr:row>
      <xdr:rowOff>244575</xdr:rowOff>
    </xdr:to>
    <xdr:pic>
      <xdr:nvPicPr>
        <xdr:cNvPr id="17" name="mainicon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145950"/>
          <a:ext cx="432000" cy="432000"/>
        </a:xfrm>
        <a:prstGeom prst="rect">
          <a:avLst/>
        </a:prstGeom>
      </xdr:spPr>
    </xdr:pic>
    <xdr:clientData/>
  </xdr:twoCellAnchor>
  <xdr:oneCellAnchor>
    <xdr:from>
      <xdr:col>12</xdr:col>
      <xdr:colOff>889187</xdr:colOff>
      <xdr:row>1</xdr:row>
      <xdr:rowOff>104775</xdr:rowOff>
    </xdr:from>
    <xdr:ext cx="1014221" cy="291600"/>
    <xdr:pic>
      <xdr:nvPicPr>
        <xdr:cNvPr id="9197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260350</xdr:colOff>
      <xdr:row>24</xdr:row>
      <xdr:rowOff>136527</xdr:rowOff>
    </xdr:from>
    <xdr:to>
      <xdr:col>6</xdr:col>
      <xdr:colOff>260351</xdr:colOff>
      <xdr:row>28</xdr:row>
      <xdr:rowOff>9526</xdr:rowOff>
    </xdr:to>
    <xdr:cxnSp macro="">
      <xdr:nvCxnSpPr>
        <xdr:cNvPr id="4135" name="Connector: Curved 4134">
          <a:extLst>
            <a:ext uri="{FF2B5EF4-FFF2-40B4-BE49-F238E27FC236}">
              <a16:creationId xmlns:a16="http://schemas.microsoft.com/office/drawing/2014/main" id="{00000000-0008-0000-0100-000027100000}"/>
            </a:ext>
          </a:extLst>
        </xdr:cNvPr>
        <xdr:cNvCxnSpPr>
          <a:stCxn id="111" idx="0"/>
          <a:endCxn id="50" idx="4"/>
        </xdr:cNvCxnSpPr>
      </xdr:nvCxnSpPr>
      <xdr:spPr>
        <a:xfrm rot="5400000" flipH="1" flipV="1">
          <a:off x="3238501" y="4826001"/>
          <a:ext cx="634999" cy="1"/>
        </a:xfrm>
        <a:prstGeom prst="curvedConnector3">
          <a:avLst/>
        </a:prstGeom>
        <a:ln w="12700">
          <a:solidFill>
            <a:srgbClr val="75717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13</xdr:col>
      <xdr:colOff>565152</xdr:colOff>
      <xdr:row>17</xdr:row>
      <xdr:rowOff>73026</xdr:rowOff>
    </xdr:from>
    <xdr:to>
      <xdr:col>15</xdr:col>
      <xdr:colOff>361951</xdr:colOff>
      <xdr:row>20</xdr:row>
      <xdr:rowOff>136525</xdr:rowOff>
    </xdr:to>
    <xdr:cxnSp macro="">
      <xdr:nvCxnSpPr>
        <xdr:cNvPr id="4134" name="Connector: Curved 4133">
          <a:extLst>
            <a:ext uri="{FF2B5EF4-FFF2-40B4-BE49-F238E27FC236}">
              <a16:creationId xmlns:a16="http://schemas.microsoft.com/office/drawing/2014/main" id="{00000000-0008-0000-0100-000026100000}"/>
            </a:ext>
          </a:extLst>
        </xdr:cNvPr>
        <xdr:cNvCxnSpPr>
          <a:stCxn id="109" idx="0"/>
          <a:endCxn id="42" idx="4"/>
        </xdr:cNvCxnSpPr>
      </xdr:nvCxnSpPr>
      <xdr:spPr>
        <a:xfrm rot="16200000" flipV="1">
          <a:off x="8318502" y="2921001"/>
          <a:ext cx="634999" cy="1015999"/>
        </a:xfrm>
        <a:prstGeom prst="curvedConnector3">
          <a:avLst>
            <a:gd name="adj1" fmla="val 50000"/>
          </a:avLst>
        </a:prstGeom>
        <a:ln w="12700">
          <a:solidFill>
            <a:srgbClr val="75717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6</xdr:col>
      <xdr:colOff>260352</xdr:colOff>
      <xdr:row>17</xdr:row>
      <xdr:rowOff>73026</xdr:rowOff>
    </xdr:from>
    <xdr:to>
      <xdr:col>10</xdr:col>
      <xdr:colOff>361951</xdr:colOff>
      <xdr:row>20</xdr:row>
      <xdr:rowOff>136525</xdr:rowOff>
    </xdr:to>
    <xdr:cxnSp macro="">
      <xdr:nvCxnSpPr>
        <xdr:cNvPr id="4133" name="Connector: Curved 4132">
          <a:extLst>
            <a:ext uri="{FF2B5EF4-FFF2-40B4-BE49-F238E27FC236}">
              <a16:creationId xmlns:a16="http://schemas.microsoft.com/office/drawing/2014/main" id="{00000000-0008-0000-0100-000025100000}"/>
            </a:ext>
          </a:extLst>
        </xdr:cNvPr>
        <xdr:cNvCxnSpPr>
          <a:stCxn id="108" idx="0"/>
          <a:endCxn id="38" idx="4"/>
        </xdr:cNvCxnSpPr>
      </xdr:nvCxnSpPr>
      <xdr:spPr>
        <a:xfrm rot="16200000" flipV="1">
          <a:off x="4508502" y="2159001"/>
          <a:ext cx="634999" cy="2539999"/>
        </a:xfrm>
        <a:prstGeom prst="curvedConnector3">
          <a:avLst>
            <a:gd name="adj1" fmla="val 50000"/>
          </a:avLst>
        </a:prstGeom>
        <a:ln w="12700">
          <a:solidFill>
            <a:srgbClr val="75717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6</xdr:col>
      <xdr:colOff>260352</xdr:colOff>
      <xdr:row>17</xdr:row>
      <xdr:rowOff>73026</xdr:rowOff>
    </xdr:from>
    <xdr:to>
      <xdr:col>8</xdr:col>
      <xdr:colOff>565151</xdr:colOff>
      <xdr:row>20</xdr:row>
      <xdr:rowOff>136525</xdr:rowOff>
    </xdr:to>
    <xdr:cxnSp macro="">
      <xdr:nvCxnSpPr>
        <xdr:cNvPr id="63" name="Connector: Curved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CxnSpPr>
          <a:stCxn id="107" idx="0"/>
          <a:endCxn id="38" idx="4"/>
        </xdr:cNvCxnSpPr>
      </xdr:nvCxnSpPr>
      <xdr:spPr>
        <a:xfrm rot="16200000" flipV="1">
          <a:off x="4000502" y="2667001"/>
          <a:ext cx="634999" cy="1523999"/>
        </a:xfrm>
        <a:prstGeom prst="curvedConnector3">
          <a:avLst>
            <a:gd name="adj1" fmla="val 50000"/>
          </a:avLst>
        </a:prstGeom>
        <a:ln w="12700">
          <a:solidFill>
            <a:srgbClr val="75717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361950</xdr:colOff>
      <xdr:row>17</xdr:row>
      <xdr:rowOff>73027</xdr:rowOff>
    </xdr:from>
    <xdr:to>
      <xdr:col>6</xdr:col>
      <xdr:colOff>260351</xdr:colOff>
      <xdr:row>20</xdr:row>
      <xdr:rowOff>136526</xdr:rowOff>
    </xdr:to>
    <xdr:cxnSp macro="">
      <xdr:nvCxnSpPr>
        <xdr:cNvPr id="62" name="Connector: Curved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CxnSpPr>
          <a:stCxn id="105" idx="0"/>
          <a:endCxn id="38" idx="4"/>
        </xdr:cNvCxnSpPr>
      </xdr:nvCxnSpPr>
      <xdr:spPr>
        <a:xfrm rot="5400000" flipH="1" flipV="1">
          <a:off x="2984501" y="3175001"/>
          <a:ext cx="634999" cy="508001"/>
        </a:xfrm>
        <a:prstGeom prst="curvedConnector3">
          <a:avLst/>
        </a:prstGeom>
        <a:ln w="12700">
          <a:solidFill>
            <a:srgbClr val="75717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2</xdr:col>
      <xdr:colOff>158750</xdr:colOff>
      <xdr:row>17</xdr:row>
      <xdr:rowOff>73027</xdr:rowOff>
    </xdr:from>
    <xdr:to>
      <xdr:col>6</xdr:col>
      <xdr:colOff>260351</xdr:colOff>
      <xdr:row>20</xdr:row>
      <xdr:rowOff>136526</xdr:rowOff>
    </xdr:to>
    <xdr:cxnSp macro="">
      <xdr:nvCxnSpPr>
        <xdr:cNvPr id="61" name="Connector: Curved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CxnSpPr>
          <a:stCxn id="103" idx="0"/>
          <a:endCxn id="38" idx="4"/>
        </xdr:cNvCxnSpPr>
      </xdr:nvCxnSpPr>
      <xdr:spPr>
        <a:xfrm rot="5400000" flipH="1" flipV="1">
          <a:off x="1968501" y="2159001"/>
          <a:ext cx="634999" cy="2540001"/>
        </a:xfrm>
        <a:prstGeom prst="curvedConnector3">
          <a:avLst/>
        </a:prstGeom>
        <a:ln w="12700">
          <a:solidFill>
            <a:srgbClr val="75717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12</xdr:col>
      <xdr:colOff>158750</xdr:colOff>
      <xdr:row>17</xdr:row>
      <xdr:rowOff>73027</xdr:rowOff>
    </xdr:from>
    <xdr:to>
      <xdr:col>13</xdr:col>
      <xdr:colOff>565151</xdr:colOff>
      <xdr:row>20</xdr:row>
      <xdr:rowOff>136526</xdr:rowOff>
    </xdr:to>
    <xdr:cxnSp macro="">
      <xdr:nvCxnSpPr>
        <xdr:cNvPr id="60" name="Connector: Curved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CxnSpPr>
          <a:stCxn id="102" idx="0"/>
          <a:endCxn id="42" idx="4"/>
        </xdr:cNvCxnSpPr>
      </xdr:nvCxnSpPr>
      <xdr:spPr>
        <a:xfrm rot="5400000" flipH="1" flipV="1">
          <a:off x="7302501" y="2921001"/>
          <a:ext cx="634999" cy="1016001"/>
        </a:xfrm>
        <a:prstGeom prst="curvedConnector3">
          <a:avLst>
            <a:gd name="adj1" fmla="val 50000"/>
          </a:avLst>
        </a:prstGeom>
        <a:ln w="12700">
          <a:solidFill>
            <a:srgbClr val="75717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8</xdr:col>
      <xdr:colOff>565152</xdr:colOff>
      <xdr:row>10</xdr:row>
      <xdr:rowOff>9526</xdr:rowOff>
    </xdr:from>
    <xdr:to>
      <xdr:col>13</xdr:col>
      <xdr:colOff>57151</xdr:colOff>
      <xdr:row>13</xdr:row>
      <xdr:rowOff>73025</xdr:rowOff>
    </xdr:to>
    <xdr:cxnSp macro="">
      <xdr:nvCxnSpPr>
        <xdr:cNvPr id="59" name="Connector: Curved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CxnSpPr>
          <a:stCxn id="100" idx="0"/>
          <a:endCxn id="34" idx="4"/>
        </xdr:cNvCxnSpPr>
      </xdr:nvCxnSpPr>
      <xdr:spPr>
        <a:xfrm rot="16200000" flipV="1">
          <a:off x="6032502" y="762001"/>
          <a:ext cx="634999" cy="2539999"/>
        </a:xfrm>
        <a:prstGeom prst="curvedConnector3">
          <a:avLst>
            <a:gd name="adj1" fmla="val 50000"/>
          </a:avLst>
        </a:prstGeom>
        <a:ln w="12700">
          <a:solidFill>
            <a:srgbClr val="75717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361950</xdr:colOff>
      <xdr:row>10</xdr:row>
      <xdr:rowOff>9527</xdr:rowOff>
    </xdr:from>
    <xdr:to>
      <xdr:col>8</xdr:col>
      <xdr:colOff>565151</xdr:colOff>
      <xdr:row>13</xdr:row>
      <xdr:rowOff>73026</xdr:rowOff>
    </xdr:to>
    <xdr:cxnSp macro="">
      <xdr:nvCxnSpPr>
        <xdr:cNvPr id="58" name="Connector: Curved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CxnSpPr>
          <a:stCxn id="98" idx="0"/>
          <a:endCxn id="34" idx="4"/>
        </xdr:cNvCxnSpPr>
      </xdr:nvCxnSpPr>
      <xdr:spPr>
        <a:xfrm rot="5400000" flipH="1" flipV="1">
          <a:off x="3746501" y="1016001"/>
          <a:ext cx="634999" cy="2032001"/>
        </a:xfrm>
        <a:prstGeom prst="curvedConnector3">
          <a:avLst>
            <a:gd name="adj1" fmla="val 50000"/>
          </a:avLst>
        </a:prstGeom>
        <a:ln w="12700">
          <a:solidFill>
            <a:srgbClr val="75717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 editAs="oneCell">
    <xdr:from>
      <xdr:col>5</xdr:col>
      <xdr:colOff>0</xdr:colOff>
      <xdr:row>1</xdr:row>
      <xdr:rowOff>112550</xdr:rowOff>
    </xdr:from>
    <xdr:to>
      <xdr:col>7</xdr:col>
      <xdr:colOff>258900</xdr:colOff>
      <xdr:row>2</xdr:row>
      <xdr:rowOff>170900</xdr:rowOff>
    </xdr:to>
    <xdr:sp macro="[0]!drawTree" textlink="">
      <xdr:nvSpPr>
        <xdr:cNvPr id="2367" name="drawButton">
          <a:extLst>
            <a:ext uri="{FF2B5EF4-FFF2-40B4-BE49-F238E27FC236}">
              <a16:creationId xmlns:a16="http://schemas.microsoft.com/office/drawing/2014/main" id="{00000000-0008-0000-0100-00003F090000}"/>
            </a:ext>
          </a:extLst>
        </xdr:cNvPr>
        <xdr:cNvSpPr/>
      </xdr:nvSpPr>
      <xdr:spPr>
        <a:xfrm>
          <a:off x="2686050" y="198275"/>
          <a:ext cx="1478100" cy="306000"/>
        </a:xfrm>
        <a:prstGeom prst="roundRect">
          <a:avLst/>
        </a:prstGeom>
        <a:solidFill>
          <a:srgbClr val="70AD47"/>
        </a:solidFill>
        <a:ln w="19050">
          <a:solidFill>
            <a:schemeClr val="bg1"/>
          </a:solidFill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indent="0" algn="ctr"/>
          <a:r>
            <a:rPr lang="tr-TR" sz="110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CREATE FAMILY TREE</a:t>
          </a:r>
          <a:endParaRPr lang="en-US" sz="1100" b="1">
            <a:solidFill>
              <a:schemeClr val="lt1"/>
            </a:solidFill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  <a:latin typeface="Arial"/>
            <a:ea typeface="+mn-ea"/>
            <a:cs typeface="Arial"/>
          </a:endParaRPr>
        </a:p>
      </xdr:txBody>
    </xdr:sp>
    <xdr:clientData fPrintsWithSheet="0"/>
  </xdr:twoCellAnchor>
  <xdr:twoCellAnchor editAs="oneCell">
    <xdr:from>
      <xdr:col>7</xdr:col>
      <xdr:colOff>593437</xdr:colOff>
      <xdr:row>1</xdr:row>
      <xdr:rowOff>112550</xdr:rowOff>
    </xdr:from>
    <xdr:to>
      <xdr:col>10</xdr:col>
      <xdr:colOff>96637</xdr:colOff>
      <xdr:row>2</xdr:row>
      <xdr:rowOff>170900</xdr:rowOff>
    </xdr:to>
    <xdr:grpSp>
      <xdr:nvGrpSpPr>
        <xdr:cNvPr id="2368" name="exportChart">
          <a:extLst>
            <a:ext uri="{FF2B5EF4-FFF2-40B4-BE49-F238E27FC236}">
              <a16:creationId xmlns:a16="http://schemas.microsoft.com/office/drawing/2014/main" id="{00000000-0008-0000-0100-000040090000}"/>
            </a:ext>
          </a:extLst>
        </xdr:cNvPr>
        <xdr:cNvGrpSpPr/>
      </xdr:nvGrpSpPr>
      <xdr:grpSpPr>
        <a:xfrm>
          <a:off x="4498687" y="198275"/>
          <a:ext cx="1332000" cy="306000"/>
          <a:chOff x="5695950" y="257175"/>
          <a:chExt cx="1242000" cy="270000"/>
        </a:xfrm>
      </xdr:grpSpPr>
      <xdr:sp macro="" textlink="">
        <xdr:nvSpPr>
          <xdr:cNvPr id="2369" name="bg">
            <a:extLst>
              <a:ext uri="{FF2B5EF4-FFF2-40B4-BE49-F238E27FC236}">
                <a16:creationId xmlns:a16="http://schemas.microsoft.com/office/drawing/2014/main" id="{00000000-0008-0000-0100-000041090000}"/>
              </a:ext>
            </a:extLst>
          </xdr:cNvPr>
          <xdr:cNvSpPr/>
        </xdr:nvSpPr>
        <xdr:spPr>
          <a:xfrm>
            <a:off x="5695950" y="257175"/>
            <a:ext cx="1242000" cy="270000"/>
          </a:xfrm>
          <a:prstGeom prst="roundRect">
            <a:avLst>
              <a:gd name="adj" fmla="val 2556"/>
            </a:avLst>
          </a:prstGeom>
          <a:solidFill>
            <a:sysClr val="window" lastClr="FFFFFF"/>
          </a:solidFill>
          <a:ln w="19050">
            <a:solidFill>
              <a:schemeClr val="bg1"/>
            </a:solidFill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marL="0" indent="0" algn="ctr"/>
            <a:endParaRPr lang="en-US" sz="1100" b="1">
              <a:solidFill>
                <a:schemeClr val="lt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sp macro="[0]!exportTo" textlink="Calculations!DI10">
        <xdr:nvSpPr>
          <xdr:cNvPr id="2370" name="exportChart1">
            <a:extLst>
              <a:ext uri="{FF2B5EF4-FFF2-40B4-BE49-F238E27FC236}">
                <a16:creationId xmlns:a16="http://schemas.microsoft.com/office/drawing/2014/main" id="{00000000-0008-0000-0100-000042090000}"/>
              </a:ext>
            </a:extLst>
          </xdr:cNvPr>
          <xdr:cNvSpPr/>
        </xdr:nvSpPr>
        <xdr:spPr>
          <a:xfrm>
            <a:off x="5715000" y="265650"/>
            <a:ext cx="1044000" cy="252000"/>
          </a:xfrm>
          <a:prstGeom prst="roundRect">
            <a:avLst>
              <a:gd name="adj" fmla="val 11339"/>
            </a:avLst>
          </a:prstGeom>
          <a:solidFill>
            <a:schemeClr val="tx1">
              <a:lumMod val="50000"/>
              <a:lumOff val="50000"/>
            </a:schemeClr>
          </a:solidFill>
          <a:ln w="19050"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36000" tIns="0" rIns="0" bIns="0" rtlCol="0" anchor="ctr"/>
          <a:lstStyle/>
          <a:p>
            <a:pPr marL="0" indent="0" algn="l"/>
            <a:fld id="{79019325-5AA6-43C7-8AF5-6666A23A8403}" type="TxLink">
              <a:rPr lang="en-US" sz="1100" b="1" i="0" u="none" strike="noStrike" cap="all" spc="30" baseline="0">
                <a:solidFill>
                  <a:schemeClr val="bg1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  <a:latin typeface="Arial"/>
                <a:ea typeface="+mn-ea"/>
                <a:cs typeface="Arial"/>
              </a:rPr>
              <a:pPr marL="0" indent="0" algn="l"/>
              <a:t>Export to JPG</a:t>
            </a:fld>
            <a:endParaRPr lang="en-US" sz="600" b="1" cap="all" spc="30" baseline="0">
              <a:solidFill>
                <a:schemeClr val="bg1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Arial" panose="020E0502030303020204" pitchFamily="34" charset="0"/>
              <a:ea typeface="+mn-ea"/>
              <a:cs typeface="Arial"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4100" name="Spinner 4" hidden="1">
                <a:extLst>
                  <a:ext uri="{63B3BB69-23CF-44E3-9099-C40C66FF867C}">
                    <a14:compatExt spid="_x0000_s4100"/>
                  </a:ext>
                  <a:ext uri="{FF2B5EF4-FFF2-40B4-BE49-F238E27FC236}">
                    <a16:creationId xmlns:a16="http://schemas.microsoft.com/office/drawing/2014/main" id="{00000000-0008-0000-0100-000004100000}"/>
                  </a:ext>
                </a:extLst>
              </xdr:cNvPr>
              <xdr:cNvSpPr/>
            </xdr:nvSpPr>
            <xdr:spPr bwMode="auto">
              <a:xfrm>
                <a:off x="6757852" y="275175"/>
                <a:ext cx="161925" cy="234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mc:Choice>
        <mc:Fallback/>
      </mc:AlternateContent>
    </xdr:grpSp>
    <xdr:clientData/>
  </xdr:twoCellAnchor>
  <xdr:twoCellAnchor editAs="oneCell">
    <xdr:from>
      <xdr:col>1</xdr:col>
      <xdr:colOff>85724</xdr:colOff>
      <xdr:row>1</xdr:row>
      <xdr:rowOff>60225</xdr:rowOff>
    </xdr:from>
    <xdr:to>
      <xdr:col>1</xdr:col>
      <xdr:colOff>517724</xdr:colOff>
      <xdr:row>2</xdr:row>
      <xdr:rowOff>244575</xdr:rowOff>
    </xdr:to>
    <xdr:pic>
      <xdr:nvPicPr>
        <xdr:cNvPr id="2372" name="mainicon">
          <a:extLst>
            <a:ext uri="{FF2B5EF4-FFF2-40B4-BE49-F238E27FC236}">
              <a16:creationId xmlns:a16="http://schemas.microsoft.com/office/drawing/2014/main" id="{00000000-0008-0000-0100-000044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4" y="145950"/>
          <a:ext cx="432000" cy="432000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6</xdr:row>
      <xdr:rowOff>9525</xdr:rowOff>
    </xdr:from>
    <xdr:to>
      <xdr:col>10</xdr:col>
      <xdr:colOff>234950</xdr:colOff>
      <xdr:row>11</xdr:row>
      <xdr:rowOff>9525</xdr:rowOff>
    </xdr:to>
    <xdr:grpSp>
      <xdr:nvGrpSpPr>
        <xdr:cNvPr id="37" name="Irene-Group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GrpSpPr/>
      </xdr:nvGrpSpPr>
      <xdr:grpSpPr>
        <a:xfrm>
          <a:off x="4191000" y="952500"/>
          <a:ext cx="1778000" cy="952500"/>
          <a:chOff x="4191000" y="952500"/>
          <a:chExt cx="1778000" cy="952500"/>
        </a:xfrm>
      </xdr:grpSpPr>
      <xdr:cxnSp macro="">
        <xdr:nvCxnSpPr>
          <xdr:cNvPr id="36" name="Straight Arrow Connector 35">
            <a:extLst>
              <a:ext uri="{FF2B5EF4-FFF2-40B4-BE49-F238E27FC236}">
                <a16:creationId xmlns:a16="http://schemas.microsoft.com/office/drawing/2014/main" id="{00000000-0008-0000-0100-000024000000}"/>
              </a:ext>
            </a:extLst>
          </xdr:cNvPr>
          <xdr:cNvCxnSpPr>
            <a:stCxn id="34" idx="0"/>
            <a:endCxn id="3" idx="1"/>
          </xdr:cNvCxnSpPr>
        </xdr:nvCxnSpPr>
        <xdr:spPr>
          <a:xfrm>
            <a:off x="5080001" y="1714500"/>
            <a:ext cx="126999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5" name="Straight Arrow Connector 34">
            <a:extLst>
              <a:ext uri="{FF2B5EF4-FFF2-40B4-BE49-F238E27FC236}">
                <a16:creationId xmlns:a16="http://schemas.microsoft.com/office/drawing/2014/main" id="{00000000-0008-0000-0100-000023000000}"/>
              </a:ext>
            </a:extLst>
          </xdr:cNvPr>
          <xdr:cNvCxnSpPr>
            <a:stCxn id="2" idx="3"/>
            <a:endCxn id="34" idx="1"/>
          </xdr:cNvCxnSpPr>
        </xdr:nvCxnSpPr>
        <xdr:spPr>
          <a:xfrm>
            <a:off x="4953000" y="1714500"/>
            <a:ext cx="127000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4" name="Irene ─ Ted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>
            <a:off x="5080000" y="1714500"/>
            <a:ext cx="0" cy="0"/>
          </a:xfrm>
          <a:prstGeom prst="ellipse">
            <a:avLst/>
          </a:prstGeom>
          <a:ln w="12700">
            <a:solidFill>
              <a:srgbClr val="75717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pSp>
        <xdr:nvGrpSpPr>
          <xdr:cNvPr id="18" name="Irene-Gr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GrpSpPr/>
        </xdr:nvGrpSpPr>
        <xdr:grpSpPr>
          <a:xfrm>
            <a:off x="4191000" y="952500"/>
            <a:ext cx="762000" cy="952500"/>
            <a:chOff x="4191000" y="952500"/>
            <a:chExt cx="762000" cy="952500"/>
          </a:xfrm>
        </xdr:grpSpPr>
        <xdr:pic>
          <xdr:nvPicPr>
            <xdr:cNvPr id="93" name="Irene-Photo">
              <a:extLst>
                <a:ext uri="{FF2B5EF4-FFF2-40B4-BE49-F238E27FC236}">
                  <a16:creationId xmlns:a16="http://schemas.microsoft.com/office/drawing/2014/main" id="{00000000-0008-0000-0100-00005D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4191000" y="952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2" name="Irene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SpPr/>
          </xdr:nvSpPr>
          <xdr:spPr>
            <a:xfrm>
              <a:off x="4191000" y="1524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Irene</a:t>
              </a:r>
              <a:r>
                <a:rPr lang="en-US" sz="700">
                  <a:solidFill>
                    <a:srgbClr val="FFFFFF"/>
                  </a:solidFill>
                </a:rPr>
                <a:t>
Grandma</a:t>
              </a:r>
            </a:p>
          </xdr:txBody>
        </xdr:sp>
      </xdr:grpSp>
      <xdr:grpSp>
        <xdr:nvGrpSpPr>
          <xdr:cNvPr id="19" name="Ted-Gr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GrpSpPr/>
        </xdr:nvGrpSpPr>
        <xdr:grpSpPr>
          <a:xfrm>
            <a:off x="5207000" y="952500"/>
            <a:ext cx="762000" cy="952500"/>
            <a:chOff x="5207000" y="952500"/>
            <a:chExt cx="762000" cy="952500"/>
          </a:xfrm>
        </xdr:grpSpPr>
        <xdr:pic>
          <xdr:nvPicPr>
            <xdr:cNvPr id="97" name="Ted-Photo">
              <a:extLst>
                <a:ext uri="{FF2B5EF4-FFF2-40B4-BE49-F238E27FC236}">
                  <a16:creationId xmlns:a16="http://schemas.microsoft.com/office/drawing/2014/main" id="{00000000-0008-0000-0100-000061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5207000" y="952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3" name="Ted">
              <a:extLst>
                <a:ext uri="{FF2B5EF4-FFF2-40B4-BE49-F238E27FC236}">
                  <a16:creationId xmlns:a16="http://schemas.microsoft.com/office/drawing/2014/main" id="{00000000-0008-0000-0100-000003000000}"/>
                </a:ext>
              </a:extLst>
            </xdr:cNvPr>
            <xdr:cNvSpPr/>
          </xdr:nvSpPr>
          <xdr:spPr>
            <a:xfrm>
              <a:off x="5207000" y="1524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Ted</a:t>
              </a:r>
              <a:r>
                <a:rPr lang="en-US" sz="700">
                  <a:solidFill>
                    <a:srgbClr val="FFFFFF"/>
                  </a:solidFill>
                </a:rPr>
                <a:t>
Grandpa</a:t>
              </a:r>
            </a:p>
          </xdr:txBody>
        </xdr:sp>
      </xdr:grpSp>
    </xdr:grpSp>
    <xdr:clientData fLocksWithSheet="0"/>
  </xdr:twoCellAnchor>
  <xdr:twoCellAnchor editAs="oneCell">
    <xdr:from>
      <xdr:col>4</xdr:col>
      <xdr:colOff>590550</xdr:colOff>
      <xdr:row>13</xdr:row>
      <xdr:rowOff>73025</xdr:rowOff>
    </xdr:from>
    <xdr:to>
      <xdr:col>7</xdr:col>
      <xdr:colOff>539750</xdr:colOff>
      <xdr:row>18</xdr:row>
      <xdr:rowOff>73025</xdr:rowOff>
    </xdr:to>
    <xdr:grpSp>
      <xdr:nvGrpSpPr>
        <xdr:cNvPr id="41" name="Emil-Group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GrpSpPr/>
      </xdr:nvGrpSpPr>
      <xdr:grpSpPr>
        <a:xfrm>
          <a:off x="2667000" y="2349500"/>
          <a:ext cx="1778000" cy="952500"/>
          <a:chOff x="2667000" y="2349500"/>
          <a:chExt cx="1778000" cy="952500"/>
        </a:xfrm>
      </xdr:grpSpPr>
      <xdr:cxnSp macro="">
        <xdr:nvCxnSpPr>
          <xdr:cNvPr id="40" name="Straight Arrow Connector 39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CxnSpPr>
            <a:stCxn id="38" idx="0"/>
            <a:endCxn id="5" idx="1"/>
          </xdr:cNvCxnSpPr>
        </xdr:nvCxnSpPr>
        <xdr:spPr>
          <a:xfrm>
            <a:off x="3556001" y="3111500"/>
            <a:ext cx="126999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Straight Arrow Connector 38">
            <a:extLst>
              <a:ext uri="{FF2B5EF4-FFF2-40B4-BE49-F238E27FC236}">
                <a16:creationId xmlns:a16="http://schemas.microsoft.com/office/drawing/2014/main" id="{00000000-0008-0000-0100-000027000000}"/>
              </a:ext>
            </a:extLst>
          </xdr:cNvPr>
          <xdr:cNvCxnSpPr>
            <a:stCxn id="4" idx="3"/>
            <a:endCxn id="38" idx="1"/>
          </xdr:cNvCxnSpPr>
        </xdr:nvCxnSpPr>
        <xdr:spPr>
          <a:xfrm>
            <a:off x="3429000" y="3111500"/>
            <a:ext cx="127000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38" name="Emil ─ Monica"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SpPr/>
        </xdr:nvSpPr>
        <xdr:spPr>
          <a:xfrm>
            <a:off x="3556000" y="3111500"/>
            <a:ext cx="0" cy="0"/>
          </a:xfrm>
          <a:prstGeom prst="ellipse">
            <a:avLst/>
          </a:prstGeom>
          <a:ln w="12700">
            <a:solidFill>
              <a:srgbClr val="75717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pSp>
        <xdr:nvGrpSpPr>
          <xdr:cNvPr id="20" name="Emil-Gr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GrpSpPr/>
        </xdr:nvGrpSpPr>
        <xdr:grpSpPr>
          <a:xfrm>
            <a:off x="2667000" y="2349500"/>
            <a:ext cx="762000" cy="952500"/>
            <a:chOff x="2667000" y="2349500"/>
            <a:chExt cx="762000" cy="952500"/>
          </a:xfrm>
        </xdr:grpSpPr>
        <xdr:pic>
          <xdr:nvPicPr>
            <xdr:cNvPr id="98" name="Emil-Photo">
              <a:extLst>
                <a:ext uri="{FF2B5EF4-FFF2-40B4-BE49-F238E27FC236}">
                  <a16:creationId xmlns:a16="http://schemas.microsoft.com/office/drawing/2014/main" id="{00000000-0008-0000-0100-000062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2667000" y="2349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4" name="Emil">
              <a:extLst>
                <a:ext uri="{FF2B5EF4-FFF2-40B4-BE49-F238E27FC236}">
                  <a16:creationId xmlns:a16="http://schemas.microsoft.com/office/drawing/2014/main" id="{00000000-0008-0000-0100-000004000000}"/>
                </a:ext>
              </a:extLst>
            </xdr:cNvPr>
            <xdr:cNvSpPr/>
          </xdr:nvSpPr>
          <xdr:spPr>
            <a:xfrm>
              <a:off x="2667000" y="2921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Emil</a:t>
              </a:r>
              <a:r>
                <a:rPr lang="en-US" sz="700">
                  <a:solidFill>
                    <a:srgbClr val="FFFFFF"/>
                  </a:solidFill>
                </a:rPr>
                <a:t>
Dad</a:t>
              </a:r>
            </a:p>
          </xdr:txBody>
        </xdr:sp>
      </xdr:grpSp>
      <xdr:grpSp>
        <xdr:nvGrpSpPr>
          <xdr:cNvPr id="21" name="Monica-Gr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GrpSpPr/>
        </xdr:nvGrpSpPr>
        <xdr:grpSpPr>
          <a:xfrm>
            <a:off x="3683000" y="2349500"/>
            <a:ext cx="762000" cy="952500"/>
            <a:chOff x="3683000" y="2349500"/>
            <a:chExt cx="762000" cy="952500"/>
          </a:xfrm>
        </xdr:grpSpPr>
        <xdr:pic>
          <xdr:nvPicPr>
            <xdr:cNvPr id="99" name="Monica-Photo">
              <a:extLst>
                <a:ext uri="{FF2B5EF4-FFF2-40B4-BE49-F238E27FC236}">
                  <a16:creationId xmlns:a16="http://schemas.microsoft.com/office/drawing/2014/main" id="{00000000-0008-0000-0100-000063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3683000" y="2349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5" name="Monica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3683000" y="2921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Monica</a:t>
              </a:r>
              <a:r>
                <a:rPr lang="en-US" sz="700">
                  <a:solidFill>
                    <a:srgbClr val="FFFFFF"/>
                  </a:solidFill>
                </a:rPr>
                <a:t>
Mom</a:t>
              </a:r>
            </a:p>
          </xdr:txBody>
        </xdr:sp>
      </xdr:grpSp>
    </xdr:grpSp>
    <xdr:clientData fLocksWithSheet="0"/>
  </xdr:twoCellAnchor>
  <xdr:twoCellAnchor editAs="oneCell">
    <xdr:from>
      <xdr:col>12</xdr:col>
      <xdr:colOff>285750</xdr:colOff>
      <xdr:row>13</xdr:row>
      <xdr:rowOff>73025</xdr:rowOff>
    </xdr:from>
    <xdr:to>
      <xdr:col>15</xdr:col>
      <xdr:colOff>234950</xdr:colOff>
      <xdr:row>18</xdr:row>
      <xdr:rowOff>73025</xdr:rowOff>
    </xdr:to>
    <xdr:grpSp>
      <xdr:nvGrpSpPr>
        <xdr:cNvPr id="45" name="John-Group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GrpSpPr/>
      </xdr:nvGrpSpPr>
      <xdr:grpSpPr>
        <a:xfrm>
          <a:off x="7239000" y="2349500"/>
          <a:ext cx="1778000" cy="952500"/>
          <a:chOff x="7239000" y="2349500"/>
          <a:chExt cx="1778000" cy="952500"/>
        </a:xfrm>
      </xdr:grpSpPr>
      <xdr:cxnSp macro="">
        <xdr:nvCxnSpPr>
          <xdr:cNvPr id="44" name="Straight Arrow Connector 43">
            <a:extLst>
              <a:ext uri="{FF2B5EF4-FFF2-40B4-BE49-F238E27FC236}">
                <a16:creationId xmlns:a16="http://schemas.microsoft.com/office/drawing/2014/main" id="{00000000-0008-0000-0100-00002C000000}"/>
              </a:ext>
            </a:extLst>
          </xdr:cNvPr>
          <xdr:cNvCxnSpPr>
            <a:stCxn id="42" idx="0"/>
            <a:endCxn id="7" idx="1"/>
          </xdr:cNvCxnSpPr>
        </xdr:nvCxnSpPr>
        <xdr:spPr>
          <a:xfrm>
            <a:off x="8128001" y="3111500"/>
            <a:ext cx="126999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3" name="Straight Arrow Connector 42">
            <a:extLst>
              <a:ext uri="{FF2B5EF4-FFF2-40B4-BE49-F238E27FC236}">
                <a16:creationId xmlns:a16="http://schemas.microsoft.com/office/drawing/2014/main" id="{00000000-0008-0000-0100-00002B000000}"/>
              </a:ext>
            </a:extLst>
          </xdr:cNvPr>
          <xdr:cNvCxnSpPr>
            <a:stCxn id="6" idx="3"/>
            <a:endCxn id="42" idx="1"/>
          </xdr:cNvCxnSpPr>
        </xdr:nvCxnSpPr>
        <xdr:spPr>
          <a:xfrm>
            <a:off x="8001000" y="3111500"/>
            <a:ext cx="127000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2" name="John ─ Ula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/>
        </xdr:nvSpPr>
        <xdr:spPr>
          <a:xfrm>
            <a:off x="8128000" y="3111500"/>
            <a:ext cx="0" cy="0"/>
          </a:xfrm>
          <a:prstGeom prst="ellipse">
            <a:avLst/>
          </a:prstGeom>
          <a:ln w="12700">
            <a:solidFill>
              <a:srgbClr val="75717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pSp>
        <xdr:nvGrpSpPr>
          <xdr:cNvPr id="22" name="John-Gr">
            <a:extLst>
              <a:ext uri="{FF2B5EF4-FFF2-40B4-BE49-F238E27FC236}">
                <a16:creationId xmlns:a16="http://schemas.microsoft.com/office/drawing/2014/main" id="{00000000-0008-0000-0100-000016000000}"/>
              </a:ext>
            </a:extLst>
          </xdr:cNvPr>
          <xdr:cNvGrpSpPr/>
        </xdr:nvGrpSpPr>
        <xdr:grpSpPr>
          <a:xfrm>
            <a:off x="7239000" y="2349500"/>
            <a:ext cx="762000" cy="952500"/>
            <a:chOff x="7239000" y="2349500"/>
            <a:chExt cx="762000" cy="952500"/>
          </a:xfrm>
        </xdr:grpSpPr>
        <xdr:pic>
          <xdr:nvPicPr>
            <xdr:cNvPr id="100" name="John-Photo">
              <a:extLst>
                <a:ext uri="{FF2B5EF4-FFF2-40B4-BE49-F238E27FC236}">
                  <a16:creationId xmlns:a16="http://schemas.microsoft.com/office/drawing/2014/main" id="{00000000-0008-0000-0100-000064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7239000" y="2349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6" name="John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7239000" y="2921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John</a:t>
              </a:r>
              <a:r>
                <a:rPr lang="en-US" sz="700">
                  <a:solidFill>
                    <a:srgbClr val="FFFFFF"/>
                  </a:solidFill>
                </a:rPr>
                <a:t>
Uncle</a:t>
              </a:r>
            </a:p>
          </xdr:txBody>
        </xdr:sp>
      </xdr:grpSp>
      <xdr:grpSp>
        <xdr:nvGrpSpPr>
          <xdr:cNvPr id="23" name="Ula-Gr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GrpSpPr/>
        </xdr:nvGrpSpPr>
        <xdr:grpSpPr>
          <a:xfrm>
            <a:off x="8255000" y="2349500"/>
            <a:ext cx="762000" cy="952500"/>
            <a:chOff x="8255000" y="2349500"/>
            <a:chExt cx="762000" cy="952500"/>
          </a:xfrm>
        </xdr:grpSpPr>
        <xdr:pic>
          <xdr:nvPicPr>
            <xdr:cNvPr id="101" name="Ula-Photo">
              <a:extLst>
                <a:ext uri="{FF2B5EF4-FFF2-40B4-BE49-F238E27FC236}">
                  <a16:creationId xmlns:a16="http://schemas.microsoft.com/office/drawing/2014/main" id="{00000000-0008-0000-0100-000065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8255000" y="2349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7" name="Ula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8255000" y="2921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Ula</a:t>
              </a:r>
              <a:r>
                <a:rPr lang="en-US" sz="700">
                  <a:solidFill>
                    <a:srgbClr val="FFFFFF"/>
                  </a:solidFill>
                </a:rPr>
                <a:t>
Aunt</a:t>
              </a:r>
            </a:p>
          </xdr:txBody>
        </xdr:sp>
      </xdr:grpSp>
    </xdr:grpSp>
    <xdr:clientData fLocksWithSheet="0"/>
  </xdr:twoCellAnchor>
  <xdr:twoCellAnchor editAs="oneCell">
    <xdr:from>
      <xdr:col>11</xdr:col>
      <xdr:colOff>387350</xdr:colOff>
      <xdr:row>20</xdr:row>
      <xdr:rowOff>136525</xdr:rowOff>
    </xdr:from>
    <xdr:to>
      <xdr:col>12</xdr:col>
      <xdr:colOff>539750</xdr:colOff>
      <xdr:row>25</xdr:row>
      <xdr:rowOff>136525</xdr:rowOff>
    </xdr:to>
    <xdr:grpSp>
      <xdr:nvGrpSpPr>
        <xdr:cNvPr id="24" name="Kate-Gr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pSpPr/>
      </xdr:nvGrpSpPr>
      <xdr:grpSpPr>
        <a:xfrm>
          <a:off x="6731000" y="3746500"/>
          <a:ext cx="762000" cy="952500"/>
          <a:chOff x="6731000" y="3746500"/>
          <a:chExt cx="762000" cy="952500"/>
        </a:xfrm>
      </xdr:grpSpPr>
      <xdr:pic>
        <xdr:nvPicPr>
          <xdr:cNvPr id="102" name="Kate-Photo">
            <a:extLst>
              <a:ext uri="{FF2B5EF4-FFF2-40B4-BE49-F238E27FC236}">
                <a16:creationId xmlns:a16="http://schemas.microsoft.com/office/drawing/2014/main" id="{00000000-0008-0000-0100-00006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16667" r="-16667"/>
          <a:stretch>
            <a:fillRect/>
          </a:stretch>
        </xdr:blipFill>
        <xdr:spPr>
          <a:xfrm>
            <a:off x="6731000" y="3746500"/>
            <a:ext cx="762000" cy="571500"/>
          </a:xfrm>
          <a:prstGeom prst="rect">
            <a:avLst/>
          </a:prstGeom>
        </xdr:spPr>
      </xdr:pic>
      <xdr:sp macro="" textlink="">
        <xdr:nvSpPr>
          <xdr:cNvPr id="8" name="Kate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/>
        </xdr:nvSpPr>
        <xdr:spPr>
          <a:xfrm>
            <a:off x="6731000" y="4318000"/>
            <a:ext cx="762000" cy="381000"/>
          </a:xfrm>
          <a:prstGeom prst="roundRect">
            <a:avLst/>
          </a:prstGeom>
          <a:solidFill>
            <a:srgbClr val="2E86AB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overflow" horzOverflow="clip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r>
              <a:rPr lang="en-US" sz="1100">
                <a:solidFill>
                  <a:srgbClr val="FFFFFF"/>
                </a:solidFill>
              </a:rPr>
              <a:t>Kate</a:t>
            </a:r>
          </a:p>
        </xdr:txBody>
      </xdr:sp>
    </xdr:grpSp>
    <xdr:clientData fLocksWithSheet="0"/>
  </xdr:twoCellAnchor>
  <xdr:twoCellAnchor editAs="oneCell">
    <xdr:from>
      <xdr:col>1</xdr:col>
      <xdr:colOff>387350</xdr:colOff>
      <xdr:row>20</xdr:row>
      <xdr:rowOff>136525</xdr:rowOff>
    </xdr:from>
    <xdr:to>
      <xdr:col>4</xdr:col>
      <xdr:colOff>336550</xdr:colOff>
      <xdr:row>25</xdr:row>
      <xdr:rowOff>136525</xdr:rowOff>
    </xdr:to>
    <xdr:grpSp>
      <xdr:nvGrpSpPr>
        <xdr:cNvPr id="49" name="Dona-Group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GrpSpPr/>
      </xdr:nvGrpSpPr>
      <xdr:grpSpPr>
        <a:xfrm>
          <a:off x="635000" y="3746500"/>
          <a:ext cx="1778000" cy="952500"/>
          <a:chOff x="635000" y="3746500"/>
          <a:chExt cx="1778000" cy="952500"/>
        </a:xfrm>
      </xdr:grpSpPr>
      <xdr:cxnSp macro="">
        <xdr:nvCxnSpPr>
          <xdr:cNvPr id="48" name="Straight Arrow Connector 47">
            <a:extLst>
              <a:ext uri="{FF2B5EF4-FFF2-40B4-BE49-F238E27FC236}">
                <a16:creationId xmlns:a16="http://schemas.microsoft.com/office/drawing/2014/main" id="{00000000-0008-0000-0100-000030000000}"/>
              </a:ext>
            </a:extLst>
          </xdr:cNvPr>
          <xdr:cNvCxnSpPr>
            <a:stCxn id="46" idx="0"/>
            <a:endCxn id="10" idx="1"/>
          </xdr:cNvCxnSpPr>
        </xdr:nvCxnSpPr>
        <xdr:spPr>
          <a:xfrm>
            <a:off x="1524001" y="4508500"/>
            <a:ext cx="126999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7" name="Straight Arrow Connector 46">
            <a:extLst>
              <a:ext uri="{FF2B5EF4-FFF2-40B4-BE49-F238E27FC236}">
                <a16:creationId xmlns:a16="http://schemas.microsoft.com/office/drawing/2014/main" id="{00000000-0008-0000-0100-00002F000000}"/>
              </a:ext>
            </a:extLst>
          </xdr:cNvPr>
          <xdr:cNvCxnSpPr>
            <a:stCxn id="9" idx="3"/>
            <a:endCxn id="46" idx="1"/>
          </xdr:cNvCxnSpPr>
        </xdr:nvCxnSpPr>
        <xdr:spPr>
          <a:xfrm>
            <a:off x="1397000" y="4508500"/>
            <a:ext cx="127000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46" name="Dona ─ Sam">
            <a:extLst>
              <a:ext uri="{FF2B5EF4-FFF2-40B4-BE49-F238E27FC236}">
                <a16:creationId xmlns:a16="http://schemas.microsoft.com/office/drawing/2014/main" id="{00000000-0008-0000-0100-00002E000000}"/>
              </a:ext>
            </a:extLst>
          </xdr:cNvPr>
          <xdr:cNvSpPr/>
        </xdr:nvSpPr>
        <xdr:spPr>
          <a:xfrm>
            <a:off x="1524000" y="4508500"/>
            <a:ext cx="0" cy="0"/>
          </a:xfrm>
          <a:prstGeom prst="ellipse">
            <a:avLst/>
          </a:prstGeom>
          <a:ln w="12700">
            <a:solidFill>
              <a:srgbClr val="75717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pSp>
        <xdr:nvGrpSpPr>
          <xdr:cNvPr id="25" name="Dona-Gr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GrpSpPr/>
        </xdr:nvGrpSpPr>
        <xdr:grpSpPr>
          <a:xfrm>
            <a:off x="635000" y="3746500"/>
            <a:ext cx="762000" cy="952500"/>
            <a:chOff x="635000" y="3746500"/>
            <a:chExt cx="762000" cy="952500"/>
          </a:xfrm>
        </xdr:grpSpPr>
        <xdr:pic>
          <xdr:nvPicPr>
            <xdr:cNvPr id="103" name="Dona-Photo">
              <a:extLst>
                <a:ext uri="{FF2B5EF4-FFF2-40B4-BE49-F238E27FC236}">
                  <a16:creationId xmlns:a16="http://schemas.microsoft.com/office/drawing/2014/main" id="{00000000-0008-0000-0100-000067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635000" y="3746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9" name="Dona">
              <a:extLst>
                <a:ext uri="{FF2B5EF4-FFF2-40B4-BE49-F238E27FC236}">
                  <a16:creationId xmlns:a16="http://schemas.microsoft.com/office/drawing/2014/main" id="{00000000-0008-0000-0100-000009000000}"/>
                </a:ext>
              </a:extLst>
            </xdr:cNvPr>
            <xdr:cNvSpPr/>
          </xdr:nvSpPr>
          <xdr:spPr>
            <a:xfrm>
              <a:off x="635000" y="4318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Dona</a:t>
              </a:r>
              <a:r>
                <a:rPr lang="en-US" sz="700">
                  <a:solidFill>
                    <a:srgbClr val="FFFFFF"/>
                  </a:solidFill>
                </a:rPr>
                <a:t>
Me</a:t>
              </a:r>
            </a:p>
          </xdr:txBody>
        </xdr:sp>
      </xdr:grpSp>
      <xdr:grpSp>
        <xdr:nvGrpSpPr>
          <xdr:cNvPr id="26" name="Sam-Gr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GrpSpPr/>
        </xdr:nvGrpSpPr>
        <xdr:grpSpPr>
          <a:xfrm>
            <a:off x="1651000" y="3746500"/>
            <a:ext cx="762000" cy="952500"/>
            <a:chOff x="1651000" y="3746500"/>
            <a:chExt cx="762000" cy="952500"/>
          </a:xfrm>
        </xdr:grpSpPr>
        <xdr:pic>
          <xdr:nvPicPr>
            <xdr:cNvPr id="104" name="Sam-Photo">
              <a:extLst>
                <a:ext uri="{FF2B5EF4-FFF2-40B4-BE49-F238E27FC236}">
                  <a16:creationId xmlns:a16="http://schemas.microsoft.com/office/drawing/2014/main" id="{00000000-0008-0000-0100-00006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1651000" y="3746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10" name="Sam">
              <a:extLst>
                <a:ext uri="{FF2B5EF4-FFF2-40B4-BE49-F238E27FC236}">
                  <a16:creationId xmlns:a16="http://schemas.microsoft.com/office/drawing/2014/main" id="{00000000-0008-0000-0100-00000A000000}"/>
                </a:ext>
              </a:extLst>
            </xdr:cNvPr>
            <xdr:cNvSpPr/>
          </xdr:nvSpPr>
          <xdr:spPr>
            <a:xfrm>
              <a:off x="1651000" y="4318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Sam</a:t>
              </a:r>
            </a:p>
          </xdr:txBody>
        </xdr:sp>
      </xdr:grpSp>
    </xdr:grpSp>
    <xdr:clientData fLocksWithSheet="0"/>
  </xdr:twoCellAnchor>
  <xdr:twoCellAnchor editAs="oneCell">
    <xdr:from>
      <xdr:col>4</xdr:col>
      <xdr:colOff>590550</xdr:colOff>
      <xdr:row>20</xdr:row>
      <xdr:rowOff>136525</xdr:rowOff>
    </xdr:from>
    <xdr:to>
      <xdr:col>7</xdr:col>
      <xdr:colOff>539750</xdr:colOff>
      <xdr:row>25</xdr:row>
      <xdr:rowOff>136525</xdr:rowOff>
    </xdr:to>
    <xdr:grpSp>
      <xdr:nvGrpSpPr>
        <xdr:cNvPr id="53" name="Johana-Group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GrpSpPr/>
      </xdr:nvGrpSpPr>
      <xdr:grpSpPr>
        <a:xfrm>
          <a:off x="2667000" y="3746500"/>
          <a:ext cx="1778000" cy="952500"/>
          <a:chOff x="2667000" y="3746500"/>
          <a:chExt cx="1778000" cy="952500"/>
        </a:xfrm>
      </xdr:grpSpPr>
      <xdr:cxnSp macro="">
        <xdr:nvCxnSpPr>
          <xdr:cNvPr id="52" name="Straight Arrow Connector 51">
            <a:extLst>
              <a:ext uri="{FF2B5EF4-FFF2-40B4-BE49-F238E27FC236}">
                <a16:creationId xmlns:a16="http://schemas.microsoft.com/office/drawing/2014/main" id="{00000000-0008-0000-0100-000034000000}"/>
              </a:ext>
            </a:extLst>
          </xdr:cNvPr>
          <xdr:cNvCxnSpPr>
            <a:stCxn id="50" idx="0"/>
            <a:endCxn id="12" idx="1"/>
          </xdr:cNvCxnSpPr>
        </xdr:nvCxnSpPr>
        <xdr:spPr>
          <a:xfrm>
            <a:off x="3556001" y="4508500"/>
            <a:ext cx="126999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1" name="Straight Arrow Connector 50">
            <a:extLst>
              <a:ext uri="{FF2B5EF4-FFF2-40B4-BE49-F238E27FC236}">
                <a16:creationId xmlns:a16="http://schemas.microsoft.com/office/drawing/2014/main" id="{00000000-0008-0000-0100-000033000000}"/>
              </a:ext>
            </a:extLst>
          </xdr:cNvPr>
          <xdr:cNvCxnSpPr>
            <a:stCxn id="11" idx="3"/>
            <a:endCxn id="50" idx="1"/>
          </xdr:cNvCxnSpPr>
        </xdr:nvCxnSpPr>
        <xdr:spPr>
          <a:xfrm>
            <a:off x="3429000" y="4508500"/>
            <a:ext cx="127000" cy="0"/>
          </a:xfrm>
          <a:prstGeom prst="straightConnector1">
            <a:avLst/>
          </a:prstGeom>
          <a:ln w="12700">
            <a:solidFill>
              <a:srgbClr val="75717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0" name="Johana ─ Seaun">
            <a:extLst>
              <a:ext uri="{FF2B5EF4-FFF2-40B4-BE49-F238E27FC236}">
                <a16:creationId xmlns:a16="http://schemas.microsoft.com/office/drawing/2014/main" id="{00000000-0008-0000-0100-000032000000}"/>
              </a:ext>
            </a:extLst>
          </xdr:cNvPr>
          <xdr:cNvSpPr/>
        </xdr:nvSpPr>
        <xdr:spPr>
          <a:xfrm>
            <a:off x="3556000" y="4508500"/>
            <a:ext cx="0" cy="0"/>
          </a:xfrm>
          <a:prstGeom prst="ellipse">
            <a:avLst/>
          </a:prstGeom>
          <a:ln w="12700">
            <a:solidFill>
              <a:srgbClr val="75717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pSp>
        <xdr:nvGrpSpPr>
          <xdr:cNvPr id="27" name="Johana-Gr">
            <a:extLst>
              <a:ext uri="{FF2B5EF4-FFF2-40B4-BE49-F238E27FC236}">
                <a16:creationId xmlns:a16="http://schemas.microsoft.com/office/drawing/2014/main" id="{00000000-0008-0000-0100-00001B000000}"/>
              </a:ext>
            </a:extLst>
          </xdr:cNvPr>
          <xdr:cNvGrpSpPr/>
        </xdr:nvGrpSpPr>
        <xdr:grpSpPr>
          <a:xfrm>
            <a:off x="2667000" y="3746500"/>
            <a:ext cx="762000" cy="952500"/>
            <a:chOff x="2667000" y="3746500"/>
            <a:chExt cx="762000" cy="952500"/>
          </a:xfrm>
        </xdr:grpSpPr>
        <xdr:pic>
          <xdr:nvPicPr>
            <xdr:cNvPr id="105" name="Johana-Photo">
              <a:extLst>
                <a:ext uri="{FF2B5EF4-FFF2-40B4-BE49-F238E27FC236}">
                  <a16:creationId xmlns:a16="http://schemas.microsoft.com/office/drawing/2014/main" id="{00000000-0008-0000-0100-000069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2667000" y="3746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11" name="Johana">
              <a:extLst>
                <a:ext uri="{FF2B5EF4-FFF2-40B4-BE49-F238E27FC236}">
                  <a16:creationId xmlns:a16="http://schemas.microsoft.com/office/drawing/2014/main" id="{00000000-0008-0000-0100-00000B000000}"/>
                </a:ext>
              </a:extLst>
            </xdr:cNvPr>
            <xdr:cNvSpPr/>
          </xdr:nvSpPr>
          <xdr:spPr>
            <a:xfrm>
              <a:off x="2667000" y="4318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Johana</a:t>
              </a:r>
              <a:r>
                <a:rPr lang="en-US" sz="700">
                  <a:solidFill>
                    <a:srgbClr val="FFFFFF"/>
                  </a:solidFill>
                </a:rPr>
                <a:t>
Sister</a:t>
              </a:r>
            </a:p>
          </xdr:txBody>
        </xdr:sp>
      </xdr:grpSp>
      <xdr:grpSp>
        <xdr:nvGrpSpPr>
          <xdr:cNvPr id="28" name="Seaun-Gr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GrpSpPr/>
        </xdr:nvGrpSpPr>
        <xdr:grpSpPr>
          <a:xfrm>
            <a:off x="3683000" y="3746500"/>
            <a:ext cx="762000" cy="952500"/>
            <a:chOff x="3683000" y="3746500"/>
            <a:chExt cx="762000" cy="952500"/>
          </a:xfrm>
        </xdr:grpSpPr>
        <xdr:pic>
          <xdr:nvPicPr>
            <xdr:cNvPr id="106" name="Seaun-Photo">
              <a:extLst>
                <a:ext uri="{FF2B5EF4-FFF2-40B4-BE49-F238E27FC236}">
                  <a16:creationId xmlns:a16="http://schemas.microsoft.com/office/drawing/2014/main" id="{00000000-0008-0000-0100-00006A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3683000" y="3746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12" name="Seaun">
              <a:extLst>
                <a:ext uri="{FF2B5EF4-FFF2-40B4-BE49-F238E27FC236}">
                  <a16:creationId xmlns:a16="http://schemas.microsoft.com/office/drawing/2014/main" id="{00000000-0008-0000-0100-00000C000000}"/>
                </a:ext>
              </a:extLst>
            </xdr:cNvPr>
            <xdr:cNvSpPr/>
          </xdr:nvSpPr>
          <xdr:spPr>
            <a:xfrm>
              <a:off x="3683000" y="4318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Seaun</a:t>
              </a:r>
            </a:p>
          </xdr:txBody>
        </xdr:sp>
      </xdr:grpSp>
    </xdr:grpSp>
    <xdr:clientData fLocksWithSheet="0"/>
  </xdr:twoCellAnchor>
  <xdr:twoCellAnchor editAs="oneCell">
    <xdr:from>
      <xdr:col>8</xdr:col>
      <xdr:colOff>184150</xdr:colOff>
      <xdr:row>20</xdr:row>
      <xdr:rowOff>136525</xdr:rowOff>
    </xdr:from>
    <xdr:to>
      <xdr:col>9</xdr:col>
      <xdr:colOff>336550</xdr:colOff>
      <xdr:row>25</xdr:row>
      <xdr:rowOff>136525</xdr:rowOff>
    </xdr:to>
    <xdr:grpSp>
      <xdr:nvGrpSpPr>
        <xdr:cNvPr id="29" name="Jacob-Gr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GrpSpPr/>
      </xdr:nvGrpSpPr>
      <xdr:grpSpPr>
        <a:xfrm>
          <a:off x="4699000" y="3746500"/>
          <a:ext cx="762000" cy="952500"/>
          <a:chOff x="4699000" y="3746500"/>
          <a:chExt cx="762000" cy="952500"/>
        </a:xfrm>
      </xdr:grpSpPr>
      <xdr:pic>
        <xdr:nvPicPr>
          <xdr:cNvPr id="107" name="Jacob-Photo">
            <a:extLst>
              <a:ext uri="{FF2B5EF4-FFF2-40B4-BE49-F238E27FC236}">
                <a16:creationId xmlns:a16="http://schemas.microsoft.com/office/drawing/2014/main" id="{00000000-0008-0000-0100-00006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16667" r="-16667"/>
          <a:stretch>
            <a:fillRect/>
          </a:stretch>
        </xdr:blipFill>
        <xdr:spPr>
          <a:xfrm>
            <a:off x="4699000" y="3746500"/>
            <a:ext cx="762000" cy="571500"/>
          </a:xfrm>
          <a:prstGeom prst="rect">
            <a:avLst/>
          </a:prstGeom>
        </xdr:spPr>
      </xdr:pic>
      <xdr:sp macro="" textlink="">
        <xdr:nvSpPr>
          <xdr:cNvPr id="13" name="Jacob">
            <a:extLst>
              <a:ext uri="{FF2B5EF4-FFF2-40B4-BE49-F238E27FC236}">
                <a16:creationId xmlns:a16="http://schemas.microsoft.com/office/drawing/2014/main" id="{00000000-0008-0000-0100-00000D000000}"/>
              </a:ext>
            </a:extLst>
          </xdr:cNvPr>
          <xdr:cNvSpPr/>
        </xdr:nvSpPr>
        <xdr:spPr>
          <a:xfrm>
            <a:off x="4699000" y="4318000"/>
            <a:ext cx="762000" cy="381000"/>
          </a:xfrm>
          <a:prstGeom prst="roundRect">
            <a:avLst/>
          </a:prstGeom>
          <a:solidFill>
            <a:srgbClr val="2E86AB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overflow" horzOverflow="clip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r>
              <a:rPr lang="en-US" sz="1100">
                <a:solidFill>
                  <a:srgbClr val="FFFFFF"/>
                </a:solidFill>
              </a:rPr>
              <a:t>Jacob</a:t>
            </a:r>
            <a:r>
              <a:rPr lang="en-US" sz="700">
                <a:solidFill>
                  <a:srgbClr val="FFFFFF"/>
                </a:solidFill>
              </a:rPr>
              <a:t>
Brother</a:t>
            </a:r>
          </a:p>
        </xdr:txBody>
      </xdr:sp>
    </xdr:grpSp>
    <xdr:clientData fLocksWithSheet="0"/>
  </xdr:twoCellAnchor>
  <xdr:twoCellAnchor editAs="oneCell">
    <xdr:from>
      <xdr:col>9</xdr:col>
      <xdr:colOff>590550</xdr:colOff>
      <xdr:row>20</xdr:row>
      <xdr:rowOff>136525</xdr:rowOff>
    </xdr:from>
    <xdr:to>
      <xdr:col>11</xdr:col>
      <xdr:colOff>133350</xdr:colOff>
      <xdr:row>25</xdr:row>
      <xdr:rowOff>136525</xdr:rowOff>
    </xdr:to>
    <xdr:grpSp>
      <xdr:nvGrpSpPr>
        <xdr:cNvPr id="30" name="Gustav-Gr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GrpSpPr/>
      </xdr:nvGrpSpPr>
      <xdr:grpSpPr>
        <a:xfrm>
          <a:off x="5715000" y="3746500"/>
          <a:ext cx="762000" cy="952500"/>
          <a:chOff x="5715000" y="3746500"/>
          <a:chExt cx="762000" cy="952500"/>
        </a:xfrm>
      </xdr:grpSpPr>
      <xdr:pic>
        <xdr:nvPicPr>
          <xdr:cNvPr id="108" name="Gustav-Photo">
            <a:extLst>
              <a:ext uri="{FF2B5EF4-FFF2-40B4-BE49-F238E27FC236}">
                <a16:creationId xmlns:a16="http://schemas.microsoft.com/office/drawing/2014/main" id="{00000000-0008-0000-0100-00006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88" r="5588"/>
          <a:stretch>
            <a:fillRect/>
          </a:stretch>
        </xdr:blipFill>
        <xdr:spPr>
          <a:xfrm>
            <a:off x="5715000" y="3746500"/>
            <a:ext cx="762000" cy="571500"/>
          </a:xfrm>
          <a:prstGeom prst="rect">
            <a:avLst/>
          </a:prstGeom>
        </xdr:spPr>
      </xdr:pic>
      <xdr:sp macro="" textlink="">
        <xdr:nvSpPr>
          <xdr:cNvPr id="14" name="Gustav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SpPr/>
        </xdr:nvSpPr>
        <xdr:spPr>
          <a:xfrm>
            <a:off x="5715000" y="4318000"/>
            <a:ext cx="762000" cy="381000"/>
          </a:xfrm>
          <a:prstGeom prst="roundRect">
            <a:avLst/>
          </a:prstGeom>
          <a:solidFill>
            <a:srgbClr val="2E86AB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overflow" horzOverflow="clip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r>
              <a:rPr lang="en-US" sz="1100">
                <a:solidFill>
                  <a:srgbClr val="FFFFFF"/>
                </a:solidFill>
              </a:rPr>
              <a:t>Gustav</a:t>
            </a:r>
            <a:r>
              <a:rPr lang="en-US" sz="700">
                <a:solidFill>
                  <a:srgbClr val="FFFFFF"/>
                </a:solidFill>
              </a:rPr>
              <a:t>
Dog</a:t>
            </a:r>
          </a:p>
        </xdr:txBody>
      </xdr:sp>
    </xdr:grpSp>
    <xdr:clientData fLocksWithSheet="0"/>
  </xdr:twoCellAnchor>
  <xdr:twoCellAnchor editAs="oneCell">
    <xdr:from>
      <xdr:col>13</xdr:col>
      <xdr:colOff>184150</xdr:colOff>
      <xdr:row>20</xdr:row>
      <xdr:rowOff>136525</xdr:rowOff>
    </xdr:from>
    <xdr:to>
      <xdr:col>16</xdr:col>
      <xdr:colOff>133350</xdr:colOff>
      <xdr:row>25</xdr:row>
      <xdr:rowOff>136525</xdr:rowOff>
    </xdr:to>
    <xdr:grpSp>
      <xdr:nvGrpSpPr>
        <xdr:cNvPr id="57" name="Mike-Group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GrpSpPr/>
      </xdr:nvGrpSpPr>
      <xdr:grpSpPr>
        <a:xfrm>
          <a:off x="7747000" y="3746500"/>
          <a:ext cx="1778000" cy="952500"/>
          <a:chOff x="7747000" y="3746500"/>
          <a:chExt cx="1778000" cy="952500"/>
        </a:xfrm>
      </xdr:grpSpPr>
      <xdr:cxnSp macro="">
        <xdr:nvCxnSpPr>
          <xdr:cNvPr id="56" name="Straight Arrow Connector 55">
            <a:extLst>
              <a:ext uri="{FF2B5EF4-FFF2-40B4-BE49-F238E27FC236}">
                <a16:creationId xmlns:a16="http://schemas.microsoft.com/office/drawing/2014/main" id="{00000000-0008-0000-0100-000038000000}"/>
              </a:ext>
            </a:extLst>
          </xdr:cNvPr>
          <xdr:cNvCxnSpPr>
            <a:stCxn id="54" idx="0"/>
            <a:endCxn id="15" idx="1"/>
          </xdr:cNvCxnSpPr>
        </xdr:nvCxnSpPr>
        <xdr:spPr>
          <a:xfrm>
            <a:off x="8636001" y="4508500"/>
            <a:ext cx="126999" cy="0"/>
          </a:xfrm>
          <a:prstGeom prst="straightConnector1">
            <a:avLst/>
          </a:prstGeom>
          <a:ln w="12700">
            <a:solidFill>
              <a:srgbClr val="757171"/>
            </a:solidFill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Straight Arrow Connector 54">
            <a:extLst>
              <a:ext uri="{FF2B5EF4-FFF2-40B4-BE49-F238E27FC236}">
                <a16:creationId xmlns:a16="http://schemas.microsoft.com/office/drawing/2014/main" id="{00000000-0008-0000-0100-000037000000}"/>
              </a:ext>
            </a:extLst>
          </xdr:cNvPr>
          <xdr:cNvCxnSpPr>
            <a:stCxn id="16" idx="3"/>
            <a:endCxn id="54" idx="1"/>
          </xdr:cNvCxnSpPr>
        </xdr:nvCxnSpPr>
        <xdr:spPr>
          <a:xfrm>
            <a:off x="8509000" y="4508500"/>
            <a:ext cx="127000" cy="0"/>
          </a:xfrm>
          <a:prstGeom prst="straightConnector1">
            <a:avLst/>
          </a:prstGeom>
          <a:ln w="12700">
            <a:solidFill>
              <a:srgbClr val="757171"/>
            </a:solidFill>
            <a:prstDash val="dash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4" name="Mike ─ Mia">
            <a:extLst>
              <a:ext uri="{FF2B5EF4-FFF2-40B4-BE49-F238E27FC236}">
                <a16:creationId xmlns:a16="http://schemas.microsoft.com/office/drawing/2014/main" id="{00000000-0008-0000-0100-000036000000}"/>
              </a:ext>
            </a:extLst>
          </xdr:cNvPr>
          <xdr:cNvSpPr/>
        </xdr:nvSpPr>
        <xdr:spPr>
          <a:xfrm>
            <a:off x="8636000" y="4508500"/>
            <a:ext cx="0" cy="0"/>
          </a:xfrm>
          <a:prstGeom prst="ellipse">
            <a:avLst/>
          </a:prstGeom>
          <a:ln w="12700">
            <a:solidFill>
              <a:srgbClr val="75717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grpSp>
        <xdr:nvGrpSpPr>
          <xdr:cNvPr id="31" name="Mia-Gr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GrpSpPr/>
        </xdr:nvGrpSpPr>
        <xdr:grpSpPr>
          <a:xfrm>
            <a:off x="8763000" y="3746500"/>
            <a:ext cx="762000" cy="952500"/>
            <a:chOff x="8763000" y="3746500"/>
            <a:chExt cx="762000" cy="952500"/>
          </a:xfrm>
        </xdr:grpSpPr>
        <xdr:pic>
          <xdr:nvPicPr>
            <xdr:cNvPr id="109" name="Mia-Photo">
              <a:extLst>
                <a:ext uri="{FF2B5EF4-FFF2-40B4-BE49-F238E27FC236}">
                  <a16:creationId xmlns:a16="http://schemas.microsoft.com/office/drawing/2014/main" id="{00000000-0008-0000-0100-00006D000000}"/>
                </a:ext>
              </a:extLst>
            </xdr:cNvPr>
            <xdr:cNvPicPr>
              <a:picLocks noChangeAspect="1" noChangeArrowheads="1"/>
            </xdr:cNvPicPr>
          </xdr:nvPicPr>
          <xdr:blipFill rotWithShape="1">
            <a:blip xmlns:r="http://schemas.openxmlformats.org/officeDocument/2006/relationships" r:embed="rId1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685" b="685"/>
            <a:stretch/>
          </xdr:blipFill>
          <xdr:spPr bwMode="auto">
            <a:xfrm>
              <a:off x="8763000" y="3746500"/>
              <a:ext cx="762000" cy="571500"/>
            </a:xfrm>
            <a:prstGeom prst="rect">
              <a:avLst/>
            </a:prstGeom>
            <a:noFill/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15" name="Mia">
              <a:extLst>
                <a:ext uri="{FF2B5EF4-FFF2-40B4-BE49-F238E27FC236}">
                  <a16:creationId xmlns:a16="http://schemas.microsoft.com/office/drawing/2014/main" id="{00000000-0008-0000-0100-00000F000000}"/>
                </a:ext>
              </a:extLst>
            </xdr:cNvPr>
            <xdr:cNvSpPr/>
          </xdr:nvSpPr>
          <xdr:spPr>
            <a:xfrm>
              <a:off x="8763000" y="4318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Mia</a:t>
              </a:r>
            </a:p>
          </xdr:txBody>
        </xdr:sp>
      </xdr:grpSp>
      <xdr:grpSp>
        <xdr:nvGrpSpPr>
          <xdr:cNvPr id="32" name="Mike-Gr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GrpSpPr/>
        </xdr:nvGrpSpPr>
        <xdr:grpSpPr>
          <a:xfrm>
            <a:off x="7747000" y="3746500"/>
            <a:ext cx="762000" cy="952500"/>
            <a:chOff x="7747000" y="3746500"/>
            <a:chExt cx="762000" cy="952500"/>
          </a:xfrm>
        </xdr:grpSpPr>
        <xdr:pic>
          <xdr:nvPicPr>
            <xdr:cNvPr id="110" name="Mike-Photo">
              <a:extLst>
                <a:ext uri="{FF2B5EF4-FFF2-40B4-BE49-F238E27FC236}">
                  <a16:creationId xmlns:a16="http://schemas.microsoft.com/office/drawing/2014/main" id="{00000000-0008-0000-0100-00006E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-16667" r="-16667"/>
            <a:stretch>
              <a:fillRect/>
            </a:stretch>
          </xdr:blipFill>
          <xdr:spPr>
            <a:xfrm>
              <a:off x="7747000" y="3746500"/>
              <a:ext cx="762000" cy="571500"/>
            </a:xfrm>
            <a:prstGeom prst="rect">
              <a:avLst/>
            </a:prstGeom>
          </xdr:spPr>
        </xdr:pic>
        <xdr:sp macro="" textlink="">
          <xdr:nvSpPr>
            <xdr:cNvPr id="16" name="Mike">
              <a:extLst>
                <a:ext uri="{FF2B5EF4-FFF2-40B4-BE49-F238E27FC236}">
                  <a16:creationId xmlns:a16="http://schemas.microsoft.com/office/drawing/2014/main" id="{00000000-0008-0000-0100-000010000000}"/>
                </a:ext>
              </a:extLst>
            </xdr:cNvPr>
            <xdr:cNvSpPr/>
          </xdr:nvSpPr>
          <xdr:spPr>
            <a:xfrm>
              <a:off x="7747000" y="4318000"/>
              <a:ext cx="762000" cy="381000"/>
            </a:xfrm>
            <a:prstGeom prst="roundRect">
              <a:avLst/>
            </a:prstGeom>
            <a:solidFill>
              <a:srgbClr val="2E86AB"/>
            </a:solidFill>
            <a:ln w="12700" cap="flat" cmpd="sng" algn="ctr">
              <a:noFill/>
              <a:prstDash val="solid"/>
              <a:miter lim="800000"/>
            </a:ln>
            <a:effectLst/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rot="0" spcFirstLastPara="0" vertOverflow="overflow" horzOverflow="clip" vert="horz" wrap="square" lIns="0" tIns="0" rIns="0" bIns="0" numCol="1" spcCol="0" rtlCol="0" fromWordArt="0" anchor="ctr" anchorCtr="0" forceAA="0" compatLnSpc="1">
              <a:prstTxWarp prst="textNoShape">
                <a:avLst/>
              </a:prstTxWarp>
              <a:noAutofit/>
            </a:bodyPr>
            <a:lstStyle/>
            <a:p>
              <a:pPr algn="ctr"/>
              <a:r>
                <a:rPr lang="en-US" sz="1100">
                  <a:solidFill>
                    <a:srgbClr val="FFFFFF"/>
                  </a:solidFill>
                </a:rPr>
                <a:t>Mike</a:t>
              </a:r>
              <a:r>
                <a:rPr lang="en-US" sz="700">
                  <a:solidFill>
                    <a:srgbClr val="FFFFFF"/>
                  </a:solidFill>
                </a:rPr>
                <a:t>
ex</a:t>
              </a:r>
            </a:p>
          </xdr:txBody>
        </xdr:sp>
      </xdr:grpSp>
    </xdr:grpSp>
    <xdr:clientData fLocksWithSheet="0"/>
  </xdr:twoCellAnchor>
  <xdr:twoCellAnchor editAs="oneCell">
    <xdr:from>
      <xdr:col>5</xdr:col>
      <xdr:colOff>488950</xdr:colOff>
      <xdr:row>28</xdr:row>
      <xdr:rowOff>9525</xdr:rowOff>
    </xdr:from>
    <xdr:to>
      <xdr:col>7</xdr:col>
      <xdr:colOff>31750</xdr:colOff>
      <xdr:row>33</xdr:row>
      <xdr:rowOff>9525</xdr:rowOff>
    </xdr:to>
    <xdr:grpSp>
      <xdr:nvGrpSpPr>
        <xdr:cNvPr id="33" name="Nifi-Gr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GrpSpPr/>
      </xdr:nvGrpSpPr>
      <xdr:grpSpPr>
        <a:xfrm>
          <a:off x="3175000" y="5143500"/>
          <a:ext cx="762000" cy="952500"/>
          <a:chOff x="3175000" y="5143500"/>
          <a:chExt cx="762000" cy="952500"/>
        </a:xfrm>
      </xdr:grpSpPr>
      <xdr:pic>
        <xdr:nvPicPr>
          <xdr:cNvPr id="111" name="Nifi-Photo">
            <a:extLst>
              <a:ext uri="{FF2B5EF4-FFF2-40B4-BE49-F238E27FC236}">
                <a16:creationId xmlns:a16="http://schemas.microsoft.com/office/drawing/2014/main" id="{00000000-0008-0000-0100-00006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16667" r="-16667"/>
          <a:stretch>
            <a:fillRect/>
          </a:stretch>
        </xdr:blipFill>
        <xdr:spPr>
          <a:xfrm>
            <a:off x="3175000" y="5143500"/>
            <a:ext cx="762000" cy="571500"/>
          </a:xfrm>
          <a:prstGeom prst="rect">
            <a:avLst/>
          </a:prstGeom>
        </xdr:spPr>
      </xdr:pic>
      <xdr:sp macro="" textlink="">
        <xdr:nvSpPr>
          <xdr:cNvPr id="17" name="Nifi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3175000" y="5715000"/>
            <a:ext cx="762000" cy="381000"/>
          </a:xfrm>
          <a:prstGeom prst="roundRect">
            <a:avLst/>
          </a:prstGeom>
          <a:solidFill>
            <a:srgbClr val="2E86AB"/>
          </a:solidFill>
          <a:ln w="12700" cap="flat" cmpd="sng" algn="ctr">
            <a:noFill/>
            <a:prstDash val="solid"/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overflow" horzOverflow="clip" vert="horz" wrap="square" lIns="0" tIns="0" rIns="0" bIns="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algn="ctr"/>
            <a:r>
              <a:rPr lang="en-US" sz="1100">
                <a:solidFill>
                  <a:srgbClr val="FFFFFF"/>
                </a:solidFill>
              </a:rPr>
              <a:t>Nifi</a:t>
            </a:r>
          </a:p>
        </xdr:txBody>
      </xdr:sp>
    </xdr:grpSp>
    <xdr:clientData fLocksWithSheet="0"/>
  </xdr:twoCellAnchor>
  <xdr:twoCellAnchor editAs="oneCell">
    <xdr:from>
      <xdr:col>15</xdr:col>
      <xdr:colOff>24845</xdr:colOff>
      <xdr:row>1</xdr:row>
      <xdr:rowOff>47527</xdr:rowOff>
    </xdr:from>
    <xdr:to>
      <xdr:col>16</xdr:col>
      <xdr:colOff>459245</xdr:colOff>
      <xdr:row>2</xdr:row>
      <xdr:rowOff>249877</xdr:rowOff>
    </xdr:to>
    <xdr:grpSp>
      <xdr:nvGrpSpPr>
        <xdr:cNvPr id="4099" name="backtomenu">
          <a:hlinkClick xmlns:r="http://schemas.openxmlformats.org/officeDocument/2006/relationships" r:id="rId20" tooltip="Go to"/>
          <a:extLst>
            <a:ext uri="{FF2B5EF4-FFF2-40B4-BE49-F238E27FC236}">
              <a16:creationId xmlns:a16="http://schemas.microsoft.com/office/drawing/2014/main" id="{00000000-0008-0000-0100-000003100000}"/>
            </a:ext>
          </a:extLst>
        </xdr:cNvPr>
        <xdr:cNvGrpSpPr>
          <a:grpSpLocks noChangeAspect="1"/>
        </xdr:cNvGrpSpPr>
      </xdr:nvGrpSpPr>
      <xdr:grpSpPr>
        <a:xfrm>
          <a:off x="8806895" y="133252"/>
          <a:ext cx="1044000" cy="450000"/>
          <a:chOff x="6972831" y="127063"/>
          <a:chExt cx="1044000" cy="450000"/>
        </a:xfrm>
      </xdr:grpSpPr>
      <xdr:sp macro="" textlink="">
        <xdr:nvSpPr>
          <xdr:cNvPr id="4101" name="Rounded Rectangle 2">
            <a:hlinkClick xmlns:r="http://schemas.openxmlformats.org/officeDocument/2006/relationships" r:id="rId20" tooltip="Go to"/>
            <a:extLst>
              <a:ext uri="{FF2B5EF4-FFF2-40B4-BE49-F238E27FC236}">
                <a16:creationId xmlns:a16="http://schemas.microsoft.com/office/drawing/2014/main" id="{00000000-0008-0000-0100-0000051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102" name="Picture 4101" descr="http://swiss-delicious.com/images/1024/icons/back.png">
            <a:hlinkClick xmlns:r="http://schemas.openxmlformats.org/officeDocument/2006/relationships" r:id="rId20" tooltip="Go to"/>
            <a:extLst>
              <a:ext uri="{FF2B5EF4-FFF2-40B4-BE49-F238E27FC236}">
                <a16:creationId xmlns:a16="http://schemas.microsoft.com/office/drawing/2014/main" id="{00000000-0008-0000-0100-0000061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17</xdr:col>
      <xdr:colOff>354470</xdr:colOff>
      <xdr:row>1</xdr:row>
      <xdr:rowOff>104775</xdr:rowOff>
    </xdr:from>
    <xdr:ext cx="1014221" cy="291600"/>
    <xdr:pic>
      <xdr:nvPicPr>
        <xdr:cNvPr id="5135" name="mpkLogo">
          <a:hlinkClick xmlns:a="http://schemas.openxmlformats.org/drawingml/2006/main" xmlns:r="http://schemas.openxmlformats.org/officeDocument/2006/relationships" r:id="rId25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24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502</xdr:row>
      <xdr:rowOff>28575</xdr:rowOff>
    </xdr:from>
    <xdr:to>
      <xdr:col>3</xdr:col>
      <xdr:colOff>731625</xdr:colOff>
      <xdr:row>502</xdr:row>
      <xdr:rowOff>712575</xdr:rowOff>
    </xdr:to>
    <xdr:pic>
      <xdr:nvPicPr>
        <xdr:cNvPr id="7" name="emptyR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14825" y="382190625"/>
          <a:ext cx="684000" cy="684000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502</xdr:row>
      <xdr:rowOff>52387</xdr:rowOff>
    </xdr:from>
    <xdr:to>
      <xdr:col>2</xdr:col>
      <xdr:colOff>933450</xdr:colOff>
      <xdr:row>502</xdr:row>
      <xdr:rowOff>738187</xdr:rowOff>
    </xdr:to>
    <xdr:pic>
      <xdr:nvPicPr>
        <xdr:cNvPr id="14" name="empty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85" b="685"/>
        <a:stretch/>
      </xdr:blipFill>
      <xdr:spPr bwMode="auto">
        <a:xfrm>
          <a:off x="2905125" y="381557212"/>
          <a:ext cx="9144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12700</xdr:colOff>
      <xdr:row>2</xdr:row>
      <xdr:rowOff>12700</xdr:rowOff>
    </xdr:from>
    <xdr:ext cx="982133" cy="736600"/>
    <xdr:pic>
      <xdr:nvPicPr>
        <xdr:cNvPr id="4" name="Irene-Photo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517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2</xdr:row>
      <xdr:rowOff>12700</xdr:rowOff>
    </xdr:from>
    <xdr:ext cx="736600" cy="736600"/>
    <xdr:pic>
      <xdr:nvPicPr>
        <xdr:cNvPr id="5" name="Irene-PhotoR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517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3</xdr:row>
      <xdr:rowOff>12700</xdr:rowOff>
    </xdr:from>
    <xdr:ext cx="982133" cy="736600"/>
    <xdr:pic>
      <xdr:nvPicPr>
        <xdr:cNvPr id="6" name="Ted-Photo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1279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3</xdr:row>
      <xdr:rowOff>12700</xdr:rowOff>
    </xdr:from>
    <xdr:ext cx="736600" cy="736600"/>
    <xdr:pic>
      <xdr:nvPicPr>
        <xdr:cNvPr id="8" name="Ted-PhotoR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1279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4</xdr:row>
      <xdr:rowOff>12700</xdr:rowOff>
    </xdr:from>
    <xdr:ext cx="982133" cy="736600"/>
    <xdr:pic>
      <xdr:nvPicPr>
        <xdr:cNvPr id="9" name="Ursula-Pho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2041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4</xdr:row>
      <xdr:rowOff>12700</xdr:rowOff>
    </xdr:from>
    <xdr:ext cx="736600" cy="736600"/>
    <xdr:pic>
      <xdr:nvPicPr>
        <xdr:cNvPr id="10" name="Ursula-PhotoR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2041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5</xdr:row>
      <xdr:rowOff>12700</xdr:rowOff>
    </xdr:from>
    <xdr:ext cx="982133" cy="736600"/>
    <xdr:pic>
      <xdr:nvPicPr>
        <xdr:cNvPr id="11" name="George-Pho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2803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5</xdr:row>
      <xdr:rowOff>12700</xdr:rowOff>
    </xdr:from>
    <xdr:ext cx="736600" cy="736600"/>
    <xdr:pic>
      <xdr:nvPicPr>
        <xdr:cNvPr id="12" name="George-PhotoR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2803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6</xdr:row>
      <xdr:rowOff>12700</xdr:rowOff>
    </xdr:from>
    <xdr:ext cx="982134" cy="736600"/>
    <xdr:pic>
      <xdr:nvPicPr>
        <xdr:cNvPr id="13" name="Gustav-Photo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88" r="5588"/>
        <a:stretch>
          <a:fillRect/>
        </a:stretch>
      </xdr:blipFill>
      <xdr:spPr>
        <a:xfrm>
          <a:off x="2898775" y="3565525"/>
          <a:ext cx="982134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6</xdr:row>
      <xdr:rowOff>12700</xdr:rowOff>
    </xdr:from>
    <xdr:ext cx="736601" cy="736600"/>
    <xdr:pic>
      <xdr:nvPicPr>
        <xdr:cNvPr id="15" name="Gustav-PhotoR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91" r="16691"/>
        <a:stretch>
          <a:fillRect/>
        </a:stretch>
      </xdr:blipFill>
      <xdr:spPr>
        <a:xfrm>
          <a:off x="3946525" y="3565525"/>
          <a:ext cx="736601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7</xdr:row>
      <xdr:rowOff>12700</xdr:rowOff>
    </xdr:from>
    <xdr:ext cx="982133" cy="736600"/>
    <xdr:pic>
      <xdr:nvPicPr>
        <xdr:cNvPr id="16" name="Emil-Photo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4327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7</xdr:row>
      <xdr:rowOff>12700</xdr:rowOff>
    </xdr:from>
    <xdr:ext cx="736600" cy="736600"/>
    <xdr:pic>
      <xdr:nvPicPr>
        <xdr:cNvPr id="17" name="Emil-PhotoR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4327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8</xdr:row>
      <xdr:rowOff>12700</xdr:rowOff>
    </xdr:from>
    <xdr:ext cx="982133" cy="736600"/>
    <xdr:pic>
      <xdr:nvPicPr>
        <xdr:cNvPr id="18" name="Monica-Photo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5089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8</xdr:row>
      <xdr:rowOff>12700</xdr:rowOff>
    </xdr:from>
    <xdr:ext cx="736600" cy="736600"/>
    <xdr:pic>
      <xdr:nvPicPr>
        <xdr:cNvPr id="19" name="Monica-PhotoR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5089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9</xdr:row>
      <xdr:rowOff>12700</xdr:rowOff>
    </xdr:from>
    <xdr:ext cx="982133" cy="736600"/>
    <xdr:pic>
      <xdr:nvPicPr>
        <xdr:cNvPr id="20" name="John-Photo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5851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9</xdr:row>
      <xdr:rowOff>12700</xdr:rowOff>
    </xdr:from>
    <xdr:ext cx="736600" cy="736600"/>
    <xdr:pic>
      <xdr:nvPicPr>
        <xdr:cNvPr id="21" name="John-PhotoR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5851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10</xdr:row>
      <xdr:rowOff>12700</xdr:rowOff>
    </xdr:from>
    <xdr:ext cx="982133" cy="736600"/>
    <xdr:pic>
      <xdr:nvPicPr>
        <xdr:cNvPr id="22" name="Ula-Photo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6613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10</xdr:row>
      <xdr:rowOff>12700</xdr:rowOff>
    </xdr:from>
    <xdr:ext cx="736600" cy="736600"/>
    <xdr:pic>
      <xdr:nvPicPr>
        <xdr:cNvPr id="23" name="Ula-PhotoR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6613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11</xdr:row>
      <xdr:rowOff>12700</xdr:rowOff>
    </xdr:from>
    <xdr:ext cx="982133" cy="736600"/>
    <xdr:pic>
      <xdr:nvPicPr>
        <xdr:cNvPr id="24" name="Dona-Photo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7375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11</xdr:row>
      <xdr:rowOff>12700</xdr:rowOff>
    </xdr:from>
    <xdr:ext cx="736600" cy="736600"/>
    <xdr:pic>
      <xdr:nvPicPr>
        <xdr:cNvPr id="25" name="Dona-PhotoR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7375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12</xdr:row>
      <xdr:rowOff>12700</xdr:rowOff>
    </xdr:from>
    <xdr:ext cx="982133" cy="736600"/>
    <xdr:pic>
      <xdr:nvPicPr>
        <xdr:cNvPr id="26" name="Kate-Photo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8137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12</xdr:row>
      <xdr:rowOff>12700</xdr:rowOff>
    </xdr:from>
    <xdr:ext cx="736600" cy="736600"/>
    <xdr:pic>
      <xdr:nvPicPr>
        <xdr:cNvPr id="27" name="Kate-PhotoR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8137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13</xdr:row>
      <xdr:rowOff>12700</xdr:rowOff>
    </xdr:from>
    <xdr:ext cx="982133" cy="736600"/>
    <xdr:pic>
      <xdr:nvPicPr>
        <xdr:cNvPr id="28" name="Johana-Photo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8899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13</xdr:row>
      <xdr:rowOff>12700</xdr:rowOff>
    </xdr:from>
    <xdr:ext cx="736600" cy="736600"/>
    <xdr:pic>
      <xdr:nvPicPr>
        <xdr:cNvPr id="29" name="Johana-PhotoR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8899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14</xdr:row>
      <xdr:rowOff>12700</xdr:rowOff>
    </xdr:from>
    <xdr:ext cx="982133" cy="736600"/>
    <xdr:pic>
      <xdr:nvPicPr>
        <xdr:cNvPr id="30" name="Nifi-Photo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9661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14</xdr:row>
      <xdr:rowOff>12700</xdr:rowOff>
    </xdr:from>
    <xdr:ext cx="736600" cy="736600"/>
    <xdr:pic>
      <xdr:nvPicPr>
        <xdr:cNvPr id="31" name="Nifi-PhotoR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9661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15</xdr:row>
      <xdr:rowOff>12700</xdr:rowOff>
    </xdr:from>
    <xdr:ext cx="982133" cy="736600"/>
    <xdr:pic>
      <xdr:nvPicPr>
        <xdr:cNvPr id="32" name="Jacob-Pho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10423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15</xdr:row>
      <xdr:rowOff>12700</xdr:rowOff>
    </xdr:from>
    <xdr:ext cx="736600" cy="736600"/>
    <xdr:pic>
      <xdr:nvPicPr>
        <xdr:cNvPr id="33" name="Jacob-PhotoR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10423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16</xdr:row>
      <xdr:rowOff>12700</xdr:rowOff>
    </xdr:from>
    <xdr:ext cx="982133" cy="736600"/>
    <xdr:pic>
      <xdr:nvPicPr>
        <xdr:cNvPr id="34" name="Seaun-Pho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11185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16</xdr:row>
      <xdr:rowOff>12700</xdr:rowOff>
    </xdr:from>
    <xdr:ext cx="736600" cy="736600"/>
    <xdr:pic>
      <xdr:nvPicPr>
        <xdr:cNvPr id="35" name="Seaun-PhotoR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11185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17</xdr:row>
      <xdr:rowOff>12700</xdr:rowOff>
    </xdr:from>
    <xdr:ext cx="982133" cy="736600"/>
    <xdr:pic>
      <xdr:nvPicPr>
        <xdr:cNvPr id="36" name="Sam-Pho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11947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17</xdr:row>
      <xdr:rowOff>12700</xdr:rowOff>
    </xdr:from>
    <xdr:ext cx="736600" cy="736600"/>
    <xdr:pic>
      <xdr:nvPicPr>
        <xdr:cNvPr id="37" name="Sam-PhotoR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11947525"/>
          <a:ext cx="736600" cy="736600"/>
        </a:xfrm>
        <a:prstGeom prst="ellipse">
          <a:avLst/>
        </a:prstGeom>
      </xdr:spPr>
    </xdr:pic>
    <xdr:clientData/>
  </xdr:oneCellAnchor>
  <xdr:oneCellAnchor>
    <xdr:from>
      <xdr:col>2</xdr:col>
      <xdr:colOff>12700</xdr:colOff>
      <xdr:row>18</xdr:row>
      <xdr:rowOff>12700</xdr:rowOff>
    </xdr:from>
    <xdr:ext cx="982133" cy="736600"/>
    <xdr:pic>
      <xdr:nvPicPr>
        <xdr:cNvPr id="38" name="Mike-Pho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6667" r="-16667"/>
        <a:stretch>
          <a:fillRect/>
        </a:stretch>
      </xdr:blipFill>
      <xdr:spPr>
        <a:xfrm>
          <a:off x="2898775" y="12709525"/>
          <a:ext cx="982133" cy="736600"/>
        </a:xfrm>
        <a:prstGeom prst="rect">
          <a:avLst/>
        </a:prstGeom>
      </xdr:spPr>
    </xdr:pic>
    <xdr:clientData/>
  </xdr:oneCellAnchor>
  <xdr:oneCellAnchor>
    <xdr:from>
      <xdr:col>3</xdr:col>
      <xdr:colOff>12700</xdr:colOff>
      <xdr:row>18</xdr:row>
      <xdr:rowOff>12700</xdr:rowOff>
    </xdr:from>
    <xdr:ext cx="736600" cy="736600"/>
    <xdr:pic>
      <xdr:nvPicPr>
        <xdr:cNvPr id="39" name="Mike-PhotoR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946525" y="12709525"/>
          <a:ext cx="736600" cy="736600"/>
        </a:xfrm>
        <a:prstGeom prst="ellipse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2" name="backtomenu">
          <a:hlinkClick xmlns:r="http://schemas.openxmlformats.org/officeDocument/2006/relationships" r:id="rId1" tooltip="Go to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3" name="Rounded Rectangle 2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4" name="Picture 3" descr="http://swiss-delicious.com/images/1024/icons/back.png">
            <a:hlinkClick xmlns:r="http://schemas.openxmlformats.org/officeDocument/2006/relationships" r:id="rId1" tooltip="Go to"/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B71EFC-A013-4045-841A-A2D14828DAD3}" name="FamilyTable" displayName="FamilyTable" ref="B5:H20" totalsRowShown="0" headerRowDxfId="40" dataDxfId="39">
  <tableColumns count="7">
    <tableColumn id="1" xr3:uid="{6551A169-C29C-4AAA-9A39-31FE9FB7FBEE}" name="PERSON" dataDxfId="38"/>
    <tableColumn id="2" xr3:uid="{7CE71344-0234-40F0-BD7F-BAD986251F8D}" name="SPOUSE" dataDxfId="37"/>
    <tableColumn id="3" xr3:uid="{3BCEEA3E-A68B-4554-81F7-EAFA12B5B73D}" name="PARENT" dataDxfId="36"/>
    <tableColumn id="4" xr3:uid="{10BA9787-EFCB-4151-9AD1-0167CD7A4414}" name="INFORMATION_x000a_(optional)" dataDxfId="35"/>
    <tableColumn id="5" xr3:uid="{5D694DBE-06D2-4A2E-BAC5-DEE17A4AA29D}" name="EX - SPOUSE_x000a_(optional)" dataDxfId="34"/>
    <tableColumn id="7" xr3:uid="{7074F166-4DA6-49D8-9E4F-DAE09FD0A85C}" name="Column1" dataDxfId="33"/>
    <tableColumn id="6" xr3:uid="{752387DD-E297-4F82-88C1-47F5807D879D}" name="Column2" dataDxfId="32">
      <calculatedColumnFormula>IF(INDEX(errorsDT[],ROW(H6)-ROW($H$5),1)&gt;0,INDEX(Calculations!$DU$3:$EA$3,1,INDEX(errorsDT[],ROW(H6)-ROW($H$5),1)),"")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FA720DF-5AAC-45F6-843C-C024C049646A}" name="Table4" displayName="Table4" ref="DC3:DG1003" totalsRowShown="0" headerRowDxfId="31" dataDxfId="30" tableBorderDxfId="29">
  <tableColumns count="5">
    <tableColumn id="1" xr3:uid="{BF010DDD-F308-4EC3-A5F7-3C0041043FED}" name="Index" dataDxfId="28">
      <calculatedColumnFormula>IF(MAX($DC$3:DC3)&lt;$I$2,MAX($DC$3:DC3)+1,"")</calculatedColumnFormula>
    </tableColumn>
    <tableColumn id="2" xr3:uid="{39BCBEBE-D1CC-45CA-9548-2CC86D00C937}" name="Pair" dataDxfId="27">
      <calculatedColumnFormula>IF(DC4&lt;&gt;"",INDEX($H$4:$H$1003,MATCH(DC4,$I$4:$I$1003,0),1),"")</calculatedColumnFormula>
    </tableColumn>
    <tableColumn id="3" xr3:uid="{8A6D0B2E-9D3B-482D-B15D-395BEC4C0E33}" name="1st" dataDxfId="26">
      <calculatedColumnFormula>IF(DC4="","",TRIM(LEFT(DD4,SEARCH("─",DD4,1)-1)))</calculatedColumnFormula>
    </tableColumn>
    <tableColumn id="4" xr3:uid="{53F7F662-B45C-4F25-A995-82FD6EDEC0EC}" name="2nd" dataDxfId="25">
      <calculatedColumnFormula>IF(DC4="","",TRIM(RIGHT(DD4,LEN(DD4)-SEARCH("─",DD4,1))))</calculatedColumnFormula>
    </tableColumn>
    <tableColumn id="5" xr3:uid="{7816EEF6-2886-4A97-8BDF-550EE42971CE}" name="EX" dataDxfId="24">
      <calculatedColumnFormula>IF(DD4="","",IF(ISNUMBER(MATCH(DD4,$F$4:$F$503,0)),"e",""))</calculatedColumnFormula>
    </tableColumn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EB44C05-B1C5-4093-AFDA-9CC7FDC99E6B}" name="errorsDT" displayName="errorsDT" ref="EB3:EB503" totalsRowShown="0" headerRowDxfId="23" dataDxfId="21" headerRowBorderDxfId="22" tableBorderDxfId="20" totalsRowBorderDxfId="19">
  <tableColumns count="1">
    <tableColumn id="1" xr3:uid="{E67E21AA-BCC8-4431-A794-8E6F935A3F26}" name="Summary" dataDxfId="18">
      <calculatedColumnFormula>IFERROR(MATCH(1,DU4:EA4,0),0)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7B37A3-67B9-4776-9AC4-1643E94B18AB}" name="Table3" displayName="Table3" ref="CT3:DA503" totalsRowShown="0" headerRowDxfId="17" dataDxfId="16" tableBorderDxfId="15">
  <autoFilter ref="CT3:DA503" xr:uid="{5C7B37A3-67B9-4776-9AC4-1643E94B18AB}"/>
  <tableColumns count="8">
    <tableColumn id="1" xr3:uid="{EB601F5A-D956-40D3-8049-38FDCA4C0980}" name="Position X" dataDxfId="14">
      <calculatedColumnFormula array="1" xml:space="preserve"> IF(BI4="","",IF(AND(colapseOpt="Y",CL4="Y",ISNUMBER(CE4)),INDEX($CT$4:$CT$503,BV4,1), CQ4-$CT$2 + IF(AND(CA4:CE4=0,CG4=1,ISNUMBER(BW4),BO4&lt;&gt;""),0.5,0))  )</calculatedColumnFormula>
    </tableColumn>
    <tableColumn id="2" xr3:uid="{7D0E4284-E63C-44DE-BCC1-51E0A28D32C2}" name="Position Y" dataDxfId="13">
      <calculatedColumnFormula xml:space="preserve"> IF(BI4="","",IF(AND(CL3="Y",OR(BR4="s",BR4="es")),CU3,BY4-1+IF(AND(colapseOpt="Y",CL4="Y",ISNUMBER(CE4)),CE4,0)))</calculatedColumnFormula>
    </tableColumn>
    <tableColumn id="3" xr3:uid="{1162EF94-C74A-4A95-BB20-66D539CA5218}" name="Name" dataDxfId="12">
      <calculatedColumnFormula>BJ4</calculatedColumnFormula>
    </tableColumn>
    <tableColumn id="4" xr3:uid="{083714CB-029B-4AC9-B23B-9B72829FF6C2}" name="Complete info" dataDxfId="11">
      <calculatedColumnFormula>BJ4&amp;IF(AND(informationPart="Show",LEN(BM4)&gt;0),"
"&amp;BM4,"")</calculatedColumnFormula>
    </tableColumn>
    <tableColumn id="5" xr3:uid="{99589AA8-6088-4767-BA05-47BD77545963}" name="First Parent" dataDxfId="10">
      <calculatedColumnFormula>BN4</calculatedColumnFormula>
    </tableColumn>
    <tableColumn id="6" xr3:uid="{D654666E-8B74-4820-A59D-A325B98486C7}" name="Second Parent" dataDxfId="9">
      <calculatedColumnFormula>BO4</calculatedColumnFormula>
    </tableColumn>
    <tableColumn id="7" xr3:uid="{5E743C61-ACBE-41C4-A126-DF90DC735EB0}" name="Connection Name" dataDxfId="8">
      <calculatedColumnFormula>IF(OR(CY4="", CX4=""),CX4&amp;CY4,INDEX($DD$4:$DD$1003,IFERROR(MATCH(CX4&amp;" ─ "&amp;CY4,$DD$4:$DD$1003,0),MATCH(CY4&amp;" ─ "&amp;CX4,$DD$4:$DD$1003,0)),1))</calculatedColumnFormula>
    </tableColumn>
    <tableColumn id="8" xr3:uid="{627B6554-88FE-4B9F-974B-8076A624463B}" name="Find photo Positions" dataDxfId="7">
      <calculatedColumnFormula>IF(CV4="","",IFERROR(MATCH(CV4,Photos!$B$3:$B$502,0),501))</calculatedColumnFormula>
    </tableColumn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05E44D0-EB6F-4BA7-99F0-F1BF00D59C01}" name="PhotosDT" displayName="PhotosDT" ref="B2:D502" totalsRowShown="0" headerRowDxfId="6" headerRowBorderDxfId="5" tableBorderDxfId="4" totalsRowBorderDxfId="3">
  <tableColumns count="3">
    <tableColumn id="1" xr3:uid="{15E3AE12-A95D-4291-B7FE-E0231FF50371}" name="Column1" dataDxfId="2"/>
    <tableColumn id="2" xr3:uid="{EA05435D-FAF2-467F-BF34-EBA4CDB701F3}" name="PHOTO" dataDxfId="1"/>
    <tableColumn id="3" xr3:uid="{F38F6798-FD62-42D1-BF9E-2D36F4C2A6C5}" name="PHOTO (ROUND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E560F-C5BB-44E9-B720-121F7DAB4430}">
  <sheetPr codeName="Sheet1">
    <pageSetUpPr fitToPage="1"/>
  </sheetPr>
  <dimension ref="B1:P505"/>
  <sheetViews>
    <sheetView showGridLines="0" showRowColHeaders="0" tabSelected="1" zoomScale="85" zoomScaleNormal="85" workbookViewId="0">
      <pane ySplit="5" topLeftCell="A6" activePane="bottomLeft" state="frozen"/>
      <selection pane="bottomLeft" activeCell="A6" sqref="A6"/>
    </sheetView>
  </sheetViews>
  <sheetFormatPr defaultColWidth="9.140625" defaultRowHeight="15" x14ac:dyDescent="0.25"/>
  <cols>
    <col min="1" max="1" width="3.7109375" style="15" customWidth="1"/>
    <col min="2" max="6" width="24.28515625" style="15" customWidth="1"/>
    <col min="7" max="7" width="2.28515625" style="15" customWidth="1"/>
    <col min="8" max="8" width="12.7109375" style="15" customWidth="1"/>
    <col min="9" max="9" width="1.7109375" style="18" customWidth="1"/>
    <col min="10" max="10" width="25.7109375" style="15" customWidth="1"/>
    <col min="11" max="11" width="8.7109375" style="15" customWidth="1"/>
    <col min="12" max="12" width="1.7109375" style="15" customWidth="1"/>
    <col min="13" max="13" width="20.42578125" style="15" customWidth="1"/>
    <col min="14" max="14" width="17" style="15" bestFit="1" customWidth="1"/>
    <col min="15" max="16384" width="9.140625" style="15"/>
  </cols>
  <sheetData>
    <row r="1" spans="2:16" ht="6.75" customHeight="1" x14ac:dyDescent="0.25"/>
    <row r="2" spans="2:16" s="64" customFormat="1" ht="20.100000000000001" customHeight="1" x14ac:dyDescent="0.3">
      <c r="B2" s="31" t="s">
        <v>120</v>
      </c>
      <c r="C2" s="32"/>
      <c r="D2" s="33"/>
      <c r="E2" s="32"/>
      <c r="F2" s="32"/>
      <c r="G2" s="32"/>
      <c r="H2" s="33"/>
      <c r="I2" s="33"/>
      <c r="J2" s="33"/>
      <c r="K2" s="33"/>
      <c r="L2" s="33"/>
      <c r="M2" s="33"/>
      <c r="N2" s="33"/>
    </row>
    <row r="3" spans="2:16" s="68" customFormat="1" ht="24" customHeight="1" x14ac:dyDescent="0.35">
      <c r="B3" s="65" t="s">
        <v>87</v>
      </c>
      <c r="C3" s="66"/>
      <c r="D3" s="67"/>
      <c r="E3" s="66"/>
      <c r="F3" s="66"/>
      <c r="G3" s="66"/>
      <c r="H3" s="67"/>
      <c r="I3" s="67"/>
      <c r="J3" s="67"/>
      <c r="K3" s="67"/>
      <c r="L3" s="67"/>
      <c r="M3" s="67"/>
      <c r="N3" s="67"/>
    </row>
    <row r="4" spans="2:16" ht="7.35" customHeight="1" x14ac:dyDescent="0.25"/>
    <row r="5" spans="2:16" s="21" customFormat="1" ht="30" customHeight="1" x14ac:dyDescent="0.25">
      <c r="B5" s="60" t="s">
        <v>72</v>
      </c>
      <c r="C5" s="60" t="s">
        <v>73</v>
      </c>
      <c r="D5" s="60" t="s">
        <v>74</v>
      </c>
      <c r="E5" s="135" t="s">
        <v>122</v>
      </c>
      <c r="F5" s="135" t="s">
        <v>123</v>
      </c>
      <c r="G5" s="61" t="s">
        <v>99</v>
      </c>
      <c r="H5" s="137" t="s">
        <v>125</v>
      </c>
      <c r="I5" s="62"/>
      <c r="J5" s="62" t="s">
        <v>100</v>
      </c>
      <c r="K5" s="62"/>
      <c r="L5" s="62"/>
      <c r="M5" s="62"/>
      <c r="N5" s="62"/>
    </row>
    <row r="6" spans="2:16" x14ac:dyDescent="0.25">
      <c r="B6" s="146" t="s">
        <v>153</v>
      </c>
      <c r="C6" s="146" t="s">
        <v>154</v>
      </c>
      <c r="D6" s="146"/>
      <c r="E6" s="147" t="s">
        <v>181</v>
      </c>
      <c r="F6" s="146"/>
      <c r="G6" s="182"/>
      <c r="H6" s="94" t="str">
        <f>IF(INDEX(errorsDT[],ROW(H6)-ROW($H$5),1)&gt;0,INDEX(Calculations!$DU$3:$EA$3,1,INDEX(errorsDT[],ROW(H6)-ROW($H$5),1)),"")</f>
        <v/>
      </c>
      <c r="I6" s="15"/>
      <c r="J6" s="30" t="s">
        <v>84</v>
      </c>
      <c r="K6" s="30"/>
      <c r="L6" s="30"/>
      <c r="M6" s="30"/>
      <c r="N6" s="30"/>
      <c r="P6" s="41"/>
    </row>
    <row r="7" spans="2:16" ht="15" customHeight="1" x14ac:dyDescent="0.25">
      <c r="B7" s="146" t="s">
        <v>154</v>
      </c>
      <c r="C7" s="146"/>
      <c r="D7" s="146"/>
      <c r="E7" s="148" t="s">
        <v>182</v>
      </c>
      <c r="F7" s="146"/>
      <c r="G7" s="182"/>
      <c r="H7" s="94" t="str">
        <f>IF(INDEX(errorsDT[],ROW(H7)-ROW($H$5),1)&gt;0,INDEX(Calculations!$DU$3:$EA$3,1,INDEX(errorsDT[],ROW(H7)-ROW($H$5),1)),"")</f>
        <v/>
      </c>
      <c r="I7" s="15"/>
      <c r="J7" s="209" t="str">
        <f>Calculations!EF3</f>
        <v>All looks ok! You can create the family tree.</v>
      </c>
      <c r="K7" s="209"/>
      <c r="L7" s="209"/>
      <c r="M7" s="209"/>
      <c r="N7" s="209"/>
    </row>
    <row r="8" spans="2:16" ht="15" customHeight="1" x14ac:dyDescent="0.25">
      <c r="B8" s="146" t="s">
        <v>157</v>
      </c>
      <c r="C8" s="146" t="s">
        <v>158</v>
      </c>
      <c r="D8" s="146" t="s">
        <v>183</v>
      </c>
      <c r="E8" s="147" t="s">
        <v>184</v>
      </c>
      <c r="F8" s="146"/>
      <c r="G8" s="182"/>
      <c r="H8" s="94" t="str">
        <f>IF(INDEX(errorsDT[],ROW(H8)-ROW($H$5),1)&gt;0,INDEX(Calculations!$DU$3:$EA$3,1,INDEX(errorsDT[],ROW(H8)-ROW($H$5),1)),"")</f>
        <v/>
      </c>
      <c r="I8" s="15"/>
      <c r="J8" s="210"/>
      <c r="K8" s="210"/>
      <c r="L8" s="210"/>
      <c r="M8" s="210"/>
      <c r="N8" s="210"/>
    </row>
    <row r="9" spans="2:16" ht="15" customHeight="1" x14ac:dyDescent="0.25">
      <c r="B9" s="146" t="s">
        <v>158</v>
      </c>
      <c r="C9" s="146" t="s">
        <v>157</v>
      </c>
      <c r="D9" s="146"/>
      <c r="E9" s="147" t="s">
        <v>185</v>
      </c>
      <c r="F9" s="146"/>
      <c r="G9" s="182"/>
      <c r="H9" s="94" t="str">
        <f>IF(INDEX(errorsDT[],ROW(H9)-ROW($H$5),1)&gt;0,INDEX(Calculations!$DU$3:$EA$3,1,INDEX(errorsDT[],ROW(H9)-ROW($H$5),1)),"")</f>
        <v/>
      </c>
      <c r="I9" s="15"/>
      <c r="J9" s="210"/>
      <c r="K9" s="210"/>
      <c r="L9" s="210"/>
      <c r="M9" s="210"/>
      <c r="N9" s="210"/>
    </row>
    <row r="10" spans="2:16" ht="15" customHeight="1" x14ac:dyDescent="0.25">
      <c r="B10" s="146" t="s">
        <v>152</v>
      </c>
      <c r="C10" s="146" t="s">
        <v>159</v>
      </c>
      <c r="D10" s="146" t="s">
        <v>183</v>
      </c>
      <c r="E10" s="147" t="s">
        <v>186</v>
      </c>
      <c r="F10" s="146"/>
      <c r="G10" s="182"/>
      <c r="H10" s="94" t="str">
        <f>IF(INDEX(errorsDT[],ROW(H10)-ROW($H$5),1)&gt;0,INDEX(Calculations!$DU$3:$EA$3,1,INDEX(errorsDT[],ROW(H10)-ROW($H$5),1)),"")</f>
        <v/>
      </c>
      <c r="I10" s="15"/>
      <c r="J10" s="210"/>
      <c r="K10" s="210"/>
      <c r="L10" s="210"/>
      <c r="M10" s="210"/>
      <c r="N10" s="210"/>
    </row>
    <row r="11" spans="2:16" x14ac:dyDescent="0.25">
      <c r="B11" s="146" t="s">
        <v>159</v>
      </c>
      <c r="C11" s="146" t="s">
        <v>152</v>
      </c>
      <c r="D11" s="146"/>
      <c r="E11" s="147" t="s">
        <v>187</v>
      </c>
      <c r="F11" s="146"/>
      <c r="G11" s="182"/>
      <c r="H11" s="94" t="str">
        <f>IF(INDEX(errorsDT[],ROW(H11)-ROW($H$5),1)&gt;0,INDEX(Calculations!$DU$3:$EA$3,1,INDEX(errorsDT[],ROW(H11)-ROW($H$5),1)),"")</f>
        <v/>
      </c>
      <c r="I11" s="15"/>
      <c r="J11" s="17"/>
      <c r="K11" s="18"/>
    </row>
    <row r="12" spans="2:16" x14ac:dyDescent="0.25">
      <c r="B12" s="146" t="s">
        <v>151</v>
      </c>
      <c r="C12" s="146"/>
      <c r="D12" s="146" t="s">
        <v>188</v>
      </c>
      <c r="E12" s="147"/>
      <c r="F12" s="146"/>
      <c r="G12" s="182"/>
      <c r="H12" s="94" t="str">
        <f>IF(INDEX(errorsDT[],ROW(H12)-ROW($H$5),1)&gt;0,INDEX(Calculations!$DU$3:$EA$3,1,INDEX(errorsDT[],ROW(H12)-ROW($H$5),1)),"")</f>
        <v/>
      </c>
      <c r="I12" s="15"/>
      <c r="J12" s="14" t="s">
        <v>86</v>
      </c>
      <c r="L12" s="20"/>
      <c r="M12" s="16" t="s">
        <v>59</v>
      </c>
      <c r="N12" s="16"/>
    </row>
    <row r="13" spans="2:16" x14ac:dyDescent="0.25">
      <c r="B13" s="146" t="s">
        <v>161</v>
      </c>
      <c r="C13" s="146" t="s">
        <v>162</v>
      </c>
      <c r="D13" s="146" t="s">
        <v>189</v>
      </c>
      <c r="E13" s="147" t="s">
        <v>190</v>
      </c>
      <c r="F13" s="146"/>
      <c r="G13" s="182"/>
      <c r="H13" s="94" t="str">
        <f>IF(INDEX(errorsDT[],ROW(H13)-ROW($H$5),1)&gt;0,INDEX(Calculations!$DU$3:$EA$3,1,INDEX(errorsDT[],ROW(H13)-ROW($H$5),1)),"")</f>
        <v/>
      </c>
      <c r="I13" s="15"/>
      <c r="J13" s="39" t="s">
        <v>85</v>
      </c>
      <c r="L13" s="19"/>
      <c r="M13" s="35" t="s">
        <v>101</v>
      </c>
      <c r="N13" s="37" t="s">
        <v>127</v>
      </c>
    </row>
    <row r="14" spans="2:16" x14ac:dyDescent="0.25">
      <c r="B14" s="146" t="s">
        <v>163</v>
      </c>
      <c r="C14" s="146" t="s">
        <v>164</v>
      </c>
      <c r="D14" s="146" t="s">
        <v>189</v>
      </c>
      <c r="E14" s="147" t="s">
        <v>191</v>
      </c>
      <c r="F14" s="146"/>
      <c r="G14" s="182"/>
      <c r="H14" s="94" t="str">
        <f>IF(INDEX(errorsDT[],ROW(H14)-ROW($H$5),1)&gt;0,INDEX(Calculations!$DU$3:$EA$3,1,INDEX(errorsDT[],ROW(H14)-ROW($H$5),1)),"")</f>
        <v/>
      </c>
      <c r="I14" s="15"/>
      <c r="L14" s="19"/>
      <c r="M14" s="36" t="s">
        <v>20</v>
      </c>
      <c r="N14" s="40">
        <v>60</v>
      </c>
    </row>
    <row r="15" spans="2:16" x14ac:dyDescent="0.25">
      <c r="B15" s="146" t="s">
        <v>165</v>
      </c>
      <c r="C15" s="146"/>
      <c r="D15" s="146" t="s">
        <v>189</v>
      </c>
      <c r="E15" s="147" t="s">
        <v>192</v>
      </c>
      <c r="F15" s="146"/>
      <c r="G15" s="182"/>
      <c r="H15" s="94" t="str">
        <f>IF(INDEX(errorsDT[],ROW(H15)-ROW($H$5),1)&gt;0,INDEX(Calculations!$DU$3:$EA$3,1,INDEX(errorsDT[],ROW(H15)-ROW($H$5),1)),"")</f>
        <v/>
      </c>
      <c r="I15" s="15"/>
      <c r="M15" s="36" t="s">
        <v>50</v>
      </c>
      <c r="N15" s="40">
        <v>30</v>
      </c>
    </row>
    <row r="16" spans="2:16" x14ac:dyDescent="0.25">
      <c r="B16" s="146" t="s">
        <v>164</v>
      </c>
      <c r="C16" s="146" t="s">
        <v>163</v>
      </c>
      <c r="D16" s="146"/>
      <c r="E16" s="147"/>
      <c r="F16" s="146"/>
      <c r="G16" s="182"/>
      <c r="H16" s="94" t="str">
        <f>IF(INDEX(errorsDT[],ROW(H16)-ROW($H$5),1)&gt;0,INDEX(Calculations!$DU$3:$EA$3,1,INDEX(errorsDT[],ROW(H16)-ROW($H$5),1)),"")</f>
        <v/>
      </c>
      <c r="I16" s="15"/>
      <c r="M16" s="36" t="s">
        <v>48</v>
      </c>
      <c r="N16" s="40">
        <v>20</v>
      </c>
    </row>
    <row r="17" spans="2:14" x14ac:dyDescent="0.25">
      <c r="B17" s="146" t="s">
        <v>162</v>
      </c>
      <c r="C17" s="146" t="s">
        <v>161</v>
      </c>
      <c r="D17" s="146"/>
      <c r="E17" s="147"/>
      <c r="F17" s="146"/>
      <c r="G17" s="182"/>
      <c r="H17" s="94" t="str">
        <f>IF(INDEX(errorsDT[],ROW(H17)-ROW($H$5),1)&gt;0,INDEX(Calculations!$DU$3:$EA$3,1,INDEX(errorsDT[],ROW(H17)-ROW($H$5),1)),"")</f>
        <v/>
      </c>
      <c r="I17" s="15"/>
      <c r="M17" s="36" t="s">
        <v>51</v>
      </c>
      <c r="N17" s="40">
        <v>20</v>
      </c>
    </row>
    <row r="18" spans="2:14" x14ac:dyDescent="0.25">
      <c r="B18" s="146" t="s">
        <v>167</v>
      </c>
      <c r="C18" s="146"/>
      <c r="D18" s="146" t="s">
        <v>193</v>
      </c>
      <c r="E18" s="147"/>
      <c r="F18" s="146"/>
      <c r="G18" s="182"/>
      <c r="H18" s="94" t="str">
        <f>IF(INDEX(errorsDT[],ROW(H18)-ROW($H$5),1)&gt;0,INDEX(Calculations!$DU$3:$EA$3,1,INDEX(errorsDT[],ROW(H18)-ROW($H$5),1)),"")</f>
        <v/>
      </c>
      <c r="I18" s="15"/>
      <c r="M18" s="36" t="s">
        <v>49</v>
      </c>
      <c r="N18" s="40" t="s">
        <v>138</v>
      </c>
    </row>
    <row r="19" spans="2:14" x14ac:dyDescent="0.25">
      <c r="B19" s="146"/>
      <c r="C19" s="146"/>
      <c r="D19" s="146"/>
      <c r="E19" s="147"/>
      <c r="F19" s="146"/>
      <c r="G19" s="182"/>
      <c r="H19" s="94" t="str">
        <f>IF(INDEX(errorsDT[],ROW(H19)-ROW($H$5),1)&gt;0,INDEX(Calculations!$DU$3:$EA$3,1,INDEX(errorsDT[],ROW(H19)-ROW($H$5),1)),"")</f>
        <v/>
      </c>
      <c r="I19" s="15"/>
      <c r="M19" s="36" t="s">
        <v>145</v>
      </c>
      <c r="N19" s="38" t="s">
        <v>150</v>
      </c>
    </row>
    <row r="20" spans="2:14" ht="15.75" thickBot="1" x14ac:dyDescent="0.3">
      <c r="B20" s="188"/>
      <c r="C20" s="188"/>
      <c r="D20" s="188"/>
      <c r="E20" s="189"/>
      <c r="F20" s="188"/>
      <c r="G20" s="182"/>
      <c r="H20" s="94" t="str">
        <f>IF(INDEX(errorsDT[],ROW(H20)-ROW($H$5),1)&gt;0,INDEX(Calculations!$DU$3:$EA$3,1,INDEX(errorsDT[],ROW(H20)-ROW($H$5),1)),"")</f>
        <v/>
      </c>
      <c r="I20" s="15"/>
    </row>
    <row r="21" spans="2:14" x14ac:dyDescent="0.25">
      <c r="B21" s="190"/>
      <c r="C21" s="190"/>
      <c r="D21" s="190"/>
      <c r="E21" s="191"/>
      <c r="F21" s="190"/>
      <c r="G21" s="182"/>
      <c r="H21" s="94"/>
      <c r="I21" s="15"/>
      <c r="J21" s="34"/>
      <c r="K21" s="34"/>
      <c r="L21" s="34"/>
      <c r="M21" s="34"/>
      <c r="N21" s="34"/>
    </row>
    <row r="22" spans="2:14" x14ac:dyDescent="0.25">
      <c r="B22" s="190"/>
      <c r="C22" s="190"/>
      <c r="D22" s="190"/>
      <c r="E22" s="191"/>
      <c r="F22" s="190"/>
      <c r="G22" s="182"/>
      <c r="H22" s="94"/>
      <c r="I22" s="15"/>
      <c r="J22" s="16" t="s">
        <v>71</v>
      </c>
      <c r="K22" s="16"/>
      <c r="M22" s="16" t="s">
        <v>70</v>
      </c>
      <c r="N22" s="22"/>
    </row>
    <row r="23" spans="2:14" x14ac:dyDescent="0.25">
      <c r="B23" s="190"/>
      <c r="C23" s="190"/>
      <c r="D23" s="190"/>
      <c r="E23" s="191"/>
      <c r="F23" s="190"/>
      <c r="G23" s="182"/>
      <c r="H23" s="94"/>
      <c r="I23" s="15"/>
      <c r="J23" s="35" t="s">
        <v>60</v>
      </c>
      <c r="K23" s="37" t="s">
        <v>178</v>
      </c>
      <c r="M23" s="57" t="s">
        <v>64</v>
      </c>
      <c r="N23" s="23"/>
    </row>
    <row r="24" spans="2:14" x14ac:dyDescent="0.25">
      <c r="B24" s="190"/>
      <c r="C24" s="190"/>
      <c r="D24" s="190"/>
      <c r="E24" s="191"/>
      <c r="F24" s="190"/>
      <c r="G24" s="182"/>
      <c r="H24" s="94"/>
      <c r="I24" s="15"/>
      <c r="J24" s="36" t="s">
        <v>102</v>
      </c>
      <c r="K24" s="37" t="s">
        <v>65</v>
      </c>
      <c r="M24" s="57" t="s">
        <v>63</v>
      </c>
      <c r="N24" s="24"/>
    </row>
    <row r="25" spans="2:14" x14ac:dyDescent="0.25">
      <c r="B25" s="190"/>
      <c r="C25" s="190"/>
      <c r="D25" s="190"/>
      <c r="E25" s="191"/>
      <c r="F25" s="190"/>
      <c r="G25" s="182"/>
      <c r="H25" s="94"/>
      <c r="I25" s="15"/>
      <c r="J25" s="36" t="s">
        <v>103</v>
      </c>
      <c r="K25" s="40">
        <v>1</v>
      </c>
      <c r="M25" s="57" t="s">
        <v>65</v>
      </c>
      <c r="N25" s="25"/>
    </row>
    <row r="26" spans="2:14" x14ac:dyDescent="0.25">
      <c r="B26" s="190"/>
      <c r="C26" s="190"/>
      <c r="D26" s="190"/>
      <c r="E26" s="191"/>
      <c r="F26" s="190"/>
      <c r="G26" s="182"/>
      <c r="H26" s="94"/>
      <c r="I26" s="15"/>
      <c r="J26" s="36" t="s">
        <v>61</v>
      </c>
      <c r="K26" s="37" t="s">
        <v>69</v>
      </c>
      <c r="M26" s="57" t="s">
        <v>66</v>
      </c>
      <c r="N26" s="26"/>
    </row>
    <row r="27" spans="2:14" x14ac:dyDescent="0.25">
      <c r="B27" s="190"/>
      <c r="C27" s="190"/>
      <c r="D27" s="190"/>
      <c r="E27" s="191"/>
      <c r="F27" s="190"/>
      <c r="G27" s="182"/>
      <c r="H27" s="94"/>
      <c r="I27" s="15"/>
      <c r="J27" s="36" t="s">
        <v>62</v>
      </c>
      <c r="K27" s="37" t="s">
        <v>64</v>
      </c>
      <c r="M27" s="57" t="s">
        <v>67</v>
      </c>
      <c r="N27" s="27"/>
    </row>
    <row r="28" spans="2:14" x14ac:dyDescent="0.25">
      <c r="B28" s="190"/>
      <c r="C28" s="190"/>
      <c r="D28" s="190"/>
      <c r="E28" s="191"/>
      <c r="F28" s="190"/>
      <c r="G28" s="182"/>
      <c r="H28" s="94"/>
      <c r="I28" s="15"/>
      <c r="J28" s="36" t="s">
        <v>104</v>
      </c>
      <c r="K28" s="40">
        <v>11</v>
      </c>
      <c r="M28" s="57" t="s">
        <v>68</v>
      </c>
      <c r="N28" s="28"/>
    </row>
    <row r="29" spans="2:14" x14ac:dyDescent="0.25">
      <c r="B29" s="190"/>
      <c r="C29" s="190"/>
      <c r="D29" s="190"/>
      <c r="E29" s="191"/>
      <c r="F29" s="190"/>
      <c r="G29" s="182"/>
      <c r="H29" s="94"/>
      <c r="I29" s="15"/>
      <c r="J29" s="36" t="s">
        <v>34</v>
      </c>
      <c r="K29" s="37" t="s">
        <v>124</v>
      </c>
      <c r="M29" s="57" t="s">
        <v>92</v>
      </c>
      <c r="N29" s="51"/>
    </row>
    <row r="30" spans="2:14" x14ac:dyDescent="0.25">
      <c r="B30" s="190"/>
      <c r="C30" s="190"/>
      <c r="D30" s="190"/>
      <c r="E30" s="191"/>
      <c r="F30" s="190"/>
      <c r="G30" s="182"/>
      <c r="H30" s="94"/>
      <c r="I30" s="15"/>
      <c r="J30" s="36" t="s">
        <v>194</v>
      </c>
      <c r="K30" s="52">
        <v>7</v>
      </c>
      <c r="M30" s="57" t="s">
        <v>69</v>
      </c>
      <c r="N30" s="29"/>
    </row>
    <row r="31" spans="2:14" x14ac:dyDescent="0.25">
      <c r="B31" s="190"/>
      <c r="C31" s="190"/>
      <c r="D31" s="190"/>
      <c r="E31" s="191"/>
      <c r="F31" s="190"/>
      <c r="G31" s="182"/>
      <c r="H31" s="94"/>
      <c r="I31" s="15"/>
    </row>
    <row r="32" spans="2:14" x14ac:dyDescent="0.25">
      <c r="B32" s="190"/>
      <c r="C32" s="190"/>
      <c r="D32" s="190"/>
      <c r="E32" s="191"/>
      <c r="F32" s="190"/>
      <c r="G32" s="182"/>
      <c r="H32" s="94"/>
      <c r="I32" s="15"/>
    </row>
    <row r="33" spans="2:9" x14ac:dyDescent="0.25">
      <c r="B33" s="190"/>
      <c r="C33" s="190"/>
      <c r="D33" s="190"/>
      <c r="E33" s="191"/>
      <c r="F33" s="190"/>
      <c r="G33" s="182"/>
      <c r="H33" s="94"/>
      <c r="I33" s="15"/>
    </row>
    <row r="34" spans="2:9" x14ac:dyDescent="0.25">
      <c r="B34" s="190"/>
      <c r="C34" s="190"/>
      <c r="D34" s="190"/>
      <c r="E34" s="191"/>
      <c r="F34" s="190"/>
      <c r="G34" s="182"/>
      <c r="H34" s="94"/>
    </row>
    <row r="35" spans="2:9" x14ac:dyDescent="0.25">
      <c r="B35" s="190"/>
      <c r="C35" s="190"/>
      <c r="D35" s="190"/>
      <c r="E35" s="191"/>
      <c r="F35" s="190"/>
      <c r="G35" s="182"/>
      <c r="H35" s="94"/>
    </row>
    <row r="36" spans="2:9" x14ac:dyDescent="0.25">
      <c r="B36" s="190"/>
      <c r="C36" s="190"/>
      <c r="D36" s="190"/>
      <c r="E36" s="191"/>
      <c r="F36" s="190"/>
      <c r="G36" s="182"/>
      <c r="H36" s="94"/>
    </row>
    <row r="37" spans="2:9" x14ac:dyDescent="0.25">
      <c r="B37" s="190"/>
      <c r="C37" s="190"/>
      <c r="D37" s="190"/>
      <c r="E37" s="191"/>
      <c r="F37" s="190"/>
      <c r="G37" s="182"/>
      <c r="H37" s="94"/>
    </row>
    <row r="38" spans="2:9" x14ac:dyDescent="0.25">
      <c r="B38" s="190"/>
      <c r="C38" s="190"/>
      <c r="D38" s="190"/>
      <c r="E38" s="191"/>
      <c r="F38" s="190"/>
      <c r="G38" s="182"/>
      <c r="H38" s="94"/>
    </row>
    <row r="39" spans="2:9" x14ac:dyDescent="0.25">
      <c r="B39" s="190"/>
      <c r="C39" s="190"/>
      <c r="D39" s="190"/>
      <c r="E39" s="191"/>
      <c r="F39" s="190"/>
      <c r="G39" s="182"/>
      <c r="H39" s="94"/>
    </row>
    <row r="40" spans="2:9" x14ac:dyDescent="0.25">
      <c r="B40" s="190"/>
      <c r="C40" s="190"/>
      <c r="D40" s="190"/>
      <c r="E40" s="191"/>
      <c r="F40" s="190"/>
      <c r="G40" s="182"/>
      <c r="H40" s="94"/>
    </row>
    <row r="41" spans="2:9" x14ac:dyDescent="0.25">
      <c r="B41" s="190"/>
      <c r="C41" s="190"/>
      <c r="D41" s="190"/>
      <c r="E41" s="191"/>
      <c r="F41" s="190"/>
      <c r="G41" s="182"/>
      <c r="H41" s="94"/>
    </row>
    <row r="42" spans="2:9" x14ac:dyDescent="0.25">
      <c r="B42" s="190"/>
      <c r="C42" s="190"/>
      <c r="D42" s="190"/>
      <c r="E42" s="191"/>
      <c r="F42" s="190"/>
      <c r="G42" s="182"/>
      <c r="H42" s="94"/>
    </row>
    <row r="43" spans="2:9" x14ac:dyDescent="0.25">
      <c r="B43" s="190"/>
      <c r="C43" s="190"/>
      <c r="D43" s="190"/>
      <c r="E43" s="191"/>
      <c r="F43" s="190"/>
      <c r="G43" s="182"/>
      <c r="H43" s="94"/>
    </row>
    <row r="44" spans="2:9" x14ac:dyDescent="0.25">
      <c r="B44" s="190"/>
      <c r="C44" s="190"/>
      <c r="D44" s="190"/>
      <c r="E44" s="191"/>
      <c r="F44" s="190"/>
      <c r="G44" s="182"/>
      <c r="H44" s="94"/>
    </row>
    <row r="45" spans="2:9" x14ac:dyDescent="0.25">
      <c r="B45" s="190"/>
      <c r="C45" s="190"/>
      <c r="D45" s="190"/>
      <c r="E45" s="191"/>
      <c r="F45" s="190"/>
      <c r="G45" s="182"/>
      <c r="H45" s="94"/>
    </row>
    <row r="46" spans="2:9" x14ac:dyDescent="0.25">
      <c r="B46" s="190"/>
      <c r="C46" s="190"/>
      <c r="D46" s="190"/>
      <c r="E46" s="191"/>
      <c r="F46" s="190"/>
      <c r="G46" s="182"/>
      <c r="H46" s="94"/>
    </row>
    <row r="47" spans="2:9" x14ac:dyDescent="0.25">
      <c r="B47" s="190"/>
      <c r="C47" s="190"/>
      <c r="D47" s="190"/>
      <c r="E47" s="191"/>
      <c r="F47" s="190"/>
      <c r="G47" s="182"/>
      <c r="H47" s="94"/>
    </row>
    <row r="48" spans="2:9" x14ac:dyDescent="0.25">
      <c r="B48" s="190"/>
      <c r="C48" s="190"/>
      <c r="D48" s="190"/>
      <c r="E48" s="191"/>
      <c r="F48" s="190"/>
      <c r="G48" s="182"/>
      <c r="H48" s="94"/>
    </row>
    <row r="49" spans="2:8" x14ac:dyDescent="0.25">
      <c r="B49" s="190"/>
      <c r="C49" s="190"/>
      <c r="D49" s="190"/>
      <c r="E49" s="191"/>
      <c r="F49" s="190"/>
      <c r="G49" s="182"/>
      <c r="H49" s="94"/>
    </row>
    <row r="50" spans="2:8" x14ac:dyDescent="0.25">
      <c r="B50" s="190"/>
      <c r="C50" s="190"/>
      <c r="D50" s="190"/>
      <c r="E50" s="191"/>
      <c r="F50" s="190"/>
      <c r="G50" s="182"/>
      <c r="H50" s="94"/>
    </row>
    <row r="51" spans="2:8" x14ac:dyDescent="0.25">
      <c r="B51" s="190"/>
      <c r="C51" s="190"/>
      <c r="D51" s="190"/>
      <c r="E51" s="191"/>
      <c r="F51" s="190"/>
      <c r="G51" s="182"/>
      <c r="H51" s="94"/>
    </row>
    <row r="52" spans="2:8" x14ac:dyDescent="0.25">
      <c r="B52" s="190"/>
      <c r="C52" s="190"/>
      <c r="D52" s="190"/>
      <c r="E52" s="191"/>
      <c r="F52" s="190"/>
      <c r="G52" s="182"/>
      <c r="H52" s="94"/>
    </row>
    <row r="53" spans="2:8" x14ac:dyDescent="0.25">
      <c r="B53" s="190"/>
      <c r="C53" s="190"/>
      <c r="D53" s="190"/>
      <c r="E53" s="191"/>
      <c r="F53" s="190"/>
      <c r="G53" s="182"/>
      <c r="H53" s="94"/>
    </row>
    <row r="54" spans="2:8" x14ac:dyDescent="0.25">
      <c r="B54" s="190"/>
      <c r="C54" s="190"/>
      <c r="D54" s="190"/>
      <c r="E54" s="191"/>
      <c r="F54" s="190"/>
      <c r="G54" s="182"/>
      <c r="H54" s="94"/>
    </row>
    <row r="55" spans="2:8" x14ac:dyDescent="0.25">
      <c r="B55" s="190"/>
      <c r="C55" s="190"/>
      <c r="D55" s="190"/>
      <c r="E55" s="191"/>
      <c r="F55" s="190"/>
      <c r="G55" s="182"/>
      <c r="H55" s="94"/>
    </row>
    <row r="56" spans="2:8" x14ac:dyDescent="0.25">
      <c r="B56" s="190"/>
      <c r="C56" s="190"/>
      <c r="D56" s="190"/>
      <c r="E56" s="191"/>
      <c r="F56" s="190"/>
      <c r="G56" s="182"/>
      <c r="H56" s="94"/>
    </row>
    <row r="57" spans="2:8" x14ac:dyDescent="0.25">
      <c r="B57" s="190"/>
      <c r="C57" s="190"/>
      <c r="D57" s="190"/>
      <c r="E57" s="191"/>
      <c r="F57" s="190"/>
      <c r="G57" s="182"/>
      <c r="H57" s="94"/>
    </row>
    <row r="58" spans="2:8" x14ac:dyDescent="0.25">
      <c r="B58" s="190"/>
      <c r="C58" s="190"/>
      <c r="D58" s="190"/>
      <c r="E58" s="191"/>
      <c r="F58" s="190"/>
      <c r="G58" s="182"/>
      <c r="H58" s="94"/>
    </row>
    <row r="59" spans="2:8" x14ac:dyDescent="0.25">
      <c r="B59" s="190"/>
      <c r="C59" s="190"/>
      <c r="D59" s="190"/>
      <c r="E59" s="191"/>
      <c r="F59" s="190"/>
      <c r="G59" s="182"/>
      <c r="H59" s="94"/>
    </row>
    <row r="60" spans="2:8" x14ac:dyDescent="0.25">
      <c r="B60" s="190"/>
      <c r="C60" s="190"/>
      <c r="D60" s="190"/>
      <c r="E60" s="191"/>
      <c r="F60" s="190"/>
      <c r="G60" s="182"/>
      <c r="H60" s="94"/>
    </row>
    <row r="61" spans="2:8" x14ac:dyDescent="0.25">
      <c r="B61" s="190"/>
      <c r="C61" s="190"/>
      <c r="D61" s="190"/>
      <c r="E61" s="191"/>
      <c r="F61" s="190"/>
      <c r="G61" s="182"/>
      <c r="H61" s="94"/>
    </row>
    <row r="62" spans="2:8" x14ac:dyDescent="0.25">
      <c r="B62" s="190"/>
      <c r="C62" s="190"/>
      <c r="D62" s="190"/>
      <c r="E62" s="191"/>
      <c r="F62" s="190"/>
      <c r="G62" s="182"/>
      <c r="H62" s="94"/>
    </row>
    <row r="63" spans="2:8" x14ac:dyDescent="0.25">
      <c r="B63" s="190"/>
      <c r="C63" s="190"/>
      <c r="D63" s="190"/>
      <c r="E63" s="191"/>
      <c r="F63" s="190"/>
      <c r="G63" s="182"/>
      <c r="H63" s="94"/>
    </row>
    <row r="64" spans="2:8" x14ac:dyDescent="0.25">
      <c r="B64" s="190"/>
      <c r="C64" s="190"/>
      <c r="D64" s="190"/>
      <c r="E64" s="191"/>
      <c r="F64" s="190"/>
      <c r="G64" s="182"/>
      <c r="H64" s="94"/>
    </row>
    <row r="65" spans="2:8" x14ac:dyDescent="0.25">
      <c r="B65" s="190"/>
      <c r="C65" s="190"/>
      <c r="D65" s="190"/>
      <c r="E65" s="191"/>
      <c r="F65" s="190"/>
      <c r="G65" s="182"/>
      <c r="H65" s="94"/>
    </row>
    <row r="66" spans="2:8" x14ac:dyDescent="0.25">
      <c r="B66" s="190"/>
      <c r="C66" s="190"/>
      <c r="D66" s="190"/>
      <c r="E66" s="191"/>
      <c r="F66" s="190"/>
      <c r="G66" s="182"/>
      <c r="H66" s="94"/>
    </row>
    <row r="67" spans="2:8" x14ac:dyDescent="0.25">
      <c r="B67" s="190"/>
      <c r="C67" s="190"/>
      <c r="D67" s="190"/>
      <c r="E67" s="191"/>
      <c r="F67" s="190"/>
      <c r="G67" s="182"/>
      <c r="H67" s="94"/>
    </row>
    <row r="68" spans="2:8" x14ac:dyDescent="0.25">
      <c r="B68" s="190"/>
      <c r="C68" s="190"/>
      <c r="D68" s="190"/>
      <c r="E68" s="191"/>
      <c r="F68" s="190"/>
      <c r="G68" s="182"/>
      <c r="H68" s="94"/>
    </row>
    <row r="69" spans="2:8" x14ac:dyDescent="0.25">
      <c r="B69" s="190"/>
      <c r="C69" s="190"/>
      <c r="D69" s="190"/>
      <c r="E69" s="191"/>
      <c r="F69" s="190"/>
      <c r="G69" s="182"/>
      <c r="H69" s="94"/>
    </row>
    <row r="70" spans="2:8" x14ac:dyDescent="0.25">
      <c r="B70" s="190"/>
      <c r="C70" s="190"/>
      <c r="D70" s="190"/>
      <c r="E70" s="191"/>
      <c r="F70" s="190"/>
      <c r="G70" s="182"/>
      <c r="H70" s="94"/>
    </row>
    <row r="71" spans="2:8" x14ac:dyDescent="0.25">
      <c r="B71" s="190"/>
      <c r="C71" s="190"/>
      <c r="D71" s="190"/>
      <c r="E71" s="191"/>
      <c r="F71" s="190"/>
      <c r="G71" s="182"/>
      <c r="H71" s="94"/>
    </row>
    <row r="72" spans="2:8" x14ac:dyDescent="0.25">
      <c r="B72" s="190"/>
      <c r="C72" s="190"/>
      <c r="D72" s="190"/>
      <c r="E72" s="191"/>
      <c r="F72" s="190"/>
      <c r="G72" s="182"/>
      <c r="H72" s="94"/>
    </row>
    <row r="73" spans="2:8" x14ac:dyDescent="0.25">
      <c r="B73" s="190"/>
      <c r="C73" s="190"/>
      <c r="D73" s="190"/>
      <c r="E73" s="191"/>
      <c r="F73" s="190"/>
      <c r="G73" s="182"/>
      <c r="H73" s="94"/>
    </row>
    <row r="74" spans="2:8" x14ac:dyDescent="0.25">
      <c r="B74" s="190"/>
      <c r="C74" s="190"/>
      <c r="D74" s="190"/>
      <c r="E74" s="191"/>
      <c r="F74" s="190"/>
      <c r="G74" s="182"/>
      <c r="H74" s="94"/>
    </row>
    <row r="75" spans="2:8" x14ac:dyDescent="0.25">
      <c r="B75" s="190"/>
      <c r="C75" s="190"/>
      <c r="D75" s="190"/>
      <c r="E75" s="191"/>
      <c r="F75" s="190"/>
      <c r="G75" s="182"/>
      <c r="H75" s="94"/>
    </row>
    <row r="76" spans="2:8" x14ac:dyDescent="0.25">
      <c r="B76" s="190"/>
      <c r="C76" s="190"/>
      <c r="D76" s="190"/>
      <c r="E76" s="191"/>
      <c r="F76" s="190"/>
      <c r="G76" s="182"/>
      <c r="H76" s="94"/>
    </row>
    <row r="77" spans="2:8" x14ac:dyDescent="0.25">
      <c r="B77" s="190"/>
      <c r="C77" s="190"/>
      <c r="D77" s="190"/>
      <c r="E77" s="191"/>
      <c r="F77" s="190"/>
      <c r="G77" s="182"/>
      <c r="H77" s="94"/>
    </row>
    <row r="78" spans="2:8" x14ac:dyDescent="0.25">
      <c r="B78" s="190"/>
      <c r="C78" s="190"/>
      <c r="D78" s="190"/>
      <c r="E78" s="191"/>
      <c r="F78" s="190"/>
      <c r="G78" s="182"/>
      <c r="H78" s="94"/>
    </row>
    <row r="79" spans="2:8" x14ac:dyDescent="0.25">
      <c r="B79" s="190"/>
      <c r="C79" s="190"/>
      <c r="D79" s="190"/>
      <c r="E79" s="191"/>
      <c r="F79" s="190"/>
      <c r="G79" s="182"/>
      <c r="H79" s="94"/>
    </row>
    <row r="80" spans="2:8" x14ac:dyDescent="0.25">
      <c r="B80" s="190"/>
      <c r="C80" s="190"/>
      <c r="D80" s="190"/>
      <c r="E80" s="191"/>
      <c r="F80" s="190"/>
      <c r="G80" s="182"/>
      <c r="H80" s="94"/>
    </row>
    <row r="81" spans="2:8" x14ac:dyDescent="0.25">
      <c r="B81" s="190"/>
      <c r="C81" s="190"/>
      <c r="D81" s="190"/>
      <c r="E81" s="191"/>
      <c r="F81" s="190"/>
      <c r="G81" s="182"/>
      <c r="H81" s="94"/>
    </row>
    <row r="82" spans="2:8" x14ac:dyDescent="0.25">
      <c r="B82" s="190"/>
      <c r="C82" s="190"/>
      <c r="D82" s="190"/>
      <c r="E82" s="191"/>
      <c r="F82" s="190"/>
      <c r="G82" s="182"/>
      <c r="H82" s="94"/>
    </row>
    <row r="83" spans="2:8" x14ac:dyDescent="0.25">
      <c r="B83" s="190"/>
      <c r="C83" s="190"/>
      <c r="D83" s="190"/>
      <c r="E83" s="191"/>
      <c r="F83" s="190"/>
      <c r="G83" s="182"/>
      <c r="H83" s="94"/>
    </row>
    <row r="84" spans="2:8" x14ac:dyDescent="0.25">
      <c r="B84" s="190"/>
      <c r="C84" s="190"/>
      <c r="D84" s="190"/>
      <c r="E84" s="191"/>
      <c r="F84" s="190"/>
      <c r="G84" s="182"/>
      <c r="H84" s="94"/>
    </row>
    <row r="85" spans="2:8" x14ac:dyDescent="0.25">
      <c r="B85" s="190"/>
      <c r="C85" s="190"/>
      <c r="D85" s="190"/>
      <c r="E85" s="191"/>
      <c r="F85" s="190"/>
      <c r="G85" s="182"/>
      <c r="H85" s="94"/>
    </row>
    <row r="86" spans="2:8" x14ac:dyDescent="0.25">
      <c r="B86" s="190"/>
      <c r="C86" s="190"/>
      <c r="D86" s="190"/>
      <c r="E86" s="191"/>
      <c r="F86" s="190"/>
      <c r="G86" s="182"/>
      <c r="H86" s="94"/>
    </row>
    <row r="87" spans="2:8" x14ac:dyDescent="0.25">
      <c r="B87" s="190"/>
      <c r="C87" s="190"/>
      <c r="D87" s="190"/>
      <c r="E87" s="191"/>
      <c r="F87" s="190"/>
      <c r="G87" s="182"/>
      <c r="H87" s="94"/>
    </row>
    <row r="88" spans="2:8" x14ac:dyDescent="0.25">
      <c r="B88" s="190"/>
      <c r="C88" s="190"/>
      <c r="D88" s="190"/>
      <c r="E88" s="191"/>
      <c r="F88" s="190"/>
      <c r="G88" s="182"/>
      <c r="H88" s="94"/>
    </row>
    <row r="89" spans="2:8" x14ac:dyDescent="0.25">
      <c r="B89" s="190"/>
      <c r="C89" s="190"/>
      <c r="D89" s="190"/>
      <c r="E89" s="191"/>
      <c r="F89" s="190"/>
      <c r="G89" s="182"/>
      <c r="H89" s="94"/>
    </row>
    <row r="90" spans="2:8" x14ac:dyDescent="0.25">
      <c r="B90" s="190"/>
      <c r="C90" s="190"/>
      <c r="D90" s="190"/>
      <c r="E90" s="191"/>
      <c r="F90" s="190"/>
      <c r="G90" s="182"/>
      <c r="H90" s="94"/>
    </row>
    <row r="91" spans="2:8" x14ac:dyDescent="0.25">
      <c r="B91" s="190"/>
      <c r="C91" s="190"/>
      <c r="D91" s="190"/>
      <c r="E91" s="191"/>
      <c r="F91" s="190"/>
      <c r="G91" s="182"/>
      <c r="H91" s="94"/>
    </row>
    <row r="92" spans="2:8" x14ac:dyDescent="0.25">
      <c r="B92" s="190"/>
      <c r="C92" s="190"/>
      <c r="D92" s="190"/>
      <c r="E92" s="191"/>
      <c r="F92" s="190"/>
      <c r="G92" s="182"/>
      <c r="H92" s="94"/>
    </row>
    <row r="93" spans="2:8" x14ac:dyDescent="0.25">
      <c r="B93" s="190"/>
      <c r="C93" s="190"/>
      <c r="D93" s="190"/>
      <c r="E93" s="191"/>
      <c r="F93" s="190"/>
      <c r="G93" s="182"/>
      <c r="H93" s="94"/>
    </row>
    <row r="94" spans="2:8" x14ac:dyDescent="0.25">
      <c r="B94" s="190"/>
      <c r="C94" s="190"/>
      <c r="D94" s="190"/>
      <c r="E94" s="191"/>
      <c r="F94" s="190"/>
      <c r="G94" s="182"/>
      <c r="H94" s="94"/>
    </row>
    <row r="95" spans="2:8" x14ac:dyDescent="0.25">
      <c r="B95" s="190"/>
      <c r="C95" s="190"/>
      <c r="D95" s="190"/>
      <c r="E95" s="191"/>
      <c r="F95" s="190"/>
      <c r="G95" s="182"/>
      <c r="H95" s="94"/>
    </row>
    <row r="96" spans="2:8" x14ac:dyDescent="0.25">
      <c r="B96" s="190"/>
      <c r="C96" s="190"/>
      <c r="D96" s="190"/>
      <c r="E96" s="191"/>
      <c r="F96" s="190"/>
      <c r="G96" s="182"/>
      <c r="H96" s="94"/>
    </row>
    <row r="97" spans="2:8" x14ac:dyDescent="0.25">
      <c r="B97" s="190"/>
      <c r="C97" s="190"/>
      <c r="D97" s="190"/>
      <c r="E97" s="191"/>
      <c r="F97" s="190"/>
      <c r="G97" s="182"/>
      <c r="H97" s="94"/>
    </row>
    <row r="98" spans="2:8" x14ac:dyDescent="0.25">
      <c r="B98" s="190"/>
      <c r="C98" s="190"/>
      <c r="D98" s="190"/>
      <c r="E98" s="191"/>
      <c r="F98" s="190"/>
      <c r="G98" s="182"/>
      <c r="H98" s="94"/>
    </row>
    <row r="99" spans="2:8" x14ac:dyDescent="0.25">
      <c r="B99" s="190"/>
      <c r="C99" s="190"/>
      <c r="D99" s="190"/>
      <c r="E99" s="191"/>
      <c r="F99" s="190"/>
      <c r="G99" s="182"/>
      <c r="H99" s="94"/>
    </row>
    <row r="100" spans="2:8" x14ac:dyDescent="0.25">
      <c r="B100" s="190"/>
      <c r="C100" s="190"/>
      <c r="D100" s="190"/>
      <c r="E100" s="191"/>
      <c r="F100" s="190"/>
      <c r="G100" s="182"/>
      <c r="H100" s="94"/>
    </row>
    <row r="101" spans="2:8" x14ac:dyDescent="0.25">
      <c r="B101" s="190"/>
      <c r="C101" s="190"/>
      <c r="D101" s="190"/>
      <c r="E101" s="191"/>
      <c r="F101" s="190"/>
      <c r="G101" s="182"/>
      <c r="H101" s="94"/>
    </row>
    <row r="102" spans="2:8" x14ac:dyDescent="0.25">
      <c r="B102" s="190"/>
      <c r="C102" s="190"/>
      <c r="D102" s="190"/>
      <c r="E102" s="191"/>
      <c r="F102" s="190"/>
      <c r="G102" s="182"/>
      <c r="H102" s="94"/>
    </row>
    <row r="103" spans="2:8" x14ac:dyDescent="0.25">
      <c r="B103" s="190"/>
      <c r="C103" s="190"/>
      <c r="D103" s="190"/>
      <c r="E103" s="191"/>
      <c r="F103" s="190"/>
      <c r="G103" s="182"/>
      <c r="H103" s="94"/>
    </row>
    <row r="104" spans="2:8" x14ac:dyDescent="0.25">
      <c r="B104" s="190"/>
      <c r="C104" s="190"/>
      <c r="D104" s="190"/>
      <c r="E104" s="191"/>
      <c r="F104" s="190"/>
      <c r="G104" s="182"/>
      <c r="H104" s="94"/>
    </row>
    <row r="105" spans="2:8" x14ac:dyDescent="0.25">
      <c r="B105" s="190"/>
      <c r="C105" s="190"/>
      <c r="D105" s="190"/>
      <c r="E105" s="191"/>
      <c r="F105" s="190"/>
      <c r="G105" s="182"/>
      <c r="H105" s="94"/>
    </row>
    <row r="106" spans="2:8" x14ac:dyDescent="0.25">
      <c r="B106" s="190"/>
      <c r="C106" s="190"/>
      <c r="D106" s="190"/>
      <c r="E106" s="191"/>
      <c r="F106" s="190"/>
      <c r="G106" s="182"/>
      <c r="H106" s="94"/>
    </row>
    <row r="107" spans="2:8" x14ac:dyDescent="0.25">
      <c r="B107" s="190"/>
      <c r="C107" s="190"/>
      <c r="D107" s="190"/>
      <c r="E107" s="191"/>
      <c r="F107" s="190"/>
      <c r="G107" s="182"/>
      <c r="H107" s="94"/>
    </row>
    <row r="108" spans="2:8" x14ac:dyDescent="0.25">
      <c r="B108" s="190"/>
      <c r="C108" s="190"/>
      <c r="D108" s="190"/>
      <c r="E108" s="191"/>
      <c r="F108" s="190"/>
      <c r="G108" s="182"/>
      <c r="H108" s="94"/>
    </row>
    <row r="109" spans="2:8" x14ac:dyDescent="0.25">
      <c r="B109" s="190"/>
      <c r="C109" s="190"/>
      <c r="D109" s="190"/>
      <c r="E109" s="191"/>
      <c r="F109" s="190"/>
      <c r="G109" s="182"/>
      <c r="H109" s="94"/>
    </row>
    <row r="110" spans="2:8" x14ac:dyDescent="0.25">
      <c r="B110" s="190"/>
      <c r="C110" s="190"/>
      <c r="D110" s="190"/>
      <c r="E110" s="191"/>
      <c r="F110" s="190"/>
      <c r="G110" s="182"/>
      <c r="H110" s="94"/>
    </row>
    <row r="111" spans="2:8" x14ac:dyDescent="0.25">
      <c r="B111" s="190"/>
      <c r="C111" s="190"/>
      <c r="D111" s="190"/>
      <c r="E111" s="191"/>
      <c r="F111" s="190"/>
      <c r="G111" s="182"/>
      <c r="H111" s="94"/>
    </row>
    <row r="112" spans="2:8" x14ac:dyDescent="0.25">
      <c r="B112" s="190"/>
      <c r="C112" s="190"/>
      <c r="D112" s="190"/>
      <c r="E112" s="191"/>
      <c r="F112" s="190"/>
      <c r="G112" s="182"/>
      <c r="H112" s="94"/>
    </row>
    <row r="113" spans="2:8" x14ac:dyDescent="0.25">
      <c r="B113" s="190"/>
      <c r="C113" s="190"/>
      <c r="D113" s="190"/>
      <c r="E113" s="191"/>
      <c r="F113" s="190"/>
      <c r="G113" s="182"/>
      <c r="H113" s="94"/>
    </row>
    <row r="114" spans="2:8" x14ac:dyDescent="0.25">
      <c r="B114" s="190"/>
      <c r="C114" s="190"/>
      <c r="D114" s="190"/>
      <c r="E114" s="191"/>
      <c r="F114" s="190"/>
      <c r="G114" s="182"/>
      <c r="H114" s="94"/>
    </row>
    <row r="115" spans="2:8" x14ac:dyDescent="0.25">
      <c r="B115" s="190"/>
      <c r="C115" s="190"/>
      <c r="D115" s="190"/>
      <c r="E115" s="191"/>
      <c r="F115" s="190"/>
      <c r="G115" s="182"/>
      <c r="H115" s="94"/>
    </row>
    <row r="116" spans="2:8" x14ac:dyDescent="0.25">
      <c r="B116" s="190"/>
      <c r="C116" s="190"/>
      <c r="D116" s="190"/>
      <c r="E116" s="191"/>
      <c r="F116" s="190"/>
      <c r="G116" s="182"/>
      <c r="H116" s="94"/>
    </row>
    <row r="117" spans="2:8" x14ac:dyDescent="0.25">
      <c r="B117" s="190"/>
      <c r="C117" s="190"/>
      <c r="D117" s="190"/>
      <c r="E117" s="191"/>
      <c r="F117" s="190"/>
      <c r="G117" s="182"/>
      <c r="H117" s="94"/>
    </row>
    <row r="118" spans="2:8" x14ac:dyDescent="0.25">
      <c r="B118" s="190"/>
      <c r="C118" s="190"/>
      <c r="D118" s="190"/>
      <c r="E118" s="191"/>
      <c r="F118" s="190"/>
      <c r="G118" s="182"/>
      <c r="H118" s="94"/>
    </row>
    <row r="119" spans="2:8" x14ac:dyDescent="0.25">
      <c r="B119" s="190"/>
      <c r="C119" s="190"/>
      <c r="D119" s="190"/>
      <c r="E119" s="191"/>
      <c r="F119" s="190"/>
      <c r="G119" s="182"/>
      <c r="H119" s="94"/>
    </row>
    <row r="120" spans="2:8" x14ac:dyDescent="0.25">
      <c r="B120" s="190"/>
      <c r="C120" s="190"/>
      <c r="D120" s="190"/>
      <c r="E120" s="191"/>
      <c r="F120" s="190"/>
      <c r="G120" s="182"/>
      <c r="H120" s="94"/>
    </row>
    <row r="121" spans="2:8" x14ac:dyDescent="0.25">
      <c r="B121" s="190"/>
      <c r="C121" s="190"/>
      <c r="D121" s="190"/>
      <c r="E121" s="191"/>
      <c r="F121" s="190"/>
      <c r="G121" s="182"/>
      <c r="H121" s="94"/>
    </row>
    <row r="122" spans="2:8" x14ac:dyDescent="0.25">
      <c r="B122" s="190"/>
      <c r="C122" s="190"/>
      <c r="D122" s="190"/>
      <c r="E122" s="191"/>
      <c r="F122" s="190"/>
      <c r="G122" s="182"/>
      <c r="H122" s="94"/>
    </row>
    <row r="123" spans="2:8" x14ac:dyDescent="0.25">
      <c r="B123" s="190"/>
      <c r="C123" s="190"/>
      <c r="D123" s="190"/>
      <c r="E123" s="191"/>
      <c r="F123" s="190"/>
      <c r="G123" s="182"/>
      <c r="H123" s="94"/>
    </row>
    <row r="124" spans="2:8" x14ac:dyDescent="0.25">
      <c r="B124" s="190"/>
      <c r="C124" s="190"/>
      <c r="D124" s="190"/>
      <c r="E124" s="191"/>
      <c r="F124" s="190"/>
      <c r="G124" s="182"/>
      <c r="H124" s="94"/>
    </row>
    <row r="125" spans="2:8" x14ac:dyDescent="0.25">
      <c r="B125" s="190"/>
      <c r="C125" s="190"/>
      <c r="D125" s="190"/>
      <c r="E125" s="191"/>
      <c r="F125" s="190"/>
      <c r="G125" s="182"/>
      <c r="H125" s="94"/>
    </row>
    <row r="126" spans="2:8" x14ac:dyDescent="0.25">
      <c r="B126" s="190"/>
      <c r="C126" s="190"/>
      <c r="D126" s="190"/>
      <c r="E126" s="191"/>
      <c r="F126" s="190"/>
      <c r="G126" s="182"/>
      <c r="H126" s="94"/>
    </row>
    <row r="127" spans="2:8" x14ac:dyDescent="0.25">
      <c r="B127" s="190"/>
      <c r="C127" s="190"/>
      <c r="D127" s="190"/>
      <c r="E127" s="191"/>
      <c r="F127" s="190"/>
      <c r="G127" s="182"/>
      <c r="H127" s="94"/>
    </row>
    <row r="128" spans="2:8" x14ac:dyDescent="0.25">
      <c r="B128" s="190"/>
      <c r="C128" s="190"/>
      <c r="D128" s="190"/>
      <c r="E128" s="191"/>
      <c r="F128" s="190"/>
      <c r="G128" s="182"/>
      <c r="H128" s="94"/>
    </row>
    <row r="129" spans="2:8" x14ac:dyDescent="0.25">
      <c r="B129" s="190"/>
      <c r="C129" s="190"/>
      <c r="D129" s="190"/>
      <c r="E129" s="191"/>
      <c r="F129" s="190"/>
      <c r="G129" s="182"/>
      <c r="H129" s="94"/>
    </row>
    <row r="130" spans="2:8" x14ac:dyDescent="0.25">
      <c r="B130" s="190"/>
      <c r="C130" s="190"/>
      <c r="D130" s="190"/>
      <c r="E130" s="191"/>
      <c r="F130" s="190"/>
      <c r="G130" s="182"/>
      <c r="H130" s="94"/>
    </row>
    <row r="131" spans="2:8" x14ac:dyDescent="0.25">
      <c r="B131" s="190"/>
      <c r="C131" s="190"/>
      <c r="D131" s="190"/>
      <c r="E131" s="191"/>
      <c r="F131" s="190"/>
      <c r="G131" s="182"/>
      <c r="H131" s="94"/>
    </row>
    <row r="132" spans="2:8" x14ac:dyDescent="0.25">
      <c r="B132" s="190"/>
      <c r="C132" s="190"/>
      <c r="D132" s="190"/>
      <c r="E132" s="191"/>
      <c r="F132" s="190"/>
      <c r="G132" s="182"/>
      <c r="H132" s="94"/>
    </row>
    <row r="133" spans="2:8" x14ac:dyDescent="0.25">
      <c r="B133" s="190"/>
      <c r="C133" s="190"/>
      <c r="D133" s="190"/>
      <c r="E133" s="191"/>
      <c r="F133" s="190"/>
      <c r="G133" s="182"/>
      <c r="H133" s="94"/>
    </row>
    <row r="134" spans="2:8" x14ac:dyDescent="0.25">
      <c r="B134" s="190"/>
      <c r="C134" s="190"/>
      <c r="D134" s="190"/>
      <c r="E134" s="191"/>
      <c r="F134" s="190"/>
      <c r="G134" s="182"/>
      <c r="H134" s="94"/>
    </row>
    <row r="135" spans="2:8" x14ac:dyDescent="0.25">
      <c r="B135" s="190"/>
      <c r="C135" s="190"/>
      <c r="D135" s="190"/>
      <c r="E135" s="191"/>
      <c r="F135" s="190"/>
      <c r="G135" s="182"/>
      <c r="H135" s="94"/>
    </row>
    <row r="136" spans="2:8" x14ac:dyDescent="0.25">
      <c r="B136" s="190"/>
      <c r="C136" s="190"/>
      <c r="D136" s="190"/>
      <c r="E136" s="191"/>
      <c r="F136" s="190"/>
      <c r="G136" s="182"/>
      <c r="H136" s="94"/>
    </row>
    <row r="137" spans="2:8" x14ac:dyDescent="0.25">
      <c r="B137" s="190"/>
      <c r="C137" s="190"/>
      <c r="D137" s="190"/>
      <c r="E137" s="191"/>
      <c r="F137" s="190"/>
      <c r="G137" s="182"/>
      <c r="H137" s="94"/>
    </row>
    <row r="138" spans="2:8" x14ac:dyDescent="0.25">
      <c r="B138" s="190"/>
      <c r="C138" s="190"/>
      <c r="D138" s="190"/>
      <c r="E138" s="191"/>
      <c r="F138" s="190"/>
      <c r="G138" s="182"/>
      <c r="H138" s="94"/>
    </row>
    <row r="139" spans="2:8" x14ac:dyDescent="0.25">
      <c r="B139" s="190"/>
      <c r="C139" s="190"/>
      <c r="D139" s="190"/>
      <c r="E139" s="191"/>
      <c r="F139" s="190"/>
      <c r="G139" s="182"/>
      <c r="H139" s="94"/>
    </row>
    <row r="140" spans="2:8" x14ac:dyDescent="0.25">
      <c r="B140" s="190"/>
      <c r="C140" s="190"/>
      <c r="D140" s="190"/>
      <c r="E140" s="191"/>
      <c r="F140" s="190"/>
      <c r="G140" s="182"/>
      <c r="H140" s="94"/>
    </row>
    <row r="141" spans="2:8" x14ac:dyDescent="0.25">
      <c r="B141" s="190"/>
      <c r="C141" s="190"/>
      <c r="D141" s="190"/>
      <c r="E141" s="191"/>
      <c r="F141" s="190"/>
      <c r="G141" s="182"/>
      <c r="H141" s="94"/>
    </row>
    <row r="142" spans="2:8" x14ac:dyDescent="0.25">
      <c r="B142" s="190"/>
      <c r="C142" s="190"/>
      <c r="D142" s="190"/>
      <c r="E142" s="191"/>
      <c r="F142" s="190"/>
      <c r="G142" s="182"/>
      <c r="H142" s="94"/>
    </row>
    <row r="143" spans="2:8" x14ac:dyDescent="0.25">
      <c r="B143" s="190"/>
      <c r="C143" s="190"/>
      <c r="D143" s="190"/>
      <c r="E143" s="191"/>
      <c r="F143" s="190"/>
      <c r="G143" s="182"/>
      <c r="H143" s="94"/>
    </row>
    <row r="144" spans="2:8" x14ac:dyDescent="0.25">
      <c r="B144" s="190"/>
      <c r="C144" s="190"/>
      <c r="D144" s="190"/>
      <c r="E144" s="191"/>
      <c r="F144" s="190"/>
      <c r="G144" s="182"/>
      <c r="H144" s="94"/>
    </row>
    <row r="145" spans="2:8" x14ac:dyDescent="0.25">
      <c r="B145" s="190"/>
      <c r="C145" s="190"/>
      <c r="D145" s="190"/>
      <c r="E145" s="191"/>
      <c r="F145" s="190"/>
      <c r="G145" s="182"/>
      <c r="H145" s="94"/>
    </row>
    <row r="146" spans="2:8" x14ac:dyDescent="0.25">
      <c r="B146" s="190"/>
      <c r="C146" s="190"/>
      <c r="D146" s="190"/>
      <c r="E146" s="191"/>
      <c r="F146" s="190"/>
      <c r="G146" s="182"/>
      <c r="H146" s="94"/>
    </row>
    <row r="147" spans="2:8" x14ac:dyDescent="0.25">
      <c r="B147" s="190"/>
      <c r="C147" s="190"/>
      <c r="D147" s="190"/>
      <c r="E147" s="191"/>
      <c r="F147" s="190"/>
      <c r="G147" s="182"/>
      <c r="H147" s="94"/>
    </row>
    <row r="148" spans="2:8" x14ac:dyDescent="0.25">
      <c r="B148" s="190"/>
      <c r="C148" s="190"/>
      <c r="D148" s="190"/>
      <c r="E148" s="191"/>
      <c r="F148" s="190"/>
      <c r="G148" s="182"/>
      <c r="H148" s="94"/>
    </row>
    <row r="149" spans="2:8" x14ac:dyDescent="0.25">
      <c r="B149" s="190"/>
      <c r="C149" s="190"/>
      <c r="D149" s="190"/>
      <c r="E149" s="191"/>
      <c r="F149" s="190"/>
      <c r="G149" s="182"/>
      <c r="H149" s="94"/>
    </row>
    <row r="150" spans="2:8" x14ac:dyDescent="0.25">
      <c r="B150" s="190"/>
      <c r="C150" s="190"/>
      <c r="D150" s="190"/>
      <c r="E150" s="191"/>
      <c r="F150" s="190"/>
      <c r="G150" s="182"/>
      <c r="H150" s="94"/>
    </row>
    <row r="151" spans="2:8" x14ac:dyDescent="0.25">
      <c r="B151" s="190"/>
      <c r="C151" s="190"/>
      <c r="D151" s="190"/>
      <c r="E151" s="191"/>
      <c r="F151" s="190"/>
      <c r="G151" s="182"/>
      <c r="H151" s="94"/>
    </row>
    <row r="152" spans="2:8" x14ac:dyDescent="0.25">
      <c r="B152" s="190"/>
      <c r="C152" s="190"/>
      <c r="D152" s="190"/>
      <c r="E152" s="191"/>
      <c r="F152" s="190"/>
      <c r="G152" s="182"/>
      <c r="H152" s="94"/>
    </row>
    <row r="153" spans="2:8" x14ac:dyDescent="0.25">
      <c r="B153" s="190"/>
      <c r="C153" s="190"/>
      <c r="D153" s="190"/>
      <c r="E153" s="191"/>
      <c r="F153" s="190"/>
      <c r="G153" s="182"/>
      <c r="H153" s="94"/>
    </row>
    <row r="154" spans="2:8" x14ac:dyDescent="0.25">
      <c r="B154" s="190"/>
      <c r="C154" s="190"/>
      <c r="D154" s="190"/>
      <c r="E154" s="191"/>
      <c r="F154" s="190"/>
      <c r="G154" s="182"/>
      <c r="H154" s="94"/>
    </row>
    <row r="155" spans="2:8" x14ac:dyDescent="0.25">
      <c r="B155" s="190"/>
      <c r="C155" s="190"/>
      <c r="D155" s="190"/>
      <c r="E155" s="191"/>
      <c r="F155" s="190"/>
      <c r="G155" s="182"/>
      <c r="H155" s="94"/>
    </row>
    <row r="156" spans="2:8" x14ac:dyDescent="0.25">
      <c r="B156" s="190"/>
      <c r="C156" s="190"/>
      <c r="D156" s="190"/>
      <c r="E156" s="191"/>
      <c r="F156" s="190"/>
      <c r="G156" s="182"/>
      <c r="H156" s="94"/>
    </row>
    <row r="157" spans="2:8" x14ac:dyDescent="0.25">
      <c r="B157" s="190"/>
      <c r="C157" s="190"/>
      <c r="D157" s="190"/>
      <c r="E157" s="191"/>
      <c r="F157" s="190"/>
      <c r="G157" s="182"/>
      <c r="H157" s="94"/>
    </row>
    <row r="158" spans="2:8" x14ac:dyDescent="0.25">
      <c r="B158" s="190"/>
      <c r="C158" s="190"/>
      <c r="D158" s="190"/>
      <c r="E158" s="191"/>
      <c r="F158" s="190"/>
      <c r="G158" s="182"/>
      <c r="H158" s="94"/>
    </row>
    <row r="159" spans="2:8" x14ac:dyDescent="0.25">
      <c r="B159" s="190"/>
      <c r="C159" s="190"/>
      <c r="D159" s="190"/>
      <c r="E159" s="191"/>
      <c r="F159" s="190"/>
      <c r="G159" s="182"/>
      <c r="H159" s="94"/>
    </row>
    <row r="160" spans="2:8" x14ac:dyDescent="0.25">
      <c r="B160" s="190"/>
      <c r="C160" s="190"/>
      <c r="D160" s="190"/>
      <c r="E160" s="191"/>
      <c r="F160" s="190"/>
      <c r="G160" s="182"/>
      <c r="H160" s="94"/>
    </row>
    <row r="161" spans="2:8" x14ac:dyDescent="0.25">
      <c r="B161" s="190"/>
      <c r="C161" s="190"/>
      <c r="D161" s="190"/>
      <c r="E161" s="191"/>
      <c r="F161" s="190"/>
      <c r="G161" s="182"/>
      <c r="H161" s="94"/>
    </row>
    <row r="162" spans="2:8" x14ac:dyDescent="0.25">
      <c r="B162" s="190"/>
      <c r="C162" s="190"/>
      <c r="D162" s="190"/>
      <c r="E162" s="191"/>
      <c r="F162" s="190"/>
      <c r="G162" s="182"/>
      <c r="H162" s="94"/>
    </row>
    <row r="163" spans="2:8" x14ac:dyDescent="0.25">
      <c r="B163" s="190"/>
      <c r="C163" s="190"/>
      <c r="D163" s="190"/>
      <c r="E163" s="191"/>
      <c r="F163" s="190"/>
      <c r="G163" s="182"/>
      <c r="H163" s="94"/>
    </row>
    <row r="164" spans="2:8" x14ac:dyDescent="0.25">
      <c r="B164" s="190"/>
      <c r="C164" s="190"/>
      <c r="D164" s="190"/>
      <c r="E164" s="191"/>
      <c r="F164" s="190"/>
      <c r="G164" s="182"/>
      <c r="H164" s="94"/>
    </row>
    <row r="165" spans="2:8" x14ac:dyDescent="0.25">
      <c r="B165" s="190"/>
      <c r="C165" s="190"/>
      <c r="D165" s="190"/>
      <c r="E165" s="191"/>
      <c r="F165" s="190"/>
      <c r="G165" s="182"/>
      <c r="H165" s="94"/>
    </row>
    <row r="166" spans="2:8" x14ac:dyDescent="0.25">
      <c r="B166" s="190"/>
      <c r="C166" s="190"/>
      <c r="D166" s="190"/>
      <c r="E166" s="191"/>
      <c r="F166" s="190"/>
      <c r="G166" s="182"/>
      <c r="H166" s="94"/>
    </row>
    <row r="167" spans="2:8" x14ac:dyDescent="0.25">
      <c r="B167" s="190"/>
      <c r="C167" s="190"/>
      <c r="D167" s="190"/>
      <c r="E167" s="191"/>
      <c r="F167" s="190"/>
      <c r="G167" s="182"/>
      <c r="H167" s="94"/>
    </row>
    <row r="168" spans="2:8" x14ac:dyDescent="0.25">
      <c r="B168" s="190"/>
      <c r="C168" s="190"/>
      <c r="D168" s="190"/>
      <c r="E168" s="191"/>
      <c r="F168" s="190"/>
      <c r="G168" s="182"/>
      <c r="H168" s="94"/>
    </row>
    <row r="169" spans="2:8" x14ac:dyDescent="0.25">
      <c r="B169" s="190"/>
      <c r="C169" s="190"/>
      <c r="D169" s="190"/>
      <c r="E169" s="191"/>
      <c r="F169" s="190"/>
      <c r="G169" s="182"/>
      <c r="H169" s="94"/>
    </row>
    <row r="170" spans="2:8" x14ac:dyDescent="0.25">
      <c r="B170" s="190"/>
      <c r="C170" s="190"/>
      <c r="D170" s="190"/>
      <c r="E170" s="191"/>
      <c r="F170" s="190"/>
      <c r="G170" s="182"/>
      <c r="H170" s="94"/>
    </row>
    <row r="171" spans="2:8" x14ac:dyDescent="0.25">
      <c r="B171" s="190"/>
      <c r="C171" s="190"/>
      <c r="D171" s="190"/>
      <c r="E171" s="191"/>
      <c r="F171" s="190"/>
      <c r="G171" s="182"/>
      <c r="H171" s="94"/>
    </row>
    <row r="172" spans="2:8" x14ac:dyDescent="0.25">
      <c r="B172" s="190"/>
      <c r="C172" s="190"/>
      <c r="D172" s="190"/>
      <c r="E172" s="191"/>
      <c r="F172" s="190"/>
      <c r="G172" s="182"/>
      <c r="H172" s="94"/>
    </row>
    <row r="173" spans="2:8" x14ac:dyDescent="0.25">
      <c r="B173" s="190"/>
      <c r="C173" s="190"/>
      <c r="D173" s="190"/>
      <c r="E173" s="191"/>
      <c r="F173" s="190"/>
      <c r="G173" s="182"/>
      <c r="H173" s="94"/>
    </row>
    <row r="174" spans="2:8" x14ac:dyDescent="0.25">
      <c r="B174" s="190"/>
      <c r="C174" s="190"/>
      <c r="D174" s="190"/>
      <c r="E174" s="191"/>
      <c r="F174" s="190"/>
      <c r="G174" s="182"/>
      <c r="H174" s="94"/>
    </row>
    <row r="175" spans="2:8" x14ac:dyDescent="0.25">
      <c r="B175" s="190"/>
      <c r="C175" s="190"/>
      <c r="D175" s="190"/>
      <c r="E175" s="191"/>
      <c r="F175" s="190"/>
      <c r="G175" s="182"/>
      <c r="H175" s="94"/>
    </row>
    <row r="176" spans="2:8" x14ac:dyDescent="0.25">
      <c r="B176" s="190"/>
      <c r="C176" s="190"/>
      <c r="D176" s="190"/>
      <c r="E176" s="191"/>
      <c r="F176" s="190"/>
      <c r="G176" s="182"/>
      <c r="H176" s="94"/>
    </row>
    <row r="177" spans="2:8" x14ac:dyDescent="0.25">
      <c r="B177" s="190"/>
      <c r="C177" s="190"/>
      <c r="D177" s="190"/>
      <c r="E177" s="191"/>
      <c r="F177" s="190"/>
      <c r="G177" s="182"/>
      <c r="H177" s="94"/>
    </row>
    <row r="178" spans="2:8" x14ac:dyDescent="0.25">
      <c r="B178" s="190"/>
      <c r="C178" s="190"/>
      <c r="D178" s="190"/>
      <c r="E178" s="191"/>
      <c r="F178" s="190"/>
      <c r="G178" s="182"/>
      <c r="H178" s="94"/>
    </row>
    <row r="179" spans="2:8" x14ac:dyDescent="0.25">
      <c r="B179" s="190"/>
      <c r="C179" s="190"/>
      <c r="D179" s="190"/>
      <c r="E179" s="191"/>
      <c r="F179" s="190"/>
      <c r="G179" s="182"/>
      <c r="H179" s="94"/>
    </row>
    <row r="180" spans="2:8" x14ac:dyDescent="0.25">
      <c r="B180" s="190"/>
      <c r="C180" s="190"/>
      <c r="D180" s="190"/>
      <c r="E180" s="191"/>
      <c r="F180" s="190"/>
      <c r="G180" s="182"/>
      <c r="H180" s="94"/>
    </row>
    <row r="181" spans="2:8" x14ac:dyDescent="0.25">
      <c r="B181" s="190"/>
      <c r="C181" s="190"/>
      <c r="D181" s="190"/>
      <c r="E181" s="191"/>
      <c r="F181" s="190"/>
      <c r="G181" s="182"/>
      <c r="H181" s="94"/>
    </row>
    <row r="182" spans="2:8" x14ac:dyDescent="0.25">
      <c r="B182" s="190"/>
      <c r="C182" s="190"/>
      <c r="D182" s="190"/>
      <c r="E182" s="191"/>
      <c r="F182" s="190"/>
      <c r="G182" s="182"/>
      <c r="H182" s="94"/>
    </row>
    <row r="183" spans="2:8" x14ac:dyDescent="0.25">
      <c r="B183" s="190"/>
      <c r="C183" s="190"/>
      <c r="D183" s="190"/>
      <c r="E183" s="191"/>
      <c r="F183" s="190"/>
      <c r="G183" s="182"/>
      <c r="H183" s="94"/>
    </row>
    <row r="184" spans="2:8" x14ac:dyDescent="0.25">
      <c r="B184" s="190"/>
      <c r="C184" s="190"/>
      <c r="D184" s="190"/>
      <c r="E184" s="191"/>
      <c r="F184" s="190"/>
      <c r="G184" s="182"/>
      <c r="H184" s="94"/>
    </row>
    <row r="185" spans="2:8" x14ac:dyDescent="0.25">
      <c r="B185" s="190"/>
      <c r="C185" s="190"/>
      <c r="D185" s="190"/>
      <c r="E185" s="191"/>
      <c r="F185" s="190"/>
      <c r="G185" s="182"/>
      <c r="H185" s="94"/>
    </row>
    <row r="186" spans="2:8" x14ac:dyDescent="0.25">
      <c r="B186" s="190"/>
      <c r="C186" s="190"/>
      <c r="D186" s="190"/>
      <c r="E186" s="191"/>
      <c r="F186" s="190"/>
      <c r="G186" s="182"/>
      <c r="H186" s="94"/>
    </row>
    <row r="187" spans="2:8" x14ac:dyDescent="0.25">
      <c r="B187" s="190"/>
      <c r="C187" s="190"/>
      <c r="D187" s="190"/>
      <c r="E187" s="191"/>
      <c r="F187" s="190"/>
      <c r="G187" s="182"/>
      <c r="H187" s="94"/>
    </row>
    <row r="188" spans="2:8" x14ac:dyDescent="0.25">
      <c r="B188" s="190"/>
      <c r="C188" s="190"/>
      <c r="D188" s="190"/>
      <c r="E188" s="191"/>
      <c r="F188" s="190"/>
      <c r="G188" s="182"/>
      <c r="H188" s="94"/>
    </row>
    <row r="189" spans="2:8" x14ac:dyDescent="0.25">
      <c r="B189" s="190"/>
      <c r="C189" s="190"/>
      <c r="D189" s="190"/>
      <c r="E189" s="191"/>
      <c r="F189" s="190"/>
      <c r="G189" s="182"/>
      <c r="H189" s="94"/>
    </row>
    <row r="190" spans="2:8" x14ac:dyDescent="0.25">
      <c r="B190" s="190"/>
      <c r="C190" s="190"/>
      <c r="D190" s="190"/>
      <c r="E190" s="191"/>
      <c r="F190" s="190"/>
      <c r="G190" s="182"/>
      <c r="H190" s="94"/>
    </row>
    <row r="191" spans="2:8" x14ac:dyDescent="0.25">
      <c r="B191" s="190"/>
      <c r="C191" s="190"/>
      <c r="D191" s="190"/>
      <c r="E191" s="191"/>
      <c r="F191" s="190"/>
      <c r="G191" s="182"/>
      <c r="H191" s="94"/>
    </row>
    <row r="192" spans="2:8" x14ac:dyDescent="0.25">
      <c r="B192" s="190"/>
      <c r="C192" s="190"/>
      <c r="D192" s="190"/>
      <c r="E192" s="191"/>
      <c r="F192" s="190"/>
      <c r="G192" s="182"/>
      <c r="H192" s="94"/>
    </row>
    <row r="193" spans="2:8" x14ac:dyDescent="0.25">
      <c r="B193" s="190"/>
      <c r="C193" s="190"/>
      <c r="D193" s="190"/>
      <c r="E193" s="191"/>
      <c r="F193" s="190"/>
      <c r="G193" s="182"/>
      <c r="H193" s="94"/>
    </row>
    <row r="194" spans="2:8" x14ac:dyDescent="0.25">
      <c r="B194" s="190"/>
      <c r="C194" s="190"/>
      <c r="D194" s="190"/>
      <c r="E194" s="191"/>
      <c r="F194" s="190"/>
      <c r="G194" s="182"/>
      <c r="H194" s="94"/>
    </row>
    <row r="195" spans="2:8" x14ac:dyDescent="0.25">
      <c r="B195" s="190"/>
      <c r="C195" s="190"/>
      <c r="D195" s="190"/>
      <c r="E195" s="191"/>
      <c r="F195" s="190"/>
      <c r="G195" s="182"/>
      <c r="H195" s="94"/>
    </row>
    <row r="196" spans="2:8" x14ac:dyDescent="0.25">
      <c r="B196" s="190"/>
      <c r="C196" s="190"/>
      <c r="D196" s="190"/>
      <c r="E196" s="191"/>
      <c r="F196" s="190"/>
      <c r="G196" s="182"/>
      <c r="H196" s="94"/>
    </row>
    <row r="197" spans="2:8" x14ac:dyDescent="0.25">
      <c r="B197" s="190"/>
      <c r="C197" s="190"/>
      <c r="D197" s="190"/>
      <c r="E197" s="191"/>
      <c r="F197" s="190"/>
      <c r="G197" s="182"/>
      <c r="H197" s="94"/>
    </row>
    <row r="198" spans="2:8" x14ac:dyDescent="0.25">
      <c r="B198" s="190"/>
      <c r="C198" s="190"/>
      <c r="D198" s="190"/>
      <c r="E198" s="191"/>
      <c r="F198" s="190"/>
      <c r="G198" s="182"/>
      <c r="H198" s="94"/>
    </row>
    <row r="199" spans="2:8" x14ac:dyDescent="0.25">
      <c r="B199" s="190"/>
      <c r="C199" s="190"/>
      <c r="D199" s="190"/>
      <c r="E199" s="191"/>
      <c r="F199" s="190"/>
      <c r="G199" s="182"/>
      <c r="H199" s="94"/>
    </row>
    <row r="200" spans="2:8" x14ac:dyDescent="0.25">
      <c r="B200" s="190"/>
      <c r="C200" s="190"/>
      <c r="D200" s="190"/>
      <c r="E200" s="191"/>
      <c r="F200" s="190"/>
      <c r="G200" s="182"/>
      <c r="H200" s="94"/>
    </row>
    <row r="201" spans="2:8" x14ac:dyDescent="0.25">
      <c r="B201" s="190"/>
      <c r="C201" s="190"/>
      <c r="D201" s="190"/>
      <c r="E201" s="191"/>
      <c r="F201" s="190"/>
      <c r="G201" s="182"/>
      <c r="H201" s="94"/>
    </row>
    <row r="202" spans="2:8" x14ac:dyDescent="0.25">
      <c r="B202" s="190"/>
      <c r="C202" s="190"/>
      <c r="D202" s="190"/>
      <c r="E202" s="191"/>
      <c r="F202" s="190"/>
      <c r="G202" s="182"/>
      <c r="H202" s="94"/>
    </row>
    <row r="203" spans="2:8" x14ac:dyDescent="0.25">
      <c r="B203" s="190"/>
      <c r="C203" s="190"/>
      <c r="D203" s="190"/>
      <c r="E203" s="191"/>
      <c r="F203" s="190"/>
      <c r="G203" s="182"/>
      <c r="H203" s="94"/>
    </row>
    <row r="204" spans="2:8" x14ac:dyDescent="0.25">
      <c r="B204" s="190"/>
      <c r="C204" s="190"/>
      <c r="D204" s="190"/>
      <c r="E204" s="191"/>
      <c r="F204" s="190"/>
      <c r="G204" s="182"/>
      <c r="H204" s="94"/>
    </row>
    <row r="205" spans="2:8" x14ac:dyDescent="0.25">
      <c r="B205" s="190"/>
      <c r="C205" s="190"/>
      <c r="D205" s="190"/>
      <c r="E205" s="191"/>
      <c r="F205" s="190"/>
      <c r="G205" s="182"/>
      <c r="H205" s="94"/>
    </row>
    <row r="206" spans="2:8" x14ac:dyDescent="0.25">
      <c r="B206" s="190"/>
      <c r="C206" s="190"/>
      <c r="D206" s="190"/>
      <c r="E206" s="191"/>
      <c r="F206" s="190"/>
      <c r="G206" s="182"/>
      <c r="H206" s="94"/>
    </row>
    <row r="207" spans="2:8" x14ac:dyDescent="0.25">
      <c r="B207" s="190"/>
      <c r="C207" s="190"/>
      <c r="D207" s="190"/>
      <c r="E207" s="191"/>
      <c r="F207" s="190"/>
      <c r="G207" s="182"/>
      <c r="H207" s="94"/>
    </row>
    <row r="208" spans="2:8" x14ac:dyDescent="0.25">
      <c r="B208" s="190"/>
      <c r="C208" s="190"/>
      <c r="D208" s="190"/>
      <c r="E208" s="191"/>
      <c r="F208" s="190"/>
      <c r="G208" s="182"/>
      <c r="H208" s="94"/>
    </row>
    <row r="209" spans="2:8" x14ac:dyDescent="0.25">
      <c r="B209" s="190"/>
      <c r="C209" s="190"/>
      <c r="D209" s="190"/>
      <c r="E209" s="191"/>
      <c r="F209" s="190"/>
      <c r="G209" s="182"/>
      <c r="H209" s="94"/>
    </row>
    <row r="210" spans="2:8" x14ac:dyDescent="0.25">
      <c r="B210" s="190"/>
      <c r="C210" s="190"/>
      <c r="D210" s="190"/>
      <c r="E210" s="191"/>
      <c r="F210" s="190"/>
      <c r="G210" s="182"/>
      <c r="H210" s="94"/>
    </row>
    <row r="211" spans="2:8" x14ac:dyDescent="0.25">
      <c r="B211" s="190"/>
      <c r="C211" s="190"/>
      <c r="D211" s="190"/>
      <c r="E211" s="191"/>
      <c r="F211" s="190"/>
      <c r="G211" s="182"/>
      <c r="H211" s="94"/>
    </row>
    <row r="212" spans="2:8" x14ac:dyDescent="0.25">
      <c r="B212" s="190"/>
      <c r="C212" s="190"/>
      <c r="D212" s="190"/>
      <c r="E212" s="191"/>
      <c r="F212" s="190"/>
      <c r="G212" s="182"/>
      <c r="H212" s="94"/>
    </row>
    <row r="213" spans="2:8" x14ac:dyDescent="0.25">
      <c r="B213" s="190"/>
      <c r="C213" s="190"/>
      <c r="D213" s="190"/>
      <c r="E213" s="191"/>
      <c r="F213" s="190"/>
      <c r="G213" s="182"/>
      <c r="H213" s="94"/>
    </row>
    <row r="214" spans="2:8" x14ac:dyDescent="0.25">
      <c r="B214" s="190"/>
      <c r="C214" s="190"/>
      <c r="D214" s="190"/>
      <c r="E214" s="191"/>
      <c r="F214" s="190"/>
      <c r="G214" s="182"/>
      <c r="H214" s="94"/>
    </row>
    <row r="215" spans="2:8" x14ac:dyDescent="0.25">
      <c r="B215" s="190"/>
      <c r="C215" s="190"/>
      <c r="D215" s="190"/>
      <c r="E215" s="191"/>
      <c r="F215" s="190"/>
      <c r="G215" s="182"/>
      <c r="H215" s="94"/>
    </row>
    <row r="216" spans="2:8" x14ac:dyDescent="0.25">
      <c r="B216" s="190"/>
      <c r="C216" s="190"/>
      <c r="D216" s="190"/>
      <c r="E216" s="191"/>
      <c r="F216" s="190"/>
      <c r="G216" s="182"/>
      <c r="H216" s="94"/>
    </row>
    <row r="217" spans="2:8" x14ac:dyDescent="0.25">
      <c r="B217" s="190"/>
      <c r="C217" s="190"/>
      <c r="D217" s="190"/>
      <c r="E217" s="191"/>
      <c r="F217" s="190"/>
      <c r="G217" s="182"/>
      <c r="H217" s="94"/>
    </row>
    <row r="218" spans="2:8" x14ac:dyDescent="0.25">
      <c r="B218" s="190"/>
      <c r="C218" s="190"/>
      <c r="D218" s="190"/>
      <c r="E218" s="191"/>
      <c r="F218" s="190"/>
      <c r="G218" s="182"/>
      <c r="H218" s="94"/>
    </row>
    <row r="219" spans="2:8" x14ac:dyDescent="0.25">
      <c r="B219" s="190"/>
      <c r="C219" s="190"/>
      <c r="D219" s="190"/>
      <c r="E219" s="191"/>
      <c r="F219" s="190"/>
      <c r="G219" s="182"/>
      <c r="H219" s="94"/>
    </row>
    <row r="220" spans="2:8" x14ac:dyDescent="0.25">
      <c r="B220" s="190"/>
      <c r="C220" s="190"/>
      <c r="D220" s="190"/>
      <c r="E220" s="191"/>
      <c r="F220" s="190"/>
      <c r="G220" s="182"/>
      <c r="H220" s="94"/>
    </row>
    <row r="221" spans="2:8" x14ac:dyDescent="0.25">
      <c r="B221" s="190"/>
      <c r="C221" s="190"/>
      <c r="D221" s="190"/>
      <c r="E221" s="191"/>
      <c r="F221" s="190"/>
      <c r="G221" s="182"/>
      <c r="H221" s="94"/>
    </row>
    <row r="222" spans="2:8" x14ac:dyDescent="0.25">
      <c r="B222" s="190"/>
      <c r="C222" s="190"/>
      <c r="D222" s="190"/>
      <c r="E222" s="191"/>
      <c r="F222" s="190"/>
      <c r="G222" s="182"/>
      <c r="H222" s="94"/>
    </row>
    <row r="223" spans="2:8" x14ac:dyDescent="0.25">
      <c r="B223" s="190"/>
      <c r="C223" s="190"/>
      <c r="D223" s="190"/>
      <c r="E223" s="191"/>
      <c r="F223" s="190"/>
      <c r="G223" s="182"/>
      <c r="H223" s="94"/>
    </row>
    <row r="224" spans="2:8" x14ac:dyDescent="0.25">
      <c r="B224" s="190"/>
      <c r="C224" s="190"/>
      <c r="D224" s="190"/>
      <c r="E224" s="191"/>
      <c r="F224" s="190"/>
      <c r="G224" s="182"/>
      <c r="H224" s="94"/>
    </row>
    <row r="225" spans="2:8" x14ac:dyDescent="0.25">
      <c r="B225" s="190"/>
      <c r="C225" s="190"/>
      <c r="D225" s="190"/>
      <c r="E225" s="191"/>
      <c r="F225" s="190"/>
      <c r="G225" s="182"/>
      <c r="H225" s="94"/>
    </row>
    <row r="226" spans="2:8" x14ac:dyDescent="0.25">
      <c r="B226" s="190"/>
      <c r="C226" s="190"/>
      <c r="D226" s="190"/>
      <c r="E226" s="191"/>
      <c r="F226" s="190"/>
      <c r="G226" s="182"/>
      <c r="H226" s="94"/>
    </row>
    <row r="227" spans="2:8" x14ac:dyDescent="0.25">
      <c r="B227" s="190"/>
      <c r="C227" s="190"/>
      <c r="D227" s="190"/>
      <c r="E227" s="191"/>
      <c r="F227" s="190"/>
      <c r="G227" s="182"/>
      <c r="H227" s="94"/>
    </row>
    <row r="228" spans="2:8" x14ac:dyDescent="0.25">
      <c r="B228" s="190"/>
      <c r="C228" s="190"/>
      <c r="D228" s="190"/>
      <c r="E228" s="191"/>
      <c r="F228" s="190"/>
      <c r="G228" s="182"/>
      <c r="H228" s="94"/>
    </row>
    <row r="229" spans="2:8" x14ac:dyDescent="0.25">
      <c r="B229" s="190"/>
      <c r="C229" s="190"/>
      <c r="D229" s="190"/>
      <c r="E229" s="191"/>
      <c r="F229" s="190"/>
      <c r="G229" s="182"/>
      <c r="H229" s="94"/>
    </row>
    <row r="230" spans="2:8" x14ac:dyDescent="0.25">
      <c r="B230" s="190"/>
      <c r="C230" s="190"/>
      <c r="D230" s="190"/>
      <c r="E230" s="191"/>
      <c r="F230" s="190"/>
      <c r="G230" s="182"/>
      <c r="H230" s="94"/>
    </row>
    <row r="231" spans="2:8" x14ac:dyDescent="0.25">
      <c r="B231" s="190"/>
      <c r="C231" s="190"/>
      <c r="D231" s="190"/>
      <c r="E231" s="191"/>
      <c r="F231" s="190"/>
      <c r="G231" s="182"/>
      <c r="H231" s="94"/>
    </row>
    <row r="232" spans="2:8" x14ac:dyDescent="0.25">
      <c r="B232" s="190"/>
      <c r="C232" s="190"/>
      <c r="D232" s="190"/>
      <c r="E232" s="191"/>
      <c r="F232" s="190"/>
      <c r="G232" s="182"/>
      <c r="H232" s="94"/>
    </row>
    <row r="233" spans="2:8" x14ac:dyDescent="0.25">
      <c r="B233" s="190"/>
      <c r="C233" s="190"/>
      <c r="D233" s="190"/>
      <c r="E233" s="191"/>
      <c r="F233" s="190"/>
      <c r="G233" s="182"/>
      <c r="H233" s="94"/>
    </row>
    <row r="234" spans="2:8" x14ac:dyDescent="0.25">
      <c r="B234" s="190"/>
      <c r="C234" s="190"/>
      <c r="D234" s="190"/>
      <c r="E234" s="191"/>
      <c r="F234" s="190"/>
      <c r="G234" s="182"/>
      <c r="H234" s="94"/>
    </row>
    <row r="235" spans="2:8" x14ac:dyDescent="0.25">
      <c r="B235" s="190"/>
      <c r="C235" s="190"/>
      <c r="D235" s="190"/>
      <c r="E235" s="191"/>
      <c r="F235" s="190"/>
      <c r="G235" s="182"/>
      <c r="H235" s="94"/>
    </row>
    <row r="236" spans="2:8" x14ac:dyDescent="0.25">
      <c r="B236" s="190"/>
      <c r="C236" s="190"/>
      <c r="D236" s="190"/>
      <c r="E236" s="191"/>
      <c r="F236" s="190"/>
      <c r="G236" s="182"/>
      <c r="H236" s="94"/>
    </row>
    <row r="237" spans="2:8" x14ac:dyDescent="0.25">
      <c r="B237" s="190"/>
      <c r="C237" s="190"/>
      <c r="D237" s="190"/>
      <c r="E237" s="191"/>
      <c r="F237" s="190"/>
      <c r="G237" s="182"/>
      <c r="H237" s="94"/>
    </row>
    <row r="238" spans="2:8" x14ac:dyDescent="0.25">
      <c r="B238" s="190"/>
      <c r="C238" s="190"/>
      <c r="D238" s="190"/>
      <c r="E238" s="191"/>
      <c r="F238" s="190"/>
      <c r="G238" s="182"/>
      <c r="H238" s="94"/>
    </row>
    <row r="239" spans="2:8" x14ac:dyDescent="0.25">
      <c r="B239" s="190"/>
      <c r="C239" s="190"/>
      <c r="D239" s="190"/>
      <c r="E239" s="191"/>
      <c r="F239" s="190"/>
      <c r="G239" s="182"/>
      <c r="H239" s="94"/>
    </row>
    <row r="240" spans="2:8" x14ac:dyDescent="0.25">
      <c r="B240" s="190"/>
      <c r="C240" s="190"/>
      <c r="D240" s="190"/>
      <c r="E240" s="191"/>
      <c r="F240" s="190"/>
      <c r="G240" s="182"/>
      <c r="H240" s="94"/>
    </row>
    <row r="241" spans="2:8" x14ac:dyDescent="0.25">
      <c r="B241" s="190"/>
      <c r="C241" s="190"/>
      <c r="D241" s="190"/>
      <c r="E241" s="191"/>
      <c r="F241" s="190"/>
      <c r="G241" s="182"/>
      <c r="H241" s="94"/>
    </row>
    <row r="242" spans="2:8" x14ac:dyDescent="0.25">
      <c r="B242" s="190"/>
      <c r="C242" s="190"/>
      <c r="D242" s="190"/>
      <c r="E242" s="191"/>
      <c r="F242" s="190"/>
      <c r="G242" s="182"/>
      <c r="H242" s="94"/>
    </row>
    <row r="243" spans="2:8" x14ac:dyDescent="0.25">
      <c r="B243" s="190"/>
      <c r="C243" s="190"/>
      <c r="D243" s="190"/>
      <c r="E243" s="191"/>
      <c r="F243" s="190"/>
      <c r="G243" s="182"/>
      <c r="H243" s="94"/>
    </row>
    <row r="244" spans="2:8" x14ac:dyDescent="0.25">
      <c r="B244" s="190"/>
      <c r="C244" s="190"/>
      <c r="D244" s="190"/>
      <c r="E244" s="191"/>
      <c r="F244" s="190"/>
      <c r="G244" s="182"/>
      <c r="H244" s="94"/>
    </row>
    <row r="245" spans="2:8" x14ac:dyDescent="0.25">
      <c r="B245" s="190"/>
      <c r="C245" s="190"/>
      <c r="D245" s="190"/>
      <c r="E245" s="191"/>
      <c r="F245" s="190"/>
      <c r="G245" s="182"/>
      <c r="H245" s="94"/>
    </row>
    <row r="246" spans="2:8" x14ac:dyDescent="0.25">
      <c r="B246" s="190"/>
      <c r="C246" s="190"/>
      <c r="D246" s="190"/>
      <c r="E246" s="191"/>
      <c r="F246" s="190"/>
      <c r="G246" s="182"/>
      <c r="H246" s="94"/>
    </row>
    <row r="247" spans="2:8" x14ac:dyDescent="0.25">
      <c r="B247" s="190"/>
      <c r="C247" s="190"/>
      <c r="D247" s="190"/>
      <c r="E247" s="191"/>
      <c r="F247" s="190"/>
      <c r="G247" s="182"/>
      <c r="H247" s="94"/>
    </row>
    <row r="248" spans="2:8" x14ac:dyDescent="0.25">
      <c r="B248" s="190"/>
      <c r="C248" s="190"/>
      <c r="D248" s="190"/>
      <c r="E248" s="191"/>
      <c r="F248" s="190"/>
      <c r="G248" s="182"/>
      <c r="H248" s="94"/>
    </row>
    <row r="249" spans="2:8" x14ac:dyDescent="0.25">
      <c r="B249" s="190"/>
      <c r="C249" s="190"/>
      <c r="D249" s="190"/>
      <c r="E249" s="191"/>
      <c r="F249" s="190"/>
      <c r="G249" s="182"/>
      <c r="H249" s="94"/>
    </row>
    <row r="250" spans="2:8" x14ac:dyDescent="0.25">
      <c r="B250" s="190"/>
      <c r="C250" s="190"/>
      <c r="D250" s="190"/>
      <c r="E250" s="191"/>
      <c r="F250" s="190"/>
      <c r="G250" s="182"/>
      <c r="H250" s="94"/>
    </row>
    <row r="251" spans="2:8" x14ac:dyDescent="0.25">
      <c r="B251" s="190"/>
      <c r="C251" s="190"/>
      <c r="D251" s="190"/>
      <c r="E251" s="191"/>
      <c r="F251" s="190"/>
      <c r="G251" s="182"/>
      <c r="H251" s="94"/>
    </row>
    <row r="252" spans="2:8" x14ac:dyDescent="0.25">
      <c r="B252" s="190"/>
      <c r="C252" s="190"/>
      <c r="D252" s="190"/>
      <c r="E252" s="191"/>
      <c r="F252" s="190"/>
      <c r="G252" s="182"/>
      <c r="H252" s="94"/>
    </row>
    <row r="253" spans="2:8" x14ac:dyDescent="0.25">
      <c r="B253" s="190"/>
      <c r="C253" s="190"/>
      <c r="D253" s="190"/>
      <c r="E253" s="191"/>
      <c r="F253" s="190"/>
      <c r="G253" s="182"/>
      <c r="H253" s="94"/>
    </row>
    <row r="254" spans="2:8" x14ac:dyDescent="0.25">
      <c r="B254" s="190"/>
      <c r="C254" s="190"/>
      <c r="D254" s="190"/>
      <c r="E254" s="191"/>
      <c r="F254" s="190"/>
      <c r="G254" s="182"/>
      <c r="H254" s="94"/>
    </row>
    <row r="255" spans="2:8" x14ac:dyDescent="0.25">
      <c r="B255" s="190"/>
      <c r="C255" s="190"/>
      <c r="D255" s="190"/>
      <c r="E255" s="191"/>
      <c r="F255" s="190"/>
      <c r="G255" s="182"/>
      <c r="H255" s="94"/>
    </row>
    <row r="256" spans="2:8" x14ac:dyDescent="0.25">
      <c r="B256" s="190"/>
      <c r="C256" s="190"/>
      <c r="D256" s="190"/>
      <c r="E256" s="191"/>
      <c r="F256" s="190"/>
      <c r="G256" s="182"/>
      <c r="H256" s="94"/>
    </row>
    <row r="257" spans="2:8" x14ac:dyDescent="0.25">
      <c r="B257" s="190"/>
      <c r="C257" s="190"/>
      <c r="D257" s="190"/>
      <c r="E257" s="191"/>
      <c r="F257" s="190"/>
      <c r="G257" s="182"/>
      <c r="H257" s="94"/>
    </row>
    <row r="258" spans="2:8" x14ac:dyDescent="0.25">
      <c r="B258" s="190"/>
      <c r="C258" s="190"/>
      <c r="D258" s="190"/>
      <c r="E258" s="191"/>
      <c r="F258" s="190"/>
      <c r="G258" s="182"/>
      <c r="H258" s="94"/>
    </row>
    <row r="259" spans="2:8" x14ac:dyDescent="0.25">
      <c r="B259" s="190"/>
      <c r="C259" s="190"/>
      <c r="D259" s="190"/>
      <c r="E259" s="191"/>
      <c r="F259" s="190"/>
      <c r="G259" s="182"/>
      <c r="H259" s="94"/>
    </row>
    <row r="260" spans="2:8" x14ac:dyDescent="0.25">
      <c r="B260" s="190"/>
      <c r="C260" s="190"/>
      <c r="D260" s="190"/>
      <c r="E260" s="191"/>
      <c r="F260" s="190"/>
      <c r="G260" s="182"/>
      <c r="H260" s="94"/>
    </row>
    <row r="261" spans="2:8" x14ac:dyDescent="0.25">
      <c r="B261" s="190"/>
      <c r="C261" s="190"/>
      <c r="D261" s="190"/>
      <c r="E261" s="191"/>
      <c r="F261" s="190"/>
      <c r="G261" s="182"/>
      <c r="H261" s="94"/>
    </row>
    <row r="262" spans="2:8" x14ac:dyDescent="0.25">
      <c r="B262" s="190"/>
      <c r="C262" s="190"/>
      <c r="D262" s="190"/>
      <c r="E262" s="191"/>
      <c r="F262" s="190"/>
      <c r="G262" s="182"/>
      <c r="H262" s="94"/>
    </row>
    <row r="263" spans="2:8" x14ac:dyDescent="0.25">
      <c r="B263" s="190"/>
      <c r="C263" s="190"/>
      <c r="D263" s="190"/>
      <c r="E263" s="191"/>
      <c r="F263" s="190"/>
      <c r="G263" s="182"/>
      <c r="H263" s="94"/>
    </row>
    <row r="264" spans="2:8" x14ac:dyDescent="0.25">
      <c r="B264" s="190"/>
      <c r="C264" s="190"/>
      <c r="D264" s="190"/>
      <c r="E264" s="191"/>
      <c r="F264" s="190"/>
      <c r="G264" s="182"/>
      <c r="H264" s="94"/>
    </row>
    <row r="265" spans="2:8" x14ac:dyDescent="0.25">
      <c r="B265" s="190"/>
      <c r="C265" s="190"/>
      <c r="D265" s="190"/>
      <c r="E265" s="191"/>
      <c r="F265" s="190"/>
      <c r="G265" s="182"/>
      <c r="H265" s="94"/>
    </row>
    <row r="266" spans="2:8" x14ac:dyDescent="0.25">
      <c r="B266" s="190"/>
      <c r="C266" s="190"/>
      <c r="D266" s="190"/>
      <c r="E266" s="191"/>
      <c r="F266" s="190"/>
      <c r="G266" s="182"/>
      <c r="H266" s="94"/>
    </row>
    <row r="267" spans="2:8" x14ac:dyDescent="0.25">
      <c r="B267" s="190"/>
      <c r="C267" s="190"/>
      <c r="D267" s="190"/>
      <c r="E267" s="191"/>
      <c r="F267" s="190"/>
      <c r="G267" s="182"/>
      <c r="H267" s="94"/>
    </row>
    <row r="268" spans="2:8" x14ac:dyDescent="0.25">
      <c r="B268" s="190"/>
      <c r="C268" s="190"/>
      <c r="D268" s="190"/>
      <c r="E268" s="191"/>
      <c r="F268" s="190"/>
      <c r="G268" s="182"/>
      <c r="H268" s="94"/>
    </row>
    <row r="269" spans="2:8" x14ac:dyDescent="0.25">
      <c r="B269" s="190"/>
      <c r="C269" s="190"/>
      <c r="D269" s="190"/>
      <c r="E269" s="191"/>
      <c r="F269" s="190"/>
      <c r="G269" s="182"/>
      <c r="H269" s="94"/>
    </row>
    <row r="270" spans="2:8" x14ac:dyDescent="0.25">
      <c r="B270" s="190"/>
      <c r="C270" s="190"/>
      <c r="D270" s="190"/>
      <c r="E270" s="191"/>
      <c r="F270" s="190"/>
      <c r="G270" s="182"/>
      <c r="H270" s="94"/>
    </row>
    <row r="271" spans="2:8" x14ac:dyDescent="0.25">
      <c r="B271" s="190"/>
      <c r="C271" s="190"/>
      <c r="D271" s="190"/>
      <c r="E271" s="191"/>
      <c r="F271" s="190"/>
      <c r="G271" s="182"/>
      <c r="H271" s="94"/>
    </row>
    <row r="272" spans="2:8" x14ac:dyDescent="0.25">
      <c r="B272" s="190"/>
      <c r="C272" s="190"/>
      <c r="D272" s="190"/>
      <c r="E272" s="191"/>
      <c r="F272" s="190"/>
      <c r="G272" s="182"/>
      <c r="H272" s="94"/>
    </row>
    <row r="273" spans="2:8" x14ac:dyDescent="0.25">
      <c r="B273" s="190"/>
      <c r="C273" s="190"/>
      <c r="D273" s="190"/>
      <c r="E273" s="191"/>
      <c r="F273" s="190"/>
      <c r="G273" s="182"/>
      <c r="H273" s="94"/>
    </row>
    <row r="274" spans="2:8" x14ac:dyDescent="0.25">
      <c r="B274" s="190"/>
      <c r="C274" s="190"/>
      <c r="D274" s="190"/>
      <c r="E274" s="191"/>
      <c r="F274" s="190"/>
      <c r="G274" s="182"/>
      <c r="H274" s="94"/>
    </row>
    <row r="275" spans="2:8" x14ac:dyDescent="0.25">
      <c r="B275" s="190"/>
      <c r="C275" s="190"/>
      <c r="D275" s="190"/>
      <c r="E275" s="191"/>
      <c r="F275" s="190"/>
      <c r="G275" s="182"/>
      <c r="H275" s="94"/>
    </row>
    <row r="276" spans="2:8" x14ac:dyDescent="0.25">
      <c r="B276" s="190"/>
      <c r="C276" s="190"/>
      <c r="D276" s="190"/>
      <c r="E276" s="191"/>
      <c r="F276" s="190"/>
      <c r="G276" s="182"/>
      <c r="H276" s="94"/>
    </row>
    <row r="277" spans="2:8" x14ac:dyDescent="0.25">
      <c r="B277" s="190"/>
      <c r="C277" s="190"/>
      <c r="D277" s="190"/>
      <c r="E277" s="191"/>
      <c r="F277" s="190"/>
      <c r="G277" s="182"/>
      <c r="H277" s="94"/>
    </row>
    <row r="278" spans="2:8" x14ac:dyDescent="0.25">
      <c r="B278" s="190"/>
      <c r="C278" s="190"/>
      <c r="D278" s="190"/>
      <c r="E278" s="191"/>
      <c r="F278" s="190"/>
      <c r="G278" s="182"/>
      <c r="H278" s="94"/>
    </row>
    <row r="279" spans="2:8" x14ac:dyDescent="0.25">
      <c r="B279" s="190"/>
      <c r="C279" s="190"/>
      <c r="D279" s="190"/>
      <c r="E279" s="191"/>
      <c r="F279" s="190"/>
      <c r="G279" s="182"/>
      <c r="H279" s="94"/>
    </row>
    <row r="280" spans="2:8" x14ac:dyDescent="0.25">
      <c r="B280" s="190"/>
      <c r="C280" s="190"/>
      <c r="D280" s="190"/>
      <c r="E280" s="191"/>
      <c r="F280" s="190"/>
      <c r="G280" s="182"/>
      <c r="H280" s="94"/>
    </row>
    <row r="281" spans="2:8" x14ac:dyDescent="0.25">
      <c r="B281" s="190"/>
      <c r="C281" s="190"/>
      <c r="D281" s="190"/>
      <c r="E281" s="191"/>
      <c r="F281" s="190"/>
      <c r="G281" s="182"/>
      <c r="H281" s="94"/>
    </row>
    <row r="282" spans="2:8" x14ac:dyDescent="0.25">
      <c r="B282" s="190"/>
      <c r="C282" s="190"/>
      <c r="D282" s="190"/>
      <c r="E282" s="191"/>
      <c r="F282" s="190"/>
      <c r="G282" s="182"/>
      <c r="H282" s="94"/>
    </row>
    <row r="283" spans="2:8" x14ac:dyDescent="0.25">
      <c r="B283" s="190"/>
      <c r="C283" s="190"/>
      <c r="D283" s="190"/>
      <c r="E283" s="191"/>
      <c r="F283" s="190"/>
      <c r="G283" s="182"/>
      <c r="H283" s="94"/>
    </row>
    <row r="284" spans="2:8" x14ac:dyDescent="0.25">
      <c r="B284" s="190"/>
      <c r="C284" s="190"/>
      <c r="D284" s="190"/>
      <c r="E284" s="191"/>
      <c r="F284" s="190"/>
      <c r="G284" s="182"/>
      <c r="H284" s="94"/>
    </row>
    <row r="285" spans="2:8" x14ac:dyDescent="0.25">
      <c r="B285" s="190"/>
      <c r="C285" s="190"/>
      <c r="D285" s="190"/>
      <c r="E285" s="191"/>
      <c r="F285" s="190"/>
      <c r="G285" s="182"/>
      <c r="H285" s="94"/>
    </row>
    <row r="286" spans="2:8" x14ac:dyDescent="0.25">
      <c r="B286" s="190"/>
      <c r="C286" s="190"/>
      <c r="D286" s="190"/>
      <c r="E286" s="191"/>
      <c r="F286" s="190"/>
      <c r="G286" s="182"/>
      <c r="H286" s="94"/>
    </row>
    <row r="287" spans="2:8" x14ac:dyDescent="0.25">
      <c r="B287" s="190"/>
      <c r="C287" s="190"/>
      <c r="D287" s="190"/>
      <c r="E287" s="191"/>
      <c r="F287" s="190"/>
      <c r="G287" s="182"/>
      <c r="H287" s="94"/>
    </row>
    <row r="288" spans="2:8" x14ac:dyDescent="0.25">
      <c r="B288" s="190"/>
      <c r="C288" s="190"/>
      <c r="D288" s="190"/>
      <c r="E288" s="191"/>
      <c r="F288" s="190"/>
      <c r="G288" s="182"/>
      <c r="H288" s="94"/>
    </row>
    <row r="289" spans="2:8" x14ac:dyDescent="0.25">
      <c r="B289" s="190"/>
      <c r="C289" s="190"/>
      <c r="D289" s="190"/>
      <c r="E289" s="191"/>
      <c r="F289" s="190"/>
      <c r="G289" s="182"/>
      <c r="H289" s="94"/>
    </row>
    <row r="290" spans="2:8" x14ac:dyDescent="0.25">
      <c r="B290" s="190"/>
      <c r="C290" s="190"/>
      <c r="D290" s="190"/>
      <c r="E290" s="191"/>
      <c r="F290" s="190"/>
      <c r="G290" s="182"/>
      <c r="H290" s="94"/>
    </row>
    <row r="291" spans="2:8" x14ac:dyDescent="0.25">
      <c r="B291" s="190"/>
      <c r="C291" s="190"/>
      <c r="D291" s="190"/>
      <c r="E291" s="191"/>
      <c r="F291" s="190"/>
      <c r="G291" s="182"/>
      <c r="H291" s="94"/>
    </row>
    <row r="292" spans="2:8" x14ac:dyDescent="0.25">
      <c r="B292" s="190"/>
      <c r="C292" s="190"/>
      <c r="D292" s="190"/>
      <c r="E292" s="191"/>
      <c r="F292" s="190"/>
      <c r="G292" s="182"/>
      <c r="H292" s="94"/>
    </row>
    <row r="293" spans="2:8" x14ac:dyDescent="0.25">
      <c r="B293" s="190"/>
      <c r="C293" s="190"/>
      <c r="D293" s="190"/>
      <c r="E293" s="191"/>
      <c r="F293" s="190"/>
      <c r="G293" s="182"/>
      <c r="H293" s="94"/>
    </row>
    <row r="294" spans="2:8" x14ac:dyDescent="0.25">
      <c r="B294" s="190"/>
      <c r="C294" s="190"/>
      <c r="D294" s="190"/>
      <c r="E294" s="191"/>
      <c r="F294" s="190"/>
      <c r="G294" s="182"/>
      <c r="H294" s="94"/>
    </row>
    <row r="295" spans="2:8" x14ac:dyDescent="0.25">
      <c r="B295" s="190"/>
      <c r="C295" s="190"/>
      <c r="D295" s="190"/>
      <c r="E295" s="191"/>
      <c r="F295" s="190"/>
      <c r="G295" s="182"/>
      <c r="H295" s="94"/>
    </row>
    <row r="296" spans="2:8" x14ac:dyDescent="0.25">
      <c r="B296" s="190"/>
      <c r="C296" s="190"/>
      <c r="D296" s="190"/>
      <c r="E296" s="191"/>
      <c r="F296" s="190"/>
      <c r="G296" s="182"/>
      <c r="H296" s="94"/>
    </row>
    <row r="297" spans="2:8" x14ac:dyDescent="0.25">
      <c r="B297" s="190"/>
      <c r="C297" s="190"/>
      <c r="D297" s="190"/>
      <c r="E297" s="191"/>
      <c r="F297" s="190"/>
      <c r="G297" s="182"/>
      <c r="H297" s="94"/>
    </row>
    <row r="298" spans="2:8" x14ac:dyDescent="0.25">
      <c r="B298" s="190"/>
      <c r="C298" s="190"/>
      <c r="D298" s="190"/>
      <c r="E298" s="191"/>
      <c r="F298" s="190"/>
      <c r="G298" s="182"/>
      <c r="H298" s="94"/>
    </row>
    <row r="299" spans="2:8" x14ac:dyDescent="0.25">
      <c r="B299" s="190"/>
      <c r="C299" s="190"/>
      <c r="D299" s="190"/>
      <c r="E299" s="191"/>
      <c r="F299" s="190"/>
      <c r="G299" s="182"/>
      <c r="H299" s="94"/>
    </row>
    <row r="300" spans="2:8" x14ac:dyDescent="0.25">
      <c r="B300" s="190"/>
      <c r="C300" s="190"/>
      <c r="D300" s="190"/>
      <c r="E300" s="191"/>
      <c r="F300" s="190"/>
      <c r="G300" s="182"/>
      <c r="H300" s="94"/>
    </row>
    <row r="301" spans="2:8" x14ac:dyDescent="0.25">
      <c r="B301" s="190"/>
      <c r="C301" s="190"/>
      <c r="D301" s="190"/>
      <c r="E301" s="191"/>
      <c r="F301" s="190"/>
      <c r="G301" s="182"/>
      <c r="H301" s="94"/>
    </row>
    <row r="302" spans="2:8" x14ac:dyDescent="0.25">
      <c r="B302" s="190"/>
      <c r="C302" s="190"/>
      <c r="D302" s="190"/>
      <c r="E302" s="191"/>
      <c r="F302" s="190"/>
      <c r="G302" s="182"/>
      <c r="H302" s="94"/>
    </row>
    <row r="303" spans="2:8" x14ac:dyDescent="0.25">
      <c r="B303" s="190"/>
      <c r="C303" s="190"/>
      <c r="D303" s="190"/>
      <c r="E303" s="191"/>
      <c r="F303" s="190"/>
      <c r="G303" s="182"/>
      <c r="H303" s="94"/>
    </row>
    <row r="304" spans="2:8" x14ac:dyDescent="0.25">
      <c r="B304" s="190"/>
      <c r="C304" s="190"/>
      <c r="D304" s="190"/>
      <c r="E304" s="191"/>
      <c r="F304" s="190"/>
      <c r="G304" s="182"/>
      <c r="H304" s="94"/>
    </row>
    <row r="305" spans="2:8" x14ac:dyDescent="0.25">
      <c r="B305" s="190"/>
      <c r="C305" s="190"/>
      <c r="D305" s="190"/>
      <c r="E305" s="191"/>
      <c r="F305" s="190"/>
      <c r="G305" s="182"/>
      <c r="H305" s="94"/>
    </row>
    <row r="306" spans="2:8" x14ac:dyDescent="0.25">
      <c r="B306" s="190"/>
      <c r="C306" s="190"/>
      <c r="D306" s="190"/>
      <c r="E306" s="191"/>
      <c r="F306" s="190"/>
      <c r="G306" s="182"/>
      <c r="H306" s="94"/>
    </row>
    <row r="307" spans="2:8" x14ac:dyDescent="0.25">
      <c r="B307" s="190"/>
      <c r="C307" s="190"/>
      <c r="D307" s="190"/>
      <c r="E307" s="191"/>
      <c r="F307" s="190"/>
      <c r="G307" s="182"/>
      <c r="H307" s="94"/>
    </row>
    <row r="308" spans="2:8" x14ac:dyDescent="0.25">
      <c r="B308" s="190"/>
      <c r="C308" s="190"/>
      <c r="D308" s="190"/>
      <c r="E308" s="191"/>
      <c r="F308" s="190"/>
      <c r="G308" s="182"/>
      <c r="H308" s="94"/>
    </row>
    <row r="309" spans="2:8" x14ac:dyDescent="0.25">
      <c r="B309" s="190"/>
      <c r="C309" s="190"/>
      <c r="D309" s="190"/>
      <c r="E309" s="191"/>
      <c r="F309" s="190"/>
      <c r="G309" s="182"/>
      <c r="H309" s="94"/>
    </row>
    <row r="310" spans="2:8" x14ac:dyDescent="0.25">
      <c r="B310" s="190"/>
      <c r="C310" s="190"/>
      <c r="D310" s="190"/>
      <c r="E310" s="191"/>
      <c r="F310" s="190"/>
      <c r="G310" s="182"/>
      <c r="H310" s="94"/>
    </row>
    <row r="311" spans="2:8" x14ac:dyDescent="0.25">
      <c r="B311" s="190"/>
      <c r="C311" s="190"/>
      <c r="D311" s="190"/>
      <c r="E311" s="191"/>
      <c r="F311" s="190"/>
      <c r="G311" s="182"/>
      <c r="H311" s="94"/>
    </row>
    <row r="312" spans="2:8" x14ac:dyDescent="0.25">
      <c r="B312" s="190"/>
      <c r="C312" s="190"/>
      <c r="D312" s="190"/>
      <c r="E312" s="191"/>
      <c r="F312" s="190"/>
      <c r="G312" s="182"/>
      <c r="H312" s="94"/>
    </row>
    <row r="313" spans="2:8" x14ac:dyDescent="0.25">
      <c r="B313" s="190"/>
      <c r="C313" s="190"/>
      <c r="D313" s="190"/>
      <c r="E313" s="191"/>
      <c r="F313" s="190"/>
      <c r="G313" s="182"/>
      <c r="H313" s="94"/>
    </row>
    <row r="314" spans="2:8" x14ac:dyDescent="0.25">
      <c r="B314" s="190"/>
      <c r="C314" s="190"/>
      <c r="D314" s="190"/>
      <c r="E314" s="191"/>
      <c r="F314" s="190"/>
      <c r="G314" s="182"/>
      <c r="H314" s="94"/>
    </row>
    <row r="315" spans="2:8" x14ac:dyDescent="0.25">
      <c r="B315" s="190"/>
      <c r="C315" s="190"/>
      <c r="D315" s="190"/>
      <c r="E315" s="191"/>
      <c r="F315" s="190"/>
      <c r="G315" s="182"/>
      <c r="H315" s="94"/>
    </row>
    <row r="316" spans="2:8" x14ac:dyDescent="0.25">
      <c r="B316" s="190"/>
      <c r="C316" s="190"/>
      <c r="D316" s="190"/>
      <c r="E316" s="191"/>
      <c r="F316" s="190"/>
      <c r="G316" s="182"/>
      <c r="H316" s="94"/>
    </row>
    <row r="317" spans="2:8" x14ac:dyDescent="0.25">
      <c r="B317" s="190"/>
      <c r="C317" s="190"/>
      <c r="D317" s="190"/>
      <c r="E317" s="191"/>
      <c r="F317" s="190"/>
      <c r="G317" s="182"/>
      <c r="H317" s="94"/>
    </row>
    <row r="318" spans="2:8" x14ac:dyDescent="0.25">
      <c r="B318" s="190"/>
      <c r="C318" s="190"/>
      <c r="D318" s="190"/>
      <c r="E318" s="191"/>
      <c r="F318" s="190"/>
      <c r="G318" s="182"/>
      <c r="H318" s="94"/>
    </row>
    <row r="319" spans="2:8" x14ac:dyDescent="0.25">
      <c r="B319" s="190"/>
      <c r="C319" s="190"/>
      <c r="D319" s="190"/>
      <c r="E319" s="191"/>
      <c r="F319" s="190"/>
      <c r="G319" s="182"/>
      <c r="H319" s="94"/>
    </row>
    <row r="320" spans="2:8" x14ac:dyDescent="0.25">
      <c r="B320" s="190"/>
      <c r="C320" s="190"/>
      <c r="D320" s="190"/>
      <c r="E320" s="191"/>
      <c r="F320" s="190"/>
      <c r="G320" s="182"/>
      <c r="H320" s="94"/>
    </row>
    <row r="321" spans="2:8" x14ac:dyDescent="0.25">
      <c r="B321" s="190"/>
      <c r="C321" s="190"/>
      <c r="D321" s="190"/>
      <c r="E321" s="191"/>
      <c r="F321" s="190"/>
      <c r="G321" s="182"/>
      <c r="H321" s="94"/>
    </row>
    <row r="322" spans="2:8" x14ac:dyDescent="0.25">
      <c r="B322" s="190"/>
      <c r="C322" s="190"/>
      <c r="D322" s="190"/>
      <c r="E322" s="191"/>
      <c r="F322" s="190"/>
      <c r="G322" s="182"/>
      <c r="H322" s="94"/>
    </row>
    <row r="323" spans="2:8" x14ac:dyDescent="0.25">
      <c r="B323" s="190"/>
      <c r="C323" s="190"/>
      <c r="D323" s="190"/>
      <c r="E323" s="191"/>
      <c r="F323" s="190"/>
      <c r="G323" s="182"/>
      <c r="H323" s="94"/>
    </row>
    <row r="324" spans="2:8" x14ac:dyDescent="0.25">
      <c r="B324" s="190"/>
      <c r="C324" s="190"/>
      <c r="D324" s="190"/>
      <c r="E324" s="191"/>
      <c r="F324" s="190"/>
      <c r="G324" s="182"/>
      <c r="H324" s="94"/>
    </row>
    <row r="325" spans="2:8" x14ac:dyDescent="0.25">
      <c r="B325" s="190"/>
      <c r="C325" s="190"/>
      <c r="D325" s="190"/>
      <c r="E325" s="191"/>
      <c r="F325" s="190"/>
      <c r="G325" s="182"/>
      <c r="H325" s="94"/>
    </row>
    <row r="326" spans="2:8" x14ac:dyDescent="0.25">
      <c r="B326" s="190"/>
      <c r="C326" s="190"/>
      <c r="D326" s="190"/>
      <c r="E326" s="191"/>
      <c r="F326" s="190"/>
      <c r="G326" s="182"/>
      <c r="H326" s="94"/>
    </row>
    <row r="327" spans="2:8" x14ac:dyDescent="0.25">
      <c r="B327" s="190"/>
      <c r="C327" s="190"/>
      <c r="D327" s="190"/>
      <c r="E327" s="191"/>
      <c r="F327" s="190"/>
      <c r="G327" s="182"/>
      <c r="H327" s="94"/>
    </row>
    <row r="328" spans="2:8" x14ac:dyDescent="0.25">
      <c r="B328" s="190"/>
      <c r="C328" s="190"/>
      <c r="D328" s="190"/>
      <c r="E328" s="191"/>
      <c r="F328" s="190"/>
      <c r="G328" s="182"/>
      <c r="H328" s="94"/>
    </row>
    <row r="329" spans="2:8" x14ac:dyDescent="0.25">
      <c r="B329" s="190"/>
      <c r="C329" s="190"/>
      <c r="D329" s="190"/>
      <c r="E329" s="191"/>
      <c r="F329" s="190"/>
      <c r="G329" s="182"/>
      <c r="H329" s="94"/>
    </row>
    <row r="330" spans="2:8" x14ac:dyDescent="0.25">
      <c r="B330" s="190"/>
      <c r="C330" s="190"/>
      <c r="D330" s="190"/>
      <c r="E330" s="191"/>
      <c r="F330" s="190"/>
      <c r="G330" s="182"/>
      <c r="H330" s="94"/>
    </row>
    <row r="331" spans="2:8" x14ac:dyDescent="0.25">
      <c r="B331" s="190"/>
      <c r="C331" s="190"/>
      <c r="D331" s="190"/>
      <c r="E331" s="191"/>
      <c r="F331" s="190"/>
      <c r="G331" s="182"/>
      <c r="H331" s="94"/>
    </row>
    <row r="332" spans="2:8" x14ac:dyDescent="0.25">
      <c r="B332" s="190"/>
      <c r="C332" s="190"/>
      <c r="D332" s="190"/>
      <c r="E332" s="191"/>
      <c r="F332" s="190"/>
      <c r="G332" s="182"/>
      <c r="H332" s="94"/>
    </row>
    <row r="333" spans="2:8" x14ac:dyDescent="0.25">
      <c r="B333" s="190"/>
      <c r="C333" s="190"/>
      <c r="D333" s="190"/>
      <c r="E333" s="191"/>
      <c r="F333" s="190"/>
      <c r="G333" s="182"/>
      <c r="H333" s="94"/>
    </row>
    <row r="334" spans="2:8" x14ac:dyDescent="0.25">
      <c r="B334" s="190"/>
      <c r="C334" s="190"/>
      <c r="D334" s="190"/>
      <c r="E334" s="191"/>
      <c r="F334" s="190"/>
      <c r="G334" s="182"/>
      <c r="H334" s="94"/>
    </row>
    <row r="335" spans="2:8" x14ac:dyDescent="0.25">
      <c r="B335" s="190"/>
      <c r="C335" s="190"/>
      <c r="D335" s="190"/>
      <c r="E335" s="191"/>
      <c r="F335" s="190"/>
      <c r="G335" s="182"/>
      <c r="H335" s="94"/>
    </row>
    <row r="336" spans="2:8" x14ac:dyDescent="0.25">
      <c r="B336" s="190"/>
      <c r="C336" s="190"/>
      <c r="D336" s="190"/>
      <c r="E336" s="191"/>
      <c r="F336" s="190"/>
      <c r="G336" s="182"/>
      <c r="H336" s="94"/>
    </row>
    <row r="337" spans="2:8" x14ac:dyDescent="0.25">
      <c r="B337" s="190"/>
      <c r="C337" s="190"/>
      <c r="D337" s="190"/>
      <c r="E337" s="191"/>
      <c r="F337" s="190"/>
      <c r="G337" s="182"/>
      <c r="H337" s="94"/>
    </row>
    <row r="338" spans="2:8" x14ac:dyDescent="0.25">
      <c r="B338" s="190"/>
      <c r="C338" s="190"/>
      <c r="D338" s="190"/>
      <c r="E338" s="191"/>
      <c r="F338" s="190"/>
      <c r="G338" s="182"/>
      <c r="H338" s="94"/>
    </row>
    <row r="339" spans="2:8" x14ac:dyDescent="0.25">
      <c r="B339" s="190"/>
      <c r="C339" s="190"/>
      <c r="D339" s="190"/>
      <c r="E339" s="191"/>
      <c r="F339" s="190"/>
      <c r="G339" s="182"/>
      <c r="H339" s="94"/>
    </row>
    <row r="340" spans="2:8" x14ac:dyDescent="0.25">
      <c r="B340" s="190"/>
      <c r="C340" s="190"/>
      <c r="D340" s="190"/>
      <c r="E340" s="191"/>
      <c r="F340" s="190"/>
      <c r="G340" s="182"/>
      <c r="H340" s="94"/>
    </row>
    <row r="341" spans="2:8" x14ac:dyDescent="0.25">
      <c r="B341" s="190"/>
      <c r="C341" s="190"/>
      <c r="D341" s="190"/>
      <c r="E341" s="191"/>
      <c r="F341" s="190"/>
      <c r="G341" s="182"/>
      <c r="H341" s="94"/>
    </row>
    <row r="342" spans="2:8" x14ac:dyDescent="0.25">
      <c r="B342" s="190"/>
      <c r="C342" s="190"/>
      <c r="D342" s="190"/>
      <c r="E342" s="191"/>
      <c r="F342" s="190"/>
      <c r="G342" s="182"/>
      <c r="H342" s="94"/>
    </row>
    <row r="343" spans="2:8" x14ac:dyDescent="0.25">
      <c r="B343" s="190"/>
      <c r="C343" s="190"/>
      <c r="D343" s="190"/>
      <c r="E343" s="191"/>
      <c r="F343" s="190"/>
      <c r="G343" s="182"/>
      <c r="H343" s="94"/>
    </row>
    <row r="344" spans="2:8" x14ac:dyDescent="0.25">
      <c r="B344" s="190"/>
      <c r="C344" s="190"/>
      <c r="D344" s="190"/>
      <c r="E344" s="191"/>
      <c r="F344" s="190"/>
      <c r="G344" s="182"/>
      <c r="H344" s="94"/>
    </row>
    <row r="345" spans="2:8" x14ac:dyDescent="0.25">
      <c r="B345" s="190"/>
      <c r="C345" s="190"/>
      <c r="D345" s="190"/>
      <c r="E345" s="191"/>
      <c r="F345" s="190"/>
      <c r="G345" s="182"/>
      <c r="H345" s="94"/>
    </row>
    <row r="346" spans="2:8" x14ac:dyDescent="0.25">
      <c r="B346" s="190"/>
      <c r="C346" s="190"/>
      <c r="D346" s="190"/>
      <c r="E346" s="191"/>
      <c r="F346" s="190"/>
      <c r="G346" s="182"/>
      <c r="H346" s="94"/>
    </row>
    <row r="347" spans="2:8" x14ac:dyDescent="0.25">
      <c r="B347" s="190"/>
      <c r="C347" s="190"/>
      <c r="D347" s="190"/>
      <c r="E347" s="191"/>
      <c r="F347" s="190"/>
      <c r="G347" s="182"/>
      <c r="H347" s="94"/>
    </row>
    <row r="348" spans="2:8" x14ac:dyDescent="0.25">
      <c r="B348" s="190"/>
      <c r="C348" s="190"/>
      <c r="D348" s="190"/>
      <c r="E348" s="191"/>
      <c r="F348" s="190"/>
      <c r="G348" s="182"/>
      <c r="H348" s="94"/>
    </row>
    <row r="349" spans="2:8" x14ac:dyDescent="0.25">
      <c r="B349" s="190"/>
      <c r="C349" s="190"/>
      <c r="D349" s="190"/>
      <c r="E349" s="191"/>
      <c r="F349" s="190"/>
      <c r="G349" s="182"/>
      <c r="H349" s="94"/>
    </row>
    <row r="350" spans="2:8" x14ac:dyDescent="0.25">
      <c r="B350" s="190"/>
      <c r="C350" s="190"/>
      <c r="D350" s="190"/>
      <c r="E350" s="191"/>
      <c r="F350" s="190"/>
      <c r="G350" s="182"/>
      <c r="H350" s="94"/>
    </row>
    <row r="351" spans="2:8" x14ac:dyDescent="0.25">
      <c r="B351" s="190"/>
      <c r="C351" s="190"/>
      <c r="D351" s="190"/>
      <c r="E351" s="191"/>
      <c r="F351" s="190"/>
      <c r="G351" s="182"/>
      <c r="H351" s="94"/>
    </row>
    <row r="352" spans="2:8" x14ac:dyDescent="0.25">
      <c r="B352" s="190"/>
      <c r="C352" s="190"/>
      <c r="D352" s="190"/>
      <c r="E352" s="191"/>
      <c r="F352" s="190"/>
      <c r="G352" s="182"/>
      <c r="H352" s="94"/>
    </row>
    <row r="353" spans="2:8" x14ac:dyDescent="0.25">
      <c r="B353" s="190"/>
      <c r="C353" s="190"/>
      <c r="D353" s="190"/>
      <c r="E353" s="191"/>
      <c r="F353" s="190"/>
      <c r="G353" s="182"/>
      <c r="H353" s="94"/>
    </row>
    <row r="354" spans="2:8" x14ac:dyDescent="0.25">
      <c r="B354" s="190"/>
      <c r="C354" s="190"/>
      <c r="D354" s="190"/>
      <c r="E354" s="191"/>
      <c r="F354" s="190"/>
      <c r="G354" s="182"/>
      <c r="H354" s="94"/>
    </row>
    <row r="355" spans="2:8" x14ac:dyDescent="0.25">
      <c r="B355" s="190"/>
      <c r="C355" s="190"/>
      <c r="D355" s="190"/>
      <c r="E355" s="191"/>
      <c r="F355" s="190"/>
      <c r="G355" s="182"/>
      <c r="H355" s="94"/>
    </row>
    <row r="356" spans="2:8" x14ac:dyDescent="0.25">
      <c r="B356" s="190"/>
      <c r="C356" s="190"/>
      <c r="D356" s="190"/>
      <c r="E356" s="191"/>
      <c r="F356" s="190"/>
      <c r="G356" s="182"/>
      <c r="H356" s="94"/>
    </row>
    <row r="357" spans="2:8" x14ac:dyDescent="0.25">
      <c r="B357" s="190"/>
      <c r="C357" s="190"/>
      <c r="D357" s="190"/>
      <c r="E357" s="191"/>
      <c r="F357" s="190"/>
      <c r="G357" s="182"/>
      <c r="H357" s="94"/>
    </row>
    <row r="358" spans="2:8" x14ac:dyDescent="0.25">
      <c r="B358" s="190"/>
      <c r="C358" s="190"/>
      <c r="D358" s="190"/>
      <c r="E358" s="191"/>
      <c r="F358" s="190"/>
      <c r="G358" s="182"/>
      <c r="H358" s="94"/>
    </row>
    <row r="359" spans="2:8" x14ac:dyDescent="0.25">
      <c r="B359" s="190"/>
      <c r="C359" s="190"/>
      <c r="D359" s="190"/>
      <c r="E359" s="191"/>
      <c r="F359" s="190"/>
      <c r="G359" s="182"/>
      <c r="H359" s="94"/>
    </row>
    <row r="360" spans="2:8" x14ac:dyDescent="0.25">
      <c r="B360" s="190"/>
      <c r="C360" s="190"/>
      <c r="D360" s="190"/>
      <c r="E360" s="191"/>
      <c r="F360" s="190"/>
      <c r="G360" s="182"/>
      <c r="H360" s="94"/>
    </row>
    <row r="361" spans="2:8" x14ac:dyDescent="0.25">
      <c r="B361" s="190"/>
      <c r="C361" s="190"/>
      <c r="D361" s="190"/>
      <c r="E361" s="191"/>
      <c r="F361" s="190"/>
      <c r="G361" s="182"/>
      <c r="H361" s="94"/>
    </row>
    <row r="362" spans="2:8" x14ac:dyDescent="0.25">
      <c r="B362" s="190"/>
      <c r="C362" s="190"/>
      <c r="D362" s="190"/>
      <c r="E362" s="191"/>
      <c r="F362" s="190"/>
      <c r="G362" s="182"/>
      <c r="H362" s="94"/>
    </row>
    <row r="363" spans="2:8" x14ac:dyDescent="0.25">
      <c r="B363" s="190"/>
      <c r="C363" s="190"/>
      <c r="D363" s="190"/>
      <c r="E363" s="191"/>
      <c r="F363" s="190"/>
      <c r="G363" s="182"/>
      <c r="H363" s="94"/>
    </row>
    <row r="364" spans="2:8" x14ac:dyDescent="0.25">
      <c r="B364" s="190"/>
      <c r="C364" s="190"/>
      <c r="D364" s="190"/>
      <c r="E364" s="191"/>
      <c r="F364" s="190"/>
      <c r="G364" s="182"/>
      <c r="H364" s="94"/>
    </row>
    <row r="365" spans="2:8" x14ac:dyDescent="0.25">
      <c r="B365" s="190"/>
      <c r="C365" s="190"/>
      <c r="D365" s="190"/>
      <c r="E365" s="191"/>
      <c r="F365" s="190"/>
      <c r="G365" s="182"/>
      <c r="H365" s="94"/>
    </row>
    <row r="366" spans="2:8" x14ac:dyDescent="0.25">
      <c r="B366" s="190"/>
      <c r="C366" s="190"/>
      <c r="D366" s="190"/>
      <c r="E366" s="191"/>
      <c r="F366" s="190"/>
      <c r="G366" s="182"/>
      <c r="H366" s="94"/>
    </row>
    <row r="367" spans="2:8" x14ac:dyDescent="0.25">
      <c r="B367" s="190"/>
      <c r="C367" s="190"/>
      <c r="D367" s="190"/>
      <c r="E367" s="191"/>
      <c r="F367" s="190"/>
      <c r="G367" s="182"/>
      <c r="H367" s="94"/>
    </row>
    <row r="368" spans="2:8" x14ac:dyDescent="0.25">
      <c r="B368" s="190"/>
      <c r="C368" s="190"/>
      <c r="D368" s="190"/>
      <c r="E368" s="191"/>
      <c r="F368" s="190"/>
      <c r="G368" s="182"/>
      <c r="H368" s="94"/>
    </row>
    <row r="369" spans="2:8" x14ac:dyDescent="0.25">
      <c r="B369" s="190"/>
      <c r="C369" s="190"/>
      <c r="D369" s="190"/>
      <c r="E369" s="191"/>
      <c r="F369" s="190"/>
      <c r="G369" s="182"/>
      <c r="H369" s="94"/>
    </row>
    <row r="370" spans="2:8" x14ac:dyDescent="0.25">
      <c r="B370" s="190"/>
      <c r="C370" s="190"/>
      <c r="D370" s="190"/>
      <c r="E370" s="191"/>
      <c r="F370" s="190"/>
      <c r="G370" s="182"/>
      <c r="H370" s="94"/>
    </row>
    <row r="371" spans="2:8" x14ac:dyDescent="0.25">
      <c r="B371" s="190"/>
      <c r="C371" s="190"/>
      <c r="D371" s="190"/>
      <c r="E371" s="191"/>
      <c r="F371" s="190"/>
      <c r="G371" s="182"/>
      <c r="H371" s="94"/>
    </row>
    <row r="372" spans="2:8" x14ac:dyDescent="0.25">
      <c r="B372" s="190"/>
      <c r="C372" s="190"/>
      <c r="D372" s="190"/>
      <c r="E372" s="191"/>
      <c r="F372" s="190"/>
      <c r="G372" s="182"/>
      <c r="H372" s="94"/>
    </row>
    <row r="373" spans="2:8" x14ac:dyDescent="0.25">
      <c r="B373" s="190"/>
      <c r="C373" s="190"/>
      <c r="D373" s="190"/>
      <c r="E373" s="191"/>
      <c r="F373" s="190"/>
      <c r="G373" s="182"/>
      <c r="H373" s="94"/>
    </row>
    <row r="374" spans="2:8" x14ac:dyDescent="0.25">
      <c r="B374" s="190"/>
      <c r="C374" s="190"/>
      <c r="D374" s="190"/>
      <c r="E374" s="191"/>
      <c r="F374" s="190"/>
      <c r="G374" s="182"/>
      <c r="H374" s="94"/>
    </row>
    <row r="375" spans="2:8" x14ac:dyDescent="0.25">
      <c r="B375" s="190"/>
      <c r="C375" s="190"/>
      <c r="D375" s="190"/>
      <c r="E375" s="191"/>
      <c r="F375" s="190"/>
      <c r="G375" s="182"/>
      <c r="H375" s="94"/>
    </row>
    <row r="376" spans="2:8" x14ac:dyDescent="0.25">
      <c r="B376" s="190"/>
      <c r="C376" s="190"/>
      <c r="D376" s="190"/>
      <c r="E376" s="191"/>
      <c r="F376" s="190"/>
      <c r="G376" s="182"/>
      <c r="H376" s="94"/>
    </row>
    <row r="377" spans="2:8" x14ac:dyDescent="0.25">
      <c r="B377" s="190"/>
      <c r="C377" s="190"/>
      <c r="D377" s="190"/>
      <c r="E377" s="191"/>
      <c r="F377" s="190"/>
      <c r="G377" s="182"/>
      <c r="H377" s="94"/>
    </row>
    <row r="378" spans="2:8" x14ac:dyDescent="0.25">
      <c r="B378" s="190"/>
      <c r="C378" s="190"/>
      <c r="D378" s="190"/>
      <c r="E378" s="191"/>
      <c r="F378" s="190"/>
      <c r="G378" s="182"/>
      <c r="H378" s="94"/>
    </row>
    <row r="379" spans="2:8" x14ac:dyDescent="0.25">
      <c r="B379" s="190"/>
      <c r="C379" s="190"/>
      <c r="D379" s="190"/>
      <c r="E379" s="191"/>
      <c r="F379" s="190"/>
      <c r="G379" s="182"/>
      <c r="H379" s="94"/>
    </row>
    <row r="380" spans="2:8" x14ac:dyDescent="0.25">
      <c r="B380" s="190"/>
      <c r="C380" s="190"/>
      <c r="D380" s="190"/>
      <c r="E380" s="191"/>
      <c r="F380" s="190"/>
      <c r="G380" s="182"/>
      <c r="H380" s="94"/>
    </row>
    <row r="381" spans="2:8" x14ac:dyDescent="0.25">
      <c r="B381" s="190"/>
      <c r="C381" s="190"/>
      <c r="D381" s="190"/>
      <c r="E381" s="191"/>
      <c r="F381" s="190"/>
      <c r="G381" s="182"/>
      <c r="H381" s="94"/>
    </row>
    <row r="382" spans="2:8" x14ac:dyDescent="0.25">
      <c r="B382" s="190"/>
      <c r="C382" s="190"/>
      <c r="D382" s="190"/>
      <c r="E382" s="191"/>
      <c r="F382" s="190"/>
      <c r="G382" s="182"/>
      <c r="H382" s="94"/>
    </row>
    <row r="383" spans="2:8" x14ac:dyDescent="0.25">
      <c r="B383" s="190"/>
      <c r="C383" s="190"/>
      <c r="D383" s="190"/>
      <c r="E383" s="191"/>
      <c r="F383" s="190"/>
      <c r="G383" s="182"/>
      <c r="H383" s="94"/>
    </row>
    <row r="384" spans="2:8" x14ac:dyDescent="0.25">
      <c r="B384" s="190"/>
      <c r="C384" s="190"/>
      <c r="D384" s="190"/>
      <c r="E384" s="191"/>
      <c r="F384" s="190"/>
      <c r="G384" s="182"/>
      <c r="H384" s="94"/>
    </row>
    <row r="385" spans="2:8" x14ac:dyDescent="0.25">
      <c r="B385" s="190"/>
      <c r="C385" s="190"/>
      <c r="D385" s="190"/>
      <c r="E385" s="191"/>
      <c r="F385" s="190"/>
      <c r="G385" s="182"/>
      <c r="H385" s="94"/>
    </row>
    <row r="386" spans="2:8" x14ac:dyDescent="0.25">
      <c r="B386" s="190"/>
      <c r="C386" s="190"/>
      <c r="D386" s="190"/>
      <c r="E386" s="191"/>
      <c r="F386" s="190"/>
      <c r="G386" s="182"/>
      <c r="H386" s="94"/>
    </row>
    <row r="387" spans="2:8" x14ac:dyDescent="0.25">
      <c r="B387" s="190"/>
      <c r="C387" s="190"/>
      <c r="D387" s="190"/>
      <c r="E387" s="191"/>
      <c r="F387" s="190"/>
      <c r="G387" s="182"/>
      <c r="H387" s="94"/>
    </row>
    <row r="388" spans="2:8" x14ac:dyDescent="0.25">
      <c r="B388" s="190"/>
      <c r="C388" s="190"/>
      <c r="D388" s="190"/>
      <c r="E388" s="191"/>
      <c r="F388" s="190"/>
      <c r="G388" s="182"/>
      <c r="H388" s="94"/>
    </row>
    <row r="389" spans="2:8" x14ac:dyDescent="0.25">
      <c r="B389" s="190"/>
      <c r="C389" s="190"/>
      <c r="D389" s="190"/>
      <c r="E389" s="191"/>
      <c r="F389" s="190"/>
      <c r="G389" s="182"/>
      <c r="H389" s="94"/>
    </row>
    <row r="390" spans="2:8" x14ac:dyDescent="0.25">
      <c r="B390" s="190"/>
      <c r="C390" s="190"/>
      <c r="D390" s="190"/>
      <c r="E390" s="191"/>
      <c r="F390" s="190"/>
      <c r="G390" s="182"/>
      <c r="H390" s="94"/>
    </row>
    <row r="391" spans="2:8" x14ac:dyDescent="0.25">
      <c r="B391" s="190"/>
      <c r="C391" s="190"/>
      <c r="D391" s="190"/>
      <c r="E391" s="191"/>
      <c r="F391" s="190"/>
      <c r="G391" s="182"/>
      <c r="H391" s="94"/>
    </row>
    <row r="392" spans="2:8" x14ac:dyDescent="0.25">
      <c r="B392" s="190"/>
      <c r="C392" s="190"/>
      <c r="D392" s="190"/>
      <c r="E392" s="191"/>
      <c r="F392" s="190"/>
      <c r="G392" s="182"/>
      <c r="H392" s="94"/>
    </row>
    <row r="393" spans="2:8" x14ac:dyDescent="0.25">
      <c r="B393" s="190"/>
      <c r="C393" s="190"/>
      <c r="D393" s="190"/>
      <c r="E393" s="191"/>
      <c r="F393" s="190"/>
      <c r="G393" s="182"/>
      <c r="H393" s="94"/>
    </row>
    <row r="394" spans="2:8" x14ac:dyDescent="0.25">
      <c r="B394" s="190"/>
      <c r="C394" s="190"/>
      <c r="D394" s="190"/>
      <c r="E394" s="191"/>
      <c r="F394" s="190"/>
      <c r="G394" s="182"/>
      <c r="H394" s="94"/>
    </row>
    <row r="395" spans="2:8" x14ac:dyDescent="0.25">
      <c r="B395" s="190"/>
      <c r="C395" s="190"/>
      <c r="D395" s="190"/>
      <c r="E395" s="191"/>
      <c r="F395" s="190"/>
      <c r="G395" s="182"/>
      <c r="H395" s="94"/>
    </row>
    <row r="396" spans="2:8" x14ac:dyDescent="0.25">
      <c r="B396" s="190"/>
      <c r="C396" s="190"/>
      <c r="D396" s="190"/>
      <c r="E396" s="191"/>
      <c r="F396" s="190"/>
      <c r="G396" s="182"/>
      <c r="H396" s="94"/>
    </row>
    <row r="397" spans="2:8" x14ac:dyDescent="0.25">
      <c r="B397" s="190"/>
      <c r="C397" s="190"/>
      <c r="D397" s="190"/>
      <c r="E397" s="191"/>
      <c r="F397" s="190"/>
      <c r="G397" s="182"/>
      <c r="H397" s="94"/>
    </row>
    <row r="398" spans="2:8" x14ac:dyDescent="0.25">
      <c r="B398" s="190"/>
      <c r="C398" s="190"/>
      <c r="D398" s="190"/>
      <c r="E398" s="191"/>
      <c r="F398" s="190"/>
      <c r="G398" s="182"/>
      <c r="H398" s="94"/>
    </row>
    <row r="399" spans="2:8" x14ac:dyDescent="0.25">
      <c r="B399" s="190"/>
      <c r="C399" s="190"/>
      <c r="D399" s="190"/>
      <c r="E399" s="191"/>
      <c r="F399" s="190"/>
      <c r="G399" s="182"/>
      <c r="H399" s="94"/>
    </row>
    <row r="400" spans="2:8" x14ac:dyDescent="0.25">
      <c r="B400" s="190"/>
      <c r="C400" s="190"/>
      <c r="D400" s="190"/>
      <c r="E400" s="191"/>
      <c r="F400" s="190"/>
      <c r="G400" s="182"/>
      <c r="H400" s="94"/>
    </row>
    <row r="401" spans="2:8" x14ac:dyDescent="0.25">
      <c r="B401" s="190"/>
      <c r="C401" s="190"/>
      <c r="D401" s="190"/>
      <c r="E401" s="191"/>
      <c r="F401" s="190"/>
      <c r="G401" s="182"/>
      <c r="H401" s="94"/>
    </row>
    <row r="402" spans="2:8" x14ac:dyDescent="0.25">
      <c r="B402" s="190"/>
      <c r="C402" s="190"/>
      <c r="D402" s="190"/>
      <c r="E402" s="191"/>
      <c r="F402" s="190"/>
      <c r="G402" s="182"/>
      <c r="H402" s="94"/>
    </row>
    <row r="403" spans="2:8" x14ac:dyDescent="0.25">
      <c r="B403" s="190"/>
      <c r="C403" s="190"/>
      <c r="D403" s="190"/>
      <c r="E403" s="191"/>
      <c r="F403" s="190"/>
      <c r="G403" s="182"/>
      <c r="H403" s="94"/>
    </row>
    <row r="404" spans="2:8" x14ac:dyDescent="0.25">
      <c r="B404" s="190"/>
      <c r="C404" s="190"/>
      <c r="D404" s="190"/>
      <c r="E404" s="191"/>
      <c r="F404" s="190"/>
      <c r="G404" s="182"/>
      <c r="H404" s="94"/>
    </row>
    <row r="405" spans="2:8" x14ac:dyDescent="0.25">
      <c r="B405" s="190"/>
      <c r="C405" s="190"/>
      <c r="D405" s="190"/>
      <c r="E405" s="191"/>
      <c r="F405" s="190"/>
      <c r="G405" s="182"/>
      <c r="H405" s="94"/>
    </row>
    <row r="406" spans="2:8" x14ac:dyDescent="0.25">
      <c r="B406" s="190"/>
      <c r="C406" s="190"/>
      <c r="D406" s="190"/>
      <c r="E406" s="191"/>
      <c r="F406" s="190"/>
      <c r="G406" s="182"/>
      <c r="H406" s="94"/>
    </row>
    <row r="407" spans="2:8" x14ac:dyDescent="0.25">
      <c r="B407" s="190"/>
      <c r="C407" s="190"/>
      <c r="D407" s="190"/>
      <c r="E407" s="191"/>
      <c r="F407" s="190"/>
      <c r="G407" s="182"/>
      <c r="H407" s="94"/>
    </row>
    <row r="408" spans="2:8" x14ac:dyDescent="0.25">
      <c r="B408" s="190"/>
      <c r="C408" s="190"/>
      <c r="D408" s="190"/>
      <c r="E408" s="191"/>
      <c r="F408" s="190"/>
      <c r="G408" s="182"/>
      <c r="H408" s="94"/>
    </row>
    <row r="409" spans="2:8" x14ac:dyDescent="0.25">
      <c r="B409" s="190"/>
      <c r="C409" s="190"/>
      <c r="D409" s="190"/>
      <c r="E409" s="191"/>
      <c r="F409" s="190"/>
      <c r="G409" s="182"/>
      <c r="H409" s="94"/>
    </row>
    <row r="410" spans="2:8" x14ac:dyDescent="0.25">
      <c r="B410" s="190"/>
      <c r="C410" s="190"/>
      <c r="D410" s="190"/>
      <c r="E410" s="191"/>
      <c r="F410" s="190"/>
      <c r="G410" s="182"/>
      <c r="H410" s="94"/>
    </row>
    <row r="411" spans="2:8" x14ac:dyDescent="0.25">
      <c r="B411" s="190"/>
      <c r="C411" s="190"/>
      <c r="D411" s="190"/>
      <c r="E411" s="191"/>
      <c r="F411" s="190"/>
      <c r="G411" s="182"/>
      <c r="H411" s="94"/>
    </row>
    <row r="412" spans="2:8" x14ac:dyDescent="0.25">
      <c r="B412" s="190"/>
      <c r="C412" s="190"/>
      <c r="D412" s="190"/>
      <c r="E412" s="191"/>
      <c r="F412" s="190"/>
      <c r="G412" s="182"/>
      <c r="H412" s="94"/>
    </row>
    <row r="413" spans="2:8" x14ac:dyDescent="0.25">
      <c r="B413" s="190"/>
      <c r="C413" s="190"/>
      <c r="D413" s="190"/>
      <c r="E413" s="191"/>
      <c r="F413" s="190"/>
      <c r="G413" s="182"/>
      <c r="H413" s="94"/>
    </row>
    <row r="414" spans="2:8" x14ac:dyDescent="0.25">
      <c r="B414" s="190"/>
      <c r="C414" s="190"/>
      <c r="D414" s="190"/>
      <c r="E414" s="191"/>
      <c r="F414" s="190"/>
      <c r="G414" s="182"/>
      <c r="H414" s="94"/>
    </row>
    <row r="415" spans="2:8" x14ac:dyDescent="0.25">
      <c r="B415" s="190"/>
      <c r="C415" s="190"/>
      <c r="D415" s="190"/>
      <c r="E415" s="191"/>
      <c r="F415" s="190"/>
      <c r="G415" s="182"/>
      <c r="H415" s="94"/>
    </row>
    <row r="416" spans="2:8" x14ac:dyDescent="0.25">
      <c r="B416" s="190"/>
      <c r="C416" s="190"/>
      <c r="D416" s="190"/>
      <c r="E416" s="191"/>
      <c r="F416" s="190"/>
      <c r="G416" s="182"/>
      <c r="H416" s="94"/>
    </row>
    <row r="417" spans="2:8" x14ac:dyDescent="0.25">
      <c r="B417" s="190"/>
      <c r="C417" s="190"/>
      <c r="D417" s="190"/>
      <c r="E417" s="191"/>
      <c r="F417" s="190"/>
      <c r="G417" s="182"/>
      <c r="H417" s="94"/>
    </row>
    <row r="418" spans="2:8" x14ac:dyDescent="0.25">
      <c r="B418" s="190"/>
      <c r="C418" s="190"/>
      <c r="D418" s="190"/>
      <c r="E418" s="191"/>
      <c r="F418" s="190"/>
      <c r="G418" s="182"/>
      <c r="H418" s="94"/>
    </row>
    <row r="419" spans="2:8" x14ac:dyDescent="0.25">
      <c r="B419" s="190"/>
      <c r="C419" s="190"/>
      <c r="D419" s="190"/>
      <c r="E419" s="191"/>
      <c r="F419" s="190"/>
      <c r="G419" s="182"/>
      <c r="H419" s="94"/>
    </row>
    <row r="420" spans="2:8" x14ac:dyDescent="0.25">
      <c r="B420" s="190"/>
      <c r="C420" s="190"/>
      <c r="D420" s="190"/>
      <c r="E420" s="191"/>
      <c r="F420" s="190"/>
      <c r="G420" s="182"/>
      <c r="H420" s="94"/>
    </row>
    <row r="421" spans="2:8" x14ac:dyDescent="0.25">
      <c r="B421" s="190"/>
      <c r="C421" s="190"/>
      <c r="D421" s="190"/>
      <c r="E421" s="191"/>
      <c r="F421" s="190"/>
      <c r="G421" s="182"/>
      <c r="H421" s="94"/>
    </row>
    <row r="422" spans="2:8" x14ac:dyDescent="0.25">
      <c r="B422" s="190"/>
      <c r="C422" s="190"/>
      <c r="D422" s="190"/>
      <c r="E422" s="191"/>
      <c r="F422" s="190"/>
      <c r="G422" s="182"/>
      <c r="H422" s="94"/>
    </row>
    <row r="423" spans="2:8" x14ac:dyDescent="0.25">
      <c r="B423" s="190"/>
      <c r="C423" s="190"/>
      <c r="D423" s="190"/>
      <c r="E423" s="191"/>
      <c r="F423" s="190"/>
      <c r="G423" s="182"/>
      <c r="H423" s="94"/>
    </row>
    <row r="424" spans="2:8" x14ac:dyDescent="0.25">
      <c r="B424" s="190"/>
      <c r="C424" s="190"/>
      <c r="D424" s="190"/>
      <c r="E424" s="191"/>
      <c r="F424" s="190"/>
      <c r="G424" s="182"/>
      <c r="H424" s="94"/>
    </row>
    <row r="425" spans="2:8" x14ac:dyDescent="0.25">
      <c r="B425" s="190"/>
      <c r="C425" s="190"/>
      <c r="D425" s="190"/>
      <c r="E425" s="191"/>
      <c r="F425" s="190"/>
      <c r="G425" s="182"/>
      <c r="H425" s="94"/>
    </row>
    <row r="426" spans="2:8" x14ac:dyDescent="0.25">
      <c r="B426" s="190"/>
      <c r="C426" s="190"/>
      <c r="D426" s="190"/>
      <c r="E426" s="191"/>
      <c r="F426" s="190"/>
      <c r="G426" s="182"/>
      <c r="H426" s="94"/>
    </row>
    <row r="427" spans="2:8" x14ac:dyDescent="0.25">
      <c r="B427" s="190"/>
      <c r="C427" s="190"/>
      <c r="D427" s="190"/>
      <c r="E427" s="191"/>
      <c r="F427" s="190"/>
      <c r="G427" s="182"/>
      <c r="H427" s="94"/>
    </row>
    <row r="428" spans="2:8" x14ac:dyDescent="0.25">
      <c r="B428" s="190"/>
      <c r="C428" s="190"/>
      <c r="D428" s="190"/>
      <c r="E428" s="191"/>
      <c r="F428" s="190"/>
      <c r="G428" s="182"/>
      <c r="H428" s="94"/>
    </row>
    <row r="429" spans="2:8" x14ac:dyDescent="0.25">
      <c r="B429" s="190"/>
      <c r="C429" s="190"/>
      <c r="D429" s="190"/>
      <c r="E429" s="191"/>
      <c r="F429" s="190"/>
      <c r="G429" s="182"/>
      <c r="H429" s="94"/>
    </row>
    <row r="430" spans="2:8" x14ac:dyDescent="0.25">
      <c r="B430" s="190"/>
      <c r="C430" s="190"/>
      <c r="D430" s="190"/>
      <c r="E430" s="191"/>
      <c r="F430" s="190"/>
      <c r="G430" s="182"/>
      <c r="H430" s="94"/>
    </row>
    <row r="431" spans="2:8" x14ac:dyDescent="0.25">
      <c r="B431" s="190"/>
      <c r="C431" s="190"/>
      <c r="D431" s="190"/>
      <c r="E431" s="191"/>
      <c r="F431" s="190"/>
      <c r="G431" s="182"/>
      <c r="H431" s="94"/>
    </row>
    <row r="432" spans="2:8" x14ac:dyDescent="0.25">
      <c r="B432" s="190"/>
      <c r="C432" s="190"/>
      <c r="D432" s="190"/>
      <c r="E432" s="191"/>
      <c r="F432" s="190"/>
      <c r="G432" s="182"/>
      <c r="H432" s="94"/>
    </row>
    <row r="433" spans="2:8" x14ac:dyDescent="0.25">
      <c r="B433" s="190"/>
      <c r="C433" s="190"/>
      <c r="D433" s="190"/>
      <c r="E433" s="191"/>
      <c r="F433" s="190"/>
      <c r="G433" s="182"/>
      <c r="H433" s="94"/>
    </row>
    <row r="434" spans="2:8" x14ac:dyDescent="0.25">
      <c r="B434" s="190"/>
      <c r="C434" s="190"/>
      <c r="D434" s="190"/>
      <c r="E434" s="191"/>
      <c r="F434" s="190"/>
      <c r="G434" s="182"/>
      <c r="H434" s="94"/>
    </row>
    <row r="435" spans="2:8" x14ac:dyDescent="0.25">
      <c r="B435" s="190"/>
      <c r="C435" s="190"/>
      <c r="D435" s="190"/>
      <c r="E435" s="191"/>
      <c r="F435" s="190"/>
      <c r="G435" s="182"/>
      <c r="H435" s="94"/>
    </row>
    <row r="436" spans="2:8" x14ac:dyDescent="0.25">
      <c r="B436" s="190"/>
      <c r="C436" s="190"/>
      <c r="D436" s="190"/>
      <c r="E436" s="191"/>
      <c r="F436" s="190"/>
      <c r="G436" s="182"/>
      <c r="H436" s="94"/>
    </row>
    <row r="437" spans="2:8" x14ac:dyDescent="0.25">
      <c r="B437" s="190"/>
      <c r="C437" s="190"/>
      <c r="D437" s="190"/>
      <c r="E437" s="191"/>
      <c r="F437" s="190"/>
      <c r="G437" s="182"/>
      <c r="H437" s="94"/>
    </row>
    <row r="438" spans="2:8" x14ac:dyDescent="0.25">
      <c r="B438" s="190"/>
      <c r="C438" s="190"/>
      <c r="D438" s="190"/>
      <c r="E438" s="191"/>
      <c r="F438" s="190"/>
      <c r="G438" s="182"/>
      <c r="H438" s="94"/>
    </row>
    <row r="439" spans="2:8" x14ac:dyDescent="0.25">
      <c r="B439" s="190"/>
      <c r="C439" s="190"/>
      <c r="D439" s="190"/>
      <c r="E439" s="191"/>
      <c r="F439" s="190"/>
      <c r="G439" s="182"/>
      <c r="H439" s="94"/>
    </row>
    <row r="440" spans="2:8" x14ac:dyDescent="0.25">
      <c r="B440" s="190"/>
      <c r="C440" s="190"/>
      <c r="D440" s="190"/>
      <c r="E440" s="191"/>
      <c r="F440" s="190"/>
      <c r="G440" s="182"/>
      <c r="H440" s="94"/>
    </row>
    <row r="441" spans="2:8" x14ac:dyDescent="0.25">
      <c r="B441" s="190"/>
      <c r="C441" s="190"/>
      <c r="D441" s="190"/>
      <c r="E441" s="191"/>
      <c r="F441" s="190"/>
      <c r="G441" s="182"/>
      <c r="H441" s="94"/>
    </row>
    <row r="442" spans="2:8" x14ac:dyDescent="0.25">
      <c r="B442" s="190"/>
      <c r="C442" s="190"/>
      <c r="D442" s="190"/>
      <c r="E442" s="191"/>
      <c r="F442" s="190"/>
      <c r="G442" s="182"/>
      <c r="H442" s="94"/>
    </row>
    <row r="443" spans="2:8" x14ac:dyDescent="0.25">
      <c r="B443" s="190"/>
      <c r="C443" s="190"/>
      <c r="D443" s="190"/>
      <c r="E443" s="191"/>
      <c r="F443" s="190"/>
      <c r="G443" s="182"/>
      <c r="H443" s="94"/>
    </row>
    <row r="444" spans="2:8" x14ac:dyDescent="0.25">
      <c r="B444" s="190"/>
      <c r="C444" s="190"/>
      <c r="D444" s="190"/>
      <c r="E444" s="191"/>
      <c r="F444" s="190"/>
      <c r="G444" s="182"/>
      <c r="H444" s="94"/>
    </row>
    <row r="445" spans="2:8" x14ac:dyDescent="0.25">
      <c r="B445" s="190"/>
      <c r="C445" s="190"/>
      <c r="D445" s="190"/>
      <c r="E445" s="191"/>
      <c r="F445" s="190"/>
      <c r="G445" s="182"/>
      <c r="H445" s="94"/>
    </row>
    <row r="446" spans="2:8" x14ac:dyDescent="0.25">
      <c r="B446" s="190"/>
      <c r="C446" s="190"/>
      <c r="D446" s="190"/>
      <c r="E446" s="191"/>
      <c r="F446" s="190"/>
      <c r="G446" s="182"/>
      <c r="H446" s="94"/>
    </row>
    <row r="447" spans="2:8" x14ac:dyDescent="0.25">
      <c r="B447" s="190"/>
      <c r="C447" s="190"/>
      <c r="D447" s="190"/>
      <c r="E447" s="191"/>
      <c r="F447" s="190"/>
      <c r="G447" s="182"/>
      <c r="H447" s="94"/>
    </row>
    <row r="448" spans="2:8" x14ac:dyDescent="0.25">
      <c r="B448" s="190"/>
      <c r="C448" s="190"/>
      <c r="D448" s="190"/>
      <c r="E448" s="191"/>
      <c r="F448" s="190"/>
      <c r="G448" s="182"/>
      <c r="H448" s="94"/>
    </row>
    <row r="449" spans="2:8" x14ac:dyDescent="0.25">
      <c r="B449" s="190"/>
      <c r="C449" s="190"/>
      <c r="D449" s="190"/>
      <c r="E449" s="191"/>
      <c r="F449" s="190"/>
      <c r="G449" s="182"/>
      <c r="H449" s="94"/>
    </row>
    <row r="450" spans="2:8" x14ac:dyDescent="0.25">
      <c r="B450" s="190"/>
      <c r="C450" s="190"/>
      <c r="D450" s="190"/>
      <c r="E450" s="191"/>
      <c r="F450" s="190"/>
      <c r="G450" s="182"/>
      <c r="H450" s="94"/>
    </row>
    <row r="451" spans="2:8" x14ac:dyDescent="0.25">
      <c r="B451" s="190"/>
      <c r="C451" s="190"/>
      <c r="D451" s="190"/>
      <c r="E451" s="191"/>
      <c r="F451" s="190"/>
      <c r="G451" s="182"/>
      <c r="H451" s="94"/>
    </row>
    <row r="452" spans="2:8" x14ac:dyDescent="0.25">
      <c r="B452" s="190"/>
      <c r="C452" s="190"/>
      <c r="D452" s="190"/>
      <c r="E452" s="191"/>
      <c r="F452" s="190"/>
      <c r="G452" s="182"/>
      <c r="H452" s="94"/>
    </row>
    <row r="453" spans="2:8" x14ac:dyDescent="0.25">
      <c r="B453" s="190"/>
      <c r="C453" s="190"/>
      <c r="D453" s="190"/>
      <c r="E453" s="191"/>
      <c r="F453" s="190"/>
      <c r="G453" s="182"/>
      <c r="H453" s="94"/>
    </row>
    <row r="454" spans="2:8" x14ac:dyDescent="0.25">
      <c r="B454" s="190"/>
      <c r="C454" s="190"/>
      <c r="D454" s="190"/>
      <c r="E454" s="191"/>
      <c r="F454" s="190"/>
      <c r="G454" s="182"/>
      <c r="H454" s="94"/>
    </row>
    <row r="455" spans="2:8" x14ac:dyDescent="0.25">
      <c r="B455" s="190"/>
      <c r="C455" s="190"/>
      <c r="D455" s="190"/>
      <c r="E455" s="191"/>
      <c r="F455" s="190"/>
      <c r="G455" s="182"/>
      <c r="H455" s="94"/>
    </row>
    <row r="456" spans="2:8" x14ac:dyDescent="0.25">
      <c r="B456" s="190"/>
      <c r="C456" s="190"/>
      <c r="D456" s="190"/>
      <c r="E456" s="191"/>
      <c r="F456" s="190"/>
      <c r="G456" s="182"/>
      <c r="H456" s="94"/>
    </row>
    <row r="457" spans="2:8" x14ac:dyDescent="0.25">
      <c r="B457" s="190"/>
      <c r="C457" s="190"/>
      <c r="D457" s="190"/>
      <c r="E457" s="191"/>
      <c r="F457" s="190"/>
      <c r="G457" s="182"/>
      <c r="H457" s="94"/>
    </row>
    <row r="458" spans="2:8" x14ac:dyDescent="0.25">
      <c r="B458" s="190"/>
      <c r="C458" s="190"/>
      <c r="D458" s="190"/>
      <c r="E458" s="191"/>
      <c r="F458" s="190"/>
      <c r="G458" s="182"/>
      <c r="H458" s="94"/>
    </row>
    <row r="459" spans="2:8" x14ac:dyDescent="0.25">
      <c r="B459" s="190"/>
      <c r="C459" s="190"/>
      <c r="D459" s="190"/>
      <c r="E459" s="191"/>
      <c r="F459" s="190"/>
      <c r="G459" s="182"/>
      <c r="H459" s="94"/>
    </row>
    <row r="460" spans="2:8" x14ac:dyDescent="0.25">
      <c r="B460" s="190"/>
      <c r="C460" s="190"/>
      <c r="D460" s="190"/>
      <c r="E460" s="191"/>
      <c r="F460" s="190"/>
      <c r="G460" s="182"/>
      <c r="H460" s="94"/>
    </row>
    <row r="461" spans="2:8" x14ac:dyDescent="0.25">
      <c r="B461" s="190"/>
      <c r="C461" s="190"/>
      <c r="D461" s="190"/>
      <c r="E461" s="191"/>
      <c r="F461" s="190"/>
      <c r="G461" s="182"/>
      <c r="H461" s="94"/>
    </row>
    <row r="462" spans="2:8" x14ac:dyDescent="0.25">
      <c r="B462" s="190"/>
      <c r="C462" s="190"/>
      <c r="D462" s="190"/>
      <c r="E462" s="191"/>
      <c r="F462" s="190"/>
      <c r="G462" s="182"/>
      <c r="H462" s="94"/>
    </row>
    <row r="463" spans="2:8" x14ac:dyDescent="0.25">
      <c r="B463" s="190"/>
      <c r="C463" s="190"/>
      <c r="D463" s="190"/>
      <c r="E463" s="191"/>
      <c r="F463" s="190"/>
      <c r="G463" s="182"/>
      <c r="H463" s="94"/>
    </row>
    <row r="464" spans="2:8" x14ac:dyDescent="0.25">
      <c r="B464" s="190"/>
      <c r="C464" s="190"/>
      <c r="D464" s="190"/>
      <c r="E464" s="191"/>
      <c r="F464" s="190"/>
      <c r="G464" s="182"/>
      <c r="H464" s="94"/>
    </row>
    <row r="465" spans="2:8" x14ac:dyDescent="0.25">
      <c r="B465" s="190"/>
      <c r="C465" s="190"/>
      <c r="D465" s="190"/>
      <c r="E465" s="191"/>
      <c r="F465" s="190"/>
      <c r="G465" s="182"/>
      <c r="H465" s="94"/>
    </row>
    <row r="466" spans="2:8" x14ac:dyDescent="0.25">
      <c r="B466" s="190"/>
      <c r="C466" s="190"/>
      <c r="D466" s="190"/>
      <c r="E466" s="191"/>
      <c r="F466" s="190"/>
      <c r="G466" s="182"/>
      <c r="H466" s="94"/>
    </row>
    <row r="467" spans="2:8" x14ac:dyDescent="0.25">
      <c r="B467" s="190"/>
      <c r="C467" s="190"/>
      <c r="D467" s="190"/>
      <c r="E467" s="191"/>
      <c r="F467" s="190"/>
      <c r="G467" s="182"/>
      <c r="H467" s="94"/>
    </row>
    <row r="468" spans="2:8" x14ac:dyDescent="0.25">
      <c r="B468" s="190"/>
      <c r="C468" s="190"/>
      <c r="D468" s="190"/>
      <c r="E468" s="191"/>
      <c r="F468" s="190"/>
      <c r="G468" s="182"/>
      <c r="H468" s="94"/>
    </row>
    <row r="469" spans="2:8" x14ac:dyDescent="0.25">
      <c r="B469" s="190"/>
      <c r="C469" s="190"/>
      <c r="D469" s="190"/>
      <c r="E469" s="191"/>
      <c r="F469" s="190"/>
      <c r="G469" s="182"/>
      <c r="H469" s="94"/>
    </row>
    <row r="470" spans="2:8" x14ac:dyDescent="0.25">
      <c r="B470" s="190"/>
      <c r="C470" s="190"/>
      <c r="D470" s="190"/>
      <c r="E470" s="191"/>
      <c r="F470" s="190"/>
      <c r="G470" s="182"/>
      <c r="H470" s="94"/>
    </row>
    <row r="471" spans="2:8" x14ac:dyDescent="0.25">
      <c r="B471" s="190"/>
      <c r="C471" s="190"/>
      <c r="D471" s="190"/>
      <c r="E471" s="191"/>
      <c r="F471" s="190"/>
      <c r="G471" s="182"/>
      <c r="H471" s="94"/>
    </row>
    <row r="472" spans="2:8" x14ac:dyDescent="0.25">
      <c r="B472" s="190"/>
      <c r="C472" s="190"/>
      <c r="D472" s="190"/>
      <c r="E472" s="191"/>
      <c r="F472" s="190"/>
      <c r="G472" s="182"/>
      <c r="H472" s="94"/>
    </row>
    <row r="473" spans="2:8" x14ac:dyDescent="0.25">
      <c r="B473" s="190"/>
      <c r="C473" s="190"/>
      <c r="D473" s="190"/>
      <c r="E473" s="191"/>
      <c r="F473" s="190"/>
      <c r="G473" s="182"/>
      <c r="H473" s="94"/>
    </row>
    <row r="474" spans="2:8" x14ac:dyDescent="0.25">
      <c r="B474" s="190"/>
      <c r="C474" s="190"/>
      <c r="D474" s="190"/>
      <c r="E474" s="191"/>
      <c r="F474" s="190"/>
      <c r="G474" s="182"/>
      <c r="H474" s="94"/>
    </row>
    <row r="475" spans="2:8" x14ac:dyDescent="0.25">
      <c r="B475" s="190"/>
      <c r="C475" s="190"/>
      <c r="D475" s="190"/>
      <c r="E475" s="191"/>
      <c r="F475" s="190"/>
      <c r="G475" s="182"/>
      <c r="H475" s="94"/>
    </row>
    <row r="476" spans="2:8" x14ac:dyDescent="0.25">
      <c r="B476" s="190"/>
      <c r="C476" s="190"/>
      <c r="D476" s="190"/>
      <c r="E476" s="191"/>
      <c r="F476" s="190"/>
      <c r="G476" s="182"/>
      <c r="H476" s="94"/>
    </row>
    <row r="477" spans="2:8" x14ac:dyDescent="0.25">
      <c r="B477" s="190"/>
      <c r="C477" s="190"/>
      <c r="D477" s="190"/>
      <c r="E477" s="191"/>
      <c r="F477" s="190"/>
      <c r="G477" s="182"/>
      <c r="H477" s="94"/>
    </row>
    <row r="478" spans="2:8" x14ac:dyDescent="0.25">
      <c r="B478" s="190"/>
      <c r="C478" s="190"/>
      <c r="D478" s="190"/>
      <c r="E478" s="191"/>
      <c r="F478" s="190"/>
      <c r="G478" s="182"/>
      <c r="H478" s="94"/>
    </row>
    <row r="479" spans="2:8" x14ac:dyDescent="0.25">
      <c r="B479" s="190"/>
      <c r="C479" s="190"/>
      <c r="D479" s="190"/>
      <c r="E479" s="191"/>
      <c r="F479" s="190"/>
      <c r="G479" s="182"/>
      <c r="H479" s="94"/>
    </row>
    <row r="480" spans="2:8" x14ac:dyDescent="0.25">
      <c r="B480" s="190"/>
      <c r="C480" s="190"/>
      <c r="D480" s="190"/>
      <c r="E480" s="191"/>
      <c r="F480" s="190"/>
      <c r="G480" s="182"/>
      <c r="H480" s="94"/>
    </row>
    <row r="481" spans="2:8" x14ac:dyDescent="0.25">
      <c r="B481" s="190"/>
      <c r="C481" s="190"/>
      <c r="D481" s="190"/>
      <c r="E481" s="191"/>
      <c r="F481" s="190"/>
      <c r="G481" s="182"/>
      <c r="H481" s="94"/>
    </row>
    <row r="482" spans="2:8" x14ac:dyDescent="0.25">
      <c r="B482" s="190"/>
      <c r="C482" s="190"/>
      <c r="D482" s="190"/>
      <c r="E482" s="191"/>
      <c r="F482" s="190"/>
      <c r="G482" s="182"/>
      <c r="H482" s="94"/>
    </row>
    <row r="483" spans="2:8" x14ac:dyDescent="0.25">
      <c r="B483" s="190"/>
      <c r="C483" s="190"/>
      <c r="D483" s="190"/>
      <c r="E483" s="191"/>
      <c r="F483" s="190"/>
      <c r="G483" s="182"/>
      <c r="H483" s="94"/>
    </row>
    <row r="484" spans="2:8" x14ac:dyDescent="0.25">
      <c r="B484" s="190"/>
      <c r="C484" s="190"/>
      <c r="D484" s="190"/>
      <c r="E484" s="191"/>
      <c r="F484" s="190"/>
      <c r="G484" s="182"/>
      <c r="H484" s="94"/>
    </row>
    <row r="485" spans="2:8" x14ac:dyDescent="0.25">
      <c r="B485" s="190"/>
      <c r="C485" s="190"/>
      <c r="D485" s="190"/>
      <c r="E485" s="191"/>
      <c r="F485" s="190"/>
      <c r="G485" s="182"/>
      <c r="H485" s="94"/>
    </row>
    <row r="486" spans="2:8" x14ac:dyDescent="0.25">
      <c r="B486" s="190"/>
      <c r="C486" s="190"/>
      <c r="D486" s="190"/>
      <c r="E486" s="191"/>
      <c r="F486" s="190"/>
      <c r="G486" s="182"/>
      <c r="H486" s="94"/>
    </row>
    <row r="487" spans="2:8" x14ac:dyDescent="0.25">
      <c r="B487" s="190"/>
      <c r="C487" s="190"/>
      <c r="D487" s="190"/>
      <c r="E487" s="191"/>
      <c r="F487" s="190"/>
      <c r="G487" s="182"/>
      <c r="H487" s="94"/>
    </row>
    <row r="488" spans="2:8" x14ac:dyDescent="0.25">
      <c r="B488" s="190"/>
      <c r="C488" s="190"/>
      <c r="D488" s="190"/>
      <c r="E488" s="191"/>
      <c r="F488" s="190"/>
      <c r="G488" s="182"/>
      <c r="H488" s="94"/>
    </row>
    <row r="489" spans="2:8" x14ac:dyDescent="0.25">
      <c r="B489" s="190"/>
      <c r="C489" s="190"/>
      <c r="D489" s="190"/>
      <c r="E489" s="191"/>
      <c r="F489" s="190"/>
      <c r="G489" s="182"/>
      <c r="H489" s="94"/>
    </row>
    <row r="490" spans="2:8" x14ac:dyDescent="0.25">
      <c r="B490" s="190"/>
      <c r="C490" s="190"/>
      <c r="D490" s="190"/>
      <c r="E490" s="191"/>
      <c r="F490" s="190"/>
      <c r="G490" s="182"/>
      <c r="H490" s="94"/>
    </row>
    <row r="491" spans="2:8" x14ac:dyDescent="0.25">
      <c r="B491" s="190"/>
      <c r="C491" s="190"/>
      <c r="D491" s="190"/>
      <c r="E491" s="191"/>
      <c r="F491" s="190"/>
      <c r="G491" s="182"/>
      <c r="H491" s="94"/>
    </row>
    <row r="492" spans="2:8" x14ac:dyDescent="0.25">
      <c r="B492" s="190"/>
      <c r="C492" s="190"/>
      <c r="D492" s="190"/>
      <c r="E492" s="191"/>
      <c r="F492" s="190"/>
      <c r="G492" s="182"/>
      <c r="H492" s="94"/>
    </row>
    <row r="493" spans="2:8" x14ac:dyDescent="0.25">
      <c r="B493" s="190"/>
      <c r="C493" s="190"/>
      <c r="D493" s="190"/>
      <c r="E493" s="191"/>
      <c r="F493" s="190"/>
      <c r="G493" s="182"/>
      <c r="H493" s="94"/>
    </row>
    <row r="494" spans="2:8" x14ac:dyDescent="0.25">
      <c r="B494" s="190"/>
      <c r="C494" s="190"/>
      <c r="D494" s="190"/>
      <c r="E494" s="191"/>
      <c r="F494" s="190"/>
      <c r="G494" s="182"/>
      <c r="H494" s="94"/>
    </row>
    <row r="495" spans="2:8" x14ac:dyDescent="0.25">
      <c r="B495" s="190"/>
      <c r="C495" s="190"/>
      <c r="D495" s="190"/>
      <c r="E495" s="191"/>
      <c r="F495" s="190"/>
      <c r="G495" s="182"/>
      <c r="H495" s="94"/>
    </row>
    <row r="496" spans="2:8" x14ac:dyDescent="0.25">
      <c r="B496" s="190"/>
      <c r="C496" s="190"/>
      <c r="D496" s="190"/>
      <c r="E496" s="191"/>
      <c r="F496" s="190"/>
      <c r="G496" s="182"/>
      <c r="H496" s="94"/>
    </row>
    <row r="497" spans="2:8" x14ac:dyDescent="0.25">
      <c r="B497" s="190"/>
      <c r="C497" s="190"/>
      <c r="D497" s="190"/>
      <c r="E497" s="191"/>
      <c r="F497" s="190"/>
      <c r="G497" s="182"/>
      <c r="H497" s="94"/>
    </row>
    <row r="498" spans="2:8" x14ac:dyDescent="0.25">
      <c r="B498" s="190"/>
      <c r="C498" s="190"/>
      <c r="D498" s="190"/>
      <c r="E498" s="191"/>
      <c r="F498" s="190"/>
      <c r="G498" s="182"/>
      <c r="H498" s="94"/>
    </row>
    <row r="499" spans="2:8" x14ac:dyDescent="0.25">
      <c r="B499" s="190"/>
      <c r="C499" s="190"/>
      <c r="D499" s="190"/>
      <c r="E499" s="191"/>
      <c r="F499" s="190"/>
      <c r="G499" s="182"/>
      <c r="H499" s="94"/>
    </row>
    <row r="500" spans="2:8" x14ac:dyDescent="0.25">
      <c r="B500" s="190"/>
      <c r="C500" s="190"/>
      <c r="D500" s="190"/>
      <c r="E500" s="191"/>
      <c r="F500" s="190"/>
      <c r="G500" s="182"/>
      <c r="H500" s="94"/>
    </row>
    <row r="501" spans="2:8" x14ac:dyDescent="0.25">
      <c r="B501" s="190"/>
      <c r="C501" s="190"/>
      <c r="D501" s="190"/>
      <c r="E501" s="191"/>
      <c r="F501" s="190"/>
      <c r="G501" s="182"/>
      <c r="H501" s="94"/>
    </row>
    <row r="502" spans="2:8" x14ac:dyDescent="0.25">
      <c r="B502" s="190"/>
      <c r="C502" s="190"/>
      <c r="D502" s="190"/>
      <c r="E502" s="191"/>
      <c r="F502" s="190"/>
      <c r="G502" s="182"/>
      <c r="H502" s="94"/>
    </row>
    <row r="503" spans="2:8" x14ac:dyDescent="0.25">
      <c r="B503" s="190"/>
      <c r="C503" s="190"/>
      <c r="D503" s="190"/>
      <c r="E503" s="191"/>
      <c r="F503" s="190"/>
      <c r="G503" s="182"/>
      <c r="H503" s="94"/>
    </row>
    <row r="504" spans="2:8" x14ac:dyDescent="0.25">
      <c r="B504" s="190"/>
      <c r="C504" s="190"/>
      <c r="D504" s="190"/>
      <c r="E504" s="191"/>
      <c r="F504" s="190"/>
      <c r="G504" s="182"/>
      <c r="H504" s="94"/>
    </row>
    <row r="505" spans="2:8" x14ac:dyDescent="0.25">
      <c r="B505" s="190"/>
      <c r="C505" s="190"/>
      <c r="D505" s="190"/>
      <c r="E505" s="191"/>
      <c r="F505" s="190"/>
      <c r="G505" s="182"/>
      <c r="H505" s="94"/>
    </row>
  </sheetData>
  <sheetProtection algorithmName="SHA-512" hashValue="6ErNsFUrjJSUuWOi46Z2Pibt+whUV98iXxnZu+VJpTEeVHe3yxESV71TnzyYvN6IkSNVkctxkgrvX1GGWRgJCQ==" saltValue="UKudglKF9u39Qf5BCFM/pQ==" spinCount="100000" sheet="1" objects="1" scenarios="1" formatCells="0"/>
  <mergeCells count="1">
    <mergeCell ref="J7:N10"/>
  </mergeCells>
  <conditionalFormatting sqref="B6:B20">
    <cfRule type="expression" dxfId="45" priority="16">
      <formula>AND(COUNTIF($B$6:$B$20,B6)&gt;1,LEN(B6)&gt;0)</formula>
    </cfRule>
  </conditionalFormatting>
  <conditionalFormatting sqref="C6:C20">
    <cfRule type="expression" dxfId="44" priority="4">
      <formula>AND(ISNUMBER(MATCH(C6,allNames,0))=FALSE,LEN(C6)&gt;0)</formula>
    </cfRule>
  </conditionalFormatting>
  <conditionalFormatting sqref="D6:D20">
    <cfRule type="expression" dxfId="43" priority="3">
      <formula>AND(ISNUMBER(MATCH(D6,allParents,0))=FALSE,LEN(D6)&gt;0)</formula>
    </cfRule>
  </conditionalFormatting>
  <conditionalFormatting sqref="F6:F20">
    <cfRule type="expression" dxfId="42" priority="2">
      <formula>AND(ISNUMBER(MATCH(F6,allNames,0))=FALSE,LEN(F6)&gt;0)</formula>
    </cfRule>
  </conditionalFormatting>
  <conditionalFormatting sqref="B6">
    <cfRule type="expression" dxfId="41" priority="1">
      <formula>AND(ISNUMBER(MATCH(B6,allParents,0))=FALSE,LEN(B6)&gt;0)</formula>
    </cfRule>
  </conditionalFormatting>
  <dataValidations count="6">
    <dataValidation type="list" allowBlank="1" showInputMessage="1" showErrorMessage="1" sqref="N18" xr:uid="{AB605307-CF74-4997-A770-9E714A95013D}">
      <formula1>"No photo,Left photo,Top photo,Corner photo"</formula1>
    </dataValidation>
    <dataValidation type="list" allowBlank="1" showInputMessage="1" showErrorMessage="1" sqref="N13" xr:uid="{CC9C27F5-096E-4E20-BC89-9AC475D997E8}">
      <formula1>"Rectangle,Rounded rectangle"</formula1>
    </dataValidation>
    <dataValidation type="list" allowBlank="1" showInputMessage="1" showErrorMessage="1" sqref="K29" xr:uid="{744CE404-C2C5-442E-9658-3C3A29F462C2}">
      <formula1>"Show,Hide"</formula1>
    </dataValidation>
    <dataValidation type="list" allowBlank="1" showInputMessage="1" showErrorMessage="1" sqref="K23" xr:uid="{58C6DE17-AF39-42ED-A0AA-E36FDC1E56BD}">
      <formula1>"Elbow,Straight,Curve"</formula1>
    </dataValidation>
    <dataValidation type="list" allowBlank="1" showInputMessage="1" showErrorMessage="1" sqref="K24 K26:K27" xr:uid="{A71A0378-AFA1-4536-8B3B-AA6956F352FD}">
      <formula1>$M$23:$M$30</formula1>
    </dataValidation>
    <dataValidation type="list" allowBlank="1" showInputMessage="1" showErrorMessage="1" sqref="N19" xr:uid="{2AFA3690-3521-064C-AE0A-3E664014BAAA}">
      <formula1>"Y,N"</formula1>
    </dataValidation>
  </dataValidations>
  <printOptions horizontalCentered="1"/>
  <pageMargins left="0.31496062992125984" right="0.31496062992125984" top="0.31496062992125984" bottom="0.31496062992125984" header="0.31496062992125984" footer="0.31496062992125984"/>
  <pageSetup scale="82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4" name="Spinner 2">
              <controlPr defaultSize="0" autoPict="0">
                <anchor moveWithCells="1">
                  <from>
                    <xdr:col>4</xdr:col>
                    <xdr:colOff>1524000</xdr:colOff>
                    <xdr:row>1</xdr:row>
                    <xdr:rowOff>142875</xdr:rowOff>
                  </from>
                  <to>
                    <xdr:col>5</xdr:col>
                    <xdr:colOff>66675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Group Box 3">
              <controlPr defaultSize="0" autoFill="0" autoPict="0">
                <anchor moveWithCells="1">
                  <from>
                    <xdr:col>14</xdr:col>
                    <xdr:colOff>66675</xdr:colOff>
                    <xdr:row>3</xdr:row>
                    <xdr:rowOff>66675</xdr:rowOff>
                  </from>
                  <to>
                    <xdr:col>15</xdr:col>
                    <xdr:colOff>285750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Option Button 4">
              <controlPr defaultSize="0" autoFill="0" autoLine="0" autoPict="0" macro="[0]!showHideInstr">
                <anchor moveWithCells="1">
                  <from>
                    <xdr:col>14</xdr:col>
                    <xdr:colOff>114300</xdr:colOff>
                    <xdr:row>4</xdr:row>
                    <xdr:rowOff>104775</xdr:rowOff>
                  </from>
                  <to>
                    <xdr:col>14</xdr:col>
                    <xdr:colOff>476250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Option Button 5">
              <controlPr defaultSize="0" autoFill="0" autoLine="0" autoPict="0" macro="[0]!showHideInstr">
                <anchor moveWithCells="1">
                  <from>
                    <xdr:col>14</xdr:col>
                    <xdr:colOff>476250</xdr:colOff>
                    <xdr:row>4</xdr:row>
                    <xdr:rowOff>104775</xdr:rowOff>
                  </from>
                  <to>
                    <xdr:col>15</xdr:col>
                    <xdr:colOff>266700</xdr:colOff>
                    <xdr:row>4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696F469-BA55-40FA-BD7B-544E89AF2CB5}">
          <x14:formula1>
            <xm:f>OFFSET(Calculations!$P$3,0,0,Calculations!$O$2,1)</xm:f>
          </x14:formula1>
          <xm:sqref>F6:F20</xm:sqref>
        </x14:dataValidation>
        <x14:dataValidation type="list" allowBlank="1" showInputMessage="1" showErrorMessage="1" xr:uid="{CA7AD801-4B52-4854-BB24-FBD2C562F2C1}">
          <x14:formula1>
            <xm:f>OFFSET(Calculations!$H$3,0,0,Calculations!$H$2+1,1)</xm:f>
          </x14:formula1>
          <xm:sqref>D6:D20</xm:sqref>
        </x14:dataValidation>
        <x14:dataValidation type="list" allowBlank="1" showInputMessage="1" showErrorMessage="1" xr:uid="{5520004D-3E11-4911-938F-0C71F89AAB27}">
          <x14:formula1>
            <xm:f>OFFSET(Calculations!$DN$3,0,0,Calculations!$DN$2,1)</xm:f>
          </x14:formula1>
          <xm:sqref>J13</xm:sqref>
        </x14:dataValidation>
        <x14:dataValidation type="list" allowBlank="1" showInputMessage="1" showErrorMessage="1" xr:uid="{BDE2F0A2-B2AB-4EDD-B1C3-91E114976FD2}">
          <x14:formula1>
            <xm:f>OFFSET(Calculations!$H$3,0,0,Calculations!$O$2,1)</xm:f>
          </x14:formula1>
          <xm:sqref>C6:C20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6C0A5-58F5-4FD7-8616-21FB88E41428}">
  <sheetPr codeName="Sheet4">
    <pageSetUpPr fitToPage="1"/>
  </sheetPr>
  <dimension ref="A1:W35"/>
  <sheetViews>
    <sheetView showGridLines="0" showRowColHeaders="0" zoomScaleNormal="100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50" customWidth="1"/>
    <col min="2" max="16384" width="9.140625" style="50"/>
  </cols>
  <sheetData>
    <row r="1" spans="1:23" s="15" customFormat="1" ht="6.75" customHeight="1" x14ac:dyDescent="0.25">
      <c r="A1" s="50"/>
    </row>
    <row r="2" spans="1:23" s="69" customFormat="1" ht="20.100000000000001" customHeight="1" x14ac:dyDescent="0.3">
      <c r="A2" s="64"/>
      <c r="B2" s="53"/>
      <c r="C2" s="54" t="s">
        <v>120</v>
      </c>
      <c r="D2" s="55"/>
      <c r="E2" s="56"/>
      <c r="F2" s="56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</row>
    <row r="3" spans="1:23" s="71" customFormat="1" ht="24" customHeight="1" x14ac:dyDescent="0.35">
      <c r="A3" s="68"/>
      <c r="B3" s="65"/>
      <c r="C3" s="70" t="s">
        <v>91</v>
      </c>
      <c r="D3" s="67"/>
      <c r="E3" s="66"/>
      <c r="F3" s="66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</row>
    <row r="4" spans="1:23" ht="5.0999999999999996" customHeight="1" x14ac:dyDescent="0.25"/>
    <row r="5" spans="1:23" ht="5.0999999999999996" customHeight="1" x14ac:dyDescent="0.25"/>
    <row r="6" spans="1:23" x14ac:dyDescent="0.25">
      <c r="B6" s="42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4"/>
    </row>
    <row r="7" spans="1:23" x14ac:dyDescent="0.25">
      <c r="B7" s="45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 s="46"/>
    </row>
    <row r="8" spans="1:23" x14ac:dyDescent="0.25">
      <c r="B8" s="45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 s="46"/>
    </row>
    <row r="9" spans="1:23" x14ac:dyDescent="0.25">
      <c r="B9" s="45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 s="46"/>
    </row>
    <row r="10" spans="1:23" x14ac:dyDescent="0.25">
      <c r="B10" s="45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 s="46"/>
    </row>
    <row r="11" spans="1:23" x14ac:dyDescent="0.25">
      <c r="B11" s="45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 s="46"/>
    </row>
    <row r="12" spans="1:23" x14ac:dyDescent="0.25">
      <c r="B12" s="45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 s="46"/>
    </row>
    <row r="13" spans="1:23" x14ac:dyDescent="0.25">
      <c r="B13" s="45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 s="46"/>
    </row>
    <row r="14" spans="1:23" x14ac:dyDescent="0.25">
      <c r="B14" s="45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 s="46"/>
    </row>
    <row r="15" spans="1:23" x14ac:dyDescent="0.25">
      <c r="B15" s="4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 s="46"/>
    </row>
    <row r="16" spans="1:23" x14ac:dyDescent="0.25">
      <c r="B16" s="45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 s="46"/>
    </row>
    <row r="17" spans="2:18" x14ac:dyDescent="0.25">
      <c r="B17" s="45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 s="46"/>
    </row>
    <row r="18" spans="2:18" x14ac:dyDescent="0.25">
      <c r="B18" s="45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 s="46"/>
    </row>
    <row r="19" spans="2:18" x14ac:dyDescent="0.25">
      <c r="B19" s="45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 s="46"/>
    </row>
    <row r="20" spans="2:18" x14ac:dyDescent="0.25">
      <c r="B20" s="45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 s="46"/>
    </row>
    <row r="21" spans="2:18" x14ac:dyDescent="0.25">
      <c r="B21" s="45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 s="46"/>
    </row>
    <row r="22" spans="2:18" x14ac:dyDescent="0.25">
      <c r="B22" s="45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 s="46"/>
    </row>
    <row r="23" spans="2:18" x14ac:dyDescent="0.25">
      <c r="B23" s="45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 s="46"/>
    </row>
    <row r="24" spans="2:18" x14ac:dyDescent="0.25">
      <c r="B24" s="45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 s="46"/>
    </row>
    <row r="25" spans="2:18" x14ac:dyDescent="0.25">
      <c r="B25" s="4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 s="46"/>
    </row>
    <row r="26" spans="2:18" x14ac:dyDescent="0.25">
      <c r="B26" s="45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 s="46"/>
    </row>
    <row r="27" spans="2:18" x14ac:dyDescent="0.25">
      <c r="B27" s="45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 s="46"/>
    </row>
    <row r="28" spans="2:18" x14ac:dyDescent="0.25">
      <c r="B28" s="45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 s="46"/>
    </row>
    <row r="29" spans="2:18" x14ac:dyDescent="0.25">
      <c r="B29" s="45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 s="46"/>
    </row>
    <row r="30" spans="2:18" x14ac:dyDescent="0.25">
      <c r="B30" s="45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 s="46"/>
    </row>
    <row r="31" spans="2:18" x14ac:dyDescent="0.25">
      <c r="B31" s="45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 s="46"/>
    </row>
    <row r="32" spans="2:18" x14ac:dyDescent="0.25">
      <c r="B32" s="45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 s="46"/>
    </row>
    <row r="33" spans="2:18" x14ac:dyDescent="0.25">
      <c r="B33" s="45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 s="46"/>
    </row>
    <row r="34" spans="2:18" x14ac:dyDescent="0.25">
      <c r="B34" s="45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 s="46"/>
    </row>
    <row r="35" spans="2:18" x14ac:dyDescent="0.25">
      <c r="B35" s="47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9"/>
    </row>
  </sheetData>
  <sheetProtection algorithmName="SHA-512" hashValue="Nb9yEWijpvBQGfRDR7IBaOktOgrJCGr678cFYYKlIOEVKX45LMJgpKmDGJtNu5GoVNYE9fItivwnlCaE60Qv1Q==" saltValue="ovBnFRQWDiCO7v25jojkHg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scale="8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Spinner 4">
              <controlPr locked="0" defaultSize="0" autoPict="0">
                <anchor moveWithCells="1">
                  <from>
                    <xdr:col>9</xdr:col>
                    <xdr:colOff>514350</xdr:colOff>
                    <xdr:row>1</xdr:row>
                    <xdr:rowOff>133350</xdr:rowOff>
                  </from>
                  <to>
                    <xdr:col>10</xdr:col>
                    <xdr:colOff>76200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07595-466A-428D-96B6-C1911FA450F8}">
  <sheetPr codeName="Sheet2"/>
  <dimension ref="A1:EF1503"/>
  <sheetViews>
    <sheetView showGridLines="0" showRowColHeaders="0" zoomScale="85" zoomScaleNormal="85" workbookViewId="0">
      <pane ySplit="3" topLeftCell="A4" activePane="bottomLeft" state="frozen"/>
      <selection pane="bottomLeft" activeCell="A4" sqref="A4"/>
    </sheetView>
  </sheetViews>
  <sheetFormatPr defaultColWidth="9.140625" defaultRowHeight="15" x14ac:dyDescent="0.25"/>
  <cols>
    <col min="1" max="1" width="4.140625" style="88" customWidth="1"/>
    <col min="2" max="2" width="15.7109375" style="88" customWidth="1"/>
    <col min="3" max="9" width="12.7109375" style="88" customWidth="1"/>
    <col min="10" max="10" width="4.140625" style="88" customWidth="1"/>
    <col min="11" max="11" width="19.28515625" style="88" customWidth="1"/>
    <col min="12" max="12" width="4.140625" style="88" customWidth="1"/>
    <col min="13" max="14" width="8.42578125" style="88" customWidth="1"/>
    <col min="15" max="15" width="4.140625" style="88" customWidth="1"/>
    <col min="16" max="17" width="12.7109375" style="88" customWidth="1"/>
    <col min="18" max="18" width="49" style="88" bestFit="1" customWidth="1"/>
    <col min="19" max="23" width="12.7109375" style="88" customWidth="1"/>
    <col min="24" max="52" width="10.7109375" style="88" customWidth="1"/>
    <col min="53" max="53" width="9.85546875" style="88" customWidth="1"/>
    <col min="54" max="59" width="10.7109375" style="90" customWidth="1"/>
    <col min="60" max="60" width="3.7109375" style="90" customWidth="1"/>
    <col min="61" max="61" width="10.7109375" style="90" customWidth="1"/>
    <col min="62" max="62" width="29.140625" style="90" customWidth="1"/>
    <col min="63" max="67" width="12.5703125" style="90" customWidth="1"/>
    <col min="68" max="68" width="12.5703125" style="88" customWidth="1"/>
    <col min="69" max="69" width="12.5703125" style="90" customWidth="1"/>
    <col min="70" max="71" width="12.5703125" style="88" customWidth="1"/>
    <col min="72" max="72" width="5.42578125" style="88" customWidth="1"/>
    <col min="73" max="73" width="9.28515625" style="88" customWidth="1"/>
    <col min="74" max="83" width="9.28515625" style="90" customWidth="1"/>
    <col min="84" max="84" width="12" style="90" customWidth="1"/>
    <col min="85" max="86" width="9.28515625" style="90" customWidth="1"/>
    <col min="87" max="88" width="11.7109375" style="90" customWidth="1"/>
    <col min="89" max="91" width="10.7109375" style="90" customWidth="1"/>
    <col min="92" max="93" width="10.7109375" style="88" customWidth="1"/>
    <col min="94" max="94" width="10.7109375" style="90" customWidth="1"/>
    <col min="95" max="95" width="10.7109375" style="88" customWidth="1"/>
    <col min="96" max="97" width="7.7109375" style="88" customWidth="1"/>
    <col min="98" max="98" width="10.7109375" style="88" customWidth="1"/>
    <col min="99" max="99" width="10.7109375" style="90" customWidth="1"/>
    <col min="100" max="100" width="31.85546875" style="90" bestFit="1" customWidth="1"/>
    <col min="101" max="104" width="12.7109375" style="90" customWidth="1"/>
    <col min="105" max="105" width="10.7109375" style="88" customWidth="1"/>
    <col min="106" max="106" width="3.7109375" style="90" customWidth="1"/>
    <col min="107" max="107" width="5.28515625" style="90" bestFit="1" customWidth="1"/>
    <col min="108" max="108" width="51" style="90" bestFit="1" customWidth="1"/>
    <col min="109" max="110" width="12.7109375" style="90" customWidth="1"/>
    <col min="111" max="111" width="12.7109375" style="88" customWidth="1"/>
    <col min="112" max="112" width="3.7109375" style="90" customWidth="1"/>
    <col min="113" max="113" width="18" style="88" bestFit="1" customWidth="1"/>
    <col min="114" max="114" width="7.28515625" style="90" bestFit="1" customWidth="1"/>
    <col min="115" max="115" width="3.7109375" style="90" customWidth="1"/>
    <col min="116" max="116" width="7.42578125" style="90" bestFit="1" customWidth="1"/>
    <col min="117" max="120" width="12.7109375" style="90" customWidth="1"/>
    <col min="121" max="121" width="3.7109375" style="90" customWidth="1"/>
    <col min="122" max="122" width="5.7109375" style="90" customWidth="1"/>
    <col min="123" max="124" width="5.7109375" style="88" customWidth="1"/>
    <col min="125" max="126" width="8.7109375" style="88" customWidth="1"/>
    <col min="127" max="127" width="8.7109375" style="90" customWidth="1"/>
    <col min="128" max="129" width="8.7109375" style="88" customWidth="1"/>
    <col min="130" max="133" width="8.7109375" style="90" customWidth="1"/>
    <col min="134" max="134" width="9.140625" style="90"/>
    <col min="135" max="135" width="4.140625" style="90" customWidth="1"/>
    <col min="136" max="136" width="87.85546875" style="90" customWidth="1"/>
    <col min="137" max="16384" width="9.140625" style="90"/>
  </cols>
  <sheetData>
    <row r="1" spans="1:136" s="4" customFormat="1" ht="63" customHeight="1" thickBot="1" x14ac:dyDescent="0.3">
      <c r="A1" s="2"/>
      <c r="B1" s="2"/>
      <c r="C1" s="59" t="s">
        <v>40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"/>
      <c r="Q1" s="3"/>
      <c r="R1" s="3"/>
      <c r="S1" s="3"/>
      <c r="T1" s="3"/>
      <c r="U1" s="3"/>
      <c r="V1" s="3"/>
      <c r="W1" s="3"/>
      <c r="X1" s="3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Q1" s="63"/>
      <c r="BR1" s="2"/>
      <c r="BS1" s="2"/>
      <c r="BT1" s="2"/>
      <c r="BU1" s="2"/>
      <c r="CF1" s="160"/>
      <c r="CI1" s="58" t="s">
        <v>143</v>
      </c>
      <c r="CN1" s="2"/>
      <c r="CO1" s="2"/>
      <c r="CQ1" s="2"/>
      <c r="CR1" s="2"/>
      <c r="CS1" s="2"/>
      <c r="CT1" s="5" t="s">
        <v>54</v>
      </c>
      <c r="CU1" s="5"/>
      <c r="CV1" s="5"/>
      <c r="CW1" s="8" t="s">
        <v>94</v>
      </c>
      <c r="CX1" s="8"/>
      <c r="CY1" s="8"/>
      <c r="CZ1" s="8"/>
      <c r="DA1" s="8"/>
      <c r="DC1" s="5" t="s">
        <v>58</v>
      </c>
      <c r="DD1" s="5"/>
      <c r="DE1" s="5"/>
      <c r="DF1" s="5"/>
      <c r="DG1" s="5"/>
      <c r="DI1" s="2"/>
      <c r="DS1" s="58"/>
      <c r="DT1" s="2"/>
      <c r="DU1" s="2"/>
      <c r="DV1" s="58"/>
      <c r="DX1" s="7"/>
      <c r="DY1" s="2"/>
    </row>
    <row r="2" spans="1:136" s="4" customFormat="1" ht="19.5" customHeight="1" thickTop="1" thickBot="1" x14ac:dyDescent="0.3">
      <c r="A2" s="2"/>
      <c r="B2" s="138" t="s">
        <v>128</v>
      </c>
      <c r="C2" s="138" t="s">
        <v>38</v>
      </c>
      <c r="D2" s="73" t="s">
        <v>2</v>
      </c>
      <c r="E2" s="72" t="s">
        <v>38</v>
      </c>
      <c r="F2" s="73" t="s">
        <v>37</v>
      </c>
      <c r="G2" s="73" t="s">
        <v>39</v>
      </c>
      <c r="H2" s="96">
        <f>MAX(E3:E503)</f>
        <v>18</v>
      </c>
      <c r="I2" s="96">
        <f>MAX(I4:I1503)</f>
        <v>5</v>
      </c>
      <c r="J2" s="2"/>
      <c r="K2" s="2"/>
      <c r="L2" s="2"/>
      <c r="M2" s="2"/>
      <c r="N2" s="2"/>
      <c r="O2" s="97">
        <f>MAX(O4:O503)+1</f>
        <v>14</v>
      </c>
      <c r="P2" s="73" t="s">
        <v>11</v>
      </c>
      <c r="Q2" s="3"/>
      <c r="R2" s="3"/>
      <c r="S2" s="3"/>
      <c r="T2" s="3"/>
      <c r="U2" s="3"/>
      <c r="V2" s="3"/>
      <c r="W2" s="3"/>
      <c r="X2" s="96" t="str">
        <f>IF(1,"","")</f>
        <v/>
      </c>
      <c r="Y2" s="73" t="s">
        <v>116</v>
      </c>
      <c r="Z2" s="96" t="str">
        <f>IF(1,"","")</f>
        <v/>
      </c>
      <c r="AA2" s="96" t="str">
        <f t="shared" ref="AA2" si="0">IF(1,"","")</f>
        <v/>
      </c>
      <c r="AB2" s="96" t="str">
        <f t="shared" ref="AB2:AJ2" si="1">IF(1,"","")</f>
        <v/>
      </c>
      <c r="AC2" s="73" t="s">
        <v>116</v>
      </c>
      <c r="AD2" s="96" t="str">
        <f t="shared" si="1"/>
        <v/>
      </c>
      <c r="AE2" s="96" t="str">
        <f t="shared" si="1"/>
        <v/>
      </c>
      <c r="AF2" s="96" t="str">
        <f t="shared" si="1"/>
        <v/>
      </c>
      <c r="AG2" s="73" t="s">
        <v>116</v>
      </c>
      <c r="AH2" s="96" t="str">
        <f t="shared" si="1"/>
        <v/>
      </c>
      <c r="AI2" s="96" t="str">
        <f t="shared" si="1"/>
        <v/>
      </c>
      <c r="AJ2" s="96" t="str">
        <f t="shared" si="1"/>
        <v/>
      </c>
      <c r="AK2" s="96" t="str">
        <f t="shared" ref="AK2:AL2" si="2">IF(1,"","")</f>
        <v/>
      </c>
      <c r="AL2" s="96" t="str">
        <f t="shared" si="2"/>
        <v/>
      </c>
      <c r="AM2" s="96" t="s">
        <v>116</v>
      </c>
      <c r="AN2" s="96" t="str">
        <f t="shared" ref="AN2:AQ2" si="3">IF(1,"","")</f>
        <v/>
      </c>
      <c r="AO2" s="96" t="str">
        <f t="shared" si="3"/>
        <v/>
      </c>
      <c r="AP2" s="96" t="str">
        <f t="shared" si="3"/>
        <v/>
      </c>
      <c r="AQ2" s="96" t="str">
        <f t="shared" si="3"/>
        <v/>
      </c>
      <c r="AR2" s="96" t="str">
        <f>IF(1,"","")</f>
        <v/>
      </c>
      <c r="AS2" s="96" t="s">
        <v>116</v>
      </c>
      <c r="AT2" s="96" t="str">
        <f>IF(1,"","")</f>
        <v/>
      </c>
      <c r="AU2" s="96" t="str">
        <f>IF(1,"","")</f>
        <v/>
      </c>
      <c r="AV2" s="96" t="str">
        <f>IF(1,"","")</f>
        <v/>
      </c>
      <c r="AW2" s="96" t="str">
        <f>IF(1,"","")</f>
        <v/>
      </c>
      <c r="AX2" s="96" t="str">
        <f>IF(1,"","")</f>
        <v/>
      </c>
      <c r="AY2" s="96" t="s">
        <v>116</v>
      </c>
      <c r="AZ2" s="96" t="str">
        <f>IF(1,"","")</f>
        <v/>
      </c>
      <c r="BA2" s="96">
        <f>MIN(AZ4:AZ503)-1</f>
        <v>0</v>
      </c>
      <c r="BQ2" s="6"/>
      <c r="BR2" s="2"/>
      <c r="BS2" s="2"/>
      <c r="BT2" s="2"/>
      <c r="BU2" s="2"/>
      <c r="CI2" s="159" t="str">
        <f>Dashboard!N19</f>
        <v>N</v>
      </c>
      <c r="CJ2" s="2"/>
      <c r="CN2" s="2"/>
      <c r="CO2" s="2"/>
      <c r="CQ2" s="2"/>
      <c r="CR2" s="2"/>
      <c r="CS2" s="2"/>
      <c r="CT2" s="98">
        <f>MIN(CQ4:CQ503)</f>
        <v>0</v>
      </c>
      <c r="DA2" s="2"/>
      <c r="DG2" s="2"/>
      <c r="DI2" s="2"/>
      <c r="DL2" s="98">
        <f>MAX(DL4:DL503)</f>
        <v>4</v>
      </c>
      <c r="DN2" s="98">
        <f>1000-COUNTIF(DN4:DN1003,"")+1</f>
        <v>18</v>
      </c>
      <c r="DS2" s="2"/>
      <c r="DT2" s="2"/>
      <c r="DU2" s="2"/>
      <c r="DV2" s="2"/>
      <c r="DW2" s="2"/>
      <c r="DX2" s="2"/>
      <c r="DY2" s="2"/>
      <c r="DZ2" s="2"/>
      <c r="EA2" s="2"/>
      <c r="EF2" s="100" t="str">
        <f>IF(MAX($EB$4:$EB$503)=0,"All looks ok! You can create the family tree.",
IF(ISNUMBER(MATCH(EE4,$EB$4:$EB$503,0)),EF4 &amp; CHAR(10),"")  &amp;
IF(ISNUMBER(MATCH(EE5,$EB$4:$EB$503,0)),EF5 &amp; CHAR(10),"") &amp;
IF(ISNUMBER(MATCH(EE6,$EB$4:$EB$503,0)),EF6 &amp; CHAR(10),"") &amp;
IF(ISNUMBER(MATCH(EE7,$EB$4:$EB$503,0)),EF7 &amp; CHAR(10),"") &amp;
IF(ISNUMBER(MATCH(EE8,$EB$4:$EB$503,0)),EF8 &amp; CHAR(10),"") &amp;
IF(ISNUMBER(MATCH(EE9,$EB$4:$EB$503,0)),EF9 &amp; CHAR(10),"") )</f>
        <v>All looks ok! You can create the family tree.</v>
      </c>
    </row>
    <row r="3" spans="1:136" s="79" customFormat="1" ht="63.75" x14ac:dyDescent="0.25">
      <c r="B3" s="139" t="s">
        <v>1</v>
      </c>
      <c r="C3" s="139">
        <f>O2-1</f>
        <v>13</v>
      </c>
      <c r="D3" s="75" t="s">
        <v>1</v>
      </c>
      <c r="E3" s="99">
        <f>MAX(C3:C503)</f>
        <v>18</v>
      </c>
      <c r="F3" s="75"/>
      <c r="G3" s="75" t="s">
        <v>1</v>
      </c>
      <c r="H3" s="75" t="s">
        <v>1</v>
      </c>
      <c r="I3" s="75" t="s">
        <v>43</v>
      </c>
      <c r="K3" s="143" t="s">
        <v>131</v>
      </c>
      <c r="L3" s="143" t="s">
        <v>132</v>
      </c>
      <c r="M3" s="143" t="s">
        <v>129</v>
      </c>
      <c r="N3" s="75" t="s">
        <v>130</v>
      </c>
      <c r="O3" s="75" t="s">
        <v>88</v>
      </c>
      <c r="P3" s="75" t="s">
        <v>1</v>
      </c>
      <c r="Q3" s="75" t="s">
        <v>0</v>
      </c>
      <c r="R3" s="75" t="s">
        <v>3</v>
      </c>
      <c r="S3" s="75" t="s">
        <v>34</v>
      </c>
      <c r="T3" s="75" t="s">
        <v>36</v>
      </c>
      <c r="U3" s="75" t="s">
        <v>4</v>
      </c>
      <c r="V3" s="75" t="s">
        <v>5</v>
      </c>
      <c r="W3" s="95" t="s">
        <v>121</v>
      </c>
      <c r="X3" s="95" t="s">
        <v>6</v>
      </c>
      <c r="Y3" s="95" t="s">
        <v>7</v>
      </c>
      <c r="Z3" s="75" t="s">
        <v>30</v>
      </c>
      <c r="AA3" s="95" t="s">
        <v>8</v>
      </c>
      <c r="AB3" s="75" t="s">
        <v>9</v>
      </c>
      <c r="AC3" s="95" t="s">
        <v>106</v>
      </c>
      <c r="AD3" s="75" t="s">
        <v>9</v>
      </c>
      <c r="AE3" s="95" t="s">
        <v>29</v>
      </c>
      <c r="AF3" s="75" t="s">
        <v>9</v>
      </c>
      <c r="AG3" s="95" t="s">
        <v>7</v>
      </c>
      <c r="AH3" s="75" t="s">
        <v>9</v>
      </c>
      <c r="AI3" s="95" t="s">
        <v>8</v>
      </c>
      <c r="AJ3" s="75" t="s">
        <v>9</v>
      </c>
      <c r="AK3" s="95" t="s">
        <v>29</v>
      </c>
      <c r="AL3" s="75" t="s">
        <v>9</v>
      </c>
      <c r="AM3" s="95" t="s">
        <v>7</v>
      </c>
      <c r="AN3" s="75" t="s">
        <v>9</v>
      </c>
      <c r="AO3" s="95" t="s">
        <v>8</v>
      </c>
      <c r="AP3" s="75" t="s">
        <v>9</v>
      </c>
      <c r="AQ3" s="95" t="s">
        <v>29</v>
      </c>
      <c r="AR3" s="75" t="s">
        <v>9</v>
      </c>
      <c r="AS3" s="95" t="s">
        <v>7</v>
      </c>
      <c r="AT3" s="75" t="s">
        <v>31</v>
      </c>
      <c r="AU3" s="95" t="s">
        <v>121</v>
      </c>
      <c r="AV3" s="75" t="s">
        <v>31</v>
      </c>
      <c r="AW3" s="95" t="s">
        <v>6</v>
      </c>
      <c r="AX3" s="75" t="s">
        <v>31</v>
      </c>
      <c r="AY3" s="95" t="s">
        <v>7</v>
      </c>
      <c r="AZ3" s="75" t="s">
        <v>31</v>
      </c>
      <c r="BA3" s="75" t="s">
        <v>10</v>
      </c>
      <c r="BB3" s="75" t="s">
        <v>12</v>
      </c>
      <c r="BC3" s="75" t="s">
        <v>137</v>
      </c>
      <c r="BD3" s="75" t="s">
        <v>142</v>
      </c>
      <c r="BE3" s="143" t="s">
        <v>126</v>
      </c>
      <c r="BF3" s="143" t="s">
        <v>141</v>
      </c>
      <c r="BG3" s="75" t="s">
        <v>32</v>
      </c>
      <c r="BI3" s="75" t="s">
        <v>15</v>
      </c>
      <c r="BJ3" s="75" t="s">
        <v>11</v>
      </c>
      <c r="BK3" s="75" t="s">
        <v>0</v>
      </c>
      <c r="BL3" s="75" t="s">
        <v>35</v>
      </c>
      <c r="BM3" s="75" t="s">
        <v>41</v>
      </c>
      <c r="BN3" s="75" t="s">
        <v>14</v>
      </c>
      <c r="BO3" s="75" t="s">
        <v>5</v>
      </c>
      <c r="BP3" s="75" t="s">
        <v>24</v>
      </c>
      <c r="BQ3" s="75" t="s">
        <v>28</v>
      </c>
      <c r="BR3" s="75" t="s">
        <v>0</v>
      </c>
      <c r="BS3" s="75" t="s">
        <v>27</v>
      </c>
      <c r="BU3" s="75" t="s">
        <v>13</v>
      </c>
      <c r="BV3" s="143" t="s">
        <v>80</v>
      </c>
      <c r="BW3" s="143" t="s">
        <v>177</v>
      </c>
      <c r="BX3" s="143" t="s">
        <v>179</v>
      </c>
      <c r="BY3" s="143" t="s">
        <v>16</v>
      </c>
      <c r="BZ3" s="143" t="s">
        <v>17</v>
      </c>
      <c r="CA3" s="143" t="s">
        <v>18</v>
      </c>
      <c r="CB3" s="143" t="s">
        <v>107</v>
      </c>
      <c r="CC3" s="143" t="s">
        <v>23</v>
      </c>
      <c r="CD3" s="143" t="s">
        <v>108</v>
      </c>
      <c r="CE3" s="143" t="s">
        <v>19</v>
      </c>
      <c r="CF3" s="143" t="s">
        <v>149</v>
      </c>
      <c r="CG3" s="143" t="s">
        <v>136</v>
      </c>
      <c r="CH3" s="143" t="s">
        <v>21</v>
      </c>
      <c r="CI3" s="158" t="s">
        <v>22</v>
      </c>
      <c r="CJ3" s="143" t="s">
        <v>148</v>
      </c>
      <c r="CK3" s="143" t="s">
        <v>144</v>
      </c>
      <c r="CL3" s="143" t="s">
        <v>146</v>
      </c>
      <c r="CM3" s="75" t="s">
        <v>20</v>
      </c>
      <c r="CN3" s="75" t="s">
        <v>78</v>
      </c>
      <c r="CO3" s="75" t="s">
        <v>147</v>
      </c>
      <c r="CP3" s="75" t="s">
        <v>115</v>
      </c>
      <c r="CQ3" s="75" t="s">
        <v>33</v>
      </c>
      <c r="CR3" s="75" t="s">
        <v>126</v>
      </c>
      <c r="CT3" s="76" t="s">
        <v>25</v>
      </c>
      <c r="CU3" s="77" t="s">
        <v>26</v>
      </c>
      <c r="CV3" s="77" t="s">
        <v>11</v>
      </c>
      <c r="CW3" s="77" t="s">
        <v>42</v>
      </c>
      <c r="CX3" s="77" t="s">
        <v>44</v>
      </c>
      <c r="CY3" s="77" t="s">
        <v>45</v>
      </c>
      <c r="CZ3" s="77" t="s">
        <v>46</v>
      </c>
      <c r="DA3" s="78" t="s">
        <v>53</v>
      </c>
      <c r="DC3" s="80" t="s">
        <v>39</v>
      </c>
      <c r="DD3" s="81" t="s">
        <v>55</v>
      </c>
      <c r="DE3" s="81" t="s">
        <v>56</v>
      </c>
      <c r="DF3" s="82" t="s">
        <v>57</v>
      </c>
      <c r="DG3" s="77" t="s">
        <v>79</v>
      </c>
      <c r="DI3" s="83" t="s">
        <v>70</v>
      </c>
      <c r="DJ3" s="83" t="s">
        <v>47</v>
      </c>
      <c r="DL3" s="83" t="s">
        <v>38</v>
      </c>
      <c r="DM3" s="83" t="s">
        <v>82</v>
      </c>
      <c r="DN3" s="83" t="s">
        <v>85</v>
      </c>
      <c r="DO3" s="84" t="s">
        <v>83</v>
      </c>
      <c r="DP3" s="85" t="s">
        <v>89</v>
      </c>
      <c r="DR3" s="86" t="s">
        <v>109</v>
      </c>
      <c r="DS3" s="74" t="s">
        <v>97</v>
      </c>
      <c r="DT3" s="74" t="s">
        <v>96</v>
      </c>
      <c r="DU3" s="83" t="s">
        <v>117</v>
      </c>
      <c r="DV3" s="83" t="s">
        <v>110</v>
      </c>
      <c r="DW3" s="83" t="s">
        <v>118</v>
      </c>
      <c r="DX3" s="83" t="s">
        <v>111</v>
      </c>
      <c r="DY3" s="83" t="s">
        <v>112</v>
      </c>
      <c r="DZ3" s="83" t="s">
        <v>113</v>
      </c>
      <c r="EA3" s="83" t="s">
        <v>140</v>
      </c>
      <c r="EB3" s="83" t="s">
        <v>98</v>
      </c>
      <c r="EC3" s="84" t="s">
        <v>105</v>
      </c>
      <c r="EE3" s="85"/>
      <c r="EF3" s="101" t="str">
        <f>IF(MAX($EB$4:$EB$503)=0,EF2,LEFT(EF2,LEN(EF2)-1))</f>
        <v>All looks ok! You can create the family tree.</v>
      </c>
    </row>
    <row r="4" spans="1:136" x14ac:dyDescent="0.25">
      <c r="B4" s="117">
        <f>IF(P4&lt;&gt;"",MAX(B3:$B$3)+1,"")</f>
        <v>1</v>
      </c>
      <c r="C4" s="140">
        <f>IF(D4&lt;&gt;"",MAX(C3:$C$3)+1,"")</f>
        <v>14</v>
      </c>
      <c r="D4" s="115" t="str">
        <f>IF(LEN(Q4)&gt;1,IF(ISNUMBER(MATCH(Q4&amp;" ─ "&amp;P4, $D$2:D3,0)),"",P4&amp;" ─ "&amp;Q4),"")</f>
        <v>Irene ─ Ted</v>
      </c>
      <c r="E4" s="114" t="str">
        <f>IF(F4&lt;&gt;"",MAX($E3:E$3)+1,"")</f>
        <v/>
      </c>
      <c r="F4" s="116" t="str">
        <f>IF(LEN(T4)&gt;1,IF(ISNUMBER(MATCH(T4&amp;" ─ "&amp;P4, $F$2:F3,0)),"",P4&amp;" ─ "&amp;T4),"")</f>
        <v/>
      </c>
      <c r="G4" s="89">
        <v>1</v>
      </c>
      <c r="H4" s="118" t="str">
        <f>IF(G4&gt;$H$2,"",IF(G4&lt;=$C$3,INDEX(allNames,MATCH(G4,$B$4:$B$503,0),1),IF(G4&lt;=$E$3,INDEX($D$4:$D$503,MATCH(G4,$C$4:$C$503,0),1),INDEX($F$4:$F$503,MATCH(G4,$E$4:$E$503,0),1))))</f>
        <v>Irene</v>
      </c>
      <c r="I4" s="119" t="str">
        <f>IF(ISNUMBER(SEARCH("─",H4,1)),MAX($I$3:I3)+1,"")</f>
        <v/>
      </c>
      <c r="K4" s="93" t="str">
        <f>IF(LEN(INDEX(Dashboard!C$6:C$20,ROW(K4)-ROW(K$3),1))&lt;=1,"",INDEX(Dashboard!C$6:C$20,ROW(K4)-ROW(Q$3),1))</f>
        <v>Ted</v>
      </c>
      <c r="L4" s="211" t="str">
        <f>IF(LEN(INDEX(Dashboard!F$6:F$20,ROW(L4)-ROW(L$3),1))&lt;=1,"",INDEX(Dashboard!F$6:F$20,ROW(L4)-ROW(L$3),1))</f>
        <v/>
      </c>
      <c r="M4" s="144" t="str">
        <f t="shared" ref="M4" si="4">IF(P4="","",IF(AND(ISNUMBER(MATCH(P4,$K$4:$K$503,0)),K4=""),INDEX($P$4:$P$503,MATCH(P4,$K$4:$K$503,0),1),""))</f>
        <v/>
      </c>
      <c r="N4" s="142" t="str">
        <f t="shared" ref="N4" si="5">IF(P4="","",IF(AND(ISNUMBER(MATCH(P4,$L$4:$L$503,0)),L4=""),INDEX($P$4:$P$503,MATCH(P4,$L$4:$L$503,0),1),""))</f>
        <v/>
      </c>
      <c r="O4" s="102">
        <f>IF(P4="","",MAX($O$3:O3)+1)</f>
        <v>1</v>
      </c>
      <c r="P4" s="212" t="str">
        <f>IF(LEN(INDEX(Dashboard!B$6:B$20,ROW(P4)-ROW(P$3),1))&lt;=1,"",TRIM(INDEX(Dashboard!B$6:B$20,ROW(P4)-ROW(P$3),1)))</f>
        <v>Irene</v>
      </c>
      <c r="Q4" s="104" t="str">
        <f t="shared" ref="Q4" si="6">IF(K4="",M4,K4)</f>
        <v>Ted</v>
      </c>
      <c r="R4" s="213" t="str">
        <f>IF(LEN(INDEX(Dashboard!D$6:D$20,ROW(R4)-ROW(R$3),1))&lt;=1,"",INDEX(Dashboard!D$6:D$20,ROW(R4)-ROW(R$3),1))</f>
        <v/>
      </c>
      <c r="S4" s="104" t="str">
        <f>IF(LEN(INDEX(Dashboard!E$6:E$505,ROW(S4)-ROW(S$3),1))&lt;=1,"",INDEX(Dashboard!E$6:E$505,ROW(S4)-ROW(S$3),1))</f>
        <v>Grandma</v>
      </c>
      <c r="T4" s="104" t="str">
        <f t="shared" ref="T4" si="7">IF(L4="",N4,L4)</f>
        <v/>
      </c>
      <c r="U4" s="104" t="str">
        <f t="shared" ref="U4" si="8">IF(LEN(R4)&gt;1,IF(ISNUMBER(SEARCH("─",R4,1)),TRIM(LEFT(R4,SEARCH("─",R4,1)-1)), TRIM(R4)),"")</f>
        <v/>
      </c>
      <c r="V4" s="104" t="str">
        <f t="shared" ref="V4" si="9">IF(LEN(R4)&gt;1,IF(ISNUMBER(SEARCH("─",R4,1)),TRIM(RIGHT(R4,LEN(R4)-SEARCH("─",R4,1))), ""),"")</f>
        <v/>
      </c>
      <c r="W4" s="105">
        <v>1</v>
      </c>
      <c r="X4" s="105">
        <v>1</v>
      </c>
      <c r="Y4" s="105">
        <v>1</v>
      </c>
      <c r="Z4" s="105">
        <v>1</v>
      </c>
      <c r="AA4" s="105">
        <v>1</v>
      </c>
      <c r="AB4" s="105">
        <v>1</v>
      </c>
      <c r="AC4" s="105">
        <v>1</v>
      </c>
      <c r="AD4" s="105">
        <v>1</v>
      </c>
      <c r="AE4" s="105">
        <v>1</v>
      </c>
      <c r="AF4" s="105">
        <v>1</v>
      </c>
      <c r="AG4" s="105">
        <v>1</v>
      </c>
      <c r="AH4" s="105">
        <v>1</v>
      </c>
      <c r="AI4" s="105">
        <v>1</v>
      </c>
      <c r="AJ4" s="105">
        <v>1</v>
      </c>
      <c r="AK4" s="105">
        <v>1</v>
      </c>
      <c r="AL4" s="105">
        <v>1</v>
      </c>
      <c r="AM4" s="105">
        <v>1</v>
      </c>
      <c r="AN4" s="105">
        <v>1</v>
      </c>
      <c r="AO4" s="105">
        <v>1</v>
      </c>
      <c r="AP4" s="105">
        <v>1</v>
      </c>
      <c r="AQ4" s="105">
        <v>1</v>
      </c>
      <c r="AR4" s="105">
        <v>1</v>
      </c>
      <c r="AS4" s="105">
        <v>1</v>
      </c>
      <c r="AT4" s="105">
        <v>1</v>
      </c>
      <c r="AU4" s="105">
        <v>1</v>
      </c>
      <c r="AV4" s="105">
        <v>1</v>
      </c>
      <c r="AW4" s="105">
        <v>1</v>
      </c>
      <c r="AX4" s="105">
        <v>1</v>
      </c>
      <c r="AY4" s="105">
        <v>1</v>
      </c>
      <c r="AZ4" s="105">
        <v>1</v>
      </c>
      <c r="BA4" s="106">
        <f>IF(AZ4="","",AZ4-$BA$2)</f>
        <v>1</v>
      </c>
      <c r="BB4" s="106" t="str">
        <f t="shared" ref="BB4:BB5" si="10">IF(AND(ISNUMBER(INDEX($W$4:$W$503,MATCH(Q4,allNames,0),1)),ISNUMBER(INDEX($W$4:$W$503,MATCH(P4,$Q$4:$Q$503,0),1)),AA4=""),"s",INDEX($X$2:$AZ$2,1,MATCH(AZ4,X4:AY4,0)))</f>
        <v/>
      </c>
      <c r="BC4" s="106" t="str">
        <f>IF(BB4="","",IF(Q4&lt;&gt;"",MATCH(Q4,$P$4:$P$503,0),MATCH(T4,$P$4:$P$503,0)))</f>
        <v/>
      </c>
      <c r="BD4" s="180">
        <f>IF(OR(P4="",BA4=""),"",IF(BB4="",MAX($BA$4:$BA$503)-BA4+1-COUNTIF($BA$4:BA4,BA4)/1000,INDEX($BD$4:$BD$503,BC4,1)-COUNTIF($BA$4:BA4,BA4)/1000000))</f>
        <v>3.9990000000000001</v>
      </c>
      <c r="BE4" s="181">
        <f>IFERROR(RANK(BD4,$BD$4:$BD$503,0),"")</f>
        <v>1</v>
      </c>
      <c r="BF4" s="181">
        <f>IFERROR(IF(BB4="",BD4-BE4*100,INDEX($BF$4:$BF$503,BC4,1)-COUNTIF($BA$4:BA4,BA4)/1000000),"")</f>
        <v>-96.001000000000005</v>
      </c>
      <c r="BG4" s="179">
        <f>IFERROR(RANK(BF4,$BF$4:$BF$503,0),"")</f>
        <v>1</v>
      </c>
      <c r="BI4" s="120">
        <f t="shared" ref="BI4" si="11">IFERROR(MATCH(ROW(BJ4)-ROW($BJ$3),$BG$4:$BG$503,0),"")</f>
        <v>1</v>
      </c>
      <c r="BJ4" s="121" t="str">
        <f t="shared" ref="BJ4" si="12" xml:space="preserve"> IF(BI4="","",INDEX($P$4:$P$503,$BI4,1))</f>
        <v>Irene</v>
      </c>
      <c r="BK4" s="122" t="str">
        <f t="shared" ref="BK4" si="13">IF(BI4="","",INDEX($Q$4:$Q$503,$BI4,1))</f>
        <v>Ted</v>
      </c>
      <c r="BL4" s="122" t="str">
        <f t="shared" ref="BL4" si="14">IF(BJ4="","",INDEX($T$4:$T$503,$BI4,1))</f>
        <v/>
      </c>
      <c r="BM4" s="122" t="str">
        <f t="shared" ref="BM4" si="15">IF(BJ4="","",INDEX($S$4:$S$503,$BI4,1))</f>
        <v>Grandma</v>
      </c>
      <c r="BN4" s="122" t="str">
        <f t="shared" ref="BN4" si="16">IFERROR(IF(BI4="","",IF(INDEX($BR$4:$BR$503,MATCH(INDEX($U$4:$U$503,$BI4,1),$BJ$4:$BJ$503,0),1)="s",INDEX($V$4:$V$503,$BI4,1),INDEX($U$4:$U$503,$BI4,1))),"")</f>
        <v/>
      </c>
      <c r="BO4" s="122" t="str">
        <f t="shared" ref="BO4" si="17">IFERROR(IF(BI4="","",IF(OR(INDEX($BR$4:$BR$503,MATCH(INDEX($V$4:$V$503,$BI4,1),$BJ$4:$BJ$503,0),1)="s",INDEX($V$4:$V$503,$BI4,1)&lt;&gt;BN4), INDEX($V$4:$V$503,$BI4,1),  INDEX($U$4:$U$503,$BI4,1))),"")</f>
        <v/>
      </c>
      <c r="BP4" s="123">
        <f t="shared" ref="BP4" si="18" xml:space="preserve"> IF(BI4="","",COUNTA(BN4:BO4)-COUNTIF(BN4:BO4,""))</f>
        <v>0</v>
      </c>
      <c r="BQ4" s="122" t="str">
        <f t="shared" ref="BQ4" si="19" xml:space="preserve"> IF(BI4="","",IF(BR4="",IF(AND(BN4="", BO4&lt;&gt;""),INDEX($BJ$4:$BJ$503,MATCH(BO4,$BK$4:$BK$503,0),1),IF(AND(INDEX($BR$4:$BR$503,MATCH(BN4,$BJ$4:$BJ$503,0),1)&lt;&gt;"",BO4&lt;&gt;""), BO4,BN4)),INDEX($BN$4:$BN$503,MATCH(BK4,$BJ$4:$BJ$503,0),1)))</f>
        <v/>
      </c>
      <c r="BR4" s="123" t="str">
        <f t="shared" ref="BR4" si="20">IF(BI4="","",IF(AND(BK4="",INDEX($BB$4:$BB$503,$BI4,1)="s"),IF(INDEX($BB$4:$BB$503,INDEX($BI$4:$BI$503,MATCH(BL4,$BJ$4:$BJ$503,0),1),1)="s","ess","es"),INDEX($BB$4:$BB$503,$BI4,1)))</f>
        <v/>
      </c>
      <c r="BS4" s="123" t="str">
        <f t="shared" ref="BS4" si="21">IFERROR(IF(AND(BV4="xxx",BY4&gt;1,BR4=""),IF(MATCH(INDEX($BQ$4:$BQ$503,MATCH(BJ4,$BN$4:$BN$503,0),1),$BJ$4:$BJ$503,0)=(ROW(BS4)-3),"x",MATCH(INDEX($BQ$4:$BQ$503,MATCH(BJ4,$BN$4:$BN$503,0),1),$BJ$4:$BJ$503,0)),""),BW4)</f>
        <v/>
      </c>
      <c r="BU4" s="124">
        <f t="shared" ref="BU4" si="22">IF(BI4="","xxx",ROW(BU4)-3)</f>
        <v>1</v>
      </c>
      <c r="BV4" s="106" t="str">
        <f t="shared" ref="BV4" si="23" xml:space="preserve"> IF(BI4="","",IFERROR(IF(BJ4&lt;&gt;"",IF(OR(BR4="s",BR4="es",BR4="ess" ),BV3,IF(BQ4="","xxx", MATCH(BQ4,$BJ$4:$BJ$503,0) )   ),"xxx"),"xxx"))</f>
        <v>xxx</v>
      </c>
      <c r="BW4" s="106" t="str">
        <f>IF(BI4="","",IFERROR(IF(BJ4&lt;&gt;"",IF(OR(BR4="s",BR4="es",BR4="ess" ),BV3,IF(BO4="", IF(INDEX($BR$4:$BR$503,BV4,1)="es",MATCH(INDEX($BL$4:$BL$503,BV4,1), $BJ$4:$BJ$503,0),  "xxx"), MATCH(BO4,$BJ$4:$BJ$503,0) )   ),  "xxx"),"xxx"))</f>
        <v>xxx</v>
      </c>
      <c r="BX4" s="106" t="str">
        <f t="shared" ref="BX4:BX18" si="24">IF(AND(BN5&lt;&gt;"",BR5="s"),MATCH(BN5,$BJ$4:$BJ$503,0),"")</f>
        <v/>
      </c>
      <c r="BY4" s="106">
        <f t="shared" ref="BY4" si="25">IF(BI4="","",INDEX($BA$4:$BA$503,$BI4,1))</f>
        <v>1</v>
      </c>
      <c r="BZ4" s="106">
        <f t="shared" ref="BZ4" si="26">IF(BU4="xxx","",COUNTIF($BV$4:$BV$503,BU4)+COUNTIFS($BW$4:$BW$503,BU4,$BV$4:$BV$503,"&lt;&gt;"&amp;BU4))</f>
        <v>4</v>
      </c>
      <c r="CA4" s="106">
        <f t="shared" ref="CA4" si="27" xml:space="preserve"> IF(BI4="","",IF(OR(BR4="s",BR4="es",BR4="ess"),0,MATCH("",BR5:BR8,0)-1 ))</f>
        <v>1</v>
      </c>
      <c r="CB4" s="106">
        <f t="shared" ref="CB4" si="28">IF(BR4="",CA4,CB3)</f>
        <v>1</v>
      </c>
      <c r="CC4" s="157">
        <f t="shared" ref="CC4" si="29" xml:space="preserve"> IF(BI4="","",IF(CA4&gt;0,IF(INDEX($BP$4:$BP$503,MATCH(BK4,$BJ$4:$BJ$503,0),1)="",0,INDEX($BP$4:$BP$503,MATCH(BK4,$BJ$4:$BJ$503,0),1)),0))</f>
        <v>0</v>
      </c>
      <c r="CD4" s="157">
        <f t="array" ref="CD4">IF(BU4="xxx","",SUM(IF(BJ4=$BQ$4:$BQ$503,$CC$4:$CC$503,0))+IF(INDEX($BN$4:$BN$503,MATCH(BK4,$BJ$4:$BJ$503,0))="",0,-1+SUM(IF($BN$4:$BN$503=INDEX($BN$4:$BN$503,MATCH(BK4,$BJ$4:$BJ$503,0),1),1,0))))</f>
        <v>0</v>
      </c>
      <c r="CE4" s="106" t="str">
        <f xml:space="preserve"> IF(BI4="","",IF(OR(BV4="xxx", BR4="s",BR4="es",BR4="ess"),"xxx",COUNTIFS($BQ$3:BQ3,BQ4,$BR$3:BR3,"")))</f>
        <v>xxx</v>
      </c>
      <c r="CF4" s="106">
        <f>IFERROR(IF(ISNUMBER(BV4), IF(ISNUMBER(MATCH(BV4,$BV3:BV$4,0)),INDEX($CF3:CF$4, MATCH(BV4,$BV3:BV$4,0),1),IF(AND(BR4="",INDEX($BR$4:$BR$503,BV4,1)=""),
IF(INDEX($BL$4:$BL$503,BV4,1)="",0,IFERROR(IF(INDEX($BR$4:$BR$503,BW4,1)="es",COUNTIF($BV$4:$BV$503,BW4),0),0)+IF(ISNUMBER(BV4),SUMIFS($CH$4:$CH$503,$BV$4:$BV$503,"&lt;&gt;"&amp;BV4,$BW$4:$BW$503,BV4),0)),0)),0),0)</f>
        <v>0</v>
      </c>
      <c r="CG4" s="106" t="str">
        <f t="shared" ref="CG4" si="30">IF(BQ4="","",COUNTIF($BQ$4:$BQ$503,BQ4))</f>
        <v/>
      </c>
      <c r="CH4" s="106">
        <f t="shared" ref="CH4:CH19" si="31" xml:space="preserve"> IF(BI4="","",IF(BY4="xxx","xxx",IF(OR(BR4="s",BR4="es",BR4="ess"),0,IF(MAX(BZ4,CA4)=0,1,CA4+CD4+1  + IF(BL4&lt;&gt;"",COUNTIFS($BQ$4:$BQ$503,BL4,BR4:BR503,"s"),0)   ))))</f>
        <v>2</v>
      </c>
      <c r="CI4" s="106">
        <f t="shared" ref="CI4:CI19" si="32">IF(BI4="","",IF(BY4="xxx","xxx",IF(OR(BR4="s",BR4="es",BR4="ess"),0,IF(AND(colapseOpt="Y",SUMIFS($CK$4:$CK$503,$BV$4:$BV$503,BU4,$CL$4:$CL$503,"Y")=0),MAX(  IF($BV$4:$BV$503=BU4,$CB$4:$CB$503,1) ),IF(MAX(BZ4,CA4)=0,1,BZ4) + IF(BL4&lt;&gt;"",COUNTIFS($BQ$4:$BQ$503,BL4,BR4:BR503,""),0)   ))))</f>
        <v>4</v>
      </c>
      <c r="CJ4" s="106" t="str">
        <f t="shared" ref="CJ4:CJ19" si="33">IF(colapseOpt&lt;&gt;"Y","", IF(BR4="",IF((SUMIF($BX$4:$BX$503,BU4,$CK$4:$CK$503)+SUMIF($BV$4:$BV$503,BU4,$CK$4:$CK$503))=0,0,""),""))</f>
        <v/>
      </c>
      <c r="CK4" s="106">
        <f>IF(BR4&lt;&gt;"",0,IF(IF(AND(BR5="s",BN5&lt;&gt;""),BN5&lt;&gt;BN4,FALSE),1,IF(BQ4="",1,IF(SUMIF($BQ$4:$BQ$503,BQ4,$BZ$4:$BZ$503)=0,0,1))))</f>
        <v>1</v>
      </c>
      <c r="CL4" s="156" t="str">
        <f>IFERROR(IF(AND(CK4=0,BR4="",IF(INDEX($BR$4:$BR$503,BV4,1)="es", CB4=0,CB4&lt;=1),IFERROR(INDEX($CK3:CK$4,MATCH(BV4,$BX3:BX$4,0),1),0)=0),"Y",""),"")</f>
        <v/>
      </c>
      <c r="CM4" s="155">
        <f t="array" ref="CM4">IF(BI4="","",IF(BY4="xxx","xxx",IF(OR(BR4="s",BR4="es",BR4="ess"),0,IF(MAX(BZ4,CA4)=0,1,
MAX(CH4,CI4,IF(CJ4=0,MAX(IF($BQ$4:BQ502=BJ4,$CI$4:$CI502,0)),SUMIF($BQ$4:$BQ$503,BJ4,$CM$4:$CM$503)))))))</f>
        <v>7</v>
      </c>
      <c r="CN4" s="125" t="str">
        <f t="shared" ref="CN4" si="34">IF(BR4&lt;&gt;"",BR4,IF(OR( AND(BK4&lt;&gt;"",BR4=""), AND(BL4&lt;&gt;"",BR4="")),"x",""))</f>
        <v>x</v>
      </c>
      <c r="CO4" s="126" t="str">
        <f t="shared" ref="CO4" si="35">IF(OR(INDEX($CN$4:$CN$503,MATCH(BN4,$BJ$4:$BJ$503,0),1)="e",INDEX($CN$4:$CN$503,MATCH(BO4,$BJ$4:$BJ$503,0),1)="e"),-1,"")</f>
        <v/>
      </c>
      <c r="CP4" s="123">
        <f>IFERROR(IF(BI4="","",IF(OR(BR4&lt;&gt;"",BY4="xxx",AND(BV4="xxx",BY4&gt;1)),"xxx",
IF(AND(BR4="",BL4&lt;&gt;"",colapseOpt&lt;&gt;"Y"),1,0)+
IFERROR(IF(INDEX($CP$4:$CP$503,BV4,1)="xxx", IF(INDEX($CP$4:$CP$503,BW4,1)="xxx",
IF(SUM(IF(BN4&amp;BO4=$BN$4:$BN$503&amp;$BO$4:$BO$503,1,0))&gt;1,"x", 0), INDEX($CP$4:$CP$503,BW4,1)),
INDEX($CP$4:$CP$503,BV4,1)),0)+SUMIF($BQ$3:BQ3,BQ4,$CM$3:CM3)+ IF(AND(colapseOpt="Y",ISNUMBER(CE4),CJ4=0),CF4,0 )+ IF(colapseOpt&lt;&gt;"Y",CF4,0) -IFERROR(IF(AND(colapseOpt&lt;&gt;"Y",INDEX($BL$4:$BL$503,BV4,1)&lt;&gt;""),1,0),0)
-IFERROR(AND(IF(INDEX($BL$4:$BL$503,BV4,1)="", CL4="Y"),0,1),0))),"yyy")</f>
        <v>0</v>
      </c>
      <c r="CQ4" s="127">
        <f t="shared" ref="CQ4:CQ19" si="36">IFERROR(IF(OR(BY4="",BI4=""),"",IF(AND(colapseOpt="Y",CL4="Y",CK4=0,CN4&lt;&gt;"s",CN4&lt;&gt;"es"),INDEX($CQ$3:$CQ$503,BV4+1,1),
IF(CN4="s",IF(CP4="xxx",INDEX(CQ1:CQ3,IF(CM3&gt;0,3,MATCH(0,CM2:CM4,0)),1),"")+1,
IF(BR4="es",IF(CP4="xxx",INDEX(CQ1:CQ3,IF(CM3&gt;0,3,MATCH(0,CM2:CM4,0)),1),"")-IF(colapseOpt="Y",-CB4,1),
IF(CN4="ess",IF(CP4="xxx",INDEX(CQ1:CQ3,IF(CM3&gt;0,3,MATCH(0,CM2:CM4,0)),1),"")+2,
IF(CP4="yyy",IF(ISNUMBER(CR4),INDEX($CQ$4:$CQ$503,CR4,1)+1,CM4),
IF(AND(BV4="xxx",BY4&gt;1),IF(BS4="x",1,INDEX($CQ$4:$CQ$503,BS4,1)+1+IF(INDEX($BK$4:$BK$503,BS4,1)="",0,1)),IF(CH4&gt;CM4,0,CM4*(1-(CH4/CM4))/2)+CP4))))))),CQ3+0.5)</f>
        <v>2.5</v>
      </c>
      <c r="CR4" s="123" t="str">
        <f t="array" ref="CR4">IF(CP4="yyy",IF(MATCH(BN4&amp;BO4,$BN$4:$BN$503&amp;$BO$4:$BO$503,0)=(ROW(CR4)-3),"", MATCH(BN4&amp;BO4,$BN$4:$BN$503&amp;$BO$4:$BO$503,0)),"")</f>
        <v/>
      </c>
      <c r="CS4" s="88" t="s">
        <v>180</v>
      </c>
      <c r="CT4" s="128">
        <f t="array" ref="CT4" xml:space="preserve"> IF(BI4="","",IF(AND(colapseOpt="Y",CL4="Y",ISNUMBER(CE4)),INDEX($CT$4:$CT$503,BV4,1), CQ4-$CT$2 + IF(AND(CA4:CE4=0,CG4=1,ISNUMBER(BW4),BO4&lt;&gt;""),0.5,0))  )</f>
        <v>2.5</v>
      </c>
      <c r="CU4" s="129">
        <f t="shared" ref="CU4" si="37" xml:space="preserve"> IF(BI4="","",IF(AND(CL3="Y",OR(BR4="s",BR4="es")),CU3,BY4-1+IF(AND(colapseOpt="Y",CL4="Y",ISNUMBER(CE4)),CE4,0)))</f>
        <v>0</v>
      </c>
      <c r="CV4" s="130" t="str">
        <f t="shared" ref="CV4" si="38">BJ4</f>
        <v>Irene</v>
      </c>
      <c r="CW4" s="131" t="str">
        <f t="shared" ref="CW4" si="39">BJ4&amp;IF(AND(informationPart="Show",LEN(BM4)&gt;0),"
"&amp;BM4,"")</f>
        <v>Irene
Grandma</v>
      </c>
      <c r="CX4" s="131" t="str">
        <f t="shared" ref="CX4" si="40">BN4</f>
        <v/>
      </c>
      <c r="CY4" s="131" t="str">
        <f t="shared" ref="CY4" si="41">BO4</f>
        <v/>
      </c>
      <c r="CZ4" s="131" t="str">
        <f>IF(OR(CY4="", CX4=""),CX4&amp;CY4,INDEX($DD$4:$DD$1003,IFERROR(MATCH(CX4&amp;" ─ "&amp;CY4,$DD$4:$DD$1003,0),MATCH(CY4&amp;" ─ "&amp;CX4,$DD$4:$DD$1003,0)),1))</f>
        <v/>
      </c>
      <c r="DA4" s="132">
        <f>IF(CV4="","",IFERROR(MATCH(CV4,Photos!$B$3:$B$502,0),501))</f>
        <v>1</v>
      </c>
      <c r="DC4" s="133">
        <f>IF(MAX($DC$3:DC3)&lt;$I$2,MAX($DC$3:DC3)+1,"")</f>
        <v>1</v>
      </c>
      <c r="DD4" s="131" t="str">
        <f>IF(DC4&lt;&gt;"",INDEX($H$4:$H$1003,MATCH(DC4,$I$4:$I$1003,0),1),"")</f>
        <v>Irene ─ Ted</v>
      </c>
      <c r="DE4" s="131" t="str">
        <f t="shared" ref="DE4:DE5" si="42">IF(DC4="","",TRIM(LEFT(DD4,SEARCH("─",DD4,1)-1)))</f>
        <v>Irene</v>
      </c>
      <c r="DF4" s="134" t="str">
        <f t="shared" ref="DF4:DF5" si="43">IF(DC4="","",TRIM(RIGHT(DD4,LEN(DD4)-SEARCH("─",DD4,1))))</f>
        <v>Ted</v>
      </c>
      <c r="DG4" s="132" t="str">
        <f t="shared" ref="DG4:DG5" si="44">IF(DD4="","",IF(ISNUMBER(MATCH(DD4,$F$4:$F$503,0)),"e",""))</f>
        <v/>
      </c>
      <c r="DI4" s="91" t="s">
        <v>75</v>
      </c>
      <c r="DJ4" s="112">
        <f>IFERROR(MATCH(Dashboard!K26,Dashboard!$M$23:$M$30,0),1)</f>
        <v>8</v>
      </c>
      <c r="DL4" s="107" t="str">
        <f>IF(DM4&lt;&gt;"",MAX($DL$3:DL3)+1,"")</f>
        <v/>
      </c>
      <c r="DM4" s="107" t="str">
        <f>IF(OR(INDEX(Photos!$B$3:$B$502,ROW(DM4)-ROW($DM$3),1)="", ISNUMBER(MATCH(INDEX(Photos!$B$3:$B$502,ROW(DM4)-ROW($DM$3),1),$BJ$4:$BJ$503,0))),"",INDEX(Photos!$B$3:$B$502,ROW(DM4)-ROW($DM$3),1) )</f>
        <v/>
      </c>
      <c r="DN4" s="107" t="str">
        <f t="shared" ref="DN4:DN67" si="45">IFERROR(IF(BI4&lt;&gt;"",BJ4,INDEX($DM$4:$DM$503,MATCH(ROW(DN4)-ROW($DN$3)-MAX($BI$4:$BI$503),$DL$4:$DL$503,0),1)),"")</f>
        <v>Irene</v>
      </c>
      <c r="DO4" s="108">
        <f>IF(ISNUMBER(MATCH(chosenPerson,Photos!$B$3:$B$502,0)),MATCH(chosenPerson,Photos!$B$3:$B$502,0),0)</f>
        <v>0</v>
      </c>
      <c r="DP4" s="109">
        <f t="array" ref="DP4">MIN(IF(Photos!$B$3:$B$502="",ROW(Photos!$B$3:$B$502),""))-MIN(ROW(PhotosDT[]))+1</f>
        <v>18</v>
      </c>
      <c r="DR4" s="110">
        <f>MAX(BU4:BU503)</f>
        <v>13</v>
      </c>
      <c r="DS4" s="112" t="str">
        <f t="shared" ref="DS4:DS19" si="46">IFERROR(IF(CT4="","",CT4&amp;"-"&amp;CU4),"")</f>
        <v>2,5-0</v>
      </c>
      <c r="DT4" s="112">
        <f>IFERROR(IF(CT4="","", COUNTIF($DS$4:DS4,DS4)-1),"2")</f>
        <v>0</v>
      </c>
      <c r="DU4" s="111">
        <f t="shared" ref="DU4:DU19" si="47">IFERROR(INDEX($DT$4:$DT$503,MATCH(ROW(DU4)-ROW($DU$3),$BI$4:$BI$503,0),1),"")</f>
        <v>0</v>
      </c>
      <c r="DV4" s="111">
        <f t="shared" ref="DV4:DV19" si="48">IF(P4="","",IF(ISNUMBER(BA4),0,1))</f>
        <v>0</v>
      </c>
      <c r="DW4" s="145">
        <f t="shared" ref="DW4:DW19" si="49">IF(P4="","",IF(ISNUMBER(FIND("─",P4,1)),1,0))</f>
        <v>0</v>
      </c>
      <c r="DX4" s="111">
        <f t="shared" ref="DX4:DX19" si="50">IFERROR(IF(P4="","",IF(Q4="",0,IF(INDEX($Q$4:$Q$503,MATCH(Q4,$P$4:$P$503,0),1)=P4,0,1))),1)</f>
        <v>0</v>
      </c>
      <c r="DY4" s="111">
        <f t="shared" ref="DY4:DY19" si="51">IF(P4="","",IF(T4="",0,IF(INDEX($T$4:$T$503,MATCH(T4,$P$4:$P$503,0),1)=P4,0,1)))</f>
        <v>0</v>
      </c>
      <c r="DZ4" s="111">
        <f t="shared" ref="DZ4:DZ19" si="52">IF(BU4="xxx","",IF(ISNUMBER(MATCH(P4,$BJ$4:$BJ$503,0)  ),0,1)  )</f>
        <v>0</v>
      </c>
      <c r="EA4" s="111">
        <f t="shared" ref="EA4:EA19" si="53">IF(P4="",1,COUNTIF($P$4:$P$503, P4))-1</f>
        <v>0</v>
      </c>
      <c r="EB4" s="111">
        <f t="shared" ref="EB4:EB16" si="54">IFERROR(MATCH(1,DU4:EA4,0),0)</f>
        <v>0</v>
      </c>
      <c r="EC4" s="108" t="b">
        <f>IF(OR(MAX(EB4:EB503)&gt;2,DR4=0),FALSE,TRUE)</f>
        <v>1</v>
      </c>
      <c r="EE4" s="92">
        <v>1</v>
      </c>
      <c r="EF4" s="87" t="s">
        <v>195</v>
      </c>
    </row>
    <row r="5" spans="1:136" ht="15" customHeight="1" x14ac:dyDescent="0.25">
      <c r="B5" s="117">
        <f>IF(P5&lt;&gt;"",MAX(B$3:$B4)+1,"")</f>
        <v>2</v>
      </c>
      <c r="C5" s="141" t="str">
        <f>IF(D5&lt;&gt;"",MAX(C$3:$C4)+1,"")</f>
        <v/>
      </c>
      <c r="D5" s="115" t="str">
        <f>IF(LEN(Q5)&gt;1,IF(ISNUMBER(MATCH(Q5&amp;" ─ "&amp;P5, $D$2:D4,0)),"",P5&amp;" ─ "&amp;Q5),"")</f>
        <v/>
      </c>
      <c r="E5" s="117" t="str">
        <f>IF(F5&lt;&gt;"",MAX($E$3:E4)+1,"")</f>
        <v/>
      </c>
      <c r="F5" s="116" t="str">
        <f>IF(LEN(T5)&gt;1,IF(ISNUMBER(MATCH(T5&amp;" ─ "&amp;P5, $F$2:F4,0)),"",P5&amp;" ─ "&amp;T5),"")</f>
        <v/>
      </c>
      <c r="G5" s="93">
        <v>2</v>
      </c>
      <c r="H5" s="118" t="str">
        <f t="shared" ref="H4:H5" si="55">IF(G5&gt;$H$2,"",IF(G5&lt;=$C$3,INDEX(allNames,MATCH(G5,$B$4:$B$503,0),1),IF(G5&lt;=$E$3,INDEX($D$4:$D$503,MATCH(G5,$C$4:$C$503,0),1),INDEX($F$4:$F$503,MATCH(G5,$E$4:$E$503,0),1))))</f>
        <v>Ted</v>
      </c>
      <c r="I5" s="119" t="str">
        <f>IF(ISNUMBER(SEARCH("─",H5,1)),MAX($I$3:I4)+1,"")</f>
        <v/>
      </c>
      <c r="K5" s="211" t="str">
        <f>IF(LEN(INDEX(Dashboard!C$6:C$20,ROW(K5)-ROW(K$3),1))&lt;=1,"",INDEX(Dashboard!C$6:C$20,ROW(K5)-ROW(Q$3),1))</f>
        <v/>
      </c>
      <c r="L5" s="211" t="str">
        <f>IF(LEN(INDEX(Dashboard!F$6:F$20,ROW(L5)-ROW(L$3),1))&lt;=1,"",INDEX(Dashboard!F$6:F$20,ROW(L5)-ROW(L$3),1))</f>
        <v/>
      </c>
      <c r="M5" s="144" t="str">
        <f t="shared" ref="M5" si="56">IF(P5="","",IF(AND(ISNUMBER(MATCH(P5,$K$4:$K$503,0)),K5=""),INDEX($P$4:$P$503,MATCH(P5,$K$4:$K$503,0),1),""))</f>
        <v>Irene</v>
      </c>
      <c r="N5" s="142" t="str">
        <f t="shared" ref="N5" si="57">IF(P5="","",IF(AND(ISNUMBER(MATCH(P5,$L$4:$L$503,0)),L5=""),INDEX($P$4:$P$503,MATCH(P5,$L$4:$L$503,0),1),""))</f>
        <v/>
      </c>
      <c r="O5" s="102">
        <f>IF(P5="","",MAX($O$3:O4)+1)</f>
        <v>2</v>
      </c>
      <c r="P5" s="212" t="str">
        <f>IF(LEN(INDEX(Dashboard!B$6:B$20,ROW(P5)-ROW(P$3),1))&lt;=1,"",TRIM(INDEX(Dashboard!B$6:B$20,ROW(P5)-ROW(P$3),1)))</f>
        <v>Ted</v>
      </c>
      <c r="Q5" s="104" t="str">
        <f t="shared" ref="Q5" si="58">IF(K5="",M5,K5)</f>
        <v>Irene</v>
      </c>
      <c r="R5" s="213" t="str">
        <f>IF(LEN(INDEX(Dashboard!D$6:D$20,ROW(R5)-ROW(R$3),1))&lt;=1,"",INDEX(Dashboard!D$6:D$20,ROW(R5)-ROW(R$3),1))</f>
        <v/>
      </c>
      <c r="S5" s="104" t="str">
        <f>IF(LEN(INDEX(Dashboard!E$6:E$505,ROW(S5)-ROW(S$3),1))&lt;=1,"",INDEX(Dashboard!E$6:E$505,ROW(S5)-ROW(S$3),1))</f>
        <v>Grandpa</v>
      </c>
      <c r="T5" s="104" t="str">
        <f t="shared" ref="T5" si="59">IF(L5="",N5,L5)</f>
        <v/>
      </c>
      <c r="U5" s="104" t="str">
        <f t="shared" ref="U5" si="60">IF(LEN(R5)&gt;1,IF(ISNUMBER(SEARCH("─",R5,1)),TRIM(LEFT(R5,SEARCH("─",R5,1)-1)), TRIM(R5)),"")</f>
        <v/>
      </c>
      <c r="V5" s="104" t="str">
        <f t="shared" ref="V5" si="61">IF(LEN(R5)&gt;1,IF(ISNUMBER(SEARCH("─",R5,1)),TRIM(RIGHT(R5,LEN(R5)-SEARCH("─",R5,1))), ""),"")</f>
        <v/>
      </c>
      <c r="W5" s="106" t="str">
        <f>IF(O5&lt;&gt;"",
IF(ISNUMBER(INDEX($W$4:$W$503,MATCH(P5,$U$4:$U$503,0),1)),INDEX($W$4:$W$503,MATCH(P5,$U$4:$U$503,0),1)-1,
IF(ISNUMBER(INDEX($W$4:$W$503,MATCH(P5,$V$4:$V$503,0),1)),INDEX($W$4:$W$503,MATCH(P5,$V$4:$V$503,0),1)-1,
"")),"")</f>
        <v/>
      </c>
      <c r="X5" s="106" t="str">
        <f>IF(O5&lt;&gt;"",
IF(ISNUMBER(INDEX($X$4:$X$503,MATCH(U5,$P$4:$P$503,0),1)),INDEX($X$4:$X$503,MATCH(U5,$P$4:$P$503,0),1)+1,
IF(ISNUMBER(INDEX($X$4:$X$503,MATCH(V5,$P$4:$P$503,0),1)),INDEX($X$4:$X$503,MATCH(V5,$P$4:$P$503,0),1)+1,
"")),"")</f>
        <v/>
      </c>
      <c r="Y5" s="106">
        <f t="shared" ref="Y5" si="62">IF(LEN(P5)&gt;1,IFERROR(IF(Q5&lt;&gt;"",INDEX($X$4:$X$503,MATCH(P5,$Q$4:$Q$503,0),1),IF(T5&lt;&gt;"",INDEX($X$4:$X$503,MATCH(P5,$T$4:$T$503,0),1),"")),""),"")</f>
        <v>1</v>
      </c>
      <c r="Z5" s="106">
        <f>IF(OR(ISNUMBER(W5),ISNUMBER(X5),ISNUMBER(Y5)),MIN(W5:Y5),"")</f>
        <v>1</v>
      </c>
      <c r="AA5" s="106" t="str">
        <f>IF(LEN(P5)&gt;1,IFERROR(INDEX($Z$4:$Z$503,MATCH(P5,$U$4:$U$503,0),1)-1,""),"")</f>
        <v/>
      </c>
      <c r="AB5" s="106">
        <f>IF(OR(ISNUMBER(Z5),ISNUMBER(AA5)),MIN(Z5:AA5),"")</f>
        <v>1</v>
      </c>
      <c r="AC5" s="106">
        <f t="shared" ref="AC5" si="63">IF(LEN(P5)&gt;1,IFERROR(IF(Q5&lt;&gt;"",INDEX($AB$4:$AB$503,MATCH(P5,$Q$4:$Q$503,0),1),IF(T5&lt;&gt;"",INDEX($AB$4:$AB$503,MATCH(P5,$T$4:$T$503,0),1),"")),""),"")</f>
        <v>1</v>
      </c>
      <c r="AD5" s="106">
        <f>IF(OR(ISNUMBER(AB5),ISNUMBER(AC5)),MIN(AB5:AC5),"")</f>
        <v>1</v>
      </c>
      <c r="AE5" s="106" t="str">
        <f>IF(LEN(U5)&gt;1,IFERROR(INDEX($AD$4:$AD$503,MATCH(U5,$P$4:$P$503,0),1)+1,IFERROR(INDEX($AD$4:$AD$503,MATCH(V5,$P$4:$P$503,0),1)+1,"")),"")</f>
        <v/>
      </c>
      <c r="AF5" s="106">
        <f>IF(OR(ISNUMBER(AD5),ISNUMBER(AE5)),MIN(AD5:AE5),"")</f>
        <v>1</v>
      </c>
      <c r="AG5" s="106">
        <f>IF(LEN(P5)&gt;1,IFERROR(IF(Q5&lt;&gt;"",INDEX($AF$4:$AF$503,MATCH(P5,$Q$4:$Q$503,0),1),IF(T5&lt;&gt;"",INDEX($AF$4:$AF$503,MATCH(P5,$T$4:$T$503,0),1),"")),""),"")</f>
        <v>1</v>
      </c>
      <c r="AH5" s="106">
        <f>IF(OR(ISNUMBER(AF5),ISNUMBER(AG5)),MIN(AF5:AG5),"")</f>
        <v>1</v>
      </c>
      <c r="AI5" s="106" t="str">
        <f>IF(LEN(P5)&gt;1,IFERROR(INDEX($AH$4:$AH$503,MATCH(P5,$U$4:$U$503,0),1)-1,""),"")</f>
        <v/>
      </c>
      <c r="AJ5" s="106">
        <f>IF(OR(ISNUMBER(AH5),ISNUMBER(AI5)),MIN(AH5:AI5),"")</f>
        <v>1</v>
      </c>
      <c r="AK5" s="106" t="str">
        <f>IF(LEN(U5)&gt;1,IFERROR(INDEX($AJ$4:$AJ$503,MATCH(U5,$P$4:$P$503,0),1)+1,IFERROR(INDEX($AJ$4:$AJ$503,MATCH(V5,$P$4:$P$503,0),1)+1,"")),"")</f>
        <v/>
      </c>
      <c r="AL5" s="106">
        <f>IF(OR(ISNUMBER(AJ5),ISNUMBER(AK5)),MIN(AJ5:AK5),"")</f>
        <v>1</v>
      </c>
      <c r="AM5" s="106">
        <f>IF(LEN(P5)&gt;1,IFERROR(IF(Q5&lt;&gt;"",INDEX($AL$4:$AL$503,MATCH(P5,$Q$4:$Q$503,0),1),IF(T5&lt;&gt;"",INDEX($AL$4:$AL$503,MATCH(P5,$T$4:$T$503,0),1),"")),""),"")</f>
        <v>1</v>
      </c>
      <c r="AN5" s="106">
        <f>IF(OR(ISNUMBER(AL5),ISNUMBER(AM5)),MIN(AL5:AM5),"")</f>
        <v>1</v>
      </c>
      <c r="AO5" s="106" t="str">
        <f>IF(LEN(P5)&gt;1,IFERROR(INDEX($AN$4:$AN$503,MATCH(P5,$U$4:$U$503,0),1)-1,""),"")</f>
        <v/>
      </c>
      <c r="AP5" s="106">
        <f>IF(OR(ISNUMBER(AN5),ISNUMBER(AO5)),MIN(AN5:AO5),"")</f>
        <v>1</v>
      </c>
      <c r="AQ5" s="106" t="str">
        <f>IF(LEN(U5)&gt;1,IFERROR(INDEX($AP$4:$AP$503,MATCH(U5,$P$4:$P$503,0),1)+1,IFERROR(INDEX($AP$4:$AP$503,MATCH(V5,$P$4:$P$503,0),1)+1,"")),"")</f>
        <v/>
      </c>
      <c r="AR5" s="106">
        <f>IF(OR(ISNUMBER(AP5),ISNUMBER(AQ5)),MIN(AP5:AQ5),"")</f>
        <v>1</v>
      </c>
      <c r="AS5" s="106">
        <f>IF(LEN(P5)&gt;1,IFERROR(IF(Q5&lt;&gt;"",INDEX($AR$4:$AR$503,MATCH(P5,$Q$4:$Q$503,0),1),IF(T5&lt;&gt;"",INDEX($AR$4:$AR$503,MATCH(P5,$T$4:$T$503,0),1),"")),""),"")</f>
        <v>1</v>
      </c>
      <c r="AT5" s="106">
        <f>IF(OR(ISNUMBER(AR5),ISNUMBER(AS5)),MIN(AR5:AS5),"")</f>
        <v>1</v>
      </c>
      <c r="AU5" s="106" t="str">
        <f>IF(LEN(P5)&gt;1,IFERROR(INDEX($AT$4:$AT$503,MATCH(P5,$U$4:$U$503,0),1)-1,""),"")</f>
        <v/>
      </c>
      <c r="AV5" s="106">
        <f>IF(OR(ISNUMBER(AT5),ISNUMBER(AU5)),MIN(AT5:AU5),"")</f>
        <v>1</v>
      </c>
      <c r="AW5" s="106" t="str">
        <f>IF(LEN(U5)&gt;1,IFERROR(INDEX($AV$4:$AV$503,MATCH(U5,$P$4:$P$503,0),1)+1,IFERROR(INDEX($AV$4:$AV$503,MATCH(V5,$P$4:$P$503,0),1)+1,"")),"")</f>
        <v/>
      </c>
      <c r="AX5" s="106">
        <f>IF(OR(ISNUMBER(AV5),ISNUMBER(AW5)),MIN(AV5:AW5),"")</f>
        <v>1</v>
      </c>
      <c r="AY5" s="106">
        <f>IF(LEN(P5)&gt;1,IFERROR(IF(Q5&lt;&gt;"",INDEX($AX$4:$AX$503,MATCH(P5,$Q$4:$Q$503,0),1),IF(T5&lt;&gt;"",INDEX($AX$4:$AX$503,MATCH(P5,$T$4:$T$503,0),1),"")),""),"")</f>
        <v>1</v>
      </c>
      <c r="AZ5" s="106">
        <f>IF(OR(ISNUMBER(AX5),ISNUMBER(AY5)),MIN(AX5:AY5),"")</f>
        <v>1</v>
      </c>
      <c r="BA5" s="106">
        <f t="shared" ref="BA5" si="64">IF(AZ5="","",AZ5-$BA$2)</f>
        <v>1</v>
      </c>
      <c r="BB5" s="106" t="str">
        <f t="shared" si="10"/>
        <v>s</v>
      </c>
      <c r="BC5" s="106">
        <f t="shared" ref="BC5" si="65">IF(BB5="","",IF(Q5&lt;&gt;"",MATCH(Q5,$P$4:$P$503,0),MATCH(T5,$P$4:$P$503,0)))</f>
        <v>1</v>
      </c>
      <c r="BD5" s="180">
        <f>IF(OR(P5="",BA5=""),"",IF(BB5="",MAX($BA$4:$BA$503)-BA5+1-COUNTIF($BA$4:BA5,BA5)/1000,INDEX($BD$4:$BD$503,BC5,1)-COUNTIF($BA$4:BA5,BA5)/1000000))</f>
        <v>3.9989980000000003</v>
      </c>
      <c r="BE5" s="181">
        <f t="shared" ref="BE5" si="66">IFERROR(RANK(BD5,$BD$4:$BD$503,0),"")</f>
        <v>2</v>
      </c>
      <c r="BF5" s="181">
        <f>IFERROR(IF(BB5="",BD5-BE5*100,INDEX($BF$4:$BF$503,BC5,1)-COUNTIF($BA$4:BA5,BA5)/1000000),"")</f>
        <v>-96.001002</v>
      </c>
      <c r="BG5" s="179">
        <f t="shared" ref="BG5" si="67">IFERROR(RANK(BF5,$BF$4:$BF$503,0),"")</f>
        <v>2</v>
      </c>
      <c r="BI5" s="120">
        <f t="shared" ref="BI5:BI6" si="68">IFERROR(MATCH(ROW(BJ5)-ROW($BJ$3),$BG$4:$BG$503,0),"")</f>
        <v>2</v>
      </c>
      <c r="BJ5" s="121" t="str">
        <f t="shared" ref="BJ5:BJ6" si="69" xml:space="preserve"> IF(BI5="","",INDEX($P$4:$P$503,$BI5,1))</f>
        <v>Ted</v>
      </c>
      <c r="BK5" s="122" t="str">
        <f t="shared" ref="BK5:BK6" si="70">IF(BI5="","",INDEX($Q$4:$Q$503,$BI5,1))</f>
        <v>Irene</v>
      </c>
      <c r="BL5" s="122" t="str">
        <f t="shared" ref="BL5:BL6" si="71">IF(BJ5="","",INDEX($T$4:$T$503,$BI5,1))</f>
        <v/>
      </c>
      <c r="BM5" s="122" t="str">
        <f t="shared" ref="BM5:BM6" si="72">IF(BJ5="","",INDEX($S$4:$S$503,$BI5,1))</f>
        <v>Grandpa</v>
      </c>
      <c r="BN5" s="122" t="str">
        <f t="shared" ref="BN5:BN6" si="73">IFERROR(IF(BI5="","",IF(INDEX($BR$4:$BR$503,MATCH(INDEX($U$4:$U$503,$BI5,1),$BJ$4:$BJ$503,0),1)="s",INDEX($V$4:$V$503,$BI5,1),INDEX($U$4:$U$503,$BI5,1))),"")</f>
        <v/>
      </c>
      <c r="BO5" s="122" t="str">
        <f t="shared" ref="BO5:BO6" si="74">IFERROR(IF(BI5="","",IF(OR(INDEX($BR$4:$BR$503,MATCH(INDEX($V$4:$V$503,$BI5,1),$BJ$4:$BJ$503,0),1)="s",INDEX($V$4:$V$503,$BI5,1)&lt;&gt;BN5), INDEX($V$4:$V$503,$BI5,1),  INDEX($U$4:$U$503,$BI5,1))),"")</f>
        <v/>
      </c>
      <c r="BP5" s="123">
        <f t="shared" ref="BP5:BP6" si="75" xml:space="preserve"> IF(BI5="","",COUNTA(BN5:BO5)-COUNTIF(BN5:BO5,""))</f>
        <v>0</v>
      </c>
      <c r="BQ5" s="122" t="str">
        <f t="shared" ref="BQ5:BQ6" si="76" xml:space="preserve"> IF(BI5="","",IF(BR5="",IF(AND(BN5="", BO5&lt;&gt;""),INDEX($BJ$4:$BJ$503,MATCH(BO5,$BK$4:$BK$503,0),1),IF(AND(INDEX($BR$4:$BR$503,MATCH(BN5,$BJ$4:$BJ$503,0),1)&lt;&gt;"",BO5&lt;&gt;""), BO5,BN5)),INDEX($BN$4:$BN$503,MATCH(BK5,$BJ$4:$BJ$503,0),1)))</f>
        <v/>
      </c>
      <c r="BR5" s="123" t="str">
        <f t="shared" ref="BR5:BR6" si="77">IF(BI5="","",IF(AND(BK5="",INDEX($BB$4:$BB$503,$BI5,1)="s"),IF(INDEX($BB$4:$BB$503,INDEX($BI$4:$BI$503,MATCH(BL5,$BJ$4:$BJ$503,0),1),1)="s","ess","es"),INDEX($BB$4:$BB$503,$BI5,1)))</f>
        <v>s</v>
      </c>
      <c r="BS5" s="123" t="str">
        <f t="shared" ref="BS5:BS6" si="78">IFERROR(IF(AND(BV5="xxx",BY5&gt;1,BR5=""),IF(MATCH(INDEX($BQ$4:$BQ$503,MATCH(BJ5,$BN$4:$BN$503,0),1),$BJ$4:$BJ$503,0)=(ROW(BS5)-3),"x",MATCH(INDEX($BQ$4:$BQ$503,MATCH(BJ5,$BN$4:$BN$503,0),1),$BJ$4:$BJ$503,0)),""),BW5)</f>
        <v/>
      </c>
      <c r="BU5" s="124">
        <f t="shared" ref="BU5" si="79">IF(BI5="","xxx",ROW(BU5)-3)</f>
        <v>2</v>
      </c>
      <c r="BV5" s="106" t="str">
        <f t="shared" ref="BV5" si="80" xml:space="preserve"> IF(BI5="","",IFERROR(IF(BJ5&lt;&gt;"",IF(OR(BR5="s",BR5="es",BR5="ess" ),BV4,IF(BQ5="","xxx", MATCH(BQ5,$BJ$4:$BJ$503,0) )   ),"xxx"),"xxx"))</f>
        <v>xxx</v>
      </c>
      <c r="BW5" s="106" t="str">
        <f t="shared" ref="BW5" si="81">IF(BI5="","",IFERROR(IF(BJ5&lt;&gt;"",IF(OR(BR5="s",BR5="es",BR5="ess" ),BV4,IF(BO5="", IF(INDEX($BR$4:$BR$503,BV5,1)="es",MATCH(INDEX($BL$4:$BL$503,BV5,1), $BJ$4:$BJ$503,0),  "xxx"), MATCH(BO5,$BJ$4:$BJ$503,0) )   ),  "xxx"),"xxx"))</f>
        <v>xxx</v>
      </c>
      <c r="BX5" s="106" t="str">
        <f t="shared" si="24"/>
        <v/>
      </c>
      <c r="BY5" s="106">
        <f t="shared" ref="BY5" si="82">IF(BI5="","",INDEX($BA$4:$BA$503,$BI5,1))</f>
        <v>1</v>
      </c>
      <c r="BZ5" s="106">
        <f t="shared" ref="BZ5" si="83">IF(BU5="xxx","",COUNTIF($BV$4:$BV$503,BU5)+COUNTIFS($BW$4:$BW$503,BU5,$BV$4:$BV$503,"&lt;&gt;"&amp;BU5))</f>
        <v>2</v>
      </c>
      <c r="CA5" s="106">
        <f t="shared" ref="CA5" si="84" xml:space="preserve"> IF(BI5="","",IF(OR(BR5="s",BR5="es",BR5="ess"),0,MATCH("",BR6:BR9,0)-1 ))</f>
        <v>0</v>
      </c>
      <c r="CB5" s="106">
        <f t="shared" ref="CB5" si="85">IF(BR5="",CA5,CB4)</f>
        <v>1</v>
      </c>
      <c r="CC5" s="157">
        <f t="shared" ref="CC5" si="86" xml:space="preserve"> IF(BI5="","",IF(CA5&gt;0,IF(INDEX($BP$4:$BP$503,MATCH(BK5,$BJ$4:$BJ$503,0),1)="",0,INDEX($BP$4:$BP$503,MATCH(BK5,$BJ$4:$BJ$503,0),1)),0))</f>
        <v>0</v>
      </c>
      <c r="CD5" s="157">
        <f t="array" ref="CD5">IF(BU5="xxx","",SUM(IF(BJ5=$BQ$4:$BQ$503,$CC$4:$CC$503,0))+IF(INDEX($BN$4:$BN$503,MATCH(BK5,$BJ$4:$BJ$503,0))="",0,-1+SUM(IF($BN$4:$BN$503=INDEX($BN$4:$BN$503,MATCH(BK5,$BJ$4:$BJ$503,0),1),1,0))))</f>
        <v>0</v>
      </c>
      <c r="CE5" s="106" t="str">
        <f xml:space="preserve"> IF(BI5="","",IF(OR(BV5="xxx", BR5="s",BR5="es",BR5="ess"),"xxx",COUNTIFS($BQ$3:BQ4,BQ5,$BR$3:BR4,"")))</f>
        <v>xxx</v>
      </c>
      <c r="CF5" s="106">
        <f>IFERROR(IF(ISNUMBER(BV5), IF(ISNUMBER(MATCH(BV5,$BV4:BV$4,0)),INDEX($CF4:CF$4, MATCH(BV5,$BV4:BV$4,0),1),IF(AND(BR5="",INDEX($BR$4:$BR$503,BV5,1)=""),
IF(INDEX($BL$4:$BL$503,BV5,1)="",0,IFERROR(IF(INDEX($BR$4:$BR$503,BW5,1)="es",COUNTIF($BV$4:$BV$503,BW5),0),0)+IF(ISNUMBER(BV5),SUMIFS($CH$4:$CH$503,$BV$4:$BV$503,"&lt;&gt;"&amp;BV5,$BW$4:$BW$503,BV5),0)),0)),0),0)</f>
        <v>0</v>
      </c>
      <c r="CG5" s="106" t="str">
        <f t="shared" ref="CG5" si="87">IF(BQ5="","",COUNTIF($BQ$4:$BQ$503,BQ5))</f>
        <v/>
      </c>
      <c r="CH5" s="106">
        <f t="shared" si="31"/>
        <v>0</v>
      </c>
      <c r="CI5" s="106">
        <f t="shared" si="32"/>
        <v>0</v>
      </c>
      <c r="CJ5" s="106" t="str">
        <f t="shared" si="33"/>
        <v/>
      </c>
      <c r="CK5" s="106">
        <f t="shared" ref="CK5:CK68" si="88">IF(BR5&lt;&gt;"",0,IF(IF(AND(BR6="s",BN6&lt;&gt;""),BN6&lt;&gt;BN5,FALSE),1,IF(BQ5="",1,IF(SUMIF($BQ$4:$BQ$503,BQ5,$BZ$4:$BZ$503)=0,0,1))))</f>
        <v>0</v>
      </c>
      <c r="CL5" s="156" t="str">
        <f>IFERROR(IF(AND(CK5=0,BR5="",IF(INDEX($BR$4:$BR$503,BV5,1)="es", CB5=0,CB5&lt;=1),IFERROR(INDEX($CK$4:CK4,MATCH(BV5,$BX$4:BX4,0),1),0)=0),"Y",""),"")</f>
        <v/>
      </c>
      <c r="CM5" s="155">
        <f t="array" ref="CM5">IF(BI5="","",IF(BY5="xxx","xxx",IF(OR(BR5="s",BR5="es",BR5="ess"),0,IF(MAX(BZ5,CA5)=0,1,
MAX(CH5,CI5,IF(CJ5=0,MAX(IF($BQ$4:BQ503=BJ5,$CI$4:$CI503,0)),SUMIF($BQ$4:$BQ$503,BJ5,$CM$4:$CM$503)))))))</f>
        <v>0</v>
      </c>
      <c r="CN5" s="125" t="str">
        <f t="shared" ref="CN5" si="89">IF(BR5&lt;&gt;"",BR5,IF(OR( AND(BK5&lt;&gt;"",BR5=""), AND(BL5&lt;&gt;"",BR5="")),"x",""))</f>
        <v>s</v>
      </c>
      <c r="CO5" s="126" t="str">
        <f t="shared" ref="CO5" si="90">IF(OR(INDEX($CN$4:$CN$503,MATCH(BN5,$BJ$4:$BJ$503,0),1)="e",INDEX($CN$4:$CN$503,MATCH(BO5,$BJ$4:$BJ$503,0),1)="e"),-1,"")</f>
        <v/>
      </c>
      <c r="CP5" s="123" t="str">
        <f>IFERROR(IF(BI5="","",IF(OR(BR5&lt;&gt;"",BY5="xxx",AND(BV5="xxx",BY5&gt;1)),"xxx",
IF(AND(BR5="",BL5&lt;&gt;"",colapseOpt&lt;&gt;"Y"),1,0)+
IFERROR(IF(INDEX($CP$4:$CP$503,BV5,1)="xxx", IF(INDEX($CP$4:$CP$503,BW5,1)="xxx",
IF(SUM(IF(BN5&amp;BO5=$BN$4:$BN$503&amp;$BO$4:$BO$503,1,0))&gt;1,"x", 0), INDEX($CP$4:$CP$503,BW5,1)),
INDEX($CP$4:$CP$503,BV5,1)),0)+SUMIF($BQ$3:BQ4,BQ5,$CM$3:CM4)+ IF(AND(colapseOpt="Y",ISNUMBER(CE5),CJ5=0),CF5,0 )+ IF(colapseOpt&lt;&gt;"Y",CF5,0) -IFERROR(IF(AND(colapseOpt&lt;&gt;"Y",INDEX($BL$4:$BL$503,BV5,1)&lt;&gt;""),1,0),0)
-IFERROR(AND(IF(INDEX($BL$4:$BL$503,BV5,1)="", CL5="Y"),0,1),0))),"yyy")</f>
        <v>xxx</v>
      </c>
      <c r="CQ5" s="127">
        <f t="shared" si="36"/>
        <v>3.5</v>
      </c>
      <c r="CR5" s="123" t="str">
        <f t="array" ref="CR5">IF(CP5="yyy",IF(MATCH(BN5&amp;BO5,$BN$4:$BN$503&amp;$BO$4:$BO$503,0)=(ROW(CR5)-3),"", MATCH(BN5&amp;BO5,$BN$4:$BN$503&amp;$BO$4:$BO$503,0)),"")</f>
        <v/>
      </c>
      <c r="CT5" s="128">
        <f t="array" ref="CT5" xml:space="preserve"> IF(BI5="","",IF(AND(colapseOpt="Y",CL5="Y",ISNUMBER(CE5)),INDEX($CT$4:$CT$503,BV5,1), CQ5-$CT$2 + IF(AND(CA5:CE5=0,CG5=1,ISNUMBER(BW5),BO5&lt;&gt;""),0.5,0))  )</f>
        <v>3.5</v>
      </c>
      <c r="CU5" s="129">
        <f t="shared" ref="CU5" si="91" xml:space="preserve"> IF(BI5="","",IF(AND(CL4="Y",OR(BR5="s",BR5="es")),CU4,BY5-1+IF(AND(colapseOpt="Y",CL5="Y",ISNUMBER(CE5)),CE5,0)))</f>
        <v>0</v>
      </c>
      <c r="CV5" s="130" t="str">
        <f t="shared" ref="CV5" si="92">BJ5</f>
        <v>Ted</v>
      </c>
      <c r="CW5" s="131" t="str">
        <f t="shared" ref="CW5" si="93">BJ5&amp;IF(AND(informationPart="Show",LEN(BM5)&gt;0),"
"&amp;BM5,"")</f>
        <v>Ted
Grandpa</v>
      </c>
      <c r="CX5" s="131" t="str">
        <f t="shared" ref="CX5" si="94">BN5</f>
        <v/>
      </c>
      <c r="CY5" s="131" t="str">
        <f t="shared" ref="CY5" si="95">BO5</f>
        <v/>
      </c>
      <c r="CZ5" s="131" t="str">
        <f>IF(OR(CY5="", CX5=""),CX5&amp;CY5,INDEX($DD$4:$DD$1003,IFERROR(MATCH(CX5&amp;" ─ "&amp;CY5,$DD$4:$DD$1003,0),MATCH(CY5&amp;" ─ "&amp;CX5,$DD$4:$DD$1003,0)),1))</f>
        <v/>
      </c>
      <c r="DA5" s="132">
        <f>IF(CV5="","",IFERROR(MATCH(CV5,Photos!$B$3:$B$502,0),501))</f>
        <v>2</v>
      </c>
      <c r="DC5" s="133">
        <f>IF(MAX($DC$3:DC4)&lt;$I$2,MAX($DC$3:DC4)+1,"")</f>
        <v>2</v>
      </c>
      <c r="DD5" s="131" t="str">
        <f t="shared" ref="DD5" si="96">IF(DC5&lt;&gt;"",INDEX($H$4:$H$1003,MATCH(DC5,$I$4:$I$1003,0),1),"")</f>
        <v>Emil ─ Monica</v>
      </c>
      <c r="DE5" s="131" t="str">
        <f t="shared" si="42"/>
        <v>Emil</v>
      </c>
      <c r="DF5" s="134" t="str">
        <f t="shared" si="43"/>
        <v>Monica</v>
      </c>
      <c r="DG5" s="132" t="str">
        <f t="shared" si="44"/>
        <v/>
      </c>
      <c r="DI5" s="91" t="s">
        <v>76</v>
      </c>
      <c r="DJ5" s="112">
        <f>IFERROR(MATCH(Dashboard!K27,Dashboard!$M$23:$M$30,0),2)</f>
        <v>1</v>
      </c>
      <c r="DL5" s="107" t="str">
        <f>IF(DM5&lt;&gt;"",MAX($DL$3:DL4)+1,"")</f>
        <v/>
      </c>
      <c r="DM5" s="107" t="str">
        <f>IF(OR(INDEX(Photos!$B$3:$B$502,ROW(DM5)-ROW($DM$3),1)="", ISNUMBER(MATCH(INDEX(Photos!$B$3:$B$502,ROW(DM5)-ROW($DM$3),1),$BJ$4:$BJ$503,0))),"",INDEX(Photos!$B$3:$B$502,ROW(DM5)-ROW($DM$3),1) )</f>
        <v/>
      </c>
      <c r="DN5" s="107" t="str">
        <f t="shared" si="45"/>
        <v>Ted</v>
      </c>
      <c r="DS5" s="112" t="str">
        <f t="shared" si="46"/>
        <v>3,5-0</v>
      </c>
      <c r="DT5" s="112">
        <f>IFERROR(IF(CT5="","", COUNTIF($DS$4:DS5,DS5)-1),"2")</f>
        <v>0</v>
      </c>
      <c r="DU5" s="111">
        <f t="shared" si="47"/>
        <v>0</v>
      </c>
      <c r="DV5" s="111">
        <f t="shared" si="48"/>
        <v>0</v>
      </c>
      <c r="DW5" s="145">
        <f t="shared" si="49"/>
        <v>0</v>
      </c>
      <c r="DX5" s="111">
        <f t="shared" si="50"/>
        <v>0</v>
      </c>
      <c r="DY5" s="111">
        <f t="shared" si="51"/>
        <v>0</v>
      </c>
      <c r="DZ5" s="111">
        <f t="shared" si="52"/>
        <v>0</v>
      </c>
      <c r="EA5" s="111">
        <f t="shared" si="53"/>
        <v>0</v>
      </c>
      <c r="EB5" s="111">
        <f t="shared" si="54"/>
        <v>0</v>
      </c>
      <c r="EE5" s="92">
        <v>2</v>
      </c>
      <c r="EF5" s="87" t="s">
        <v>114</v>
      </c>
    </row>
    <row r="6" spans="1:136" x14ac:dyDescent="0.25">
      <c r="B6" s="117">
        <f>IF(P6&lt;&gt;"",MAX(B$3:$B5)+1,"")</f>
        <v>3</v>
      </c>
      <c r="C6" s="141">
        <f>IF(D6&lt;&gt;"",MAX(C$3:$C5)+1,"")</f>
        <v>15</v>
      </c>
      <c r="D6" s="115" t="str">
        <f>IF(LEN(Q6)&gt;1,IF(ISNUMBER(MATCH(Q6&amp;" ─ "&amp;P6, $D$2:D5,0)),"",P6&amp;" ─ "&amp;Q6),"")</f>
        <v>Emil ─ Monica</v>
      </c>
      <c r="E6" s="117" t="str">
        <f>IF(F6&lt;&gt;"",MAX($E$3:E5)+1,"")</f>
        <v/>
      </c>
      <c r="F6" s="116" t="str">
        <f>IF(LEN(T6)&gt;1,IF(ISNUMBER(MATCH(T6&amp;" ─ "&amp;P6, $F$2:F5,0)),"",P6&amp;" ─ "&amp;T6),"")</f>
        <v/>
      </c>
      <c r="G6" s="93">
        <v>3</v>
      </c>
      <c r="H6" s="118" t="str">
        <f t="shared" ref="H6:H29" si="97">IF(G6&gt;$H$2,"",IF(G6&lt;=$C$3,INDEX(allNames,MATCH(G6,$B$4:$B$503,0),1),IF(G6&lt;=$E$3,INDEX($D$4:$D$503,MATCH(G6,$C$4:$C$503,0),1),INDEX($F$4:$F$503,MATCH(G6,$E$4:$E$503,0),1))))</f>
        <v>Emil</v>
      </c>
      <c r="I6" s="119" t="str">
        <f>IF(ISNUMBER(SEARCH("─",H6,1)),MAX($I$3:I5)+1,"")</f>
        <v/>
      </c>
      <c r="K6" s="211" t="str">
        <f>IF(LEN(INDEX(Dashboard!C$6:C$20,ROW(K6)-ROW(K$3),1))&lt;=1,"",INDEX(Dashboard!C$6:C$20,ROW(K6)-ROW(Q$3),1))</f>
        <v>Monica</v>
      </c>
      <c r="L6" s="211" t="str">
        <f>IF(LEN(INDEX(Dashboard!F$6:F$20,ROW(L6)-ROW(L$3),1))&lt;=1,"",INDEX(Dashboard!F$6:F$20,ROW(L6)-ROW(L$3),1))</f>
        <v/>
      </c>
      <c r="M6" s="144" t="str">
        <f t="shared" ref="M6:M69" si="98">IF(P6="","",IF(AND(ISNUMBER(MATCH(P6,$K$4:$K$503,0)),K6=""),INDEX($P$4:$P$503,MATCH(P6,$K$4:$K$503,0),1),""))</f>
        <v/>
      </c>
      <c r="N6" s="142" t="str">
        <f t="shared" ref="N6:N69" si="99">IF(P6="","",IF(AND(ISNUMBER(MATCH(P6,$L$4:$L$503,0)),L6=""),INDEX($P$4:$P$503,MATCH(P6,$L$4:$L$503,0),1),""))</f>
        <v/>
      </c>
      <c r="O6" s="102">
        <f>IF(P6="","",MAX($O$3:O5)+1)</f>
        <v>3</v>
      </c>
      <c r="P6" s="103" t="str">
        <f>IF(LEN(INDEX(Dashboard!B$6:B$505,ROW(P6)-ROW(P$3),1))&lt;=1,"",TRIM(INDEX(Dashboard!B$6:B$505,ROW(P6)-ROW(P$3),1)))</f>
        <v>Emil</v>
      </c>
      <c r="Q6" s="104" t="str">
        <f t="shared" ref="Q6:Q69" si="100">IF(K6="",M6,K6)</f>
        <v>Monica</v>
      </c>
      <c r="R6" s="104" t="str">
        <f>IF(LEN(INDEX(Dashboard!D$6:D$505,ROW(R6)-ROW(R$3),1))&lt;=1,"",INDEX(Dashboard!D$6:D$505,ROW(R6)-ROW(R$3),1))</f>
        <v>Irene ─ Ted</v>
      </c>
      <c r="S6" s="104" t="str">
        <f>IF(LEN(INDEX(Dashboard!E$6:E$505,ROW(S6)-ROW(S$3),1))&lt;=1,"",INDEX(Dashboard!E$6:E$505,ROW(S6)-ROW(S$3),1))</f>
        <v>Dad</v>
      </c>
      <c r="T6" s="104" t="str">
        <f t="shared" ref="T6:T69" si="101">IF(L6="",N6,L6)</f>
        <v/>
      </c>
      <c r="U6" s="104" t="str">
        <f t="shared" ref="U6:U69" si="102">IF(LEN(R6)&gt;1,IF(ISNUMBER(SEARCH("─",R6,1)),TRIM(LEFT(R6,SEARCH("─",R6,1)-1)), TRIM(R6)),"")</f>
        <v>Irene</v>
      </c>
      <c r="V6" s="104" t="str">
        <f t="shared" ref="V6:V69" si="103">IF(LEN(R6)&gt;1,IF(ISNUMBER(SEARCH("─",R6,1)),TRIM(RIGHT(R6,LEN(R6)-SEARCH("─",R6,1))), ""),"")</f>
        <v>Ted</v>
      </c>
      <c r="W6" s="106" t="str">
        <f t="shared" ref="W6:W68" si="104">IF(O6&lt;&gt;"",
IF(ISNUMBER(INDEX($W$4:$W$503,MATCH(P6,$U$4:$U$503,0),1)),INDEX($W$4:$W$503,MATCH(P6,$U$4:$U$503,0),1)-1,
IF(ISNUMBER(INDEX($W$4:$W$503,MATCH(P6,$V$4:$V$503,0),1)),INDEX($W$4:$W$503,MATCH(P6,$V$4:$V$503,0),1)-1,
"")),"")</f>
        <v/>
      </c>
      <c r="X6" s="106">
        <f t="shared" ref="X6:X69" si="105">IF(O6&lt;&gt;"",
IF(ISNUMBER(INDEX($X$4:$X$503,MATCH(U6,$P$4:$P$503,0),1)),INDEX($X$4:$X$503,MATCH(U6,$P$4:$P$503,0),1)+1,
IF(ISNUMBER(INDEX($X$4:$X$503,MATCH(V6,$P$4:$P$503,0),1)),INDEX($X$4:$X$503,MATCH(V6,$P$4:$P$503,0),1)+1,
"")),"")</f>
        <v>2</v>
      </c>
      <c r="Y6" s="106" t="str">
        <f t="shared" ref="Y6:Y69" si="106">IF(LEN(P6)&gt;1,IFERROR(IF(Q6&lt;&gt;"",INDEX($X$4:$X$503,MATCH(P6,$Q$4:$Q$503,0),1),IF(T6&lt;&gt;"",INDEX($X$4:$X$503,MATCH(P6,$T$4:$T$503,0),1),"")),""),"")</f>
        <v/>
      </c>
      <c r="Z6" s="106">
        <f t="shared" ref="Z6:Z69" si="107">IF(OR(ISNUMBER(W6),ISNUMBER(X6),ISNUMBER(Y6)),MIN(W6:Y6),"")</f>
        <v>2</v>
      </c>
      <c r="AA6" s="106">
        <f t="shared" ref="AA6:AA69" si="108">IF(LEN(P6)&gt;1,IFERROR(INDEX($Z$4:$Z$503,MATCH(P6,$U$4:$U$503,0),1)-1,""),"")</f>
        <v>2</v>
      </c>
      <c r="AB6" s="106">
        <f t="shared" ref="AB6:AB69" si="109">IF(OR(ISNUMBER(Z6),ISNUMBER(AA6)),MIN(Z6:AA6),"")</f>
        <v>2</v>
      </c>
      <c r="AC6" s="106">
        <f t="shared" ref="AC6:AC69" si="110">IF(LEN(P6)&gt;1,IFERROR(IF(Q6&lt;&gt;"",INDEX($AB$4:$AB$503,MATCH(P6,$Q$4:$Q$503,0),1),IF(T6&lt;&gt;"",INDEX($AB$4:$AB$503,MATCH(P6,$T$4:$T$503,0),1),"")),""),"")</f>
        <v>2</v>
      </c>
      <c r="AD6" s="106">
        <f t="shared" ref="AD6:AD69" si="111">IF(OR(ISNUMBER(AB6),ISNUMBER(AC6)),MIN(AB6:AC6),"")</f>
        <v>2</v>
      </c>
      <c r="AE6" s="106">
        <f t="shared" ref="AE6:AE69" si="112">IF(LEN(U6)&gt;1,IFERROR(INDEX($AD$4:$AD$503,MATCH(U6,$P$4:$P$503,0),1)+1,IFERROR(INDEX($AD$4:$AD$503,MATCH(V6,$P$4:$P$503,0),1)+1,"")),"")</f>
        <v>2</v>
      </c>
      <c r="AF6" s="106">
        <f t="shared" ref="AF6:AF69" si="113">IF(OR(ISNUMBER(AD6),ISNUMBER(AE6)),MIN(AD6:AE6),"")</f>
        <v>2</v>
      </c>
      <c r="AG6" s="106">
        <f t="shared" ref="AG6:AG69" si="114">IF(LEN(P6)&gt;1,IFERROR(IF(Q6&lt;&gt;"",INDEX($AF$4:$AF$503,MATCH(P6,$Q$4:$Q$503,0),1),IF(T6&lt;&gt;"",INDEX($AF$4:$AF$503,MATCH(P6,$T$4:$T$503,0),1),"")),""),"")</f>
        <v>2</v>
      </c>
      <c r="AH6" s="106">
        <f t="shared" ref="AH6:AH69" si="115">IF(OR(ISNUMBER(AF6),ISNUMBER(AG6)),MIN(AF6:AG6),"")</f>
        <v>2</v>
      </c>
      <c r="AI6" s="106">
        <f t="shared" ref="AI6:AI69" si="116">IF(LEN(P6)&gt;1,IFERROR(INDEX($AH$4:$AH$503,MATCH(P6,$U$4:$U$503,0),1)-1,""),"")</f>
        <v>2</v>
      </c>
      <c r="AJ6" s="106">
        <f t="shared" ref="AJ6:AJ69" si="117">IF(OR(ISNUMBER(AH6),ISNUMBER(AI6)),MIN(AH6:AI6),"")</f>
        <v>2</v>
      </c>
      <c r="AK6" s="106">
        <f t="shared" ref="AK6:AK69" si="118">IF(LEN(U6)&gt;1,IFERROR(INDEX($AJ$4:$AJ$503,MATCH(U6,$P$4:$P$503,0),1)+1,IFERROR(INDEX($AJ$4:$AJ$503,MATCH(V6,$P$4:$P$503,0),1)+1,"")),"")</f>
        <v>2</v>
      </c>
      <c r="AL6" s="106">
        <f t="shared" ref="AL6:AL69" si="119">IF(OR(ISNUMBER(AJ6),ISNUMBER(AK6)),MIN(AJ6:AK6),"")</f>
        <v>2</v>
      </c>
      <c r="AM6" s="106">
        <f t="shared" ref="AM6:AM69" si="120">IF(LEN(P6)&gt;1,IFERROR(IF(Q6&lt;&gt;"",INDEX($AL$4:$AL$503,MATCH(P6,$Q$4:$Q$503,0),1),IF(T6&lt;&gt;"",INDEX($AL$4:$AL$503,MATCH(P6,$T$4:$T$503,0),1),"")),""),"")</f>
        <v>2</v>
      </c>
      <c r="AN6" s="106">
        <f t="shared" ref="AN6:AN69" si="121">IF(OR(ISNUMBER(AL6),ISNUMBER(AM6)),MIN(AL6:AM6),"")</f>
        <v>2</v>
      </c>
      <c r="AO6" s="106">
        <f t="shared" ref="AO6:AO69" si="122">IF(LEN(P6)&gt;1,IFERROR(INDEX($AN$4:$AN$503,MATCH(P6,$U$4:$U$503,0),1)-1,""),"")</f>
        <v>2</v>
      </c>
      <c r="AP6" s="106">
        <f t="shared" ref="AP6:AP69" si="123">IF(OR(ISNUMBER(AN6),ISNUMBER(AO6)),MIN(AN6:AO6),"")</f>
        <v>2</v>
      </c>
      <c r="AQ6" s="106">
        <f t="shared" ref="AQ6:AQ69" si="124">IF(LEN(U6)&gt;1,IFERROR(INDEX($AP$4:$AP$503,MATCH(U6,$P$4:$P$503,0),1)+1,IFERROR(INDEX($AP$4:$AP$503,MATCH(V6,$P$4:$P$503,0),1)+1,"")),"")</f>
        <v>2</v>
      </c>
      <c r="AR6" s="106">
        <f t="shared" ref="AR6:AR69" si="125">IF(OR(ISNUMBER(AP6),ISNUMBER(AQ6)),MIN(AP6:AQ6),"")</f>
        <v>2</v>
      </c>
      <c r="AS6" s="106">
        <f t="shared" ref="AS6:AS69" si="126">IF(LEN(P6)&gt;1,IFERROR(IF(Q6&lt;&gt;"",INDEX($AR$4:$AR$503,MATCH(P6,$Q$4:$Q$503,0),1),IF(T6&lt;&gt;"",INDEX($AR$4:$AR$503,MATCH(P6,$T$4:$T$503,0),1),"")),""),"")</f>
        <v>2</v>
      </c>
      <c r="AT6" s="106">
        <f t="shared" ref="AT6:AT69" si="127">IF(OR(ISNUMBER(AR6),ISNUMBER(AS6)),MIN(AR6:AS6),"")</f>
        <v>2</v>
      </c>
      <c r="AU6" s="106">
        <f t="shared" ref="AU6:AU69" si="128">IF(LEN(P6)&gt;1,IFERROR(INDEX($AT$4:$AT$503,MATCH(P6,$U$4:$U$503,0),1)-1,""),"")</f>
        <v>2</v>
      </c>
      <c r="AV6" s="106">
        <f t="shared" ref="AV6:AV69" si="129">IF(OR(ISNUMBER(AT6),ISNUMBER(AU6)),MIN(AT6:AU6),"")</f>
        <v>2</v>
      </c>
      <c r="AW6" s="106">
        <f t="shared" ref="AW6:AW69" si="130">IF(LEN(U6)&gt;1,IFERROR(INDEX($AV$4:$AV$503,MATCH(U6,$P$4:$P$503,0),1)+1,IFERROR(INDEX($AV$4:$AV$503,MATCH(V6,$P$4:$P$503,0),1)+1,"")),"")</f>
        <v>2</v>
      </c>
      <c r="AX6" s="106">
        <f t="shared" ref="AX6:AX69" si="131">IF(OR(ISNUMBER(AV6),ISNUMBER(AW6)),MIN(AV6:AW6),"")</f>
        <v>2</v>
      </c>
      <c r="AY6" s="106">
        <f t="shared" ref="AY6:AY69" si="132">IF(LEN(P6)&gt;1,IFERROR(IF(Q6&lt;&gt;"",INDEX($AX$4:$AX$503,MATCH(P6,$Q$4:$Q$503,0),1),IF(T6&lt;&gt;"",INDEX($AX$4:$AX$503,MATCH(P6,$T$4:$T$503,0),1),"")),""),"")</f>
        <v>2</v>
      </c>
      <c r="AZ6" s="106">
        <f t="shared" ref="AZ6:AZ69" si="133">IF(OR(ISNUMBER(AX6),ISNUMBER(AY6)),MIN(AX6:AY6),"")</f>
        <v>2</v>
      </c>
      <c r="BA6" s="106">
        <f t="shared" ref="BA6:BA69" si="134">IF(AZ6="","",AZ6-$BA$2)</f>
        <v>2</v>
      </c>
      <c r="BB6" s="106" t="str">
        <f t="shared" ref="BB6:BB69" si="135">IF(AND(ISNUMBER(INDEX($W$4:$W$503,MATCH(Q6,allNames,0),1)),ISNUMBER(INDEX($W$4:$W$503,MATCH(P6,$Q$4:$Q$503,0),1)),AA6=""),"s",INDEX($X$2:$AZ$2,1,MATCH(AZ6,X6:AY6,0)))</f>
        <v/>
      </c>
      <c r="BC6" s="106" t="str">
        <f t="shared" ref="BC6:BC69" si="136">IF(BB6="","",IF(Q6&lt;&gt;"",MATCH(Q6,$P$4:$P$503,0),MATCH(T6,$P$4:$P$503,0)))</f>
        <v/>
      </c>
      <c r="BD6" s="180">
        <f>IF(OR(P6="",BA6=""),"",IF(BB6="",MAX($BA$4:$BA$503)-BA6+1-COUNTIF($BA$4:BA6,BA6)/1000,INDEX($BD$4:$BD$503,BC6,1)-COUNTIF($BA$4:BA6,BA6)/1000000))</f>
        <v>2.9990000000000001</v>
      </c>
      <c r="BE6" s="181">
        <f t="shared" ref="BE6:BE69" si="137">IFERROR(RANK(BD6,$BD$4:$BD$503,0),"")</f>
        <v>3</v>
      </c>
      <c r="BF6" s="181">
        <f>IFERROR(IF(BB6="",BD6-BE6*100,INDEX($BF$4:$BF$503,BC6,1)-COUNTIF($BA$4:BA6,BA6)/1000000),"")</f>
        <v>-297.00099999999998</v>
      </c>
      <c r="BG6" s="179">
        <f t="shared" ref="BG6:BG69" si="138">IFERROR(RANK(BF6,$BF$4:$BF$503,0),"")</f>
        <v>3</v>
      </c>
      <c r="BI6" s="120">
        <f t="shared" si="68"/>
        <v>3</v>
      </c>
      <c r="BJ6" s="121" t="str">
        <f t="shared" si="69"/>
        <v>Emil</v>
      </c>
      <c r="BK6" s="122" t="str">
        <f t="shared" si="70"/>
        <v>Monica</v>
      </c>
      <c r="BL6" s="122" t="str">
        <f t="shared" si="71"/>
        <v/>
      </c>
      <c r="BM6" s="122" t="str">
        <f t="shared" si="72"/>
        <v>Dad</v>
      </c>
      <c r="BN6" s="122" t="str">
        <f t="shared" si="73"/>
        <v>Irene</v>
      </c>
      <c r="BO6" s="122" t="str">
        <f t="shared" si="74"/>
        <v>Ted</v>
      </c>
      <c r="BP6" s="123">
        <f t="shared" si="75"/>
        <v>2</v>
      </c>
      <c r="BQ6" s="122" t="str">
        <f t="shared" si="76"/>
        <v>Irene</v>
      </c>
      <c r="BR6" s="123" t="str">
        <f t="shared" si="77"/>
        <v/>
      </c>
      <c r="BS6" s="123" t="str">
        <f t="shared" si="78"/>
        <v/>
      </c>
      <c r="BU6" s="124">
        <f t="shared" ref="BU6:BU69" si="139">IF(BI6="","xxx",ROW(BU6)-3)</f>
        <v>3</v>
      </c>
      <c r="BV6" s="106">
        <f t="shared" ref="BV6:BV19" si="140" xml:space="preserve"> IF(BI6="","",IFERROR(IF(BJ6&lt;&gt;"",IF(OR(BR6="s",BR6="es",BR6="ess" ),BV5,IF(BQ6="","xxx", MATCH(BQ6,$BJ$4:$BJ$503,0) )   ),"xxx"),"xxx"))</f>
        <v>1</v>
      </c>
      <c r="BW6" s="106">
        <f t="shared" ref="BW6:BW18" si="141">IF(BI6="","",IFERROR(IF(BJ6&lt;&gt;"",IF(OR(BR6="s",BR6="es",BR6="ess" ),BV5,IF(BO6="", IF(INDEX($BR$4:$BR$503,BV6,1)="es",MATCH(INDEX($BL$4:$BL$503,BV6,1), $BJ$4:$BJ$503,0),  "xxx"), MATCH(BO6,$BJ$4:$BJ$503,0) )   ),  "xxx"),"xxx"))</f>
        <v>2</v>
      </c>
      <c r="BX6" s="106" t="str">
        <f t="shared" si="24"/>
        <v/>
      </c>
      <c r="BY6" s="106">
        <f t="shared" ref="BY6:BY18" si="142">IF(BI6="","",INDEX($BA$4:$BA$503,$BI6,1))</f>
        <v>2</v>
      </c>
      <c r="BZ6" s="106">
        <f t="shared" ref="BZ6:BZ18" si="143">IF(BU6="xxx","",COUNTIF($BV$4:$BV$503,BU6)+COUNTIFS($BW$4:$BW$503,BU6,$BV$4:$BV$503,"&lt;&gt;"&amp;BU6))</f>
        <v>5</v>
      </c>
      <c r="CA6" s="106">
        <f t="shared" ref="CA6:CA18" si="144" xml:space="preserve"> IF(BI6="","",IF(OR(BR6="s",BR6="es",BR6="ess"),0,MATCH("",BR7:BR10,0)-1 ))</f>
        <v>1</v>
      </c>
      <c r="CB6" s="106">
        <f t="shared" ref="CB6:CB18" si="145">IF(BR6="",CA6,CB5)</f>
        <v>1</v>
      </c>
      <c r="CC6" s="157">
        <f t="shared" ref="CC6:CC18" si="146" xml:space="preserve"> IF(BI6="","",IF(CA6&gt;0,IF(INDEX($BP$4:$BP$503,MATCH(BK6,$BJ$4:$BJ$503,0),1)="",0,INDEX($BP$4:$BP$503,MATCH(BK6,$BJ$4:$BJ$503,0),1)),0))</f>
        <v>0</v>
      </c>
      <c r="CD6" s="157">
        <f t="array" ref="CD6">IF(BU6="xxx","",SUM(IF(BJ6=$BQ$4:$BQ$503,$CC$4:$CC$503,0))+IF(INDEX($BN$4:$BN$503,MATCH(BK6,$BJ$4:$BJ$503,0))="",0,-1+SUM(IF($BN$4:$BN$503=INDEX($BN$4:$BN$503,MATCH(BK6,$BJ$4:$BJ$503,0),1),1,0))))</f>
        <v>0</v>
      </c>
      <c r="CE6" s="106">
        <f xml:space="preserve"> IF(BI6="","",IF(OR(BV6="xxx", BR6="s",BR6="es",BR6="ess"),"xxx",COUNTIFS($BQ$3:BQ5,BQ6,$BR$3:BR5,"")))</f>
        <v>0</v>
      </c>
      <c r="CF6" s="106">
        <f>IFERROR(IF(ISNUMBER(BV6), IF(ISNUMBER(MATCH(BV6,$BV$4:BV5,0)),INDEX($CF$4:CF5, MATCH(BV6,$BV$4:BV5,0),1),IF(AND(BR6="",INDEX($BR$4:$BR$503,BV6,1)=""),
IF(INDEX($BL$4:$BL$503,BV6,1)="",0,IFERROR(IF(INDEX($BR$4:$BR$503,BW6,1)="es",COUNTIF($BV$4:$BV$503,BW6),0),0)+IF(ISNUMBER(BV6),SUMIFS($CH$4:$CH$503,$BV$4:$BV$503,"&lt;&gt;"&amp;BV6,$BW$4:$BW$503,BV6),0)),0)),0),0)</f>
        <v>0</v>
      </c>
      <c r="CG6" s="106">
        <f t="shared" ref="CG6:CG19" si="147">IF(BQ6="","",COUNTIF($BQ$4:$BQ$503,BQ6))</f>
        <v>4</v>
      </c>
      <c r="CH6" s="106">
        <f t="shared" si="31"/>
        <v>2</v>
      </c>
      <c r="CI6" s="106">
        <f t="shared" si="32"/>
        <v>5</v>
      </c>
      <c r="CJ6" s="106" t="str">
        <f t="shared" si="33"/>
        <v/>
      </c>
      <c r="CK6" s="106">
        <f t="shared" si="88"/>
        <v>1</v>
      </c>
      <c r="CL6" s="156" t="str">
        <f>IFERROR(IF(AND(CK6=0,BR6="",IF(INDEX($BR$4:$BR$503,BV6,1)="es", CB6=0,CB6&lt;=1),IFERROR(INDEX($CK$4:CK5,MATCH(BV6,$BX$4:BX5,0),1),0)=0),"Y",""),"")</f>
        <v/>
      </c>
      <c r="CM6" s="155">
        <f t="array" ref="CM6">IF(BI6="","",IF(BY6="xxx","xxx",IF(OR(BR6="s",BR6="es",BR6="ess"),0,IF(MAX(BZ6,CA6)=0,1,
MAX(CH6,CI6,IF(CJ6=0,MAX(IF($BQ$4:BQ504=BJ6,$CI$4:$CI504,0)),SUMIF($BQ$4:$BQ$503,BJ6,$CM$4:$CM$503)))))))</f>
        <v>5</v>
      </c>
      <c r="CN6" s="125" t="str">
        <f t="shared" ref="CN6:CN19" si="148">IF(BR6&lt;&gt;"",BR6,IF(OR( AND(BK6&lt;&gt;"",BR6=""), AND(BL6&lt;&gt;"",BR6="")),"x",""))</f>
        <v>x</v>
      </c>
      <c r="CO6" s="126" t="str">
        <f t="shared" ref="CO6:CO19" si="149">IF(OR(INDEX($CN$4:$CN$503,MATCH(BN6,$BJ$4:$BJ$503,0),1)="e",INDEX($CN$4:$CN$503,MATCH(BO6,$BJ$4:$BJ$503,0),1)="e"),-1,"")</f>
        <v/>
      </c>
      <c r="CP6" s="123">
        <f>IFERROR(IF(BI6="","",IF(OR(BR6&lt;&gt;"",BY6="xxx",AND(BV6="xxx",BY6&gt;1)),"xxx",
IF(AND(BR6="",BL6&lt;&gt;"",colapseOpt&lt;&gt;"Y"),1,0)+
IFERROR(IF(INDEX($CP$4:$CP$503,BV6,1)="xxx", IF(INDEX($CP$4:$CP$503,BW6,1)="xxx",
IF(SUM(IF(BN6&amp;BO6=$BN$4:$BN$503&amp;$BO$4:$BO$503,1,0))&gt;1,"x", 0), INDEX($CP$4:$CP$503,BW6,1)),
INDEX($CP$4:$CP$503,BV6,1)),0)+SUMIF($BQ$3:BQ5,BQ6,$CM$3:CM5)+ IF(AND(colapseOpt="Y",ISNUMBER(CE6),CJ6=0),CF6,0 )+ IF(colapseOpt&lt;&gt;"Y",CF6,0) -IFERROR(IF(AND(colapseOpt&lt;&gt;"Y",INDEX($BL$4:$BL$503,BV6,1)&lt;&gt;""),1,0),0)
-IFERROR(AND(IF(INDEX($BL$4:$BL$503,BV6,1)="", CL6="Y"),0,1),0))),"yyy")</f>
        <v>0</v>
      </c>
      <c r="CQ6" s="127">
        <f t="shared" si="36"/>
        <v>1.5</v>
      </c>
      <c r="CR6" s="123" t="str">
        <f t="array" ref="CR6">IF(CP6="yyy",IF(MATCH(BN6&amp;BO6,$BN$4:$BN$503&amp;$BO$4:$BO$503,0)=(ROW(CR6)-3),"", MATCH(BN6&amp;BO6,$BN$4:$BN$503&amp;$BO$4:$BO$503,0)),"")</f>
        <v/>
      </c>
      <c r="CT6" s="128">
        <f t="array" ref="CT6" xml:space="preserve"> IF(BI6="","",IF(AND(colapseOpt="Y",CL6="Y",ISNUMBER(CE6)),INDEX($CT$4:$CT$503,BV6,1), CQ6-$CT$2 + IF(AND(CA6:CE6=0,CG6=1,ISNUMBER(BW6),BO6&lt;&gt;""),0.5,0))  )</f>
        <v>1.5</v>
      </c>
      <c r="CU6" s="129">
        <f t="shared" ref="CU6:CU19" si="150" xml:space="preserve"> IF(BI6="","",IF(AND(CL5="Y",OR(BR6="s",BR6="es")),CU5,BY6-1+IF(AND(colapseOpt="Y",CL6="Y",ISNUMBER(CE6)),CE6,0)))</f>
        <v>1</v>
      </c>
      <c r="CV6" s="130" t="str">
        <f t="shared" ref="CV6:CV19" si="151">BJ6</f>
        <v>Emil</v>
      </c>
      <c r="CW6" s="131" t="str">
        <f t="shared" ref="CW6:CW19" si="152">BJ6&amp;IF(AND(informationPart="Show",LEN(BM6)&gt;0),"
"&amp;BM6,"")</f>
        <v>Emil
Dad</v>
      </c>
      <c r="CX6" s="131" t="str">
        <f t="shared" ref="CX6:CX19" si="153">BN6</f>
        <v>Irene</v>
      </c>
      <c r="CY6" s="131" t="str">
        <f t="shared" ref="CY6:CY19" si="154">BO6</f>
        <v>Ted</v>
      </c>
      <c r="CZ6" s="131" t="str">
        <f t="shared" ref="CZ6:CZ19" si="155">IF(OR(CY6="", CX6=""),CX6&amp;CY6,INDEX($DD$4:$DD$1003,IFERROR(MATCH(CX6&amp;" ─ "&amp;CY6,$DD$4:$DD$1003,0),MATCH(CY6&amp;" ─ "&amp;CX6,$DD$4:$DD$1003,0)),1))</f>
        <v>Irene ─ Ted</v>
      </c>
      <c r="DA6" s="132">
        <f>IF(CV6="","",IFERROR(MATCH(CV6,Photos!$B$3:$B$502,0),501))</f>
        <v>6</v>
      </c>
      <c r="DC6" s="133">
        <f>IF(MAX($DC$3:DC5)&lt;$I$2,MAX($DC$3:DC5)+1,"")</f>
        <v>3</v>
      </c>
      <c r="DD6" s="131" t="str">
        <f t="shared" ref="DD6:DD69" si="156">IF(DC6&lt;&gt;"",INDEX($H$4:$H$1003,MATCH(DC6,$I$4:$I$1003,0),1),"")</f>
        <v>John ─ Ula</v>
      </c>
      <c r="DE6" s="131" t="str">
        <f t="shared" ref="DE6:DE69" si="157">IF(DC6="","",TRIM(LEFT(DD6,SEARCH("─",DD6,1)-1)))</f>
        <v>John</v>
      </c>
      <c r="DF6" s="134" t="str">
        <f t="shared" ref="DF6:DF69" si="158">IF(DC6="","",TRIM(RIGHT(DD6,LEN(DD6)-SEARCH("─",DD6,1))))</f>
        <v>Ula</v>
      </c>
      <c r="DG6" s="132" t="str">
        <f t="shared" ref="DG6:DG69" si="159">IF(DD6="","",IF(ISNUMBER(MATCH(DD6,$F$4:$F$503,0)),"e",""))</f>
        <v/>
      </c>
      <c r="DI6" s="91" t="s">
        <v>77</v>
      </c>
      <c r="DJ6" s="112">
        <f>IFERROR(MATCH(Dashboard!K24,Dashboard!$M$23:$M$30,0),3)</f>
        <v>3</v>
      </c>
      <c r="DL6" s="107">
        <f>IF(DM6&lt;&gt;"",MAX($DL$3:DL5)+1,"")</f>
        <v>1</v>
      </c>
      <c r="DM6" s="107" t="str">
        <f>IF(OR(INDEX(Photos!$B$3:$B$502,ROW(DM6)-ROW($DM$3),1)="", ISNUMBER(MATCH(INDEX(Photos!$B$3:$B$502,ROW(DM6)-ROW($DM$3),1),$BJ$4:$BJ$503,0))),"",INDEX(Photos!$B$3:$B$502,ROW(DM6)-ROW($DM$3),1) )</f>
        <v>Ursula</v>
      </c>
      <c r="DN6" s="107" t="str">
        <f t="shared" si="45"/>
        <v>Emil</v>
      </c>
      <c r="DS6" s="112" t="str">
        <f t="shared" si="46"/>
        <v>1,5-1</v>
      </c>
      <c r="DT6" s="112">
        <f>IFERROR(IF(CT6="","", COUNTIF($DS$4:DS6,DS6)-1),"2")</f>
        <v>0</v>
      </c>
      <c r="DU6" s="111">
        <f t="shared" si="47"/>
        <v>0</v>
      </c>
      <c r="DV6" s="111">
        <f t="shared" si="48"/>
        <v>0</v>
      </c>
      <c r="DW6" s="145">
        <f t="shared" si="49"/>
        <v>0</v>
      </c>
      <c r="DX6" s="111">
        <f t="shared" si="50"/>
        <v>0</v>
      </c>
      <c r="DY6" s="111">
        <f t="shared" si="51"/>
        <v>0</v>
      </c>
      <c r="DZ6" s="111">
        <f t="shared" si="52"/>
        <v>0</v>
      </c>
      <c r="EA6" s="111">
        <f t="shared" si="53"/>
        <v>0</v>
      </c>
      <c r="EB6" s="111">
        <f t="shared" si="54"/>
        <v>0</v>
      </c>
      <c r="EE6" s="92">
        <v>3</v>
      </c>
      <c r="EF6" s="87" t="s">
        <v>135</v>
      </c>
    </row>
    <row r="7" spans="1:136" x14ac:dyDescent="0.25">
      <c r="B7" s="117">
        <f>IF(P7&lt;&gt;"",MAX(B$3:$B6)+1,"")</f>
        <v>4</v>
      </c>
      <c r="C7" s="141" t="str">
        <f>IF(D7&lt;&gt;"",MAX(C$3:$C6)+1,"")</f>
        <v/>
      </c>
      <c r="D7" s="115" t="str">
        <f>IF(LEN(Q7)&gt;1,IF(ISNUMBER(MATCH(Q7&amp;" ─ "&amp;P7, $D$2:D6,0)),"",P7&amp;" ─ "&amp;Q7),"")</f>
        <v/>
      </c>
      <c r="E7" s="117" t="str">
        <f>IF(F7&lt;&gt;"",MAX($E$3:E6)+1,"")</f>
        <v/>
      </c>
      <c r="F7" s="116" t="str">
        <f>IF(LEN(T7)&gt;1,IF(ISNUMBER(MATCH(T7&amp;" ─ "&amp;P7, $F$2:F6,0)),"",P7&amp;" ─ "&amp;T7),"")</f>
        <v/>
      </c>
      <c r="G7" s="93">
        <v>4</v>
      </c>
      <c r="H7" s="118" t="str">
        <f t="shared" si="97"/>
        <v>Monica</v>
      </c>
      <c r="I7" s="119" t="str">
        <f>IF(ISNUMBER(SEARCH("─",H7,1)),MAX($I$3:I6)+1,"")</f>
        <v/>
      </c>
      <c r="K7" s="211" t="str">
        <f>IF(LEN(INDEX(Dashboard!C$6:C$20,ROW(K7)-ROW(K$3),1))&lt;=1,"",INDEX(Dashboard!C$6:C$20,ROW(K7)-ROW(Q$3),1))</f>
        <v>Emil</v>
      </c>
      <c r="L7" s="211" t="str">
        <f>IF(LEN(INDEX(Dashboard!F$6:F$20,ROW(L7)-ROW(L$3),1))&lt;=1,"",INDEX(Dashboard!F$6:F$20,ROW(L7)-ROW(L$3),1))</f>
        <v/>
      </c>
      <c r="M7" s="144" t="str">
        <f t="shared" si="98"/>
        <v/>
      </c>
      <c r="N7" s="142" t="str">
        <f t="shared" si="99"/>
        <v/>
      </c>
      <c r="O7" s="102">
        <f>IF(P7="","",MAX($O$3:O6)+1)</f>
        <v>4</v>
      </c>
      <c r="P7" s="103" t="str">
        <f>IF(LEN(INDEX(Dashboard!B$6:B$505,ROW(P7)-ROW(P$3),1))&lt;=1,"",TRIM(INDEX(Dashboard!B$6:B$505,ROW(P7)-ROW(P$3),1)))</f>
        <v>Monica</v>
      </c>
      <c r="Q7" s="104" t="str">
        <f t="shared" si="100"/>
        <v>Emil</v>
      </c>
      <c r="R7" s="104" t="str">
        <f>IF(LEN(INDEX(Dashboard!D$6:D$505,ROW(R7)-ROW(R$3),1))&lt;=1,"",INDEX(Dashboard!D$6:D$505,ROW(R7)-ROW(R$3),1))</f>
        <v/>
      </c>
      <c r="S7" s="104" t="str">
        <f>IF(LEN(INDEX(Dashboard!E$6:E$505,ROW(S7)-ROW(S$3),1))&lt;=1,"",INDEX(Dashboard!E$6:E$505,ROW(S7)-ROW(S$3),1))</f>
        <v>Mom</v>
      </c>
      <c r="T7" s="104" t="str">
        <f t="shared" si="101"/>
        <v/>
      </c>
      <c r="U7" s="104" t="str">
        <f t="shared" si="102"/>
        <v/>
      </c>
      <c r="V7" s="104" t="str">
        <f t="shared" si="103"/>
        <v/>
      </c>
      <c r="W7" s="106" t="str">
        <f t="shared" si="104"/>
        <v/>
      </c>
      <c r="X7" s="106" t="str">
        <f t="shared" si="105"/>
        <v/>
      </c>
      <c r="Y7" s="106">
        <f t="shared" si="106"/>
        <v>2</v>
      </c>
      <c r="Z7" s="106">
        <f t="shared" si="107"/>
        <v>2</v>
      </c>
      <c r="AA7" s="106" t="str">
        <f t="shared" si="108"/>
        <v/>
      </c>
      <c r="AB7" s="106">
        <f t="shared" si="109"/>
        <v>2</v>
      </c>
      <c r="AC7" s="106">
        <f t="shared" si="110"/>
        <v>2</v>
      </c>
      <c r="AD7" s="106">
        <f t="shared" si="111"/>
        <v>2</v>
      </c>
      <c r="AE7" s="106" t="str">
        <f t="shared" si="112"/>
        <v/>
      </c>
      <c r="AF7" s="106">
        <f t="shared" si="113"/>
        <v>2</v>
      </c>
      <c r="AG7" s="106">
        <f t="shared" si="114"/>
        <v>2</v>
      </c>
      <c r="AH7" s="106">
        <f t="shared" si="115"/>
        <v>2</v>
      </c>
      <c r="AI7" s="106" t="str">
        <f t="shared" si="116"/>
        <v/>
      </c>
      <c r="AJ7" s="106">
        <f t="shared" si="117"/>
        <v>2</v>
      </c>
      <c r="AK7" s="106" t="str">
        <f t="shared" si="118"/>
        <v/>
      </c>
      <c r="AL7" s="106">
        <f t="shared" si="119"/>
        <v>2</v>
      </c>
      <c r="AM7" s="106">
        <f t="shared" si="120"/>
        <v>2</v>
      </c>
      <c r="AN7" s="106">
        <f t="shared" si="121"/>
        <v>2</v>
      </c>
      <c r="AO7" s="106" t="str">
        <f t="shared" si="122"/>
        <v/>
      </c>
      <c r="AP7" s="106">
        <f t="shared" si="123"/>
        <v>2</v>
      </c>
      <c r="AQ7" s="106" t="str">
        <f t="shared" si="124"/>
        <v/>
      </c>
      <c r="AR7" s="106">
        <f t="shared" si="125"/>
        <v>2</v>
      </c>
      <c r="AS7" s="106">
        <f t="shared" si="126"/>
        <v>2</v>
      </c>
      <c r="AT7" s="106">
        <f t="shared" si="127"/>
        <v>2</v>
      </c>
      <c r="AU7" s="106" t="str">
        <f t="shared" si="128"/>
        <v/>
      </c>
      <c r="AV7" s="106">
        <f t="shared" si="129"/>
        <v>2</v>
      </c>
      <c r="AW7" s="106" t="str">
        <f t="shared" si="130"/>
        <v/>
      </c>
      <c r="AX7" s="106">
        <f t="shared" si="131"/>
        <v>2</v>
      </c>
      <c r="AY7" s="106">
        <f t="shared" si="132"/>
        <v>2</v>
      </c>
      <c r="AZ7" s="106">
        <f t="shared" si="133"/>
        <v>2</v>
      </c>
      <c r="BA7" s="106">
        <f t="shared" si="134"/>
        <v>2</v>
      </c>
      <c r="BB7" s="106" t="str">
        <f t="shared" si="135"/>
        <v>s</v>
      </c>
      <c r="BC7" s="106">
        <f t="shared" si="136"/>
        <v>3</v>
      </c>
      <c r="BD7" s="180">
        <f>IF(OR(P7="",BA7=""),"",IF(BB7="",MAX($BA$4:$BA$503)-BA7+1-COUNTIF($BA$4:BA7,BA7)/1000,INDEX($BD$4:$BD$503,BC7,1)-COUNTIF($BA$4:BA7,BA7)/1000000))</f>
        <v>2.9989980000000003</v>
      </c>
      <c r="BE7" s="181">
        <f t="shared" si="137"/>
        <v>4</v>
      </c>
      <c r="BF7" s="181">
        <f>IFERROR(IF(BB7="",BD7-BE7*100,INDEX($BF$4:$BF$503,BC7,1)-COUNTIF($BA$4:BA7,BA7)/1000000),"")</f>
        <v>-297.00100199999997</v>
      </c>
      <c r="BG7" s="179">
        <f t="shared" si="138"/>
        <v>4</v>
      </c>
      <c r="BI7" s="120">
        <f t="shared" ref="BI7:BI70" si="160">IFERROR(MATCH(ROW(BJ7)-ROW($BJ$3),$BG$4:$BG$503,0),"")</f>
        <v>4</v>
      </c>
      <c r="BJ7" s="121" t="str">
        <f t="shared" ref="BJ7:BJ70" si="161" xml:space="preserve"> IF(BI7="","",INDEX($P$4:$P$503,$BI7,1))</f>
        <v>Monica</v>
      </c>
      <c r="BK7" s="122" t="str">
        <f t="shared" ref="BK7:BK70" si="162">IF(BI7="","",INDEX($Q$4:$Q$503,$BI7,1))</f>
        <v>Emil</v>
      </c>
      <c r="BL7" s="122" t="str">
        <f t="shared" ref="BL7:BL70" si="163">IF(BJ7="","",INDEX($T$4:$T$503,$BI7,1))</f>
        <v/>
      </c>
      <c r="BM7" s="122" t="str">
        <f t="shared" ref="BM7:BM70" si="164">IF(BJ7="","",INDEX($S$4:$S$503,$BI7,1))</f>
        <v>Mom</v>
      </c>
      <c r="BN7" s="122" t="str">
        <f t="shared" ref="BN7:BN70" si="165">IFERROR(IF(BI7="","",IF(INDEX($BR$4:$BR$503,MATCH(INDEX($U$4:$U$503,$BI7,1),$BJ$4:$BJ$503,0),1)="s",INDEX($V$4:$V$503,$BI7,1),INDEX($U$4:$U$503,$BI7,1))),"")</f>
        <v/>
      </c>
      <c r="BO7" s="122" t="str">
        <f t="shared" ref="BO7:BO70" si="166">IFERROR(IF(BI7="","",IF(OR(INDEX($BR$4:$BR$503,MATCH(INDEX($V$4:$V$503,$BI7,1),$BJ$4:$BJ$503,0),1)="s",INDEX($V$4:$V$503,$BI7,1)&lt;&gt;BN7), INDEX($V$4:$V$503,$BI7,1),  INDEX($U$4:$U$503,$BI7,1))),"")</f>
        <v/>
      </c>
      <c r="BP7" s="123">
        <f t="shared" ref="BP7:BP70" si="167" xml:space="preserve"> IF(BI7="","",COUNTA(BN7:BO7)-COUNTIF(BN7:BO7,""))</f>
        <v>0</v>
      </c>
      <c r="BQ7" s="122" t="str">
        <f t="shared" ref="BQ7:BQ70" si="168" xml:space="preserve"> IF(BI7="","",IF(BR7="",IF(AND(BN7="", BO7&lt;&gt;""),INDEX($BJ$4:$BJ$503,MATCH(BO7,$BK$4:$BK$503,0),1),IF(AND(INDEX($BR$4:$BR$503,MATCH(BN7,$BJ$4:$BJ$503,0),1)&lt;&gt;"",BO7&lt;&gt;""), BO7,BN7)),INDEX($BN$4:$BN$503,MATCH(BK7,$BJ$4:$BJ$503,0),1)))</f>
        <v>Irene</v>
      </c>
      <c r="BR7" s="123" t="str">
        <f t="shared" ref="BR7:BR70" si="169">IF(BI7="","",IF(AND(BK7="",INDEX($BB$4:$BB$503,$BI7,1)="s"),IF(INDEX($BB$4:$BB$503,INDEX($BI$4:$BI$503,MATCH(BL7,$BJ$4:$BJ$503,0),1),1)="s","ess","es"),INDEX($BB$4:$BB$503,$BI7,1)))</f>
        <v>s</v>
      </c>
      <c r="BS7" s="123" t="str">
        <f t="shared" ref="BS7:BS70" si="170">IFERROR(IF(AND(BV7="xxx",BY7&gt;1,BR7=""),IF(MATCH(INDEX($BQ$4:$BQ$503,MATCH(BJ7,$BN$4:$BN$503,0),1),$BJ$4:$BJ$503,0)=(ROW(BS7)-3),"x",MATCH(INDEX($BQ$4:$BQ$503,MATCH(BJ7,$BN$4:$BN$503,0),1),$BJ$4:$BJ$503,0)),""),BW7)</f>
        <v/>
      </c>
      <c r="BU7" s="124">
        <f t="shared" si="139"/>
        <v>4</v>
      </c>
      <c r="BV7" s="106">
        <f t="shared" si="140"/>
        <v>1</v>
      </c>
      <c r="BW7" s="106">
        <f t="shared" si="141"/>
        <v>1</v>
      </c>
      <c r="BX7" s="106" t="str">
        <f t="shared" si="24"/>
        <v/>
      </c>
      <c r="BY7" s="106">
        <f t="shared" si="142"/>
        <v>2</v>
      </c>
      <c r="BZ7" s="106">
        <f t="shared" si="143"/>
        <v>3</v>
      </c>
      <c r="CA7" s="106">
        <f t="shared" si="144"/>
        <v>0</v>
      </c>
      <c r="CB7" s="106">
        <f t="shared" si="145"/>
        <v>1</v>
      </c>
      <c r="CC7" s="157">
        <f t="shared" si="146"/>
        <v>0</v>
      </c>
      <c r="CD7" s="157">
        <f t="array" ref="CD7">IF(BU7="xxx","",SUM(IF(BJ7=$BQ$4:$BQ$503,$CC$4:$CC$503,0))+IF(INDEX($BN$4:$BN$503,MATCH(BK7,$BJ$4:$BJ$503,0))="",0,-1+SUM(IF($BN$4:$BN$503=INDEX($BN$4:$BN$503,MATCH(BK7,$BJ$4:$BJ$503,0),1),1,0))))</f>
        <v>1</v>
      </c>
      <c r="CE7" s="106" t="str">
        <f xml:space="preserve"> IF(BI7="","",IF(OR(BV7="xxx", BR7="s",BR7="es",BR7="ess"),"xxx",COUNTIFS($BQ$3:BQ6,BQ7,$BR$3:BR6,"")))</f>
        <v>xxx</v>
      </c>
      <c r="CF7" s="106">
        <f>IFERROR(IF(ISNUMBER(BV7), IF(ISNUMBER(MATCH(BV7,$BV$4:BV6,0)),INDEX($CF$4:CF6, MATCH(BV7,$BV$4:BV6,0),1),IF(AND(BR7="",INDEX($BR$4:$BR$503,BV7,1)=""),
IF(INDEX($BL$4:$BL$503,BV7,1)="",0,IFERROR(IF(INDEX($BR$4:$BR$503,BW7,1)="es",COUNTIF($BV$4:$BV$503,BW7),0),0)+IF(ISNUMBER(BV7),SUMIFS($CH$4:$CH$503,$BV$4:$BV$503,"&lt;&gt;"&amp;BV7,$BW$4:$BW$503,BV7),0)),0)),0),0)</f>
        <v>0</v>
      </c>
      <c r="CG7" s="106">
        <f t="shared" si="147"/>
        <v>4</v>
      </c>
      <c r="CH7" s="106">
        <f t="shared" si="31"/>
        <v>0</v>
      </c>
      <c r="CI7" s="106">
        <f t="shared" si="32"/>
        <v>0</v>
      </c>
      <c r="CJ7" s="106" t="str">
        <f t="shared" si="33"/>
        <v/>
      </c>
      <c r="CK7" s="106">
        <f t="shared" si="88"/>
        <v>0</v>
      </c>
      <c r="CL7" s="156" t="str">
        <f>IFERROR(IF(AND(CK7=0,BR7="",IF(INDEX($BR$4:$BR$503,BV7,1)="es", CB7=0,CB7&lt;=1),IFERROR(INDEX($CK$4:CK6,MATCH(BV7,$BX$4:BX6,0),1),0)=0),"Y",""),"")</f>
        <v/>
      </c>
      <c r="CM7" s="155">
        <f t="array" ref="CM7">IF(BI7="","",IF(BY7="xxx","xxx",IF(OR(BR7="s",BR7="es",BR7="ess"),0,IF(MAX(BZ7,CA7)=0,1,
MAX(CH7,CI7,IF(CJ7=0,MAX(IF($BQ$4:BQ505=BJ7,$CI$4:$CI505,0)),SUMIF($BQ$4:$BQ$503,BJ7,$CM$4:$CM$503)))))))</f>
        <v>0</v>
      </c>
      <c r="CN7" s="125" t="str">
        <f t="shared" si="148"/>
        <v>s</v>
      </c>
      <c r="CO7" s="126" t="str">
        <f t="shared" si="149"/>
        <v/>
      </c>
      <c r="CP7" s="123" t="str">
        <f>IFERROR(IF(BI7="","",IF(OR(BR7&lt;&gt;"",BY7="xxx",AND(BV7="xxx",BY7&gt;1)),"xxx",
IF(AND(BR7="",BL7&lt;&gt;"",colapseOpt&lt;&gt;"Y"),1,0)+
IFERROR(IF(INDEX($CP$4:$CP$503,BV7,1)="xxx", IF(INDEX($CP$4:$CP$503,BW7,1)="xxx",
IF(SUM(IF(BN7&amp;BO7=$BN$4:$BN$503&amp;$BO$4:$BO$503,1,0))&gt;1,"x", 0), INDEX($CP$4:$CP$503,BW7,1)),
INDEX($CP$4:$CP$503,BV7,1)),0)+SUMIF($BQ$3:BQ6,BQ7,$CM$3:CM6)+ IF(AND(colapseOpt="Y",ISNUMBER(CE7),CJ7=0),CF7,0 )+ IF(colapseOpt&lt;&gt;"Y",CF7,0) -IFERROR(IF(AND(colapseOpt&lt;&gt;"Y",INDEX($BL$4:$BL$503,BV7,1)&lt;&gt;""),1,0),0)
-IFERROR(AND(IF(INDEX($BL$4:$BL$503,BV7,1)="", CL7="Y"),0,1),0))),"yyy")</f>
        <v>xxx</v>
      </c>
      <c r="CQ7" s="127">
        <f t="shared" si="36"/>
        <v>2.5</v>
      </c>
      <c r="CR7" s="123" t="str">
        <f t="array" ref="CR7">IF(CP7="yyy",IF(MATCH(BN7&amp;BO7,$BN$4:$BN$503&amp;$BO$4:$BO$503,0)=(ROW(CR7)-3),"", MATCH(BN7&amp;BO7,$BN$4:$BN$503&amp;$BO$4:$BO$503,0)),"")</f>
        <v/>
      </c>
      <c r="CT7" s="128">
        <f t="array" ref="CT7" xml:space="preserve"> IF(BI7="","",IF(AND(colapseOpt="Y",CL7="Y",ISNUMBER(CE7)),INDEX($CT$4:$CT$503,BV7,1), CQ7-$CT$2 + IF(AND(CA7:CE7=0,CG7=1,ISNUMBER(BW7),BO7&lt;&gt;""),0.5,0))  )</f>
        <v>2.5</v>
      </c>
      <c r="CU7" s="129">
        <f t="shared" si="150"/>
        <v>1</v>
      </c>
      <c r="CV7" s="130" t="str">
        <f t="shared" si="151"/>
        <v>Monica</v>
      </c>
      <c r="CW7" s="131" t="str">
        <f t="shared" si="152"/>
        <v>Monica
Mom</v>
      </c>
      <c r="CX7" s="131" t="str">
        <f t="shared" si="153"/>
        <v/>
      </c>
      <c r="CY7" s="131" t="str">
        <f t="shared" si="154"/>
        <v/>
      </c>
      <c r="CZ7" s="131" t="str">
        <f t="shared" si="155"/>
        <v/>
      </c>
      <c r="DA7" s="132">
        <f>IF(CV7="","",IFERROR(MATCH(CV7,Photos!$B$3:$B$502,0),501))</f>
        <v>7</v>
      </c>
      <c r="DC7" s="133">
        <f>IF(MAX($DC$3:DC6)&lt;$I$2,MAX($DC$3:DC6)+1,"")</f>
        <v>4</v>
      </c>
      <c r="DD7" s="131" t="str">
        <f t="shared" si="156"/>
        <v>Dona ─ Sam</v>
      </c>
      <c r="DE7" s="131" t="str">
        <f t="shared" si="157"/>
        <v>Dona</v>
      </c>
      <c r="DF7" s="134" t="str">
        <f t="shared" si="158"/>
        <v>Sam</v>
      </c>
      <c r="DG7" s="132" t="str">
        <f t="shared" si="159"/>
        <v/>
      </c>
      <c r="DI7" s="183"/>
      <c r="DJ7" s="184"/>
      <c r="DL7" s="107">
        <f>IF(DM7&lt;&gt;"",MAX($DL$3:DL6)+1,"")</f>
        <v>2</v>
      </c>
      <c r="DM7" s="107" t="str">
        <f>IF(OR(INDEX(Photos!$B$3:$B$502,ROW(DM7)-ROW($DM$3),1)="", ISNUMBER(MATCH(INDEX(Photos!$B$3:$B$502,ROW(DM7)-ROW($DM$3),1),$BJ$4:$BJ$503,0))),"",INDEX(Photos!$B$3:$B$502,ROW(DM7)-ROW($DM$3),1) )</f>
        <v>George</v>
      </c>
      <c r="DN7" s="107" t="str">
        <f t="shared" si="45"/>
        <v>Monica</v>
      </c>
      <c r="DS7" s="112" t="str">
        <f t="shared" si="46"/>
        <v>2,5-1</v>
      </c>
      <c r="DT7" s="112">
        <f>IFERROR(IF(CT7="","", COUNTIF($DS$4:DS7,DS7)-1),"2")</f>
        <v>0</v>
      </c>
      <c r="DU7" s="111">
        <f t="shared" si="47"/>
        <v>0</v>
      </c>
      <c r="DV7" s="111">
        <f t="shared" si="48"/>
        <v>0</v>
      </c>
      <c r="DW7" s="145">
        <f t="shared" si="49"/>
        <v>0</v>
      </c>
      <c r="DX7" s="111">
        <f t="shared" si="50"/>
        <v>0</v>
      </c>
      <c r="DY7" s="111">
        <f t="shared" si="51"/>
        <v>0</v>
      </c>
      <c r="DZ7" s="111">
        <f t="shared" si="52"/>
        <v>0</v>
      </c>
      <c r="EA7" s="111">
        <f t="shared" si="53"/>
        <v>0</v>
      </c>
      <c r="EB7" s="111">
        <f t="shared" si="54"/>
        <v>0</v>
      </c>
      <c r="EE7" s="92">
        <v>4</v>
      </c>
      <c r="EF7" s="87" t="s">
        <v>133</v>
      </c>
    </row>
    <row r="8" spans="1:136" x14ac:dyDescent="0.25">
      <c r="B8" s="117">
        <f>IF(P8&lt;&gt;"",MAX(B$3:$B7)+1,"")</f>
        <v>5</v>
      </c>
      <c r="C8" s="141">
        <f>IF(D8&lt;&gt;"",MAX(C$3:$C7)+1,"")</f>
        <v>16</v>
      </c>
      <c r="D8" s="115" t="str">
        <f>IF(LEN(Q8)&gt;1,IF(ISNUMBER(MATCH(Q8&amp;" ─ "&amp;P8, $D$2:D7,0)),"",P8&amp;" ─ "&amp;Q8),"")</f>
        <v>John ─ Ula</v>
      </c>
      <c r="E8" s="117" t="str">
        <f>IF(F8&lt;&gt;"",MAX($E$3:E7)+1,"")</f>
        <v/>
      </c>
      <c r="F8" s="116" t="str">
        <f>IF(LEN(T8)&gt;1,IF(ISNUMBER(MATCH(T8&amp;" ─ "&amp;P8, $F$2:F7,0)),"",P8&amp;" ─ "&amp;T8),"")</f>
        <v/>
      </c>
      <c r="G8" s="93">
        <v>5</v>
      </c>
      <c r="H8" s="118" t="str">
        <f t="shared" si="97"/>
        <v>John</v>
      </c>
      <c r="I8" s="119" t="str">
        <f>IF(ISNUMBER(SEARCH("─",H8,1)),MAX($I$3:I7)+1,"")</f>
        <v/>
      </c>
      <c r="K8" s="211" t="str">
        <f>IF(LEN(INDEX(Dashboard!C$6:C$20,ROW(K8)-ROW(K$3),1))&lt;=1,"",INDEX(Dashboard!C$6:C$20,ROW(K8)-ROW(Q$3),1))</f>
        <v>Ula</v>
      </c>
      <c r="L8" s="211" t="str">
        <f>IF(LEN(INDEX(Dashboard!F$6:F$20,ROW(L8)-ROW(L$3),1))&lt;=1,"",INDEX(Dashboard!F$6:F$20,ROW(L8)-ROW(L$3),1))</f>
        <v/>
      </c>
      <c r="M8" s="144" t="str">
        <f t="shared" si="98"/>
        <v/>
      </c>
      <c r="N8" s="142" t="str">
        <f t="shared" si="99"/>
        <v/>
      </c>
      <c r="O8" s="102">
        <f>IF(P8="","",MAX($O$3:O7)+1)</f>
        <v>5</v>
      </c>
      <c r="P8" s="103" t="str">
        <f>IF(LEN(INDEX(Dashboard!B$6:B$505,ROW(P8)-ROW(P$3),1))&lt;=1,"",TRIM(INDEX(Dashboard!B$6:B$505,ROW(P8)-ROW(P$3),1)))</f>
        <v>John</v>
      </c>
      <c r="Q8" s="104" t="str">
        <f t="shared" si="100"/>
        <v>Ula</v>
      </c>
      <c r="R8" s="104" t="str">
        <f>IF(LEN(INDEX(Dashboard!D$6:D$505,ROW(R8)-ROW(R$3),1))&lt;=1,"",INDEX(Dashboard!D$6:D$505,ROW(R8)-ROW(R$3),1))</f>
        <v>Irene ─ Ted</v>
      </c>
      <c r="S8" s="104" t="str">
        <f>IF(LEN(INDEX(Dashboard!E$6:E$505,ROW(S8)-ROW(S$3),1))&lt;=1,"",INDEX(Dashboard!E$6:E$505,ROW(S8)-ROW(S$3),1))</f>
        <v>Uncle</v>
      </c>
      <c r="T8" s="104" t="str">
        <f t="shared" si="101"/>
        <v/>
      </c>
      <c r="U8" s="104" t="str">
        <f t="shared" si="102"/>
        <v>Irene</v>
      </c>
      <c r="V8" s="104" t="str">
        <f t="shared" si="103"/>
        <v>Ted</v>
      </c>
      <c r="W8" s="106" t="str">
        <f t="shared" si="104"/>
        <v/>
      </c>
      <c r="X8" s="106">
        <f t="shared" si="105"/>
        <v>2</v>
      </c>
      <c r="Y8" s="106" t="str">
        <f t="shared" si="106"/>
        <v/>
      </c>
      <c r="Z8" s="106">
        <f t="shared" si="107"/>
        <v>2</v>
      </c>
      <c r="AA8" s="106">
        <f t="shared" si="108"/>
        <v>2</v>
      </c>
      <c r="AB8" s="106">
        <f t="shared" si="109"/>
        <v>2</v>
      </c>
      <c r="AC8" s="106">
        <f t="shared" si="110"/>
        <v>2</v>
      </c>
      <c r="AD8" s="106">
        <f t="shared" si="111"/>
        <v>2</v>
      </c>
      <c r="AE8" s="106">
        <f t="shared" si="112"/>
        <v>2</v>
      </c>
      <c r="AF8" s="106">
        <f t="shared" si="113"/>
        <v>2</v>
      </c>
      <c r="AG8" s="106">
        <f t="shared" si="114"/>
        <v>2</v>
      </c>
      <c r="AH8" s="106">
        <f t="shared" si="115"/>
        <v>2</v>
      </c>
      <c r="AI8" s="106">
        <f t="shared" si="116"/>
        <v>2</v>
      </c>
      <c r="AJ8" s="106">
        <f t="shared" si="117"/>
        <v>2</v>
      </c>
      <c r="AK8" s="106">
        <f t="shared" si="118"/>
        <v>2</v>
      </c>
      <c r="AL8" s="106">
        <f t="shared" si="119"/>
        <v>2</v>
      </c>
      <c r="AM8" s="106">
        <f t="shared" si="120"/>
        <v>2</v>
      </c>
      <c r="AN8" s="106">
        <f t="shared" si="121"/>
        <v>2</v>
      </c>
      <c r="AO8" s="106">
        <f t="shared" si="122"/>
        <v>2</v>
      </c>
      <c r="AP8" s="106">
        <f t="shared" si="123"/>
        <v>2</v>
      </c>
      <c r="AQ8" s="106">
        <f t="shared" si="124"/>
        <v>2</v>
      </c>
      <c r="AR8" s="106">
        <f t="shared" si="125"/>
        <v>2</v>
      </c>
      <c r="AS8" s="106">
        <f t="shared" si="126"/>
        <v>2</v>
      </c>
      <c r="AT8" s="106">
        <f t="shared" si="127"/>
        <v>2</v>
      </c>
      <c r="AU8" s="106">
        <f t="shared" si="128"/>
        <v>2</v>
      </c>
      <c r="AV8" s="106">
        <f t="shared" si="129"/>
        <v>2</v>
      </c>
      <c r="AW8" s="106">
        <f t="shared" si="130"/>
        <v>2</v>
      </c>
      <c r="AX8" s="106">
        <f t="shared" si="131"/>
        <v>2</v>
      </c>
      <c r="AY8" s="106">
        <f t="shared" si="132"/>
        <v>2</v>
      </c>
      <c r="AZ8" s="106">
        <f t="shared" si="133"/>
        <v>2</v>
      </c>
      <c r="BA8" s="106">
        <f t="shared" si="134"/>
        <v>2</v>
      </c>
      <c r="BB8" s="106" t="str">
        <f t="shared" si="135"/>
        <v/>
      </c>
      <c r="BC8" s="106" t="str">
        <f t="shared" si="136"/>
        <v/>
      </c>
      <c r="BD8" s="180">
        <f>IF(OR(P8="",BA8=""),"",IF(BB8="",MAX($BA$4:$BA$503)-BA8+1-COUNTIF($BA$4:BA8,BA8)/1000,INDEX($BD$4:$BD$503,BC8,1)-COUNTIF($BA$4:BA8,BA8)/1000000))</f>
        <v>2.9969999999999999</v>
      </c>
      <c r="BE8" s="181">
        <f t="shared" si="137"/>
        <v>5</v>
      </c>
      <c r="BF8" s="181">
        <f>IFERROR(IF(BB8="",BD8-BE8*100,INDEX($BF$4:$BF$503,BC8,1)-COUNTIF($BA$4:BA8,BA8)/1000000),"")</f>
        <v>-497.00299999999999</v>
      </c>
      <c r="BG8" s="179">
        <f t="shared" si="138"/>
        <v>5</v>
      </c>
      <c r="BI8" s="120">
        <f t="shared" si="160"/>
        <v>5</v>
      </c>
      <c r="BJ8" s="121" t="str">
        <f t="shared" si="161"/>
        <v>John</v>
      </c>
      <c r="BK8" s="122" t="str">
        <f t="shared" si="162"/>
        <v>Ula</v>
      </c>
      <c r="BL8" s="122" t="str">
        <f t="shared" si="163"/>
        <v/>
      </c>
      <c r="BM8" s="122" t="str">
        <f t="shared" si="164"/>
        <v>Uncle</v>
      </c>
      <c r="BN8" s="122" t="str">
        <f t="shared" si="165"/>
        <v>Irene</v>
      </c>
      <c r="BO8" s="122" t="str">
        <f t="shared" si="166"/>
        <v>Ted</v>
      </c>
      <c r="BP8" s="123">
        <f t="shared" si="167"/>
        <v>2</v>
      </c>
      <c r="BQ8" s="122" t="str">
        <f t="shared" si="168"/>
        <v>Irene</v>
      </c>
      <c r="BR8" s="123" t="str">
        <f t="shared" si="169"/>
        <v/>
      </c>
      <c r="BS8" s="123" t="str">
        <f t="shared" si="170"/>
        <v/>
      </c>
      <c r="BU8" s="124">
        <f t="shared" si="139"/>
        <v>5</v>
      </c>
      <c r="BV8" s="106">
        <f t="shared" si="140"/>
        <v>1</v>
      </c>
      <c r="BW8" s="106">
        <f t="shared" si="141"/>
        <v>2</v>
      </c>
      <c r="BX8" s="106" t="str">
        <f t="shared" si="24"/>
        <v/>
      </c>
      <c r="BY8" s="106">
        <f t="shared" si="142"/>
        <v>2</v>
      </c>
      <c r="BZ8" s="106">
        <f t="shared" si="143"/>
        <v>1</v>
      </c>
      <c r="CA8" s="106">
        <f t="shared" si="144"/>
        <v>1</v>
      </c>
      <c r="CB8" s="106">
        <f t="shared" si="145"/>
        <v>1</v>
      </c>
      <c r="CC8" s="157">
        <f t="shared" si="146"/>
        <v>0</v>
      </c>
      <c r="CD8" s="157">
        <f t="array" ref="CD8">IF(BU8="xxx","",SUM(IF(BJ8=$BQ$4:$BQ$503,$CC$4:$CC$503,0))+IF(INDEX($BN$4:$BN$503,MATCH(BK8,$BJ$4:$BJ$503,0))="",0,-1+SUM(IF($BN$4:$BN$503=INDEX($BN$4:$BN$503,MATCH(BK8,$BJ$4:$BJ$503,0),1),1,0))))</f>
        <v>0</v>
      </c>
      <c r="CE8" s="106">
        <f xml:space="preserve"> IF(BI8="","",IF(OR(BV8="xxx", BR8="s",BR8="es",BR8="ess"),"xxx",COUNTIFS($BQ$3:BQ7,BQ8,$BR$3:BR7,"")))</f>
        <v>1</v>
      </c>
      <c r="CF8" s="106">
        <f>IFERROR(IF(ISNUMBER(BV8), IF(ISNUMBER(MATCH(BV8,$BV$4:BV7,0)),INDEX($CF$4:CF7, MATCH(BV8,$BV$4:BV7,0),1),IF(AND(BR8="",INDEX($BR$4:$BR$503,BV8,1)=""),
IF(INDEX($BL$4:$BL$503,BV8,1)="",0,IFERROR(IF(INDEX($BR$4:$BR$503,BW8,1)="es",COUNTIF($BV$4:$BV$503,BW8),0),0)+IF(ISNUMBER(BV8),SUMIFS($CH$4:$CH$503,$BV$4:$BV$503,"&lt;&gt;"&amp;BV8,$BW$4:$BW$503,BV8),0)),0)),0),0)</f>
        <v>0</v>
      </c>
      <c r="CG8" s="106">
        <f t="shared" si="147"/>
        <v>4</v>
      </c>
      <c r="CH8" s="106">
        <f t="shared" si="31"/>
        <v>2</v>
      </c>
      <c r="CI8" s="106">
        <f t="shared" si="32"/>
        <v>1</v>
      </c>
      <c r="CJ8" s="106" t="str">
        <f t="shared" si="33"/>
        <v/>
      </c>
      <c r="CK8" s="106">
        <f t="shared" si="88"/>
        <v>1</v>
      </c>
      <c r="CL8" s="156" t="str">
        <f>IFERROR(IF(AND(CK8=0,BR8="",IF(INDEX($BR$4:$BR$503,BV8,1)="es", CB8=0,CB8&lt;=1),IFERROR(INDEX($CK$4:CK7,MATCH(BV8,$BX$4:BX7,0),1),0)=0),"Y",""),"")</f>
        <v/>
      </c>
      <c r="CM8" s="155">
        <f t="array" ref="CM8">IF(BI8="","",IF(BY8="xxx","xxx",IF(OR(BR8="s",BR8="es",BR8="ess"),0,IF(MAX(BZ8,CA8)=0,1,
MAX(CH8,CI8,IF(CJ8=0,MAX(IF($BQ$4:BQ506=BJ8,$CI$4:$CI506,0)),SUMIF($BQ$4:$BQ$503,BJ8,$CM$4:$CM$503)))))))</f>
        <v>2</v>
      </c>
      <c r="CN8" s="125" t="str">
        <f t="shared" si="148"/>
        <v>x</v>
      </c>
      <c r="CO8" s="126" t="str">
        <f t="shared" si="149"/>
        <v/>
      </c>
      <c r="CP8" s="123">
        <f>IFERROR(IF(BI8="","",IF(OR(BR8&lt;&gt;"",BY8="xxx",AND(BV8="xxx",BY8&gt;1)),"xxx",
IF(AND(BR8="",BL8&lt;&gt;"",colapseOpt&lt;&gt;"Y"),1,0)+
IFERROR(IF(INDEX($CP$4:$CP$503,BV8,1)="xxx", IF(INDEX($CP$4:$CP$503,BW8,1)="xxx",
IF(SUM(IF(BN8&amp;BO8=$BN$4:$BN$503&amp;$BO$4:$BO$503,1,0))&gt;1,"x", 0), INDEX($CP$4:$CP$503,BW8,1)),
INDEX($CP$4:$CP$503,BV8,1)),0)+SUMIF($BQ$3:BQ7,BQ8,$CM$3:CM7)+ IF(AND(colapseOpt="Y",ISNUMBER(CE8),CJ8=0),CF8,0 )+ IF(colapseOpt&lt;&gt;"Y",CF8,0) -IFERROR(IF(AND(colapseOpt&lt;&gt;"Y",INDEX($BL$4:$BL$503,BV8,1)&lt;&gt;""),1,0),0)
-IFERROR(AND(IF(INDEX($BL$4:$BL$503,BV8,1)="", CL8="Y"),0,1),0))),"yyy")</f>
        <v>5</v>
      </c>
      <c r="CQ8" s="127">
        <f t="shared" si="36"/>
        <v>5</v>
      </c>
      <c r="CR8" s="123" t="str">
        <f t="array" ref="CR8">IF(CP8="yyy",IF(MATCH(BN8&amp;BO8,$BN$4:$BN$503&amp;$BO$4:$BO$503,0)=(ROW(CR8)-3),"", MATCH(BN8&amp;BO8,$BN$4:$BN$503&amp;$BO$4:$BO$503,0)),"")</f>
        <v/>
      </c>
      <c r="CT8" s="128">
        <f t="array" ref="CT8" xml:space="preserve"> IF(BI8="","",IF(AND(colapseOpt="Y",CL8="Y",ISNUMBER(CE8)),INDEX($CT$4:$CT$503,BV8,1), CQ8-$CT$2 + IF(AND(CA8:CE8=0,CG8=1,ISNUMBER(BW8),BO8&lt;&gt;""),0.5,0))  )</f>
        <v>5</v>
      </c>
      <c r="CU8" s="129">
        <f t="shared" si="150"/>
        <v>1</v>
      </c>
      <c r="CV8" s="130" t="str">
        <f t="shared" si="151"/>
        <v>John</v>
      </c>
      <c r="CW8" s="131" t="str">
        <f t="shared" si="152"/>
        <v>John
Uncle</v>
      </c>
      <c r="CX8" s="131" t="str">
        <f t="shared" si="153"/>
        <v>Irene</v>
      </c>
      <c r="CY8" s="131" t="str">
        <f t="shared" si="154"/>
        <v>Ted</v>
      </c>
      <c r="CZ8" s="131" t="str">
        <f t="shared" si="155"/>
        <v>Irene ─ Ted</v>
      </c>
      <c r="DA8" s="132">
        <f>IF(CV8="","",IFERROR(MATCH(CV8,Photos!$B$3:$B$502,0),501))</f>
        <v>8</v>
      </c>
      <c r="DC8" s="133">
        <f>IF(MAX($DC$3:DC7)&lt;$I$2,MAX($DC$3:DC7)+1,"")</f>
        <v>5</v>
      </c>
      <c r="DD8" s="131" t="str">
        <f t="shared" si="156"/>
        <v>Johana ─ Seaun</v>
      </c>
      <c r="DE8" s="131" t="str">
        <f t="shared" si="157"/>
        <v>Johana</v>
      </c>
      <c r="DF8" s="134" t="str">
        <f t="shared" si="158"/>
        <v>Seaun</v>
      </c>
      <c r="DG8" s="132" t="str">
        <f t="shared" si="159"/>
        <v/>
      </c>
      <c r="DJ8" s="88"/>
      <c r="DL8" s="107">
        <f>IF(DM8&lt;&gt;"",MAX($DL$3:DL7)+1,"")</f>
        <v>3</v>
      </c>
      <c r="DM8" s="107" t="str">
        <f>IF(OR(INDEX(Photos!$B$3:$B$502,ROW(DM8)-ROW($DM$3),1)="", ISNUMBER(MATCH(INDEX(Photos!$B$3:$B$502,ROW(DM8)-ROW($DM$3),1),$BJ$4:$BJ$503,0))),"",INDEX(Photos!$B$3:$B$502,ROW(DM8)-ROW($DM$3),1) )</f>
        <v>Gustav</v>
      </c>
      <c r="DN8" s="107" t="str">
        <f t="shared" si="45"/>
        <v>John</v>
      </c>
      <c r="DS8" s="112" t="str">
        <f t="shared" si="46"/>
        <v>5-1</v>
      </c>
      <c r="DT8" s="112">
        <f>IFERROR(IF(CT8="","", COUNTIF($DS$4:DS8,DS8)-1),"2")</f>
        <v>0</v>
      </c>
      <c r="DU8" s="111">
        <f t="shared" si="47"/>
        <v>0</v>
      </c>
      <c r="DV8" s="111">
        <f t="shared" si="48"/>
        <v>0</v>
      </c>
      <c r="DW8" s="145">
        <f t="shared" si="49"/>
        <v>0</v>
      </c>
      <c r="DX8" s="111">
        <f t="shared" si="50"/>
        <v>0</v>
      </c>
      <c r="DY8" s="111">
        <f t="shared" si="51"/>
        <v>0</v>
      </c>
      <c r="DZ8" s="111">
        <f t="shared" si="52"/>
        <v>0</v>
      </c>
      <c r="EA8" s="111">
        <f t="shared" si="53"/>
        <v>0</v>
      </c>
      <c r="EB8" s="111">
        <f t="shared" si="54"/>
        <v>0</v>
      </c>
      <c r="EE8" s="92">
        <v>5</v>
      </c>
      <c r="EF8" s="87" t="s">
        <v>134</v>
      </c>
    </row>
    <row r="9" spans="1:136" x14ac:dyDescent="0.25">
      <c r="B9" s="117">
        <f>IF(P9&lt;&gt;"",MAX(B$3:$B8)+1,"")</f>
        <v>6</v>
      </c>
      <c r="C9" s="141" t="str">
        <f>IF(D9&lt;&gt;"",MAX(C$3:$C8)+1,"")</f>
        <v/>
      </c>
      <c r="D9" s="115" t="str">
        <f>IF(LEN(Q9)&gt;1,IF(ISNUMBER(MATCH(Q9&amp;" ─ "&amp;P9, $D$2:D8,0)),"",P9&amp;" ─ "&amp;Q9),"")</f>
        <v/>
      </c>
      <c r="E9" s="117" t="str">
        <f>IF(F9&lt;&gt;"",MAX($E$3:E8)+1,"")</f>
        <v/>
      </c>
      <c r="F9" s="116" t="str">
        <f>IF(LEN(T9)&gt;1,IF(ISNUMBER(MATCH(T9&amp;" ─ "&amp;P9, $F$2:F8,0)),"",P9&amp;" ─ "&amp;T9),"")</f>
        <v/>
      </c>
      <c r="G9" s="93">
        <v>6</v>
      </c>
      <c r="H9" s="118" t="str">
        <f t="shared" si="97"/>
        <v>Ula</v>
      </c>
      <c r="I9" s="119" t="str">
        <f>IF(ISNUMBER(SEARCH("─",H9,1)),MAX($I$3:I8)+1,"")</f>
        <v/>
      </c>
      <c r="K9" s="211" t="str">
        <f>IF(LEN(INDEX(Dashboard!C$6:C$20,ROW(K9)-ROW(K$3),1))&lt;=1,"",INDEX(Dashboard!C$6:C$20,ROW(K9)-ROW(Q$3),1))</f>
        <v>John</v>
      </c>
      <c r="L9" s="211" t="str">
        <f>IF(LEN(INDEX(Dashboard!F$6:F$20,ROW(L9)-ROW(L$3),1))&lt;=1,"",INDEX(Dashboard!F$6:F$20,ROW(L9)-ROW(L$3),1))</f>
        <v/>
      </c>
      <c r="M9" s="144" t="str">
        <f t="shared" si="98"/>
        <v/>
      </c>
      <c r="N9" s="142" t="str">
        <f t="shared" si="99"/>
        <v/>
      </c>
      <c r="O9" s="102">
        <f>IF(P9="","",MAX($O$3:O8)+1)</f>
        <v>6</v>
      </c>
      <c r="P9" s="103" t="str">
        <f>IF(LEN(INDEX(Dashboard!B$6:B$505,ROW(P9)-ROW(P$3),1))&lt;=1,"",TRIM(INDEX(Dashboard!B$6:B$505,ROW(P9)-ROW(P$3),1)))</f>
        <v>Ula</v>
      </c>
      <c r="Q9" s="104" t="str">
        <f t="shared" si="100"/>
        <v>John</v>
      </c>
      <c r="R9" s="104" t="str">
        <f>IF(LEN(INDEX(Dashboard!D$6:D$505,ROW(R9)-ROW(R$3),1))&lt;=1,"",INDEX(Dashboard!D$6:D$505,ROW(R9)-ROW(R$3),1))</f>
        <v/>
      </c>
      <c r="S9" s="104" t="str">
        <f>IF(LEN(INDEX(Dashboard!E$6:E$505,ROW(S9)-ROW(S$3),1))&lt;=1,"",INDEX(Dashboard!E$6:E$505,ROW(S9)-ROW(S$3),1))</f>
        <v>Aunt</v>
      </c>
      <c r="T9" s="104" t="str">
        <f t="shared" si="101"/>
        <v/>
      </c>
      <c r="U9" s="104" t="str">
        <f t="shared" si="102"/>
        <v/>
      </c>
      <c r="V9" s="104" t="str">
        <f t="shared" si="103"/>
        <v/>
      </c>
      <c r="W9" s="106" t="str">
        <f t="shared" si="104"/>
        <v/>
      </c>
      <c r="X9" s="106" t="str">
        <f t="shared" si="105"/>
        <v/>
      </c>
      <c r="Y9" s="106">
        <f t="shared" si="106"/>
        <v>2</v>
      </c>
      <c r="Z9" s="106">
        <f t="shared" si="107"/>
        <v>2</v>
      </c>
      <c r="AA9" s="106" t="str">
        <f t="shared" si="108"/>
        <v/>
      </c>
      <c r="AB9" s="106">
        <f t="shared" si="109"/>
        <v>2</v>
      </c>
      <c r="AC9" s="106">
        <f t="shared" si="110"/>
        <v>2</v>
      </c>
      <c r="AD9" s="106">
        <f t="shared" si="111"/>
        <v>2</v>
      </c>
      <c r="AE9" s="106" t="str">
        <f t="shared" si="112"/>
        <v/>
      </c>
      <c r="AF9" s="106">
        <f t="shared" si="113"/>
        <v>2</v>
      </c>
      <c r="AG9" s="106">
        <f t="shared" si="114"/>
        <v>2</v>
      </c>
      <c r="AH9" s="106">
        <f t="shared" si="115"/>
        <v>2</v>
      </c>
      <c r="AI9" s="106" t="str">
        <f t="shared" si="116"/>
        <v/>
      </c>
      <c r="AJ9" s="106">
        <f t="shared" si="117"/>
        <v>2</v>
      </c>
      <c r="AK9" s="106" t="str">
        <f t="shared" si="118"/>
        <v/>
      </c>
      <c r="AL9" s="106">
        <f t="shared" si="119"/>
        <v>2</v>
      </c>
      <c r="AM9" s="106">
        <f t="shared" si="120"/>
        <v>2</v>
      </c>
      <c r="AN9" s="106">
        <f t="shared" si="121"/>
        <v>2</v>
      </c>
      <c r="AO9" s="106" t="str">
        <f t="shared" si="122"/>
        <v/>
      </c>
      <c r="AP9" s="106">
        <f t="shared" si="123"/>
        <v>2</v>
      </c>
      <c r="AQ9" s="106" t="str">
        <f t="shared" si="124"/>
        <v/>
      </c>
      <c r="AR9" s="106">
        <f t="shared" si="125"/>
        <v>2</v>
      </c>
      <c r="AS9" s="106">
        <f t="shared" si="126"/>
        <v>2</v>
      </c>
      <c r="AT9" s="106">
        <f t="shared" si="127"/>
        <v>2</v>
      </c>
      <c r="AU9" s="106" t="str">
        <f t="shared" si="128"/>
        <v/>
      </c>
      <c r="AV9" s="106">
        <f t="shared" si="129"/>
        <v>2</v>
      </c>
      <c r="AW9" s="106" t="str">
        <f t="shared" si="130"/>
        <v/>
      </c>
      <c r="AX9" s="106">
        <f t="shared" si="131"/>
        <v>2</v>
      </c>
      <c r="AY9" s="106">
        <f t="shared" si="132"/>
        <v>2</v>
      </c>
      <c r="AZ9" s="106">
        <f t="shared" si="133"/>
        <v>2</v>
      </c>
      <c r="BA9" s="106">
        <f t="shared" si="134"/>
        <v>2</v>
      </c>
      <c r="BB9" s="106" t="str">
        <f t="shared" si="135"/>
        <v>s</v>
      </c>
      <c r="BC9" s="106">
        <f t="shared" si="136"/>
        <v>5</v>
      </c>
      <c r="BD9" s="180">
        <f>IF(OR(P9="",BA9=""),"",IF(BB9="",MAX($BA$4:$BA$503)-BA9+1-COUNTIF($BA$4:BA9,BA9)/1000,INDEX($BD$4:$BD$503,BC9,1)-COUNTIF($BA$4:BA9,BA9)/1000000))</f>
        <v>2.9969959999999998</v>
      </c>
      <c r="BE9" s="181">
        <f t="shared" si="137"/>
        <v>6</v>
      </c>
      <c r="BF9" s="181">
        <f>IFERROR(IF(BB9="",BD9-BE9*100,INDEX($BF$4:$BF$503,BC9,1)-COUNTIF($BA$4:BA9,BA9)/1000000),"")</f>
        <v>-497.00300399999998</v>
      </c>
      <c r="BG9" s="179">
        <f t="shared" si="138"/>
        <v>6</v>
      </c>
      <c r="BI9" s="120">
        <f t="shared" si="160"/>
        <v>6</v>
      </c>
      <c r="BJ9" s="121" t="str">
        <f t="shared" si="161"/>
        <v>Ula</v>
      </c>
      <c r="BK9" s="122" t="str">
        <f t="shared" si="162"/>
        <v>John</v>
      </c>
      <c r="BL9" s="122" t="str">
        <f t="shared" si="163"/>
        <v/>
      </c>
      <c r="BM9" s="122" t="str">
        <f t="shared" si="164"/>
        <v>Aunt</v>
      </c>
      <c r="BN9" s="122" t="str">
        <f t="shared" si="165"/>
        <v/>
      </c>
      <c r="BO9" s="122" t="str">
        <f t="shared" si="166"/>
        <v/>
      </c>
      <c r="BP9" s="123">
        <f t="shared" si="167"/>
        <v>0</v>
      </c>
      <c r="BQ9" s="122" t="str">
        <f t="shared" si="168"/>
        <v>Irene</v>
      </c>
      <c r="BR9" s="123" t="str">
        <f t="shared" si="169"/>
        <v>s</v>
      </c>
      <c r="BS9" s="123" t="str">
        <f t="shared" si="170"/>
        <v/>
      </c>
      <c r="BU9" s="124">
        <f t="shared" si="139"/>
        <v>6</v>
      </c>
      <c r="BV9" s="106">
        <f t="shared" si="140"/>
        <v>1</v>
      </c>
      <c r="BW9" s="106">
        <f t="shared" si="141"/>
        <v>1</v>
      </c>
      <c r="BX9" s="106" t="str">
        <f t="shared" si="24"/>
        <v/>
      </c>
      <c r="BY9" s="106">
        <f t="shared" si="142"/>
        <v>2</v>
      </c>
      <c r="BZ9" s="106">
        <f t="shared" si="143"/>
        <v>1</v>
      </c>
      <c r="CA9" s="106">
        <f t="shared" si="144"/>
        <v>0</v>
      </c>
      <c r="CB9" s="106">
        <f t="shared" si="145"/>
        <v>1</v>
      </c>
      <c r="CC9" s="157">
        <f t="shared" si="146"/>
        <v>0</v>
      </c>
      <c r="CD9" s="157">
        <f t="array" ref="CD9">IF(BU9="xxx","",SUM(IF(BJ9=$BQ$4:$BQ$503,$CC$4:$CC$503,0))+IF(INDEX($BN$4:$BN$503,MATCH(BK9,$BJ$4:$BJ$503,0))="",0,-1+SUM(IF($BN$4:$BN$503=INDEX($BN$4:$BN$503,MATCH(BK9,$BJ$4:$BJ$503,0),1),1,0))))</f>
        <v>1</v>
      </c>
      <c r="CE9" s="106" t="str">
        <f xml:space="preserve"> IF(BI9="","",IF(OR(BV9="xxx", BR9="s",BR9="es",BR9="ess"),"xxx",COUNTIFS($BQ$3:BQ8,BQ9,$BR$3:BR8,"")))</f>
        <v>xxx</v>
      </c>
      <c r="CF9" s="106">
        <f>IFERROR(IF(ISNUMBER(BV9), IF(ISNUMBER(MATCH(BV9,$BV$4:BV8,0)),INDEX($CF$4:CF8, MATCH(BV9,$BV$4:BV8,0),1),IF(AND(BR9="",INDEX($BR$4:$BR$503,BV9,1)=""),
IF(INDEX($BL$4:$BL$503,BV9,1)="",0,IFERROR(IF(INDEX($BR$4:$BR$503,BW9,1)="es",COUNTIF($BV$4:$BV$503,BW9),0),0)+IF(ISNUMBER(BV9),SUMIFS($CH$4:$CH$503,$BV$4:$BV$503,"&lt;&gt;"&amp;BV9,$BW$4:$BW$503,BV9),0)),0)),0),0)</f>
        <v>0</v>
      </c>
      <c r="CG9" s="106">
        <f t="shared" si="147"/>
        <v>4</v>
      </c>
      <c r="CH9" s="106">
        <f t="shared" si="31"/>
        <v>0</v>
      </c>
      <c r="CI9" s="106">
        <f t="shared" si="32"/>
        <v>0</v>
      </c>
      <c r="CJ9" s="106" t="str">
        <f t="shared" si="33"/>
        <v/>
      </c>
      <c r="CK9" s="106">
        <f t="shared" si="88"/>
        <v>0</v>
      </c>
      <c r="CL9" s="156" t="str">
        <f>IFERROR(IF(AND(CK9=0,BR9="",IF(INDEX($BR$4:$BR$503,BV9,1)="es", CB9=0,CB9&lt;=1),IFERROR(INDEX($CK$4:CK8,MATCH(BV9,$BX$4:BX8,0),1),0)=0),"Y",""),"")</f>
        <v/>
      </c>
      <c r="CM9" s="155">
        <f t="array" ref="CM9">IF(BI9="","",IF(BY9="xxx","xxx",IF(OR(BR9="s",BR9="es",BR9="ess"),0,IF(MAX(BZ9,CA9)=0,1,
MAX(CH9,CI9,IF(CJ9=0,MAX(IF($BQ$4:BQ507=BJ9,$CI$4:$CI507,0)),SUMIF($BQ$4:$BQ$503,BJ9,$CM$4:$CM$503)))))))</f>
        <v>0</v>
      </c>
      <c r="CN9" s="125" t="str">
        <f t="shared" si="148"/>
        <v>s</v>
      </c>
      <c r="CO9" s="126" t="str">
        <f t="shared" si="149"/>
        <v/>
      </c>
      <c r="CP9" s="123" t="str">
        <f>IFERROR(IF(BI9="","",IF(OR(BR9&lt;&gt;"",BY9="xxx",AND(BV9="xxx",BY9&gt;1)),"xxx",
IF(AND(BR9="",BL9&lt;&gt;"",colapseOpt&lt;&gt;"Y"),1,0)+
IFERROR(IF(INDEX($CP$4:$CP$503,BV9,1)="xxx", IF(INDEX($CP$4:$CP$503,BW9,1)="xxx",
IF(SUM(IF(BN9&amp;BO9=$BN$4:$BN$503&amp;$BO$4:$BO$503,1,0))&gt;1,"x", 0), INDEX($CP$4:$CP$503,BW9,1)),
INDEX($CP$4:$CP$503,BV9,1)),0)+SUMIF($BQ$3:BQ8,BQ9,$CM$3:CM8)+ IF(AND(colapseOpt="Y",ISNUMBER(CE9),CJ9=0),CF9,0 )+ IF(colapseOpt&lt;&gt;"Y",CF9,0) -IFERROR(IF(AND(colapseOpt&lt;&gt;"Y",INDEX($BL$4:$BL$503,BV9,1)&lt;&gt;""),1,0),0)
-IFERROR(AND(IF(INDEX($BL$4:$BL$503,BV9,1)="", CL9="Y"),0,1),0))),"yyy")</f>
        <v>xxx</v>
      </c>
      <c r="CQ9" s="127">
        <f t="shared" si="36"/>
        <v>6</v>
      </c>
      <c r="CR9" s="123" t="str">
        <f t="array" ref="CR9">IF(CP9="yyy",IF(MATCH(BN9&amp;BO9,$BN$4:$BN$503&amp;$BO$4:$BO$503,0)=(ROW(CR9)-3),"", MATCH(BN9&amp;BO9,$BN$4:$BN$503&amp;$BO$4:$BO$503,0)),"")</f>
        <v/>
      </c>
      <c r="CT9" s="128">
        <f t="array" ref="CT9" xml:space="preserve"> IF(BI9="","",IF(AND(colapseOpt="Y",CL9="Y",ISNUMBER(CE9)),INDEX($CT$4:$CT$503,BV9,1), CQ9-$CT$2 + IF(AND(CA9:CE9=0,CG9=1,ISNUMBER(BW9),BO9&lt;&gt;""),0.5,0))  )</f>
        <v>6</v>
      </c>
      <c r="CU9" s="129">
        <f t="shared" si="150"/>
        <v>1</v>
      </c>
      <c r="CV9" s="130" t="str">
        <f t="shared" si="151"/>
        <v>Ula</v>
      </c>
      <c r="CW9" s="131" t="str">
        <f t="shared" si="152"/>
        <v>Ula
Aunt</v>
      </c>
      <c r="CX9" s="131" t="str">
        <f t="shared" si="153"/>
        <v/>
      </c>
      <c r="CY9" s="131" t="str">
        <f t="shared" si="154"/>
        <v/>
      </c>
      <c r="CZ9" s="131" t="str">
        <f t="shared" si="155"/>
        <v/>
      </c>
      <c r="DA9" s="132">
        <f>IF(CV9="","",IFERROR(MATCH(CV9,Photos!$B$3:$B$502,0),501))</f>
        <v>9</v>
      </c>
      <c r="DC9" s="133" t="str">
        <f>IF(MAX($DC$3:DC8)&lt;$I$2,MAX($DC$3:DC8)+1,"")</f>
        <v/>
      </c>
      <c r="DD9" s="131" t="str">
        <f t="shared" si="156"/>
        <v/>
      </c>
      <c r="DE9" s="131" t="str">
        <f t="shared" si="157"/>
        <v/>
      </c>
      <c r="DF9" s="134" t="str">
        <f t="shared" si="158"/>
        <v/>
      </c>
      <c r="DG9" s="132" t="str">
        <f t="shared" si="159"/>
        <v/>
      </c>
      <c r="DI9" s="91" t="s">
        <v>93</v>
      </c>
      <c r="DJ9" s="136">
        <v>1</v>
      </c>
      <c r="DL9" s="107" t="str">
        <f>IF(DM9&lt;&gt;"",MAX($DL$3:DL8)+1,"")</f>
        <v/>
      </c>
      <c r="DM9" s="107" t="str">
        <f>IF(OR(INDEX(Photos!$B$3:$B$502,ROW(DM9)-ROW($DM$3),1)="", ISNUMBER(MATCH(INDEX(Photos!$B$3:$B$502,ROW(DM9)-ROW($DM$3),1),$BJ$4:$BJ$503,0))),"",INDEX(Photos!$B$3:$B$502,ROW(DM9)-ROW($DM$3),1) )</f>
        <v/>
      </c>
      <c r="DN9" s="107" t="str">
        <f t="shared" si="45"/>
        <v>Ula</v>
      </c>
      <c r="DS9" s="112" t="str">
        <f t="shared" si="46"/>
        <v>6-1</v>
      </c>
      <c r="DT9" s="112">
        <f>IFERROR(IF(CT9="","", COUNTIF($DS$4:DS9,DS9)-1),"2")</f>
        <v>0</v>
      </c>
      <c r="DU9" s="111">
        <f t="shared" si="47"/>
        <v>0</v>
      </c>
      <c r="DV9" s="111">
        <f t="shared" si="48"/>
        <v>0</v>
      </c>
      <c r="DW9" s="145">
        <f t="shared" si="49"/>
        <v>0</v>
      </c>
      <c r="DX9" s="111">
        <f t="shared" si="50"/>
        <v>0</v>
      </c>
      <c r="DY9" s="111">
        <f t="shared" si="51"/>
        <v>0</v>
      </c>
      <c r="DZ9" s="111">
        <f t="shared" si="52"/>
        <v>0</v>
      </c>
      <c r="EA9" s="111">
        <f t="shared" si="53"/>
        <v>0</v>
      </c>
      <c r="EB9" s="111">
        <f t="shared" si="54"/>
        <v>0</v>
      </c>
      <c r="EE9" s="92">
        <v>6</v>
      </c>
      <c r="EF9" s="87" t="s">
        <v>119</v>
      </c>
    </row>
    <row r="10" spans="1:136" x14ac:dyDescent="0.25">
      <c r="B10" s="117">
        <f>IF(P10&lt;&gt;"",MAX(B$3:$B9)+1,"")</f>
        <v>7</v>
      </c>
      <c r="C10" s="141" t="str">
        <f>IF(D10&lt;&gt;"",MAX(C$3:$C9)+1,"")</f>
        <v/>
      </c>
      <c r="D10" s="115" t="str">
        <f>IF(LEN(Q10)&gt;1,IF(ISNUMBER(MATCH(Q10&amp;" ─ "&amp;P10, $D$2:D9,0)),"",P10&amp;" ─ "&amp;Q10),"")</f>
        <v/>
      </c>
      <c r="E10" s="117" t="str">
        <f>IF(F10&lt;&gt;"",MAX($E$3:E9)+1,"")</f>
        <v/>
      </c>
      <c r="F10" s="116" t="str">
        <f>IF(LEN(T10)&gt;1,IF(ISNUMBER(MATCH(T10&amp;" ─ "&amp;P10, $F$2:F9,0)),"",P10&amp;" ─ "&amp;T10),"")</f>
        <v/>
      </c>
      <c r="G10" s="93">
        <v>7</v>
      </c>
      <c r="H10" s="118" t="str">
        <f t="shared" si="97"/>
        <v>Kate</v>
      </c>
      <c r="I10" s="119" t="str">
        <f>IF(ISNUMBER(SEARCH("─",H10,1)),MAX($I$3:I9)+1,"")</f>
        <v/>
      </c>
      <c r="K10" s="211" t="str">
        <f>IF(LEN(INDEX(Dashboard!C$6:C$20,ROW(K10)-ROW(K$3),1))&lt;=1,"",INDEX(Dashboard!C$6:C$20,ROW(K10)-ROW(Q$3),1))</f>
        <v/>
      </c>
      <c r="L10" s="211" t="str">
        <f>IF(LEN(INDEX(Dashboard!F$6:F$20,ROW(L10)-ROW(L$3),1))&lt;=1,"",INDEX(Dashboard!F$6:F$20,ROW(L10)-ROW(L$3),1))</f>
        <v/>
      </c>
      <c r="M10" s="144" t="str">
        <f t="shared" si="98"/>
        <v/>
      </c>
      <c r="N10" s="142" t="str">
        <f t="shared" si="99"/>
        <v/>
      </c>
      <c r="O10" s="102">
        <f>IF(P10="","",MAX($O$3:O9)+1)</f>
        <v>7</v>
      </c>
      <c r="P10" s="103" t="str">
        <f>IF(LEN(INDEX(Dashboard!B$6:B$505,ROW(P10)-ROW(P$3),1))&lt;=1,"",TRIM(INDEX(Dashboard!B$6:B$505,ROW(P10)-ROW(P$3),1)))</f>
        <v>Kate</v>
      </c>
      <c r="Q10" s="104" t="str">
        <f t="shared" si="100"/>
        <v/>
      </c>
      <c r="R10" s="104" t="str">
        <f>IF(LEN(INDEX(Dashboard!D$6:D$505,ROW(R10)-ROW(R$3),1))&lt;=1,"",INDEX(Dashboard!D$6:D$505,ROW(R10)-ROW(R$3),1))</f>
        <v>John ─ Ula</v>
      </c>
      <c r="S10" s="104" t="str">
        <f>IF(LEN(INDEX(Dashboard!E$6:E$505,ROW(S10)-ROW(S$3),1))&lt;=1,"",INDEX(Dashboard!E$6:E$505,ROW(S10)-ROW(S$3),1))</f>
        <v/>
      </c>
      <c r="T10" s="104" t="str">
        <f t="shared" si="101"/>
        <v/>
      </c>
      <c r="U10" s="104" t="str">
        <f t="shared" si="102"/>
        <v>John</v>
      </c>
      <c r="V10" s="104" t="str">
        <f t="shared" si="103"/>
        <v>Ula</v>
      </c>
      <c r="W10" s="106" t="str">
        <f t="shared" si="104"/>
        <v/>
      </c>
      <c r="X10" s="106">
        <f t="shared" si="105"/>
        <v>3</v>
      </c>
      <c r="Y10" s="106" t="str">
        <f t="shared" si="106"/>
        <v/>
      </c>
      <c r="Z10" s="106">
        <f t="shared" si="107"/>
        <v>3</v>
      </c>
      <c r="AA10" s="106" t="str">
        <f t="shared" si="108"/>
        <v/>
      </c>
      <c r="AB10" s="106">
        <f t="shared" si="109"/>
        <v>3</v>
      </c>
      <c r="AC10" s="106" t="str">
        <f t="shared" si="110"/>
        <v/>
      </c>
      <c r="AD10" s="106">
        <f t="shared" si="111"/>
        <v>3</v>
      </c>
      <c r="AE10" s="106">
        <f t="shared" si="112"/>
        <v>3</v>
      </c>
      <c r="AF10" s="106">
        <f t="shared" si="113"/>
        <v>3</v>
      </c>
      <c r="AG10" s="106" t="str">
        <f t="shared" si="114"/>
        <v/>
      </c>
      <c r="AH10" s="106">
        <f t="shared" si="115"/>
        <v>3</v>
      </c>
      <c r="AI10" s="106" t="str">
        <f t="shared" si="116"/>
        <v/>
      </c>
      <c r="AJ10" s="106">
        <f t="shared" si="117"/>
        <v>3</v>
      </c>
      <c r="AK10" s="106">
        <f t="shared" si="118"/>
        <v>3</v>
      </c>
      <c r="AL10" s="106">
        <f t="shared" si="119"/>
        <v>3</v>
      </c>
      <c r="AM10" s="106" t="str">
        <f t="shared" si="120"/>
        <v/>
      </c>
      <c r="AN10" s="106">
        <f t="shared" si="121"/>
        <v>3</v>
      </c>
      <c r="AO10" s="106" t="str">
        <f t="shared" si="122"/>
        <v/>
      </c>
      <c r="AP10" s="106">
        <f t="shared" si="123"/>
        <v>3</v>
      </c>
      <c r="AQ10" s="106">
        <f t="shared" si="124"/>
        <v>3</v>
      </c>
      <c r="AR10" s="106">
        <f t="shared" si="125"/>
        <v>3</v>
      </c>
      <c r="AS10" s="106" t="str">
        <f t="shared" si="126"/>
        <v/>
      </c>
      <c r="AT10" s="106">
        <f t="shared" si="127"/>
        <v>3</v>
      </c>
      <c r="AU10" s="106" t="str">
        <f t="shared" si="128"/>
        <v/>
      </c>
      <c r="AV10" s="106">
        <f t="shared" si="129"/>
        <v>3</v>
      </c>
      <c r="AW10" s="106">
        <f t="shared" si="130"/>
        <v>3</v>
      </c>
      <c r="AX10" s="106">
        <f t="shared" si="131"/>
        <v>3</v>
      </c>
      <c r="AY10" s="106" t="str">
        <f t="shared" si="132"/>
        <v/>
      </c>
      <c r="AZ10" s="106">
        <f t="shared" si="133"/>
        <v>3</v>
      </c>
      <c r="BA10" s="106">
        <f t="shared" si="134"/>
        <v>3</v>
      </c>
      <c r="BB10" s="106" t="str">
        <f t="shared" si="135"/>
        <v/>
      </c>
      <c r="BC10" s="106" t="str">
        <f t="shared" si="136"/>
        <v/>
      </c>
      <c r="BD10" s="180">
        <f>IF(OR(P10="",BA10=""),"",IF(BB10="",MAX($BA$4:$BA$503)-BA10+1-COUNTIF($BA$4:BA10,BA10)/1000,INDEX($BD$4:$BD$503,BC10,1)-COUNTIF($BA$4:BA10,BA10)/1000000))</f>
        <v>1.9990000000000001</v>
      </c>
      <c r="BE10" s="181">
        <f t="shared" si="137"/>
        <v>7</v>
      </c>
      <c r="BF10" s="181">
        <f>IFERROR(IF(BB10="",BD10-BE10*100,INDEX($BF$4:$BF$503,BC10,1)-COUNTIF($BA$4:BA10,BA10)/1000000),"")</f>
        <v>-698.00099999999998</v>
      </c>
      <c r="BG10" s="179">
        <f t="shared" si="138"/>
        <v>7</v>
      </c>
      <c r="BI10" s="120">
        <f t="shared" si="160"/>
        <v>7</v>
      </c>
      <c r="BJ10" s="121" t="str">
        <f t="shared" si="161"/>
        <v>Kate</v>
      </c>
      <c r="BK10" s="122" t="str">
        <f t="shared" si="162"/>
        <v/>
      </c>
      <c r="BL10" s="122" t="str">
        <f t="shared" si="163"/>
        <v/>
      </c>
      <c r="BM10" s="122" t="str">
        <f t="shared" si="164"/>
        <v/>
      </c>
      <c r="BN10" s="122" t="str">
        <f t="shared" si="165"/>
        <v>John</v>
      </c>
      <c r="BO10" s="122" t="str">
        <f t="shared" si="166"/>
        <v>Ula</v>
      </c>
      <c r="BP10" s="123">
        <f t="shared" si="167"/>
        <v>2</v>
      </c>
      <c r="BQ10" s="122" t="str">
        <f t="shared" si="168"/>
        <v>John</v>
      </c>
      <c r="BR10" s="123" t="str">
        <f t="shared" si="169"/>
        <v/>
      </c>
      <c r="BS10" s="123" t="str">
        <f t="shared" si="170"/>
        <v/>
      </c>
      <c r="BU10" s="124">
        <f t="shared" si="139"/>
        <v>7</v>
      </c>
      <c r="BV10" s="106">
        <f t="shared" si="140"/>
        <v>5</v>
      </c>
      <c r="BW10" s="106">
        <f t="shared" si="141"/>
        <v>6</v>
      </c>
      <c r="BX10" s="106" t="str">
        <f t="shared" si="24"/>
        <v/>
      </c>
      <c r="BY10" s="106">
        <f t="shared" si="142"/>
        <v>3</v>
      </c>
      <c r="BZ10" s="106">
        <f t="shared" si="143"/>
        <v>0</v>
      </c>
      <c r="CA10" s="106">
        <f t="shared" si="144"/>
        <v>0</v>
      </c>
      <c r="CB10" s="106">
        <f t="shared" si="145"/>
        <v>0</v>
      </c>
      <c r="CC10" s="157">
        <f t="shared" si="146"/>
        <v>0</v>
      </c>
      <c r="CD10" s="157">
        <f t="array" ref="CD10">IF(BU10="xxx","",SUM(IF(BJ10=$BQ$4:$BQ$503,$CC$4:$CC$503,0))+IF(INDEX($BN$4:$BN$503,MATCH(BK10,$BJ$4:$BJ$503,0))="",0,-1+SUM(IF($BN$4:$BN$503=INDEX($BN$4:$BN$503,MATCH(BK10,$BJ$4:$BJ$503,0),1),1,0))))</f>
        <v>0</v>
      </c>
      <c r="CE10" s="106">
        <f xml:space="preserve"> IF(BI10="","",IF(OR(BV10="xxx", BR10="s",BR10="es",BR10="ess"),"xxx",COUNTIFS($BQ$3:BQ9,BQ10,$BR$3:BR9,"")))</f>
        <v>0</v>
      </c>
      <c r="CF10" s="106">
        <f>IFERROR(IF(ISNUMBER(BV10), IF(ISNUMBER(MATCH(BV10,$BV$4:BV9,0)),INDEX($CF$4:CF9, MATCH(BV10,$BV$4:BV9,0),1),IF(AND(BR10="",INDEX($BR$4:$BR$503,BV10,1)=""),
IF(INDEX($BL$4:$BL$503,BV10,1)="",0,IFERROR(IF(INDEX($BR$4:$BR$503,BW10,1)="es",COUNTIF($BV$4:$BV$503,BW10),0),0)+IF(ISNUMBER(BV10),SUMIFS($CH$4:$CH$503,$BV$4:$BV$503,"&lt;&gt;"&amp;BV10,$BW$4:$BW$503,BV10),0)),0)),0),0)</f>
        <v>0</v>
      </c>
      <c r="CG10" s="106">
        <f t="shared" si="147"/>
        <v>1</v>
      </c>
      <c r="CH10" s="106">
        <f t="shared" si="31"/>
        <v>1</v>
      </c>
      <c r="CI10" s="106">
        <f t="shared" si="32"/>
        <v>1</v>
      </c>
      <c r="CJ10" s="106" t="str">
        <f t="shared" si="33"/>
        <v/>
      </c>
      <c r="CK10" s="106">
        <f t="shared" si="88"/>
        <v>0</v>
      </c>
      <c r="CL10" s="156" t="str">
        <f>IFERROR(IF(AND(CK10=0,BR10="",IF(INDEX($BR$4:$BR$503,BV10,1)="es", CB10=0,CB10&lt;=1),IFERROR(INDEX($CK$4:CK9,MATCH(BV10,$BX$4:BX9,0),1),0)=0),"Y",""),"")</f>
        <v>Y</v>
      </c>
      <c r="CM10" s="155">
        <f t="array" ref="CM10">IF(BI10="","",IF(BY10="xxx","xxx",IF(OR(BR10="s",BR10="es",BR10="ess"),0,IF(MAX(BZ10,CA10)=0,1,
MAX(CH10,CI10,IF(CJ10=0,MAX(IF($BQ$4:BQ508=BJ10,$CI$4:$CI508,0)),SUMIF($BQ$4:$BQ$503,BJ10,$CM$4:$CM$503)))))))</f>
        <v>1</v>
      </c>
      <c r="CN10" s="125" t="str">
        <f t="shared" si="148"/>
        <v/>
      </c>
      <c r="CO10" s="126" t="str">
        <f t="shared" si="149"/>
        <v/>
      </c>
      <c r="CP10" s="123">
        <f>IFERROR(IF(BI10="","",IF(OR(BR10&lt;&gt;"",BY10="xxx",AND(BV10="xxx",BY10&gt;1)),"xxx",
IF(AND(BR10="",BL10&lt;&gt;"",colapseOpt&lt;&gt;"Y"),1,0)+
IFERROR(IF(INDEX($CP$4:$CP$503,BV10,1)="xxx", IF(INDEX($CP$4:$CP$503,BW10,1)="xxx",
IF(SUM(IF(BN10&amp;BO10=$BN$4:$BN$503&amp;$BO$4:$BO$503,1,0))&gt;1,"x", 0), INDEX($CP$4:$CP$503,BW10,1)),
INDEX($CP$4:$CP$503,BV10,1)),0)+SUMIF($BQ$3:BQ9,BQ10,$CM$3:CM9)+ IF(AND(colapseOpt="Y",ISNUMBER(CE10),CJ10=0),CF10,0 )+ IF(colapseOpt&lt;&gt;"Y",CF10,0) -IFERROR(IF(AND(colapseOpt&lt;&gt;"Y",INDEX($BL$4:$BL$503,BV10,1)&lt;&gt;""),1,0),0)
-IFERROR(AND(IF(INDEX($BL$4:$BL$503,BV10,1)="", CL10="Y"),0,1),0))),"yyy")</f>
        <v>5</v>
      </c>
      <c r="CQ10" s="127">
        <f t="shared" si="36"/>
        <v>5</v>
      </c>
      <c r="CR10" s="123" t="str">
        <f t="array" ref="CR10">IF(CP10="yyy",IF(MATCH(BN10&amp;BO10,$BN$4:$BN$503&amp;$BO$4:$BO$503,0)=(ROW(CR10)-3),"", MATCH(BN10&amp;BO10,$BN$4:$BN$503&amp;$BO$4:$BO$503,0)),"")</f>
        <v/>
      </c>
      <c r="CT10" s="128">
        <f t="array" ref="CT10" xml:space="preserve"> IF(BI10="","",IF(AND(colapseOpt="Y",CL10="Y",ISNUMBER(CE10)),INDEX($CT$4:$CT$503,BV10,1), CQ10-$CT$2 + IF(AND(CA10:CE10=0,CG10=1,ISNUMBER(BW10),BO10&lt;&gt;""),0.5,0))  )</f>
        <v>5.5</v>
      </c>
      <c r="CU10" s="129">
        <f t="shared" si="150"/>
        <v>2</v>
      </c>
      <c r="CV10" s="130" t="str">
        <f t="shared" si="151"/>
        <v>Kate</v>
      </c>
      <c r="CW10" s="131" t="str">
        <f t="shared" si="152"/>
        <v>Kate</v>
      </c>
      <c r="CX10" s="131" t="str">
        <f t="shared" si="153"/>
        <v>John</v>
      </c>
      <c r="CY10" s="131" t="str">
        <f t="shared" si="154"/>
        <v>Ula</v>
      </c>
      <c r="CZ10" s="131" t="str">
        <f t="shared" si="155"/>
        <v>John ─ Ula</v>
      </c>
      <c r="DA10" s="132">
        <f>IF(CV10="","",IFERROR(MATCH(CV10,Photos!$B$3:$B$502,0),501))</f>
        <v>11</v>
      </c>
      <c r="DC10" s="133" t="str">
        <f>IF(MAX($DC$3:DC9)&lt;$I$2,MAX($DC$3:DC9)+1,"")</f>
        <v/>
      </c>
      <c r="DD10" s="131" t="str">
        <f t="shared" si="156"/>
        <v/>
      </c>
      <c r="DE10" s="131" t="str">
        <f t="shared" si="157"/>
        <v/>
      </c>
      <c r="DF10" s="134" t="str">
        <f t="shared" si="158"/>
        <v/>
      </c>
      <c r="DG10" s="132" t="str">
        <f t="shared" si="159"/>
        <v/>
      </c>
      <c r="DI10" s="113" t="str">
        <f>"Export to "&amp;IF(MOD(exportOpt,3)=0,"PNG",IF(MOD(exportOpt,3)=1,"PDF","JPG"))</f>
        <v>Export to JPG</v>
      </c>
      <c r="DJ10" s="136">
        <v>179</v>
      </c>
      <c r="DL10" s="107" t="str">
        <f>IF(DM10&lt;&gt;"",MAX($DL$3:DL9)+1,"")</f>
        <v/>
      </c>
      <c r="DM10" s="107" t="str">
        <f>IF(OR(INDEX(Photos!$B$3:$B$502,ROW(DM10)-ROW($DM$3),1)="", ISNUMBER(MATCH(INDEX(Photos!$B$3:$B$502,ROW(DM10)-ROW($DM$3),1),$BJ$4:$BJ$503,0))),"",INDEX(Photos!$B$3:$B$502,ROW(DM10)-ROW($DM$3),1) )</f>
        <v/>
      </c>
      <c r="DN10" s="107" t="str">
        <f t="shared" si="45"/>
        <v>Kate</v>
      </c>
      <c r="DS10" s="112" t="str">
        <f t="shared" si="46"/>
        <v>5,5-2</v>
      </c>
      <c r="DT10" s="112">
        <f>IFERROR(IF(CT10="","", COUNTIF($DS$4:DS10,DS10)-1),"2")</f>
        <v>0</v>
      </c>
      <c r="DU10" s="111">
        <f t="shared" si="47"/>
        <v>0</v>
      </c>
      <c r="DV10" s="111">
        <f t="shared" si="48"/>
        <v>0</v>
      </c>
      <c r="DW10" s="145">
        <f t="shared" si="49"/>
        <v>0</v>
      </c>
      <c r="DX10" s="111">
        <f t="shared" si="50"/>
        <v>0</v>
      </c>
      <c r="DY10" s="111">
        <f t="shared" si="51"/>
        <v>0</v>
      </c>
      <c r="DZ10" s="111">
        <f t="shared" si="52"/>
        <v>0</v>
      </c>
      <c r="EA10" s="111">
        <f t="shared" si="53"/>
        <v>0</v>
      </c>
      <c r="EB10" s="111">
        <f t="shared" si="54"/>
        <v>0</v>
      </c>
      <c r="EE10" s="92">
        <v>7</v>
      </c>
      <c r="EF10" s="87" t="s">
        <v>139</v>
      </c>
    </row>
    <row r="11" spans="1:136" x14ac:dyDescent="0.25">
      <c r="B11" s="117">
        <f>IF(P11&lt;&gt;"",MAX(B$3:$B10)+1,"")</f>
        <v>8</v>
      </c>
      <c r="C11" s="141">
        <f>IF(D11&lt;&gt;"",MAX(C$3:$C10)+1,"")</f>
        <v>17</v>
      </c>
      <c r="D11" s="115" t="str">
        <f>IF(LEN(Q11)&gt;1,IF(ISNUMBER(MATCH(Q11&amp;" ─ "&amp;P11, $D$2:D10,0)),"",P11&amp;" ─ "&amp;Q11),"")</f>
        <v>Dona ─ Sam</v>
      </c>
      <c r="E11" s="117" t="str">
        <f>IF(F11&lt;&gt;"",MAX($E$3:E10)+1,"")</f>
        <v/>
      </c>
      <c r="F11" s="116" t="str">
        <f>IF(LEN(T11)&gt;1,IF(ISNUMBER(MATCH(T11&amp;" ─ "&amp;P11, $F$2:F10,0)),"",P11&amp;" ─ "&amp;T11),"")</f>
        <v/>
      </c>
      <c r="G11" s="93">
        <v>8</v>
      </c>
      <c r="H11" s="118" t="str">
        <f t="shared" si="97"/>
        <v>Dona</v>
      </c>
      <c r="I11" s="119" t="str">
        <f>IF(ISNUMBER(SEARCH("─",H11,1)),MAX($I$3:I10)+1,"")</f>
        <v/>
      </c>
      <c r="K11" s="211" t="str">
        <f>IF(LEN(INDEX(Dashboard!C$6:C$20,ROW(K11)-ROW(K$3),1))&lt;=1,"",INDEX(Dashboard!C$6:C$20,ROW(K11)-ROW(Q$3),1))</f>
        <v>Sam</v>
      </c>
      <c r="L11" s="211" t="str">
        <f>IF(LEN(INDEX(Dashboard!F$6:F$20,ROW(L11)-ROW(L$3),1))&lt;=1,"",INDEX(Dashboard!F$6:F$20,ROW(L11)-ROW(L$3),1))</f>
        <v/>
      </c>
      <c r="M11" s="144" t="str">
        <f t="shared" si="98"/>
        <v/>
      </c>
      <c r="N11" s="142" t="str">
        <f t="shared" si="99"/>
        <v/>
      </c>
      <c r="O11" s="102">
        <f>IF(P11="","",MAX($O$3:O10)+1)</f>
        <v>8</v>
      </c>
      <c r="P11" s="103" t="str">
        <f>IF(LEN(INDEX(Dashboard!B$6:B$505,ROW(P11)-ROW(P$3),1))&lt;=1,"",TRIM(INDEX(Dashboard!B$6:B$505,ROW(P11)-ROW(P$3),1)))</f>
        <v>Dona</v>
      </c>
      <c r="Q11" s="104" t="str">
        <f t="shared" si="100"/>
        <v>Sam</v>
      </c>
      <c r="R11" s="104" t="str">
        <f>IF(LEN(INDEX(Dashboard!D$6:D$505,ROW(R11)-ROW(R$3),1))&lt;=1,"",INDEX(Dashboard!D$6:D$505,ROW(R11)-ROW(R$3),1))</f>
        <v>Emil ─ Monica</v>
      </c>
      <c r="S11" s="104" t="str">
        <f>IF(LEN(INDEX(Dashboard!E$6:E$505,ROW(S11)-ROW(S$3),1))&lt;=1,"",INDEX(Dashboard!E$6:E$505,ROW(S11)-ROW(S$3),1))</f>
        <v>Me</v>
      </c>
      <c r="T11" s="104" t="str">
        <f t="shared" si="101"/>
        <v/>
      </c>
      <c r="U11" s="104" t="str">
        <f t="shared" si="102"/>
        <v>Emil</v>
      </c>
      <c r="V11" s="104" t="str">
        <f t="shared" si="103"/>
        <v>Monica</v>
      </c>
      <c r="W11" s="106" t="str">
        <f t="shared" si="104"/>
        <v/>
      </c>
      <c r="X11" s="106">
        <f t="shared" si="105"/>
        <v>3</v>
      </c>
      <c r="Y11" s="106" t="str">
        <f t="shared" si="106"/>
        <v/>
      </c>
      <c r="Z11" s="106">
        <f t="shared" si="107"/>
        <v>3</v>
      </c>
      <c r="AA11" s="106" t="str">
        <f t="shared" si="108"/>
        <v/>
      </c>
      <c r="AB11" s="106">
        <f t="shared" si="109"/>
        <v>3</v>
      </c>
      <c r="AC11" s="106">
        <f t="shared" si="110"/>
        <v>3</v>
      </c>
      <c r="AD11" s="106">
        <f t="shared" si="111"/>
        <v>3</v>
      </c>
      <c r="AE11" s="106">
        <f t="shared" si="112"/>
        <v>3</v>
      </c>
      <c r="AF11" s="106">
        <f t="shared" si="113"/>
        <v>3</v>
      </c>
      <c r="AG11" s="106">
        <f t="shared" si="114"/>
        <v>3</v>
      </c>
      <c r="AH11" s="106">
        <f t="shared" si="115"/>
        <v>3</v>
      </c>
      <c r="AI11" s="106" t="str">
        <f t="shared" si="116"/>
        <v/>
      </c>
      <c r="AJ11" s="106">
        <f t="shared" si="117"/>
        <v>3</v>
      </c>
      <c r="AK11" s="106">
        <f t="shared" si="118"/>
        <v>3</v>
      </c>
      <c r="AL11" s="106">
        <f t="shared" si="119"/>
        <v>3</v>
      </c>
      <c r="AM11" s="106">
        <f t="shared" si="120"/>
        <v>3</v>
      </c>
      <c r="AN11" s="106">
        <f t="shared" si="121"/>
        <v>3</v>
      </c>
      <c r="AO11" s="106" t="str">
        <f t="shared" si="122"/>
        <v/>
      </c>
      <c r="AP11" s="106">
        <f t="shared" si="123"/>
        <v>3</v>
      </c>
      <c r="AQ11" s="106">
        <f t="shared" si="124"/>
        <v>3</v>
      </c>
      <c r="AR11" s="106">
        <f t="shared" si="125"/>
        <v>3</v>
      </c>
      <c r="AS11" s="106">
        <f t="shared" si="126"/>
        <v>3</v>
      </c>
      <c r="AT11" s="106">
        <f t="shared" si="127"/>
        <v>3</v>
      </c>
      <c r="AU11" s="106" t="str">
        <f t="shared" si="128"/>
        <v/>
      </c>
      <c r="AV11" s="106">
        <f t="shared" si="129"/>
        <v>3</v>
      </c>
      <c r="AW11" s="106">
        <f t="shared" si="130"/>
        <v>3</v>
      </c>
      <c r="AX11" s="106">
        <f t="shared" si="131"/>
        <v>3</v>
      </c>
      <c r="AY11" s="106">
        <f t="shared" si="132"/>
        <v>3</v>
      </c>
      <c r="AZ11" s="106">
        <f t="shared" si="133"/>
        <v>3</v>
      </c>
      <c r="BA11" s="106">
        <f t="shared" si="134"/>
        <v>3</v>
      </c>
      <c r="BB11" s="106" t="str">
        <f t="shared" si="135"/>
        <v/>
      </c>
      <c r="BC11" s="106" t="str">
        <f t="shared" si="136"/>
        <v/>
      </c>
      <c r="BD11" s="180">
        <f>IF(OR(P11="",BA11=""),"",IF(BB11="",MAX($BA$4:$BA$503)-BA11+1-COUNTIF($BA$4:BA11,BA11)/1000,INDEX($BD$4:$BD$503,BC11,1)-COUNTIF($BA$4:BA11,BA11)/1000000))</f>
        <v>1.998</v>
      </c>
      <c r="BE11" s="181">
        <f t="shared" si="137"/>
        <v>8</v>
      </c>
      <c r="BF11" s="181">
        <f>IFERROR(IF(BB11="",BD11-BE11*100,INDEX($BF$4:$BF$503,BC11,1)-COUNTIF($BA$4:BA11,BA11)/1000000),"")</f>
        <v>-798.00199999999995</v>
      </c>
      <c r="BG11" s="179">
        <f t="shared" si="138"/>
        <v>8</v>
      </c>
      <c r="BI11" s="120">
        <f t="shared" si="160"/>
        <v>8</v>
      </c>
      <c r="BJ11" s="121" t="str">
        <f t="shared" si="161"/>
        <v>Dona</v>
      </c>
      <c r="BK11" s="122" t="str">
        <f t="shared" si="162"/>
        <v>Sam</v>
      </c>
      <c r="BL11" s="122" t="str">
        <f t="shared" si="163"/>
        <v/>
      </c>
      <c r="BM11" s="122" t="str">
        <f t="shared" si="164"/>
        <v>Me</v>
      </c>
      <c r="BN11" s="122" t="str">
        <f t="shared" si="165"/>
        <v>Emil</v>
      </c>
      <c r="BO11" s="122" t="str">
        <f t="shared" si="166"/>
        <v>Monica</v>
      </c>
      <c r="BP11" s="123">
        <f t="shared" si="167"/>
        <v>2</v>
      </c>
      <c r="BQ11" s="122" t="str">
        <f t="shared" si="168"/>
        <v>Emil</v>
      </c>
      <c r="BR11" s="123" t="str">
        <f t="shared" si="169"/>
        <v/>
      </c>
      <c r="BS11" s="123" t="str">
        <f t="shared" si="170"/>
        <v/>
      </c>
      <c r="BU11" s="124">
        <f t="shared" si="139"/>
        <v>8</v>
      </c>
      <c r="BV11" s="106">
        <f t="shared" si="140"/>
        <v>3</v>
      </c>
      <c r="BW11" s="106">
        <f t="shared" si="141"/>
        <v>4</v>
      </c>
      <c r="BX11" s="106" t="str">
        <f t="shared" si="24"/>
        <v/>
      </c>
      <c r="BY11" s="106">
        <f t="shared" si="142"/>
        <v>3</v>
      </c>
      <c r="BZ11" s="106">
        <f t="shared" si="143"/>
        <v>0</v>
      </c>
      <c r="CA11" s="106">
        <f t="shared" si="144"/>
        <v>1</v>
      </c>
      <c r="CB11" s="106">
        <f t="shared" si="145"/>
        <v>1</v>
      </c>
      <c r="CC11" s="157">
        <f t="shared" si="146"/>
        <v>0</v>
      </c>
      <c r="CD11" s="157">
        <f t="array" ref="CD11">IF(BU11="xxx","",SUM(IF(BJ11=$BQ$4:$BQ$503,$CC$4:$CC$503,0))+IF(INDEX($BN$4:$BN$503,MATCH(BK11,$BJ$4:$BJ$503,0))="",0,-1+SUM(IF($BN$4:$BN$503=INDEX($BN$4:$BN$503,MATCH(BK11,$BJ$4:$BJ$503,0),1),1,0))))</f>
        <v>0</v>
      </c>
      <c r="CE11" s="106">
        <f xml:space="preserve"> IF(BI11="","",IF(OR(BV11="xxx", BR11="s",BR11="es",BR11="ess"),"xxx",COUNTIFS($BQ$3:BQ10,BQ11,$BR$3:BR10,"")))</f>
        <v>0</v>
      </c>
      <c r="CF11" s="106">
        <f>IFERROR(IF(ISNUMBER(BV11), IF(ISNUMBER(MATCH(BV11,$BV$4:BV10,0)),INDEX($CF$4:CF10, MATCH(BV11,$BV$4:BV10,0),1),IF(AND(BR11="",INDEX($BR$4:$BR$503,BV11,1)=""),
IF(INDEX($BL$4:$BL$503,BV11,1)="",0,IFERROR(IF(INDEX($BR$4:$BR$503,BW11,1)="es",COUNTIF($BV$4:$BV$503,BW11),0),0)+IF(ISNUMBER(BV11),SUMIFS($CH$4:$CH$503,$BV$4:$BV$503,"&lt;&gt;"&amp;BV11,$BW$4:$BW$503,BV11),0)),0)),0),0)</f>
        <v>0</v>
      </c>
      <c r="CG11" s="106">
        <f t="shared" si="147"/>
        <v>5</v>
      </c>
      <c r="CH11" s="106">
        <f t="shared" si="31"/>
        <v>2</v>
      </c>
      <c r="CI11" s="106">
        <f t="shared" si="32"/>
        <v>0</v>
      </c>
      <c r="CJ11" s="106" t="str">
        <f t="shared" si="33"/>
        <v/>
      </c>
      <c r="CK11" s="106">
        <f t="shared" si="88"/>
        <v>1</v>
      </c>
      <c r="CL11" s="156" t="str">
        <f>IFERROR(IF(AND(CK11=0,BR11="",IF(INDEX($BR$4:$BR$503,BV11,1)="es", CB11=0,CB11&lt;=1),IFERROR(INDEX($CK$4:CK10,MATCH(BV11,$BX$4:BX10,0),1),0)=0),"Y",""),"")</f>
        <v/>
      </c>
      <c r="CM11" s="155">
        <f t="array" ref="CM11">IF(BI11="","",IF(BY11="xxx","xxx",IF(OR(BR11="s",BR11="es",BR11="ess"),0,IF(MAX(BZ11,CA11)=0,1,
MAX(CH11,CI11,IF(CJ11=0,MAX(IF($BQ$4:BQ509=BJ11,$CI$4:$CI509,0)),SUMIF($BQ$4:$BQ$503,BJ11,$CM$4:$CM$503)))))))</f>
        <v>2</v>
      </c>
      <c r="CN11" s="125" t="str">
        <f t="shared" si="148"/>
        <v>x</v>
      </c>
      <c r="CO11" s="126" t="str">
        <f t="shared" si="149"/>
        <v/>
      </c>
      <c r="CP11" s="123">
        <f>IFERROR(IF(BI11="","",IF(OR(BR11&lt;&gt;"",BY11="xxx",AND(BV11="xxx",BY11&gt;1)),"xxx",
IF(AND(BR11="",BL11&lt;&gt;"",colapseOpt&lt;&gt;"Y"),1,0)+
IFERROR(IF(INDEX($CP$4:$CP$503,BV11,1)="xxx", IF(INDEX($CP$4:$CP$503,BW11,1)="xxx",
IF(SUM(IF(BN11&amp;BO11=$BN$4:$BN$503&amp;$BO$4:$BO$503,1,0))&gt;1,"x", 0), INDEX($CP$4:$CP$503,BW11,1)),
INDEX($CP$4:$CP$503,BV11,1)),0)+SUMIF($BQ$3:BQ10,BQ11,$CM$3:CM10)+ IF(AND(colapseOpt="Y",ISNUMBER(CE11),CJ11=0),CF11,0 )+ IF(colapseOpt&lt;&gt;"Y",CF11,0) -IFERROR(IF(AND(colapseOpt&lt;&gt;"Y",INDEX($BL$4:$BL$503,BV11,1)&lt;&gt;""),1,0),0)
-IFERROR(AND(IF(INDEX($BL$4:$BL$503,BV11,1)="", CL11="Y"),0,1),0))),"yyy")</f>
        <v>0</v>
      </c>
      <c r="CQ11" s="127">
        <f t="shared" si="36"/>
        <v>0</v>
      </c>
      <c r="CR11" s="123" t="str">
        <f t="array" ref="CR11">IF(CP11="yyy",IF(MATCH(BN11&amp;BO11,$BN$4:$BN$503&amp;$BO$4:$BO$503,0)=(ROW(CR11)-3),"", MATCH(BN11&amp;BO11,$BN$4:$BN$503&amp;$BO$4:$BO$503,0)),"")</f>
        <v/>
      </c>
      <c r="CT11" s="128">
        <f t="array" ref="CT11" xml:space="preserve"> IF(BI11="","",IF(AND(colapseOpt="Y",CL11="Y",ISNUMBER(CE11)),INDEX($CT$4:$CT$503,BV11,1), CQ11-$CT$2 + IF(AND(CA11:CE11=0,CG11=1,ISNUMBER(BW11),BO11&lt;&gt;""),0.5,0))  )</f>
        <v>0</v>
      </c>
      <c r="CU11" s="129">
        <f t="shared" si="150"/>
        <v>2</v>
      </c>
      <c r="CV11" s="130" t="str">
        <f t="shared" si="151"/>
        <v>Dona</v>
      </c>
      <c r="CW11" s="131" t="str">
        <f t="shared" si="152"/>
        <v>Dona
Me</v>
      </c>
      <c r="CX11" s="131" t="str">
        <f t="shared" si="153"/>
        <v>Emil</v>
      </c>
      <c r="CY11" s="131" t="str">
        <f t="shared" si="154"/>
        <v>Monica</v>
      </c>
      <c r="CZ11" s="131" t="str">
        <f t="shared" si="155"/>
        <v>Emil ─ Monica</v>
      </c>
      <c r="DA11" s="132">
        <f>IF(CV11="","",IFERROR(MATCH(CV11,Photos!$B$3:$B$502,0),501))</f>
        <v>10</v>
      </c>
      <c r="DC11" s="133" t="str">
        <f>IF(MAX($DC$3:DC10)&lt;$I$2,MAX($DC$3:DC10)+1,"")</f>
        <v/>
      </c>
      <c r="DD11" s="131" t="str">
        <f t="shared" si="156"/>
        <v/>
      </c>
      <c r="DE11" s="131" t="str">
        <f t="shared" si="157"/>
        <v/>
      </c>
      <c r="DF11" s="134" t="str">
        <f t="shared" si="158"/>
        <v/>
      </c>
      <c r="DG11" s="132" t="str">
        <f t="shared" si="159"/>
        <v/>
      </c>
      <c r="DI11" s="91" t="s">
        <v>95</v>
      </c>
      <c r="DJ11" s="136">
        <v>0</v>
      </c>
      <c r="DL11" s="107" t="str">
        <f>IF(DM11&lt;&gt;"",MAX($DL$3:DL10)+1,"")</f>
        <v/>
      </c>
      <c r="DM11" s="107" t="str">
        <f>IF(OR(INDEX(Photos!$B$3:$B$502,ROW(DM11)-ROW($DM$3),1)="", ISNUMBER(MATCH(INDEX(Photos!$B$3:$B$502,ROW(DM11)-ROW($DM$3),1),$BJ$4:$BJ$503,0))),"",INDEX(Photos!$B$3:$B$502,ROW(DM11)-ROW($DM$3),1) )</f>
        <v/>
      </c>
      <c r="DN11" s="107" t="str">
        <f t="shared" si="45"/>
        <v>Dona</v>
      </c>
      <c r="DS11" s="112" t="str">
        <f t="shared" si="46"/>
        <v>0-2</v>
      </c>
      <c r="DT11" s="112">
        <f>IFERROR(IF(CT11="","", COUNTIF($DS$4:DS11,DS11)-1),"2")</f>
        <v>0</v>
      </c>
      <c r="DU11" s="111">
        <f t="shared" si="47"/>
        <v>0</v>
      </c>
      <c r="DV11" s="111">
        <f t="shared" si="48"/>
        <v>0</v>
      </c>
      <c r="DW11" s="145">
        <f t="shared" si="49"/>
        <v>0</v>
      </c>
      <c r="DX11" s="111">
        <f t="shared" si="50"/>
        <v>0</v>
      </c>
      <c r="DY11" s="111">
        <f t="shared" si="51"/>
        <v>0</v>
      </c>
      <c r="DZ11" s="111">
        <f t="shared" si="52"/>
        <v>0</v>
      </c>
      <c r="EA11" s="111">
        <f t="shared" si="53"/>
        <v>0</v>
      </c>
      <c r="EB11" s="111">
        <f t="shared" si="54"/>
        <v>0</v>
      </c>
    </row>
    <row r="12" spans="1:136" x14ac:dyDescent="0.25">
      <c r="B12" s="117">
        <f>IF(P12&lt;&gt;"",MAX(B$3:$B11)+1,"")</f>
        <v>9</v>
      </c>
      <c r="C12" s="141">
        <f>IF(D12&lt;&gt;"",MAX(C$3:$C11)+1,"")</f>
        <v>18</v>
      </c>
      <c r="D12" s="115" t="str">
        <f>IF(LEN(Q12)&gt;1,IF(ISNUMBER(MATCH(Q12&amp;" ─ "&amp;P12, $D$2:D11,0)),"",P12&amp;" ─ "&amp;Q12),"")</f>
        <v>Johana ─ Seaun</v>
      </c>
      <c r="E12" s="117" t="str">
        <f>IF(F12&lt;&gt;"",MAX($E$3:E11)+1,"")</f>
        <v/>
      </c>
      <c r="F12" s="116" t="str">
        <f>IF(LEN(T12)&gt;1,IF(ISNUMBER(MATCH(T12&amp;" ─ "&amp;P12, $F$2:F11,0)),"",P12&amp;" ─ "&amp;T12),"")</f>
        <v/>
      </c>
      <c r="G12" s="93">
        <v>9</v>
      </c>
      <c r="H12" s="118" t="str">
        <f t="shared" si="97"/>
        <v>Johana</v>
      </c>
      <c r="I12" s="119" t="str">
        <f>IF(ISNUMBER(SEARCH("─",H12,1)),MAX($I$3:I11)+1,"")</f>
        <v/>
      </c>
      <c r="K12" s="211" t="str">
        <f>IF(LEN(INDEX(Dashboard!C$6:C$20,ROW(K12)-ROW(K$3),1))&lt;=1,"",INDEX(Dashboard!C$6:C$20,ROW(K12)-ROW(Q$3),1))</f>
        <v>Seaun</v>
      </c>
      <c r="L12" s="211" t="str">
        <f>IF(LEN(INDEX(Dashboard!F$6:F$20,ROW(L12)-ROW(L$3),1))&lt;=1,"",INDEX(Dashboard!F$6:F$20,ROW(L12)-ROW(L$3),1))</f>
        <v/>
      </c>
      <c r="M12" s="144" t="str">
        <f t="shared" si="98"/>
        <v/>
      </c>
      <c r="N12" s="142" t="str">
        <f t="shared" si="99"/>
        <v/>
      </c>
      <c r="O12" s="102">
        <f>IF(P12="","",MAX($O$3:O11)+1)</f>
        <v>9</v>
      </c>
      <c r="P12" s="103" t="str">
        <f>IF(LEN(INDEX(Dashboard!B$6:B$505,ROW(P12)-ROW(P$3),1))&lt;=1,"",TRIM(INDEX(Dashboard!B$6:B$505,ROW(P12)-ROW(P$3),1)))</f>
        <v>Johana</v>
      </c>
      <c r="Q12" s="104" t="str">
        <f t="shared" si="100"/>
        <v>Seaun</v>
      </c>
      <c r="R12" s="104" t="str">
        <f>IF(LEN(INDEX(Dashboard!D$6:D$505,ROW(R12)-ROW(R$3),1))&lt;=1,"",INDEX(Dashboard!D$6:D$505,ROW(R12)-ROW(R$3),1))</f>
        <v>Emil ─ Monica</v>
      </c>
      <c r="S12" s="104" t="str">
        <f>IF(LEN(INDEX(Dashboard!E$6:E$505,ROW(S12)-ROW(S$3),1))&lt;=1,"",INDEX(Dashboard!E$6:E$505,ROW(S12)-ROW(S$3),1))</f>
        <v>Sister</v>
      </c>
      <c r="T12" s="104" t="str">
        <f t="shared" si="101"/>
        <v/>
      </c>
      <c r="U12" s="104" t="str">
        <f t="shared" si="102"/>
        <v>Emil</v>
      </c>
      <c r="V12" s="104" t="str">
        <f t="shared" si="103"/>
        <v>Monica</v>
      </c>
      <c r="W12" s="106" t="str">
        <f t="shared" si="104"/>
        <v/>
      </c>
      <c r="X12" s="106">
        <f t="shared" si="105"/>
        <v>3</v>
      </c>
      <c r="Y12" s="106" t="str">
        <f t="shared" si="106"/>
        <v/>
      </c>
      <c r="Z12" s="106">
        <f t="shared" si="107"/>
        <v>3</v>
      </c>
      <c r="AA12" s="106">
        <f t="shared" si="108"/>
        <v>3</v>
      </c>
      <c r="AB12" s="106">
        <f t="shared" si="109"/>
        <v>3</v>
      </c>
      <c r="AC12" s="106">
        <f t="shared" si="110"/>
        <v>3</v>
      </c>
      <c r="AD12" s="106">
        <f t="shared" si="111"/>
        <v>3</v>
      </c>
      <c r="AE12" s="106">
        <f t="shared" si="112"/>
        <v>3</v>
      </c>
      <c r="AF12" s="106">
        <f t="shared" si="113"/>
        <v>3</v>
      </c>
      <c r="AG12" s="106">
        <f t="shared" si="114"/>
        <v>3</v>
      </c>
      <c r="AH12" s="106">
        <f t="shared" si="115"/>
        <v>3</v>
      </c>
      <c r="AI12" s="106">
        <f t="shared" si="116"/>
        <v>3</v>
      </c>
      <c r="AJ12" s="106">
        <f t="shared" si="117"/>
        <v>3</v>
      </c>
      <c r="AK12" s="106">
        <f t="shared" si="118"/>
        <v>3</v>
      </c>
      <c r="AL12" s="106">
        <f t="shared" si="119"/>
        <v>3</v>
      </c>
      <c r="AM12" s="106">
        <f t="shared" si="120"/>
        <v>3</v>
      </c>
      <c r="AN12" s="106">
        <f t="shared" si="121"/>
        <v>3</v>
      </c>
      <c r="AO12" s="106">
        <f t="shared" si="122"/>
        <v>3</v>
      </c>
      <c r="AP12" s="106">
        <f t="shared" si="123"/>
        <v>3</v>
      </c>
      <c r="AQ12" s="106">
        <f t="shared" si="124"/>
        <v>3</v>
      </c>
      <c r="AR12" s="106">
        <f t="shared" si="125"/>
        <v>3</v>
      </c>
      <c r="AS12" s="106">
        <f t="shared" si="126"/>
        <v>3</v>
      </c>
      <c r="AT12" s="106">
        <f t="shared" si="127"/>
        <v>3</v>
      </c>
      <c r="AU12" s="106">
        <f t="shared" si="128"/>
        <v>3</v>
      </c>
      <c r="AV12" s="106">
        <f t="shared" si="129"/>
        <v>3</v>
      </c>
      <c r="AW12" s="106">
        <f t="shared" si="130"/>
        <v>3</v>
      </c>
      <c r="AX12" s="106">
        <f t="shared" si="131"/>
        <v>3</v>
      </c>
      <c r="AY12" s="106">
        <f t="shared" si="132"/>
        <v>3</v>
      </c>
      <c r="AZ12" s="106">
        <f t="shared" si="133"/>
        <v>3</v>
      </c>
      <c r="BA12" s="106">
        <f t="shared" si="134"/>
        <v>3</v>
      </c>
      <c r="BB12" s="106" t="str">
        <f t="shared" si="135"/>
        <v/>
      </c>
      <c r="BC12" s="106" t="str">
        <f t="shared" si="136"/>
        <v/>
      </c>
      <c r="BD12" s="180">
        <f>IF(OR(P12="",BA12=""),"",IF(BB12="",MAX($BA$4:$BA$503)-BA12+1-COUNTIF($BA$4:BA12,BA12)/1000,INDEX($BD$4:$BD$503,BC12,1)-COUNTIF($BA$4:BA12,BA12)/1000000))</f>
        <v>1.9970000000000001</v>
      </c>
      <c r="BE12" s="181">
        <f t="shared" si="137"/>
        <v>10</v>
      </c>
      <c r="BF12" s="181">
        <f>IFERROR(IF(BB12="",BD12-BE12*100,INDEX($BF$4:$BF$503,BC12,1)-COUNTIF($BA$4:BA12,BA12)/1000000),"")</f>
        <v>-998.00300000000004</v>
      </c>
      <c r="BG12" s="179">
        <f t="shared" si="138"/>
        <v>10</v>
      </c>
      <c r="BI12" s="120">
        <f t="shared" si="160"/>
        <v>12</v>
      </c>
      <c r="BJ12" s="121" t="str">
        <f t="shared" si="161"/>
        <v>Sam</v>
      </c>
      <c r="BK12" s="122" t="str">
        <f t="shared" si="162"/>
        <v>Dona</v>
      </c>
      <c r="BL12" s="122" t="str">
        <f t="shared" si="163"/>
        <v/>
      </c>
      <c r="BM12" s="122" t="str">
        <f t="shared" si="164"/>
        <v/>
      </c>
      <c r="BN12" s="122" t="str">
        <f t="shared" si="165"/>
        <v/>
      </c>
      <c r="BO12" s="122" t="str">
        <f t="shared" si="166"/>
        <v/>
      </c>
      <c r="BP12" s="123">
        <f t="shared" si="167"/>
        <v>0</v>
      </c>
      <c r="BQ12" s="122" t="str">
        <f t="shared" si="168"/>
        <v>Emil</v>
      </c>
      <c r="BR12" s="123" t="str">
        <f t="shared" si="169"/>
        <v>s</v>
      </c>
      <c r="BS12" s="123" t="str">
        <f t="shared" si="170"/>
        <v/>
      </c>
      <c r="BU12" s="124">
        <f t="shared" si="139"/>
        <v>9</v>
      </c>
      <c r="BV12" s="106">
        <f t="shared" si="140"/>
        <v>3</v>
      </c>
      <c r="BW12" s="106">
        <f t="shared" si="141"/>
        <v>3</v>
      </c>
      <c r="BX12" s="106" t="str">
        <f t="shared" si="24"/>
        <v/>
      </c>
      <c r="BY12" s="106">
        <f t="shared" si="142"/>
        <v>3</v>
      </c>
      <c r="BZ12" s="106">
        <f t="shared" si="143"/>
        <v>0</v>
      </c>
      <c r="CA12" s="106">
        <f t="shared" si="144"/>
        <v>0</v>
      </c>
      <c r="CB12" s="106">
        <f t="shared" si="145"/>
        <v>1</v>
      </c>
      <c r="CC12" s="157">
        <f t="shared" si="146"/>
        <v>0</v>
      </c>
      <c r="CD12" s="157">
        <f t="array" ref="CD12">IF(BU12="xxx","",SUM(IF(BJ12=$BQ$4:$BQ$503,$CC$4:$CC$503,0))+IF(INDEX($BN$4:$BN$503,MATCH(BK12,$BJ$4:$BJ$503,0))="",0,-1+SUM(IF($BN$4:$BN$503=INDEX($BN$4:$BN$503,MATCH(BK12,$BJ$4:$BJ$503,0),1),1,0))))</f>
        <v>2</v>
      </c>
      <c r="CE12" s="106" t="str">
        <f xml:space="preserve"> IF(BI12="","",IF(OR(BV12="xxx", BR12="s",BR12="es",BR12="ess"),"xxx",COUNTIFS($BQ$3:BQ11,BQ12,$BR$3:BR11,"")))</f>
        <v>xxx</v>
      </c>
      <c r="CF12" s="106">
        <f>IFERROR(IF(ISNUMBER(BV12), IF(ISNUMBER(MATCH(BV12,$BV$4:BV11,0)),INDEX($CF$4:CF11, MATCH(BV12,$BV$4:BV11,0),1),IF(AND(BR12="",INDEX($BR$4:$BR$503,BV12,1)=""),
IF(INDEX($BL$4:$BL$503,BV12,1)="",0,IFERROR(IF(INDEX($BR$4:$BR$503,BW12,1)="es",COUNTIF($BV$4:$BV$503,BW12),0),0)+IF(ISNUMBER(BV12),SUMIFS($CH$4:$CH$503,$BV$4:$BV$503,"&lt;&gt;"&amp;BV12,$BW$4:$BW$503,BV12),0)),0)),0),0)</f>
        <v>0</v>
      </c>
      <c r="CG12" s="106">
        <f t="shared" si="147"/>
        <v>5</v>
      </c>
      <c r="CH12" s="106">
        <f t="shared" si="31"/>
        <v>0</v>
      </c>
      <c r="CI12" s="106">
        <f t="shared" si="32"/>
        <v>0</v>
      </c>
      <c r="CJ12" s="106" t="str">
        <f t="shared" si="33"/>
        <v/>
      </c>
      <c r="CK12" s="106">
        <f t="shared" si="88"/>
        <v>0</v>
      </c>
      <c r="CL12" s="156" t="str">
        <f>IFERROR(IF(AND(CK12=0,BR12="",IF(INDEX($BR$4:$BR$503,BV12,1)="es", CB12=0,CB12&lt;=1),IFERROR(INDEX($CK$4:CK11,MATCH(BV12,$BX$4:BX11,0),1),0)=0),"Y",""),"")</f>
        <v/>
      </c>
      <c r="CM12" s="155">
        <f t="array" ref="CM12">IF(BI12="","",IF(BY12="xxx","xxx",IF(OR(BR12="s",BR12="es",BR12="ess"),0,IF(MAX(BZ12,CA12)=0,1,
MAX(CH12,CI12,IF(CJ12=0,MAX(IF($BQ$4:BQ510=BJ12,$CI$4:$CI510,0)),SUMIF($BQ$4:$BQ$503,BJ12,$CM$4:$CM$503)))))))</f>
        <v>0</v>
      </c>
      <c r="CN12" s="125" t="str">
        <f t="shared" si="148"/>
        <v>s</v>
      </c>
      <c r="CO12" s="126" t="str">
        <f t="shared" si="149"/>
        <v/>
      </c>
      <c r="CP12" s="123" t="str">
        <f>IFERROR(IF(BI12="","",IF(OR(BR12&lt;&gt;"",BY12="xxx",AND(BV12="xxx",BY12&gt;1)),"xxx",
IF(AND(BR12="",BL12&lt;&gt;"",colapseOpt&lt;&gt;"Y"),1,0)+
IFERROR(IF(INDEX($CP$4:$CP$503,BV12,1)="xxx", IF(INDEX($CP$4:$CP$503,BW12,1)="xxx",
IF(SUM(IF(BN12&amp;BO12=$BN$4:$BN$503&amp;$BO$4:$BO$503,1,0))&gt;1,"x", 0), INDEX($CP$4:$CP$503,BW12,1)),
INDEX($CP$4:$CP$503,BV12,1)),0)+SUMIF($BQ$3:BQ11,BQ12,$CM$3:CM11)+ IF(AND(colapseOpt="Y",ISNUMBER(CE12),CJ12=0),CF12,0 )+ IF(colapseOpt&lt;&gt;"Y",CF12,0) -IFERROR(IF(AND(colapseOpt&lt;&gt;"Y",INDEX($BL$4:$BL$503,BV12,1)&lt;&gt;""),1,0),0)
-IFERROR(AND(IF(INDEX($BL$4:$BL$503,BV12,1)="", CL12="Y"),0,1),0))),"yyy")</f>
        <v>xxx</v>
      </c>
      <c r="CQ12" s="127">
        <f t="shared" si="36"/>
        <v>1</v>
      </c>
      <c r="CR12" s="123" t="str">
        <f t="array" ref="CR12">IF(CP12="yyy",IF(MATCH(BN12&amp;BO12,$BN$4:$BN$503&amp;$BO$4:$BO$503,0)=(ROW(CR12)-3),"", MATCH(BN12&amp;BO12,$BN$4:$BN$503&amp;$BO$4:$BO$503,0)),"")</f>
        <v/>
      </c>
      <c r="CT12" s="128">
        <f t="array" ref="CT12" xml:space="preserve"> IF(BI12="","",IF(AND(colapseOpt="Y",CL12="Y",ISNUMBER(CE12)),INDEX($CT$4:$CT$503,BV12,1), CQ12-$CT$2 + IF(AND(CA12:CE12=0,CG12=1,ISNUMBER(BW12),BO12&lt;&gt;""),0.5,0))  )</f>
        <v>1</v>
      </c>
      <c r="CU12" s="129">
        <f t="shared" si="150"/>
        <v>2</v>
      </c>
      <c r="CV12" s="130" t="str">
        <f t="shared" si="151"/>
        <v>Sam</v>
      </c>
      <c r="CW12" s="131" t="str">
        <f t="shared" si="152"/>
        <v>Sam</v>
      </c>
      <c r="CX12" s="131" t="str">
        <f t="shared" si="153"/>
        <v/>
      </c>
      <c r="CY12" s="131" t="str">
        <f t="shared" si="154"/>
        <v/>
      </c>
      <c r="CZ12" s="131" t="str">
        <f t="shared" si="155"/>
        <v/>
      </c>
      <c r="DA12" s="132">
        <f>IF(CV12="","",IFERROR(MATCH(CV12,Photos!$B$3:$B$502,0),501))</f>
        <v>16</v>
      </c>
      <c r="DC12" s="133" t="str">
        <f>IF(MAX($DC$3:DC11)&lt;$I$2,MAX($DC$3:DC11)+1,"")</f>
        <v/>
      </c>
      <c r="DD12" s="131" t="str">
        <f t="shared" si="156"/>
        <v/>
      </c>
      <c r="DE12" s="131" t="str">
        <f t="shared" si="157"/>
        <v/>
      </c>
      <c r="DF12" s="134" t="str">
        <f t="shared" si="158"/>
        <v/>
      </c>
      <c r="DG12" s="132" t="str">
        <f t="shared" si="159"/>
        <v/>
      </c>
      <c r="DL12" s="107" t="str">
        <f>IF(DM12&lt;&gt;"",MAX($DL$3:DL11)+1,"")</f>
        <v/>
      </c>
      <c r="DM12" s="107" t="str">
        <f>IF(OR(INDEX(Photos!$B$3:$B$502,ROW(DM12)-ROW($DM$3),1)="", ISNUMBER(MATCH(INDEX(Photos!$B$3:$B$502,ROW(DM12)-ROW($DM$3),1),$BJ$4:$BJ$503,0))),"",INDEX(Photos!$B$3:$B$502,ROW(DM12)-ROW($DM$3),1) )</f>
        <v/>
      </c>
      <c r="DN12" s="107" t="str">
        <f t="shared" si="45"/>
        <v>Sam</v>
      </c>
      <c r="DS12" s="112" t="str">
        <f t="shared" si="46"/>
        <v>1-2</v>
      </c>
      <c r="DT12" s="112">
        <f>IFERROR(IF(CT12="","", COUNTIF($DS$4:DS12,DS12)-1),"2")</f>
        <v>0</v>
      </c>
      <c r="DU12" s="111">
        <f t="shared" si="47"/>
        <v>0</v>
      </c>
      <c r="DV12" s="111">
        <f t="shared" si="48"/>
        <v>0</v>
      </c>
      <c r="DW12" s="145">
        <f t="shared" si="49"/>
        <v>0</v>
      </c>
      <c r="DX12" s="111">
        <f t="shared" si="50"/>
        <v>0</v>
      </c>
      <c r="DY12" s="111">
        <f t="shared" si="51"/>
        <v>0</v>
      </c>
      <c r="DZ12" s="111">
        <f t="shared" si="52"/>
        <v>0</v>
      </c>
      <c r="EA12" s="111">
        <f t="shared" si="53"/>
        <v>0</v>
      </c>
      <c r="EB12" s="111">
        <f t="shared" si="54"/>
        <v>0</v>
      </c>
    </row>
    <row r="13" spans="1:136" x14ac:dyDescent="0.25">
      <c r="B13" s="117">
        <f>IF(P13&lt;&gt;"",MAX(B$3:$B12)+1,"")</f>
        <v>10</v>
      </c>
      <c r="C13" s="141" t="str">
        <f>IF(D13&lt;&gt;"",MAX(C$3:$C12)+1,"")</f>
        <v/>
      </c>
      <c r="D13" s="115" t="str">
        <f>IF(LEN(Q13)&gt;1,IF(ISNUMBER(MATCH(Q13&amp;" ─ "&amp;P13, $D$2:D12,0)),"",P13&amp;" ─ "&amp;Q13),"")</f>
        <v/>
      </c>
      <c r="E13" s="117" t="str">
        <f>IF(F13&lt;&gt;"",MAX($E$3:E12)+1,"")</f>
        <v/>
      </c>
      <c r="F13" s="116" t="str">
        <f>IF(LEN(T13)&gt;1,IF(ISNUMBER(MATCH(T13&amp;" ─ "&amp;P13, $F$2:F12,0)),"",P13&amp;" ─ "&amp;T13),"")</f>
        <v/>
      </c>
      <c r="G13" s="93">
        <v>10</v>
      </c>
      <c r="H13" s="118" t="str">
        <f t="shared" si="97"/>
        <v>Jacob</v>
      </c>
      <c r="I13" s="119" t="str">
        <f>IF(ISNUMBER(SEARCH("─",H13,1)),MAX($I$3:I12)+1,"")</f>
        <v/>
      </c>
      <c r="K13" s="211" t="str">
        <f>IF(LEN(INDEX(Dashboard!C$6:C$20,ROW(K13)-ROW(K$3),1))&lt;=1,"",INDEX(Dashboard!C$6:C$20,ROW(K13)-ROW(Q$3),1))</f>
        <v/>
      </c>
      <c r="L13" s="211" t="str">
        <f>IF(LEN(INDEX(Dashboard!F$6:F$20,ROW(L13)-ROW(L$3),1))&lt;=1,"",INDEX(Dashboard!F$6:F$20,ROW(L13)-ROW(L$3),1))</f>
        <v/>
      </c>
      <c r="M13" s="144" t="str">
        <f t="shared" si="98"/>
        <v/>
      </c>
      <c r="N13" s="142" t="str">
        <f t="shared" si="99"/>
        <v/>
      </c>
      <c r="O13" s="102">
        <f>IF(P13="","",MAX($O$3:O12)+1)</f>
        <v>10</v>
      </c>
      <c r="P13" s="103" t="str">
        <f>IF(LEN(INDEX(Dashboard!B$6:B$505,ROW(P13)-ROW(P$3),1))&lt;=1,"",TRIM(INDEX(Dashboard!B$6:B$505,ROW(P13)-ROW(P$3),1)))</f>
        <v>Jacob</v>
      </c>
      <c r="Q13" s="104" t="str">
        <f t="shared" si="100"/>
        <v/>
      </c>
      <c r="R13" s="104" t="str">
        <f>IF(LEN(INDEX(Dashboard!D$6:D$505,ROW(R13)-ROW(R$3),1))&lt;=1,"",INDEX(Dashboard!D$6:D$505,ROW(R13)-ROW(R$3),1))</f>
        <v>Emil ─ Monica</v>
      </c>
      <c r="S13" s="104" t="str">
        <f>IF(LEN(INDEX(Dashboard!E$6:E$505,ROW(S13)-ROW(S$3),1))&lt;=1,"",INDEX(Dashboard!E$6:E$505,ROW(S13)-ROW(S$3),1))</f>
        <v>Brother</v>
      </c>
      <c r="T13" s="104" t="str">
        <f t="shared" si="101"/>
        <v/>
      </c>
      <c r="U13" s="104" t="str">
        <f t="shared" si="102"/>
        <v>Emil</v>
      </c>
      <c r="V13" s="104" t="str">
        <f t="shared" si="103"/>
        <v>Monica</v>
      </c>
      <c r="W13" s="106" t="str">
        <f t="shared" si="104"/>
        <v/>
      </c>
      <c r="X13" s="106">
        <f t="shared" si="105"/>
        <v>3</v>
      </c>
      <c r="Y13" s="106" t="str">
        <f t="shared" si="106"/>
        <v/>
      </c>
      <c r="Z13" s="106">
        <f t="shared" si="107"/>
        <v>3</v>
      </c>
      <c r="AA13" s="106" t="str">
        <f t="shared" si="108"/>
        <v/>
      </c>
      <c r="AB13" s="106">
        <f t="shared" si="109"/>
        <v>3</v>
      </c>
      <c r="AC13" s="106" t="str">
        <f t="shared" si="110"/>
        <v/>
      </c>
      <c r="AD13" s="106">
        <f t="shared" si="111"/>
        <v>3</v>
      </c>
      <c r="AE13" s="106">
        <f t="shared" si="112"/>
        <v>3</v>
      </c>
      <c r="AF13" s="106">
        <f t="shared" si="113"/>
        <v>3</v>
      </c>
      <c r="AG13" s="106" t="str">
        <f t="shared" si="114"/>
        <v/>
      </c>
      <c r="AH13" s="106">
        <f t="shared" si="115"/>
        <v>3</v>
      </c>
      <c r="AI13" s="106" t="str">
        <f t="shared" si="116"/>
        <v/>
      </c>
      <c r="AJ13" s="106">
        <f t="shared" si="117"/>
        <v>3</v>
      </c>
      <c r="AK13" s="106">
        <f t="shared" si="118"/>
        <v>3</v>
      </c>
      <c r="AL13" s="106">
        <f t="shared" si="119"/>
        <v>3</v>
      </c>
      <c r="AM13" s="106" t="str">
        <f t="shared" si="120"/>
        <v/>
      </c>
      <c r="AN13" s="106">
        <f t="shared" si="121"/>
        <v>3</v>
      </c>
      <c r="AO13" s="106" t="str">
        <f t="shared" si="122"/>
        <v/>
      </c>
      <c r="AP13" s="106">
        <f t="shared" si="123"/>
        <v>3</v>
      </c>
      <c r="AQ13" s="106">
        <f t="shared" si="124"/>
        <v>3</v>
      </c>
      <c r="AR13" s="106">
        <f t="shared" si="125"/>
        <v>3</v>
      </c>
      <c r="AS13" s="106" t="str">
        <f t="shared" si="126"/>
        <v/>
      </c>
      <c r="AT13" s="106">
        <f t="shared" si="127"/>
        <v>3</v>
      </c>
      <c r="AU13" s="106" t="str">
        <f t="shared" si="128"/>
        <v/>
      </c>
      <c r="AV13" s="106">
        <f t="shared" si="129"/>
        <v>3</v>
      </c>
      <c r="AW13" s="106">
        <f t="shared" si="130"/>
        <v>3</v>
      </c>
      <c r="AX13" s="106">
        <f t="shared" si="131"/>
        <v>3</v>
      </c>
      <c r="AY13" s="106" t="str">
        <f t="shared" si="132"/>
        <v/>
      </c>
      <c r="AZ13" s="106">
        <f t="shared" si="133"/>
        <v>3</v>
      </c>
      <c r="BA13" s="106">
        <f t="shared" si="134"/>
        <v>3</v>
      </c>
      <c r="BB13" s="106" t="str">
        <f t="shared" si="135"/>
        <v/>
      </c>
      <c r="BC13" s="106" t="str">
        <f t="shared" si="136"/>
        <v/>
      </c>
      <c r="BD13" s="180">
        <f>IF(OR(P13="",BA13=""),"",IF(BB13="",MAX($BA$4:$BA$503)-BA13+1-COUNTIF($BA$4:BA13,BA13)/1000,INDEX($BD$4:$BD$503,BC13,1)-COUNTIF($BA$4:BA13,BA13)/1000000))</f>
        <v>1.996</v>
      </c>
      <c r="BE13" s="181">
        <f t="shared" si="137"/>
        <v>12</v>
      </c>
      <c r="BF13" s="181">
        <f>IFERROR(IF(BB13="",BD13-BE13*100,INDEX($BF$4:$BF$503,BC13,1)-COUNTIF($BA$4:BA13,BA13)/1000000),"")</f>
        <v>-1198.0039999999999</v>
      </c>
      <c r="BG13" s="179">
        <f t="shared" si="138"/>
        <v>12</v>
      </c>
      <c r="BI13" s="120">
        <f t="shared" si="160"/>
        <v>9</v>
      </c>
      <c r="BJ13" s="121" t="str">
        <f t="shared" si="161"/>
        <v>Johana</v>
      </c>
      <c r="BK13" s="122" t="str">
        <f t="shared" si="162"/>
        <v>Seaun</v>
      </c>
      <c r="BL13" s="122" t="str">
        <f t="shared" si="163"/>
        <v/>
      </c>
      <c r="BM13" s="122" t="str">
        <f t="shared" si="164"/>
        <v>Sister</v>
      </c>
      <c r="BN13" s="122" t="str">
        <f t="shared" si="165"/>
        <v>Emil</v>
      </c>
      <c r="BO13" s="122" t="str">
        <f t="shared" si="166"/>
        <v>Monica</v>
      </c>
      <c r="BP13" s="123">
        <f t="shared" si="167"/>
        <v>2</v>
      </c>
      <c r="BQ13" s="122" t="str">
        <f t="shared" si="168"/>
        <v>Emil</v>
      </c>
      <c r="BR13" s="123" t="str">
        <f t="shared" si="169"/>
        <v/>
      </c>
      <c r="BS13" s="123" t="str">
        <f t="shared" si="170"/>
        <v/>
      </c>
      <c r="BU13" s="124">
        <f t="shared" si="139"/>
        <v>10</v>
      </c>
      <c r="BV13" s="106">
        <f t="shared" si="140"/>
        <v>3</v>
      </c>
      <c r="BW13" s="106">
        <f t="shared" si="141"/>
        <v>4</v>
      </c>
      <c r="BX13" s="106" t="str">
        <f t="shared" si="24"/>
        <v/>
      </c>
      <c r="BY13" s="106">
        <f t="shared" si="142"/>
        <v>3</v>
      </c>
      <c r="BZ13" s="106">
        <f t="shared" si="143"/>
        <v>1</v>
      </c>
      <c r="CA13" s="106">
        <f t="shared" si="144"/>
        <v>1</v>
      </c>
      <c r="CB13" s="106">
        <f t="shared" si="145"/>
        <v>1</v>
      </c>
      <c r="CC13" s="157">
        <f t="shared" si="146"/>
        <v>0</v>
      </c>
      <c r="CD13" s="157">
        <f t="array" ref="CD13">IF(BU13="xxx","",SUM(IF(BJ13=$BQ$4:$BQ$503,$CC$4:$CC$503,0))+IF(INDEX($BN$4:$BN$503,MATCH(BK13,$BJ$4:$BJ$503,0))="",0,-1+SUM(IF($BN$4:$BN$503=INDEX($BN$4:$BN$503,MATCH(BK13,$BJ$4:$BJ$503,0),1),1,0))))</f>
        <v>0</v>
      </c>
      <c r="CE13" s="106">
        <f xml:space="preserve"> IF(BI13="","",IF(OR(BV13="xxx", BR13="s",BR13="es",BR13="ess"),"xxx",COUNTIFS($BQ$3:BQ12,BQ13,$BR$3:BR12,"")))</f>
        <v>1</v>
      </c>
      <c r="CF13" s="106">
        <f>IFERROR(IF(ISNUMBER(BV13), IF(ISNUMBER(MATCH(BV13,$BV$4:BV12,0)),INDEX($CF$4:CF12, MATCH(BV13,$BV$4:BV12,0),1),IF(AND(BR13="",INDEX($BR$4:$BR$503,BV13,1)=""),
IF(INDEX($BL$4:$BL$503,BV13,1)="",0,IFERROR(IF(INDEX($BR$4:$BR$503,BW13,1)="es",COUNTIF($BV$4:$BV$503,BW13),0),0)+IF(ISNUMBER(BV13),SUMIFS($CH$4:$CH$503,$BV$4:$BV$503,"&lt;&gt;"&amp;BV13,$BW$4:$BW$503,BV13),0)),0)),0),0)</f>
        <v>0</v>
      </c>
      <c r="CG13" s="106">
        <f t="shared" si="147"/>
        <v>5</v>
      </c>
      <c r="CH13" s="106">
        <f t="shared" si="31"/>
        <v>2</v>
      </c>
      <c r="CI13" s="106">
        <f t="shared" si="32"/>
        <v>1</v>
      </c>
      <c r="CJ13" s="106" t="str">
        <f t="shared" si="33"/>
        <v/>
      </c>
      <c r="CK13" s="106">
        <f t="shared" si="88"/>
        <v>1</v>
      </c>
      <c r="CL13" s="156" t="str">
        <f>IFERROR(IF(AND(CK13=0,BR13="",IF(INDEX($BR$4:$BR$503,BV13,1)="es", CB13=0,CB13&lt;=1),IFERROR(INDEX($CK$4:CK12,MATCH(BV13,$BX$4:BX12,0),1),0)=0),"Y",""),"")</f>
        <v/>
      </c>
      <c r="CM13" s="155">
        <f t="array" ref="CM13">IF(BI13="","",IF(BY13="xxx","xxx",IF(OR(BR13="s",BR13="es",BR13="ess"),0,IF(MAX(BZ13,CA13)=0,1,
MAX(CH13,CI13,IF(CJ13=0,MAX(IF($BQ$4:BQ511=BJ13,$CI$4:$CI511,0)),SUMIF($BQ$4:$BQ$503,BJ13,$CM$4:$CM$503)))))))</f>
        <v>2</v>
      </c>
      <c r="CN13" s="125" t="str">
        <f t="shared" si="148"/>
        <v>x</v>
      </c>
      <c r="CO13" s="126" t="str">
        <f t="shared" si="149"/>
        <v/>
      </c>
      <c r="CP13" s="123">
        <f>IFERROR(IF(BI13="","",IF(OR(BR13&lt;&gt;"",BY13="xxx",AND(BV13="xxx",BY13&gt;1)),"xxx",
IF(AND(BR13="",BL13&lt;&gt;"",colapseOpt&lt;&gt;"Y"),1,0)+
IFERROR(IF(INDEX($CP$4:$CP$503,BV13,1)="xxx", IF(INDEX($CP$4:$CP$503,BW13,1)="xxx",
IF(SUM(IF(BN13&amp;BO13=$BN$4:$BN$503&amp;$BO$4:$BO$503,1,0))&gt;1,"x", 0), INDEX($CP$4:$CP$503,BW13,1)),
INDEX($CP$4:$CP$503,BV13,1)),0)+SUMIF($BQ$3:BQ12,BQ13,$CM$3:CM12)+ IF(AND(colapseOpt="Y",ISNUMBER(CE13),CJ13=0),CF13,0 )+ IF(colapseOpt&lt;&gt;"Y",CF13,0) -IFERROR(IF(AND(colapseOpt&lt;&gt;"Y",INDEX($BL$4:$BL$503,BV13,1)&lt;&gt;""),1,0),0)
-IFERROR(AND(IF(INDEX($BL$4:$BL$503,BV13,1)="", CL13="Y"),0,1),0))),"yyy")</f>
        <v>2</v>
      </c>
      <c r="CQ13" s="127">
        <f t="shared" si="36"/>
        <v>2</v>
      </c>
      <c r="CR13" s="123" t="str">
        <f t="array" ref="CR13">IF(CP13="yyy",IF(MATCH(BN13&amp;BO13,$BN$4:$BN$503&amp;$BO$4:$BO$503,0)=(ROW(CR13)-3),"", MATCH(BN13&amp;BO13,$BN$4:$BN$503&amp;$BO$4:$BO$503,0)),"")</f>
        <v/>
      </c>
      <c r="CT13" s="128">
        <f t="array" ref="CT13" xml:space="preserve"> IF(BI13="","",IF(AND(colapseOpt="Y",CL13="Y",ISNUMBER(CE13)),INDEX($CT$4:$CT$503,BV13,1), CQ13-$CT$2 + IF(AND(CA13:CE13=0,CG13=1,ISNUMBER(BW13),BO13&lt;&gt;""),0.5,0))  )</f>
        <v>2</v>
      </c>
      <c r="CU13" s="129">
        <f t="shared" si="150"/>
        <v>2</v>
      </c>
      <c r="CV13" s="130" t="str">
        <f t="shared" si="151"/>
        <v>Johana</v>
      </c>
      <c r="CW13" s="131" t="str">
        <f t="shared" si="152"/>
        <v>Johana
Sister</v>
      </c>
      <c r="CX13" s="131" t="str">
        <f t="shared" si="153"/>
        <v>Emil</v>
      </c>
      <c r="CY13" s="131" t="str">
        <f t="shared" si="154"/>
        <v>Monica</v>
      </c>
      <c r="CZ13" s="131" t="str">
        <f t="shared" si="155"/>
        <v>Emil ─ Monica</v>
      </c>
      <c r="DA13" s="132">
        <f>IF(CV13="","",IFERROR(MATCH(CV13,Photos!$B$3:$B$502,0),501))</f>
        <v>12</v>
      </c>
      <c r="DC13" s="133" t="str">
        <f>IF(MAX($DC$3:DC12)&lt;$I$2,MAX($DC$3:DC12)+1,"")</f>
        <v/>
      </c>
      <c r="DD13" s="131" t="str">
        <f t="shared" si="156"/>
        <v/>
      </c>
      <c r="DE13" s="131" t="str">
        <f t="shared" si="157"/>
        <v/>
      </c>
      <c r="DF13" s="134" t="str">
        <f t="shared" si="158"/>
        <v/>
      </c>
      <c r="DG13" s="132" t="str">
        <f t="shared" si="159"/>
        <v/>
      </c>
      <c r="DJ13" s="88"/>
      <c r="DL13" s="107" t="str">
        <f>IF(DM13&lt;&gt;"",MAX($DL$3:DL12)+1,"")</f>
        <v/>
      </c>
      <c r="DM13" s="107" t="str">
        <f>IF(OR(INDEX(Photos!$B$3:$B$502,ROW(DM13)-ROW($DM$3),1)="", ISNUMBER(MATCH(INDEX(Photos!$B$3:$B$502,ROW(DM13)-ROW($DM$3),1),$BJ$4:$BJ$503,0))),"",INDEX(Photos!$B$3:$B$502,ROW(DM13)-ROW($DM$3),1) )</f>
        <v/>
      </c>
      <c r="DN13" s="107" t="str">
        <f t="shared" si="45"/>
        <v>Johana</v>
      </c>
      <c r="DS13" s="112" t="str">
        <f t="shared" si="46"/>
        <v>2-2</v>
      </c>
      <c r="DT13" s="112">
        <f>IFERROR(IF(CT13="","", COUNTIF($DS$4:DS13,DS13)-1),"2")</f>
        <v>0</v>
      </c>
      <c r="DU13" s="111">
        <f t="shared" si="47"/>
        <v>0</v>
      </c>
      <c r="DV13" s="111">
        <f t="shared" si="48"/>
        <v>0</v>
      </c>
      <c r="DW13" s="145">
        <f t="shared" si="49"/>
        <v>0</v>
      </c>
      <c r="DX13" s="111">
        <f t="shared" si="50"/>
        <v>0</v>
      </c>
      <c r="DY13" s="111">
        <f t="shared" si="51"/>
        <v>0</v>
      </c>
      <c r="DZ13" s="111">
        <f t="shared" si="52"/>
        <v>0</v>
      </c>
      <c r="EA13" s="111">
        <f t="shared" si="53"/>
        <v>0</v>
      </c>
      <c r="EB13" s="111">
        <f t="shared" si="54"/>
        <v>0</v>
      </c>
    </row>
    <row r="14" spans="1:136" x14ac:dyDescent="0.25">
      <c r="B14" s="117">
        <f>IF(P14&lt;&gt;"",MAX(B$3:$B13)+1,"")</f>
        <v>11</v>
      </c>
      <c r="C14" s="141" t="str">
        <f>IF(D14&lt;&gt;"",MAX(C$3:$C13)+1,"")</f>
        <v/>
      </c>
      <c r="D14" s="115" t="str">
        <f>IF(LEN(Q14)&gt;1,IF(ISNUMBER(MATCH(Q14&amp;" ─ "&amp;P14, $D$2:D13,0)),"",P14&amp;" ─ "&amp;Q14),"")</f>
        <v/>
      </c>
      <c r="E14" s="117" t="str">
        <f>IF(F14&lt;&gt;"",MAX($E$3:E13)+1,"")</f>
        <v/>
      </c>
      <c r="F14" s="116" t="str">
        <f>IF(LEN(T14)&gt;1,IF(ISNUMBER(MATCH(T14&amp;" ─ "&amp;P14, $F$2:F13,0)),"",P14&amp;" ─ "&amp;T14),"")</f>
        <v/>
      </c>
      <c r="G14" s="93">
        <v>11</v>
      </c>
      <c r="H14" s="118" t="str">
        <f t="shared" si="97"/>
        <v>Seaun</v>
      </c>
      <c r="I14" s="119" t="str">
        <f>IF(ISNUMBER(SEARCH("─",H14,1)),MAX($I$3:I13)+1,"")</f>
        <v/>
      </c>
      <c r="K14" s="211" t="str">
        <f>IF(LEN(INDEX(Dashboard!C$6:C$20,ROW(K14)-ROW(K$3),1))&lt;=1,"",INDEX(Dashboard!C$6:C$20,ROW(K14)-ROW(Q$3),1))</f>
        <v>Johana</v>
      </c>
      <c r="L14" s="211" t="str">
        <f>IF(LEN(INDEX(Dashboard!F$6:F$20,ROW(L14)-ROW(L$3),1))&lt;=1,"",INDEX(Dashboard!F$6:F$20,ROW(L14)-ROW(L$3),1))</f>
        <v/>
      </c>
      <c r="M14" s="144" t="str">
        <f t="shared" si="98"/>
        <v/>
      </c>
      <c r="N14" s="142" t="str">
        <f t="shared" si="99"/>
        <v/>
      </c>
      <c r="O14" s="102">
        <f>IF(P14="","",MAX($O$3:O13)+1)</f>
        <v>11</v>
      </c>
      <c r="P14" s="103" t="str">
        <f>IF(LEN(INDEX(Dashboard!B$6:B$505,ROW(P14)-ROW(P$3),1))&lt;=1,"",TRIM(INDEX(Dashboard!B$6:B$505,ROW(P14)-ROW(P$3),1)))</f>
        <v>Seaun</v>
      </c>
      <c r="Q14" s="104" t="str">
        <f t="shared" si="100"/>
        <v>Johana</v>
      </c>
      <c r="R14" s="104" t="str">
        <f>IF(LEN(INDEX(Dashboard!D$6:D$505,ROW(R14)-ROW(R$3),1))&lt;=1,"",INDEX(Dashboard!D$6:D$505,ROW(R14)-ROW(R$3),1))</f>
        <v/>
      </c>
      <c r="S14" s="104" t="str">
        <f>IF(LEN(INDEX(Dashboard!E$6:E$505,ROW(S14)-ROW(S$3),1))&lt;=1,"",INDEX(Dashboard!E$6:E$505,ROW(S14)-ROW(S$3),1))</f>
        <v/>
      </c>
      <c r="T14" s="104" t="str">
        <f t="shared" si="101"/>
        <v/>
      </c>
      <c r="U14" s="104" t="str">
        <f t="shared" si="102"/>
        <v/>
      </c>
      <c r="V14" s="104" t="str">
        <f t="shared" si="103"/>
        <v/>
      </c>
      <c r="W14" s="106" t="str">
        <f t="shared" si="104"/>
        <v/>
      </c>
      <c r="X14" s="106" t="str">
        <f t="shared" si="105"/>
        <v/>
      </c>
      <c r="Y14" s="106">
        <f t="shared" si="106"/>
        <v>3</v>
      </c>
      <c r="Z14" s="106">
        <f t="shared" si="107"/>
        <v>3</v>
      </c>
      <c r="AA14" s="106" t="str">
        <f t="shared" si="108"/>
        <v/>
      </c>
      <c r="AB14" s="106">
        <f t="shared" si="109"/>
        <v>3</v>
      </c>
      <c r="AC14" s="106">
        <f t="shared" si="110"/>
        <v>3</v>
      </c>
      <c r="AD14" s="106">
        <f t="shared" si="111"/>
        <v>3</v>
      </c>
      <c r="AE14" s="106" t="str">
        <f t="shared" si="112"/>
        <v/>
      </c>
      <c r="AF14" s="106">
        <f t="shared" si="113"/>
        <v>3</v>
      </c>
      <c r="AG14" s="106">
        <f t="shared" si="114"/>
        <v>3</v>
      </c>
      <c r="AH14" s="106">
        <f t="shared" si="115"/>
        <v>3</v>
      </c>
      <c r="AI14" s="106" t="str">
        <f t="shared" si="116"/>
        <v/>
      </c>
      <c r="AJ14" s="106">
        <f t="shared" si="117"/>
        <v>3</v>
      </c>
      <c r="AK14" s="106" t="str">
        <f t="shared" si="118"/>
        <v/>
      </c>
      <c r="AL14" s="106">
        <f t="shared" si="119"/>
        <v>3</v>
      </c>
      <c r="AM14" s="106">
        <f t="shared" si="120"/>
        <v>3</v>
      </c>
      <c r="AN14" s="106">
        <f t="shared" si="121"/>
        <v>3</v>
      </c>
      <c r="AO14" s="106" t="str">
        <f t="shared" si="122"/>
        <v/>
      </c>
      <c r="AP14" s="106">
        <f t="shared" si="123"/>
        <v>3</v>
      </c>
      <c r="AQ14" s="106" t="str">
        <f t="shared" si="124"/>
        <v/>
      </c>
      <c r="AR14" s="106">
        <f t="shared" si="125"/>
        <v>3</v>
      </c>
      <c r="AS14" s="106">
        <f t="shared" si="126"/>
        <v>3</v>
      </c>
      <c r="AT14" s="106">
        <f t="shared" si="127"/>
        <v>3</v>
      </c>
      <c r="AU14" s="106" t="str">
        <f t="shared" si="128"/>
        <v/>
      </c>
      <c r="AV14" s="106">
        <f t="shared" si="129"/>
        <v>3</v>
      </c>
      <c r="AW14" s="106" t="str">
        <f t="shared" si="130"/>
        <v/>
      </c>
      <c r="AX14" s="106">
        <f t="shared" si="131"/>
        <v>3</v>
      </c>
      <c r="AY14" s="106">
        <f t="shared" si="132"/>
        <v>3</v>
      </c>
      <c r="AZ14" s="106">
        <f t="shared" si="133"/>
        <v>3</v>
      </c>
      <c r="BA14" s="106">
        <f t="shared" si="134"/>
        <v>3</v>
      </c>
      <c r="BB14" s="106" t="str">
        <f t="shared" si="135"/>
        <v>s</v>
      </c>
      <c r="BC14" s="106">
        <f t="shared" si="136"/>
        <v>9</v>
      </c>
      <c r="BD14" s="180">
        <f>IF(OR(P14="",BA14=""),"",IF(BB14="",MAX($BA$4:$BA$503)-BA14+1-COUNTIF($BA$4:BA14,BA14)/1000,INDEX($BD$4:$BD$503,BC14,1)-COUNTIF($BA$4:BA14,BA14)/1000000))</f>
        <v>1.9969950000000001</v>
      </c>
      <c r="BE14" s="181">
        <f t="shared" si="137"/>
        <v>11</v>
      </c>
      <c r="BF14" s="181">
        <f>IFERROR(IF(BB14="",BD14-BE14*100,INDEX($BF$4:$BF$503,BC14,1)-COUNTIF($BA$4:BA14,BA14)/1000000),"")</f>
        <v>-998.00300500000003</v>
      </c>
      <c r="BG14" s="179">
        <f t="shared" si="138"/>
        <v>11</v>
      </c>
      <c r="BI14" s="120">
        <f t="shared" si="160"/>
        <v>11</v>
      </c>
      <c r="BJ14" s="121" t="str">
        <f t="shared" si="161"/>
        <v>Seaun</v>
      </c>
      <c r="BK14" s="122" t="str">
        <f t="shared" si="162"/>
        <v>Johana</v>
      </c>
      <c r="BL14" s="122" t="str">
        <f t="shared" si="163"/>
        <v/>
      </c>
      <c r="BM14" s="122" t="str">
        <f t="shared" si="164"/>
        <v/>
      </c>
      <c r="BN14" s="122" t="str">
        <f t="shared" si="165"/>
        <v/>
      </c>
      <c r="BO14" s="122" t="str">
        <f t="shared" si="166"/>
        <v/>
      </c>
      <c r="BP14" s="123">
        <f t="shared" si="167"/>
        <v>0</v>
      </c>
      <c r="BQ14" s="122" t="str">
        <f t="shared" si="168"/>
        <v>Emil</v>
      </c>
      <c r="BR14" s="123" t="str">
        <f t="shared" si="169"/>
        <v>s</v>
      </c>
      <c r="BS14" s="123" t="str">
        <f t="shared" si="170"/>
        <v/>
      </c>
      <c r="BU14" s="124">
        <f t="shared" si="139"/>
        <v>11</v>
      </c>
      <c r="BV14" s="106">
        <f t="shared" si="140"/>
        <v>3</v>
      </c>
      <c r="BW14" s="106">
        <f t="shared" si="141"/>
        <v>3</v>
      </c>
      <c r="BX14" s="106" t="str">
        <f t="shared" si="24"/>
        <v/>
      </c>
      <c r="BY14" s="106">
        <f t="shared" si="142"/>
        <v>3</v>
      </c>
      <c r="BZ14" s="106">
        <f t="shared" si="143"/>
        <v>1</v>
      </c>
      <c r="CA14" s="106">
        <f t="shared" si="144"/>
        <v>0</v>
      </c>
      <c r="CB14" s="106">
        <f t="shared" si="145"/>
        <v>1</v>
      </c>
      <c r="CC14" s="157">
        <f t="shared" si="146"/>
        <v>0</v>
      </c>
      <c r="CD14" s="157">
        <f t="array" ref="CD14">IF(BU14="xxx","",SUM(IF(BJ14=$BQ$4:$BQ$503,$CC$4:$CC$503,0))+IF(INDEX($BN$4:$BN$503,MATCH(BK14,$BJ$4:$BJ$503,0))="",0,-1+SUM(IF($BN$4:$BN$503=INDEX($BN$4:$BN$503,MATCH(BK14,$BJ$4:$BJ$503,0),1),1,0))))</f>
        <v>2</v>
      </c>
      <c r="CE14" s="106" t="str">
        <f xml:space="preserve"> IF(BI14="","",IF(OR(BV14="xxx", BR14="s",BR14="es",BR14="ess"),"xxx",COUNTIFS($BQ$3:BQ13,BQ14,$BR$3:BR13,"")))</f>
        <v>xxx</v>
      </c>
      <c r="CF14" s="106">
        <f>IFERROR(IF(ISNUMBER(BV14), IF(ISNUMBER(MATCH(BV14,$BV$4:BV13,0)),INDEX($CF$4:CF13, MATCH(BV14,$BV$4:BV13,0),1),IF(AND(BR14="",INDEX($BR$4:$BR$503,BV14,1)=""),
IF(INDEX($BL$4:$BL$503,BV14,1)="",0,IFERROR(IF(INDEX($BR$4:$BR$503,BW14,1)="es",COUNTIF($BV$4:$BV$503,BW14),0),0)+IF(ISNUMBER(BV14),SUMIFS($CH$4:$CH$503,$BV$4:$BV$503,"&lt;&gt;"&amp;BV14,$BW$4:$BW$503,BV14),0)),0)),0),0)</f>
        <v>0</v>
      </c>
      <c r="CG14" s="106">
        <f t="shared" si="147"/>
        <v>5</v>
      </c>
      <c r="CH14" s="106">
        <f t="shared" si="31"/>
        <v>0</v>
      </c>
      <c r="CI14" s="106">
        <f t="shared" si="32"/>
        <v>0</v>
      </c>
      <c r="CJ14" s="106" t="str">
        <f t="shared" si="33"/>
        <v/>
      </c>
      <c r="CK14" s="106">
        <f t="shared" si="88"/>
        <v>0</v>
      </c>
      <c r="CL14" s="156" t="str">
        <f>IFERROR(IF(AND(CK14=0,BR14="",IF(INDEX($BR$4:$BR$503,BV14,1)="es", CB14=0,CB14&lt;=1),IFERROR(INDEX($CK$4:CK13,MATCH(BV14,$BX$4:BX13,0),1),0)=0),"Y",""),"")</f>
        <v/>
      </c>
      <c r="CM14" s="155">
        <f t="array" ref="CM14">IF(BI14="","",IF(BY14="xxx","xxx",IF(OR(BR14="s",BR14="es",BR14="ess"),0,IF(MAX(BZ14,CA14)=0,1,
MAX(CH14,CI14,IF(CJ14=0,MAX(IF($BQ$4:BQ512=BJ14,$CI$4:$CI512,0)),SUMIF($BQ$4:$BQ$503,BJ14,$CM$4:$CM$503)))))))</f>
        <v>0</v>
      </c>
      <c r="CN14" s="125" t="str">
        <f t="shared" si="148"/>
        <v>s</v>
      </c>
      <c r="CO14" s="126" t="str">
        <f t="shared" si="149"/>
        <v/>
      </c>
      <c r="CP14" s="123" t="str">
        <f>IFERROR(IF(BI14="","",IF(OR(BR14&lt;&gt;"",BY14="xxx",AND(BV14="xxx",BY14&gt;1)),"xxx",
IF(AND(BR14="",BL14&lt;&gt;"",colapseOpt&lt;&gt;"Y"),1,0)+
IFERROR(IF(INDEX($CP$4:$CP$503,BV14,1)="xxx", IF(INDEX($CP$4:$CP$503,BW14,1)="xxx",
IF(SUM(IF(BN14&amp;BO14=$BN$4:$BN$503&amp;$BO$4:$BO$503,1,0))&gt;1,"x", 0), INDEX($CP$4:$CP$503,BW14,1)),
INDEX($CP$4:$CP$503,BV14,1)),0)+SUMIF($BQ$3:BQ13,BQ14,$CM$3:CM13)+ IF(AND(colapseOpt="Y",ISNUMBER(CE14),CJ14=0),CF14,0 )+ IF(colapseOpt&lt;&gt;"Y",CF14,0) -IFERROR(IF(AND(colapseOpt&lt;&gt;"Y",INDEX($BL$4:$BL$503,BV14,1)&lt;&gt;""),1,0),0)
-IFERROR(AND(IF(INDEX($BL$4:$BL$503,BV14,1)="", CL14="Y"),0,1),0))),"yyy")</f>
        <v>xxx</v>
      </c>
      <c r="CQ14" s="127">
        <f t="shared" si="36"/>
        <v>3</v>
      </c>
      <c r="CR14" s="123" t="str">
        <f t="array" ref="CR14">IF(CP14="yyy",IF(MATCH(BN14&amp;BO14,$BN$4:$BN$503&amp;$BO$4:$BO$503,0)=(ROW(CR14)-3),"", MATCH(BN14&amp;BO14,$BN$4:$BN$503&amp;$BO$4:$BO$503,0)),"")</f>
        <v/>
      </c>
      <c r="CT14" s="128">
        <f t="array" ref="CT14" xml:space="preserve"> IF(BI14="","",IF(AND(colapseOpt="Y",CL14="Y",ISNUMBER(CE14)),INDEX($CT$4:$CT$503,BV14,1), CQ14-$CT$2 + IF(AND(CA14:CE14=0,CG14=1,ISNUMBER(BW14),BO14&lt;&gt;""),0.5,0))  )</f>
        <v>3</v>
      </c>
      <c r="CU14" s="129">
        <f t="shared" si="150"/>
        <v>2</v>
      </c>
      <c r="CV14" s="130" t="str">
        <f t="shared" si="151"/>
        <v>Seaun</v>
      </c>
      <c r="CW14" s="131" t="str">
        <f t="shared" si="152"/>
        <v>Seaun</v>
      </c>
      <c r="CX14" s="131" t="str">
        <f t="shared" si="153"/>
        <v/>
      </c>
      <c r="CY14" s="131" t="str">
        <f t="shared" si="154"/>
        <v/>
      </c>
      <c r="CZ14" s="131" t="str">
        <f t="shared" si="155"/>
        <v/>
      </c>
      <c r="DA14" s="132">
        <f>IF(CV14="","",IFERROR(MATCH(CV14,Photos!$B$3:$B$502,0),501))</f>
        <v>15</v>
      </c>
      <c r="DC14" s="133" t="str">
        <f>IF(MAX($DC$3:DC13)&lt;$I$2,MAX($DC$3:DC13)+1,"")</f>
        <v/>
      </c>
      <c r="DD14" s="131" t="str">
        <f t="shared" si="156"/>
        <v/>
      </c>
      <c r="DE14" s="131" t="str">
        <f t="shared" si="157"/>
        <v/>
      </c>
      <c r="DF14" s="134" t="str">
        <f t="shared" si="158"/>
        <v/>
      </c>
      <c r="DG14" s="132" t="str">
        <f t="shared" si="159"/>
        <v/>
      </c>
      <c r="DL14" s="107" t="str">
        <f>IF(DM14&lt;&gt;"",MAX($DL$3:DL13)+1,"")</f>
        <v/>
      </c>
      <c r="DM14" s="107" t="str">
        <f>IF(OR(INDEX(Photos!$B$3:$B$502,ROW(DM14)-ROW($DM$3),1)="", ISNUMBER(MATCH(INDEX(Photos!$B$3:$B$502,ROW(DM14)-ROW($DM$3),1),$BJ$4:$BJ$503,0))),"",INDEX(Photos!$B$3:$B$502,ROW(DM14)-ROW($DM$3),1) )</f>
        <v/>
      </c>
      <c r="DN14" s="107" t="str">
        <f t="shared" si="45"/>
        <v>Seaun</v>
      </c>
      <c r="DS14" s="112" t="str">
        <f t="shared" si="46"/>
        <v>3-2</v>
      </c>
      <c r="DT14" s="112">
        <f>IFERROR(IF(CT14="","", COUNTIF($DS$4:DS14,DS14)-1),"2")</f>
        <v>0</v>
      </c>
      <c r="DU14" s="111">
        <f t="shared" si="47"/>
        <v>0</v>
      </c>
      <c r="DV14" s="111">
        <f t="shared" si="48"/>
        <v>0</v>
      </c>
      <c r="DW14" s="145">
        <f t="shared" si="49"/>
        <v>0</v>
      </c>
      <c r="DX14" s="111">
        <f t="shared" si="50"/>
        <v>0</v>
      </c>
      <c r="DY14" s="111">
        <f t="shared" si="51"/>
        <v>0</v>
      </c>
      <c r="DZ14" s="111">
        <f t="shared" si="52"/>
        <v>0</v>
      </c>
      <c r="EA14" s="111">
        <f t="shared" si="53"/>
        <v>0</v>
      </c>
      <c r="EB14" s="111">
        <f t="shared" si="54"/>
        <v>0</v>
      </c>
    </row>
    <row r="15" spans="1:136" x14ac:dyDescent="0.25">
      <c r="B15" s="117">
        <f>IF(P15&lt;&gt;"",MAX(B$3:$B14)+1,"")</f>
        <v>12</v>
      </c>
      <c r="C15" s="141" t="str">
        <f>IF(D15&lt;&gt;"",MAX(C$3:$C14)+1,"")</f>
        <v/>
      </c>
      <c r="D15" s="115" t="str">
        <f>IF(LEN(Q15)&gt;1,IF(ISNUMBER(MATCH(Q15&amp;" ─ "&amp;P15, $D$2:D14,0)),"",P15&amp;" ─ "&amp;Q15),"")</f>
        <v/>
      </c>
      <c r="E15" s="117" t="str">
        <f>IF(F15&lt;&gt;"",MAX($E$3:E14)+1,"")</f>
        <v/>
      </c>
      <c r="F15" s="116" t="str">
        <f>IF(LEN(T15)&gt;1,IF(ISNUMBER(MATCH(T15&amp;" ─ "&amp;P15, $F$2:F14,0)),"",P15&amp;" ─ "&amp;T15),"")</f>
        <v/>
      </c>
      <c r="G15" s="93">
        <v>12</v>
      </c>
      <c r="H15" s="118" t="str">
        <f t="shared" si="97"/>
        <v>Sam</v>
      </c>
      <c r="I15" s="119" t="str">
        <f>IF(ISNUMBER(SEARCH("─",H15,1)),MAX($I$3:I14)+1,"")</f>
        <v/>
      </c>
      <c r="K15" s="211" t="str">
        <f>IF(LEN(INDEX(Dashboard!C$6:C$20,ROW(K15)-ROW(K$3),1))&lt;=1,"",INDEX(Dashboard!C$6:C$20,ROW(K15)-ROW(Q$3),1))</f>
        <v>Dona</v>
      </c>
      <c r="L15" s="211" t="str">
        <f>IF(LEN(INDEX(Dashboard!F$6:F$20,ROW(L15)-ROW(L$3),1))&lt;=1,"",INDEX(Dashboard!F$6:F$20,ROW(L15)-ROW(L$3),1))</f>
        <v/>
      </c>
      <c r="M15" s="144" t="str">
        <f t="shared" si="98"/>
        <v/>
      </c>
      <c r="N15" s="142" t="str">
        <f t="shared" si="99"/>
        <v/>
      </c>
      <c r="O15" s="102">
        <f>IF(P15="","",MAX($O$3:O14)+1)</f>
        <v>12</v>
      </c>
      <c r="P15" s="103" t="str">
        <f>IF(LEN(INDEX(Dashboard!B$6:B$505,ROW(P15)-ROW(P$3),1))&lt;=1,"",TRIM(INDEX(Dashboard!B$6:B$505,ROW(P15)-ROW(P$3),1)))</f>
        <v>Sam</v>
      </c>
      <c r="Q15" s="104" t="str">
        <f t="shared" si="100"/>
        <v>Dona</v>
      </c>
      <c r="R15" s="104" t="str">
        <f>IF(LEN(INDEX(Dashboard!D$6:D$505,ROW(R15)-ROW(R$3),1))&lt;=1,"",INDEX(Dashboard!D$6:D$505,ROW(R15)-ROW(R$3),1))</f>
        <v/>
      </c>
      <c r="S15" s="104" t="str">
        <f>IF(LEN(INDEX(Dashboard!E$6:E$505,ROW(S15)-ROW(S$3),1))&lt;=1,"",INDEX(Dashboard!E$6:E$505,ROW(S15)-ROW(S$3),1))</f>
        <v/>
      </c>
      <c r="T15" s="104" t="str">
        <f t="shared" si="101"/>
        <v/>
      </c>
      <c r="U15" s="104" t="str">
        <f t="shared" si="102"/>
        <v/>
      </c>
      <c r="V15" s="104" t="str">
        <f t="shared" si="103"/>
        <v/>
      </c>
      <c r="W15" s="106" t="str">
        <f t="shared" si="104"/>
        <v/>
      </c>
      <c r="X15" s="106" t="str">
        <f t="shared" si="105"/>
        <v/>
      </c>
      <c r="Y15" s="106">
        <f t="shared" si="106"/>
        <v>3</v>
      </c>
      <c r="Z15" s="106">
        <f t="shared" si="107"/>
        <v>3</v>
      </c>
      <c r="AA15" s="106" t="str">
        <f t="shared" si="108"/>
        <v/>
      </c>
      <c r="AB15" s="106">
        <f t="shared" si="109"/>
        <v>3</v>
      </c>
      <c r="AC15" s="106">
        <f t="shared" si="110"/>
        <v>3</v>
      </c>
      <c r="AD15" s="106">
        <f t="shared" si="111"/>
        <v>3</v>
      </c>
      <c r="AE15" s="106" t="str">
        <f t="shared" si="112"/>
        <v/>
      </c>
      <c r="AF15" s="106">
        <f t="shared" si="113"/>
        <v>3</v>
      </c>
      <c r="AG15" s="106">
        <f t="shared" si="114"/>
        <v>3</v>
      </c>
      <c r="AH15" s="106">
        <f t="shared" si="115"/>
        <v>3</v>
      </c>
      <c r="AI15" s="106" t="str">
        <f t="shared" si="116"/>
        <v/>
      </c>
      <c r="AJ15" s="106">
        <f t="shared" si="117"/>
        <v>3</v>
      </c>
      <c r="AK15" s="106" t="str">
        <f t="shared" si="118"/>
        <v/>
      </c>
      <c r="AL15" s="106">
        <f t="shared" si="119"/>
        <v>3</v>
      </c>
      <c r="AM15" s="106">
        <f t="shared" si="120"/>
        <v>3</v>
      </c>
      <c r="AN15" s="106">
        <f t="shared" si="121"/>
        <v>3</v>
      </c>
      <c r="AO15" s="106" t="str">
        <f t="shared" si="122"/>
        <v/>
      </c>
      <c r="AP15" s="106">
        <f t="shared" si="123"/>
        <v>3</v>
      </c>
      <c r="AQ15" s="106" t="str">
        <f t="shared" si="124"/>
        <v/>
      </c>
      <c r="AR15" s="106">
        <f t="shared" si="125"/>
        <v>3</v>
      </c>
      <c r="AS15" s="106">
        <f t="shared" si="126"/>
        <v>3</v>
      </c>
      <c r="AT15" s="106">
        <f t="shared" si="127"/>
        <v>3</v>
      </c>
      <c r="AU15" s="106" t="str">
        <f t="shared" si="128"/>
        <v/>
      </c>
      <c r="AV15" s="106">
        <f t="shared" si="129"/>
        <v>3</v>
      </c>
      <c r="AW15" s="106" t="str">
        <f t="shared" si="130"/>
        <v/>
      </c>
      <c r="AX15" s="106">
        <f t="shared" si="131"/>
        <v>3</v>
      </c>
      <c r="AY15" s="106">
        <f t="shared" si="132"/>
        <v>3</v>
      </c>
      <c r="AZ15" s="106">
        <f t="shared" si="133"/>
        <v>3</v>
      </c>
      <c r="BA15" s="106">
        <f t="shared" si="134"/>
        <v>3</v>
      </c>
      <c r="BB15" s="106" t="str">
        <f t="shared" si="135"/>
        <v>s</v>
      </c>
      <c r="BC15" s="106">
        <f t="shared" si="136"/>
        <v>8</v>
      </c>
      <c r="BD15" s="180">
        <f>IF(OR(P15="",BA15=""),"",IF(BB15="",MAX($BA$4:$BA$503)-BA15+1-COUNTIF($BA$4:BA15,BA15)/1000,INDEX($BD$4:$BD$503,BC15,1)-COUNTIF($BA$4:BA15,BA15)/1000000))</f>
        <v>1.997994</v>
      </c>
      <c r="BE15" s="181">
        <f t="shared" si="137"/>
        <v>9</v>
      </c>
      <c r="BF15" s="181">
        <f>IFERROR(IF(BB15="",BD15-BE15*100,INDEX($BF$4:$BF$503,BC15,1)-COUNTIF($BA$4:BA15,BA15)/1000000),"")</f>
        <v>-798.00200599999994</v>
      </c>
      <c r="BG15" s="179">
        <f t="shared" si="138"/>
        <v>9</v>
      </c>
      <c r="BI15" s="120">
        <f t="shared" si="160"/>
        <v>10</v>
      </c>
      <c r="BJ15" s="121" t="str">
        <f t="shared" si="161"/>
        <v>Jacob</v>
      </c>
      <c r="BK15" s="122" t="str">
        <f t="shared" si="162"/>
        <v/>
      </c>
      <c r="BL15" s="122" t="str">
        <f t="shared" si="163"/>
        <v/>
      </c>
      <c r="BM15" s="122" t="str">
        <f t="shared" si="164"/>
        <v>Brother</v>
      </c>
      <c r="BN15" s="122" t="str">
        <f t="shared" si="165"/>
        <v>Emil</v>
      </c>
      <c r="BO15" s="122" t="str">
        <f t="shared" si="166"/>
        <v>Monica</v>
      </c>
      <c r="BP15" s="123">
        <f t="shared" si="167"/>
        <v>2</v>
      </c>
      <c r="BQ15" s="122" t="str">
        <f t="shared" si="168"/>
        <v>Emil</v>
      </c>
      <c r="BR15" s="123" t="str">
        <f t="shared" si="169"/>
        <v/>
      </c>
      <c r="BS15" s="123" t="str">
        <f t="shared" si="170"/>
        <v/>
      </c>
      <c r="BU15" s="124">
        <f t="shared" si="139"/>
        <v>12</v>
      </c>
      <c r="BV15" s="106">
        <f t="shared" si="140"/>
        <v>3</v>
      </c>
      <c r="BW15" s="106">
        <f t="shared" si="141"/>
        <v>4</v>
      </c>
      <c r="BX15" s="106" t="str">
        <f t="shared" si="24"/>
        <v/>
      </c>
      <c r="BY15" s="106">
        <f t="shared" si="142"/>
        <v>3</v>
      </c>
      <c r="BZ15" s="106">
        <f t="shared" si="143"/>
        <v>0</v>
      </c>
      <c r="CA15" s="106">
        <f t="shared" si="144"/>
        <v>0</v>
      </c>
      <c r="CB15" s="106">
        <f t="shared" si="145"/>
        <v>0</v>
      </c>
      <c r="CC15" s="157">
        <f t="shared" si="146"/>
        <v>0</v>
      </c>
      <c r="CD15" s="157">
        <f t="array" ref="CD15">IF(BU15="xxx","",SUM(IF(BJ15=$BQ$4:$BQ$503,$CC$4:$CC$503,0))+IF(INDEX($BN$4:$BN$503,MATCH(BK15,$BJ$4:$BJ$503,0))="",0,-1+SUM(IF($BN$4:$BN$503=INDEX($BN$4:$BN$503,MATCH(BK15,$BJ$4:$BJ$503,0),1),1,0))))</f>
        <v>0</v>
      </c>
      <c r="CE15" s="106">
        <f xml:space="preserve"> IF(BI15="","",IF(OR(BV15="xxx", BR15="s",BR15="es",BR15="ess"),"xxx",COUNTIFS($BQ$3:BQ14,BQ15,$BR$3:BR14,"")))</f>
        <v>2</v>
      </c>
      <c r="CF15" s="106">
        <f>IFERROR(IF(ISNUMBER(BV15), IF(ISNUMBER(MATCH(BV15,$BV$4:BV14,0)),INDEX($CF$4:CF14, MATCH(BV15,$BV$4:BV14,0),1),IF(AND(BR15="",INDEX($BR$4:$BR$503,BV15,1)=""),
IF(INDEX($BL$4:$BL$503,BV15,1)="",0,IFERROR(IF(INDEX($BR$4:$BR$503,BW15,1)="es",COUNTIF($BV$4:$BV$503,BW15),0),0)+IF(ISNUMBER(BV15),SUMIFS($CH$4:$CH$503,$BV$4:$BV$503,"&lt;&gt;"&amp;BV15,$BW$4:$BW$503,BV15),0)),0)),0),0)</f>
        <v>0</v>
      </c>
      <c r="CG15" s="106">
        <f t="shared" si="147"/>
        <v>5</v>
      </c>
      <c r="CH15" s="106">
        <f t="shared" si="31"/>
        <v>1</v>
      </c>
      <c r="CI15" s="106">
        <f t="shared" si="32"/>
        <v>1</v>
      </c>
      <c r="CJ15" s="106" t="str">
        <f t="shared" si="33"/>
        <v/>
      </c>
      <c r="CK15" s="106">
        <f t="shared" si="88"/>
        <v>1</v>
      </c>
      <c r="CL15" s="156" t="str">
        <f>IFERROR(IF(AND(CK15=0,BR15="",IF(INDEX($BR$4:$BR$503,BV15,1)="es", CB15=0,CB15&lt;=1),IFERROR(INDEX($CK$4:CK14,MATCH(BV15,$BX$4:BX14,0),1),0)=0),"Y",""),"")</f>
        <v/>
      </c>
      <c r="CM15" s="155">
        <f t="array" ref="CM15">IF(BI15="","",IF(BY15="xxx","xxx",IF(OR(BR15="s",BR15="es",BR15="ess"),0,IF(MAX(BZ15,CA15)=0,1,
MAX(CH15,CI15,IF(CJ15=0,MAX(IF($BQ$4:BQ513=BJ15,$CI$4:$CI513,0)),SUMIF($BQ$4:$BQ$503,BJ15,$CM$4:$CM$503)))))))</f>
        <v>1</v>
      </c>
      <c r="CN15" s="125" t="str">
        <f t="shared" si="148"/>
        <v/>
      </c>
      <c r="CO15" s="126" t="str">
        <f t="shared" si="149"/>
        <v/>
      </c>
      <c r="CP15" s="123">
        <f>IFERROR(IF(BI15="","",IF(OR(BR15&lt;&gt;"",BY15="xxx",AND(BV15="xxx",BY15&gt;1)),"xxx",
IF(AND(BR15="",BL15&lt;&gt;"",colapseOpt&lt;&gt;"Y"),1,0)+
IFERROR(IF(INDEX($CP$4:$CP$503,BV15,1)="xxx", IF(INDEX($CP$4:$CP$503,BW15,1)="xxx",
IF(SUM(IF(BN15&amp;BO15=$BN$4:$BN$503&amp;$BO$4:$BO$503,1,0))&gt;1,"x", 0), INDEX($CP$4:$CP$503,BW15,1)),
INDEX($CP$4:$CP$503,BV15,1)),0)+SUMIF($BQ$3:BQ14,BQ15,$CM$3:CM14)+ IF(AND(colapseOpt="Y",ISNUMBER(CE15),CJ15=0),CF15,0 )+ IF(colapseOpt&lt;&gt;"Y",CF15,0) -IFERROR(IF(AND(colapseOpt&lt;&gt;"Y",INDEX($BL$4:$BL$503,BV15,1)&lt;&gt;""),1,0),0)
-IFERROR(AND(IF(INDEX($BL$4:$BL$503,BV15,1)="", CL15="Y"),0,1),0))),"yyy")</f>
        <v>4</v>
      </c>
      <c r="CQ15" s="127">
        <f t="shared" si="36"/>
        <v>4</v>
      </c>
      <c r="CR15" s="123" t="str">
        <f t="array" ref="CR15">IF(CP15="yyy",IF(MATCH(BN15&amp;BO15,$BN$4:$BN$503&amp;$BO$4:$BO$503,0)=(ROW(CR15)-3),"", MATCH(BN15&amp;BO15,$BN$4:$BN$503&amp;$BO$4:$BO$503,0)),"")</f>
        <v/>
      </c>
      <c r="CT15" s="128">
        <f t="array" ref="CT15" xml:space="preserve"> IF(BI15="","",IF(AND(colapseOpt="Y",CL15="Y",ISNUMBER(CE15)),INDEX($CT$4:$CT$503,BV15,1), CQ15-$CT$2 + IF(AND(CA15:CE15=0,CG15=1,ISNUMBER(BW15),BO15&lt;&gt;""),0.5,0))  )</f>
        <v>4</v>
      </c>
      <c r="CU15" s="129">
        <f t="shared" si="150"/>
        <v>2</v>
      </c>
      <c r="CV15" s="130" t="str">
        <f t="shared" si="151"/>
        <v>Jacob</v>
      </c>
      <c r="CW15" s="131" t="str">
        <f t="shared" si="152"/>
        <v>Jacob
Brother</v>
      </c>
      <c r="CX15" s="131" t="str">
        <f t="shared" si="153"/>
        <v>Emil</v>
      </c>
      <c r="CY15" s="131" t="str">
        <f t="shared" si="154"/>
        <v>Monica</v>
      </c>
      <c r="CZ15" s="131" t="str">
        <f t="shared" si="155"/>
        <v>Emil ─ Monica</v>
      </c>
      <c r="DA15" s="132">
        <f>IF(CV15="","",IFERROR(MATCH(CV15,Photos!$B$3:$B$502,0),501))</f>
        <v>14</v>
      </c>
      <c r="DC15" s="133" t="str">
        <f>IF(MAX($DC$3:DC14)&lt;$I$2,MAX($DC$3:DC14)+1,"")</f>
        <v/>
      </c>
      <c r="DD15" s="131" t="str">
        <f t="shared" si="156"/>
        <v/>
      </c>
      <c r="DE15" s="131" t="str">
        <f t="shared" si="157"/>
        <v/>
      </c>
      <c r="DF15" s="134" t="str">
        <f t="shared" si="158"/>
        <v/>
      </c>
      <c r="DG15" s="132" t="str">
        <f t="shared" si="159"/>
        <v/>
      </c>
      <c r="DL15" s="107" t="str">
        <f>IF(DM15&lt;&gt;"",MAX($DL$3:DL14)+1,"")</f>
        <v/>
      </c>
      <c r="DM15" s="107" t="str">
        <f>IF(OR(INDEX(Photos!$B$3:$B$502,ROW(DM15)-ROW($DM$3),1)="", ISNUMBER(MATCH(INDEX(Photos!$B$3:$B$502,ROW(DM15)-ROW($DM$3),1),$BJ$4:$BJ$503,0))),"",INDEX(Photos!$B$3:$B$502,ROW(DM15)-ROW($DM$3),1) )</f>
        <v/>
      </c>
      <c r="DN15" s="107" t="str">
        <f t="shared" si="45"/>
        <v>Jacob</v>
      </c>
      <c r="DS15" s="112" t="str">
        <f t="shared" si="46"/>
        <v>4-2</v>
      </c>
      <c r="DT15" s="112">
        <f>IFERROR(IF(CT15="","", COUNTIF($DS$4:DS15,DS15)-1),"2")</f>
        <v>0</v>
      </c>
      <c r="DU15" s="111">
        <f t="shared" si="47"/>
        <v>0</v>
      </c>
      <c r="DV15" s="111">
        <f t="shared" si="48"/>
        <v>0</v>
      </c>
      <c r="DW15" s="145">
        <f t="shared" si="49"/>
        <v>0</v>
      </c>
      <c r="DX15" s="111">
        <f t="shared" si="50"/>
        <v>0</v>
      </c>
      <c r="DY15" s="111">
        <f t="shared" si="51"/>
        <v>0</v>
      </c>
      <c r="DZ15" s="111">
        <f t="shared" si="52"/>
        <v>0</v>
      </c>
      <c r="EA15" s="111">
        <f t="shared" si="53"/>
        <v>0</v>
      </c>
      <c r="EB15" s="111">
        <f t="shared" si="54"/>
        <v>0</v>
      </c>
    </row>
    <row r="16" spans="1:136" x14ac:dyDescent="0.25">
      <c r="B16" s="117">
        <f>IF(P16&lt;&gt;"",MAX(B$3:$B15)+1,"")</f>
        <v>13</v>
      </c>
      <c r="C16" s="141" t="str">
        <f>IF(D16&lt;&gt;"",MAX(C$3:$C15)+1,"")</f>
        <v/>
      </c>
      <c r="D16" s="115" t="str">
        <f>IF(LEN(Q16)&gt;1,IF(ISNUMBER(MATCH(Q16&amp;" ─ "&amp;P16, $D$2:D15,0)),"",P16&amp;" ─ "&amp;Q16),"")</f>
        <v/>
      </c>
      <c r="E16" s="117" t="str">
        <f>IF(F16&lt;&gt;"",MAX($E$3:E15)+1,"")</f>
        <v/>
      </c>
      <c r="F16" s="116" t="str">
        <f>IF(LEN(T16)&gt;1,IF(ISNUMBER(MATCH(T16&amp;" ─ "&amp;P16, $F$2:F15,0)),"",P16&amp;" ─ "&amp;T16),"")</f>
        <v/>
      </c>
      <c r="G16" s="93">
        <v>13</v>
      </c>
      <c r="H16" s="118" t="str">
        <f t="shared" si="97"/>
        <v>Nifi</v>
      </c>
      <c r="I16" s="119" t="str">
        <f>IF(ISNUMBER(SEARCH("─",H16,1)),MAX($I$3:I15)+1,"")</f>
        <v/>
      </c>
      <c r="K16" s="211" t="str">
        <f>IF(LEN(INDEX(Dashboard!C$6:C$20,ROW(K16)-ROW(K$3),1))&lt;=1,"",INDEX(Dashboard!C$6:C$20,ROW(K16)-ROW(Q$3),1))</f>
        <v/>
      </c>
      <c r="L16" s="211" t="str">
        <f>IF(LEN(INDEX(Dashboard!F$6:F$20,ROW(L16)-ROW(L$3),1))&lt;=1,"",INDEX(Dashboard!F$6:F$20,ROW(L16)-ROW(L$3),1))</f>
        <v/>
      </c>
      <c r="M16" s="144" t="str">
        <f t="shared" si="98"/>
        <v/>
      </c>
      <c r="N16" s="142" t="str">
        <f t="shared" si="99"/>
        <v/>
      </c>
      <c r="O16" s="102">
        <f>IF(P16="","",MAX($O$3:O15)+1)</f>
        <v>13</v>
      </c>
      <c r="P16" s="103" t="str">
        <f>IF(LEN(INDEX(Dashboard!B$6:B$505,ROW(P16)-ROW(P$3),1))&lt;=1,"",TRIM(INDEX(Dashboard!B$6:B$505,ROW(P16)-ROW(P$3),1)))</f>
        <v>Nifi</v>
      </c>
      <c r="Q16" s="104" t="str">
        <f t="shared" si="100"/>
        <v/>
      </c>
      <c r="R16" s="104" t="str">
        <f>IF(LEN(INDEX(Dashboard!D$6:D$505,ROW(R16)-ROW(R$3),1))&lt;=1,"",INDEX(Dashboard!D$6:D$505,ROW(R16)-ROW(R$3),1))</f>
        <v>Johana ─ Seaun</v>
      </c>
      <c r="S16" s="104" t="str">
        <f>IF(LEN(INDEX(Dashboard!E$6:E$505,ROW(S16)-ROW(S$3),1))&lt;=1,"",INDEX(Dashboard!E$6:E$505,ROW(S16)-ROW(S$3),1))</f>
        <v/>
      </c>
      <c r="T16" s="104" t="str">
        <f t="shared" si="101"/>
        <v/>
      </c>
      <c r="U16" s="104" t="str">
        <f t="shared" si="102"/>
        <v>Johana</v>
      </c>
      <c r="V16" s="104" t="str">
        <f t="shared" si="103"/>
        <v>Seaun</v>
      </c>
      <c r="W16" s="106" t="str">
        <f t="shared" si="104"/>
        <v/>
      </c>
      <c r="X16" s="106">
        <f t="shared" si="105"/>
        <v>4</v>
      </c>
      <c r="Y16" s="106" t="str">
        <f t="shared" si="106"/>
        <v/>
      </c>
      <c r="Z16" s="106">
        <f t="shared" si="107"/>
        <v>4</v>
      </c>
      <c r="AA16" s="106" t="str">
        <f t="shared" si="108"/>
        <v/>
      </c>
      <c r="AB16" s="106">
        <f t="shared" si="109"/>
        <v>4</v>
      </c>
      <c r="AC16" s="106" t="str">
        <f t="shared" si="110"/>
        <v/>
      </c>
      <c r="AD16" s="106">
        <f t="shared" si="111"/>
        <v>4</v>
      </c>
      <c r="AE16" s="106">
        <f t="shared" si="112"/>
        <v>4</v>
      </c>
      <c r="AF16" s="106">
        <f t="shared" si="113"/>
        <v>4</v>
      </c>
      <c r="AG16" s="106" t="str">
        <f t="shared" si="114"/>
        <v/>
      </c>
      <c r="AH16" s="106">
        <f t="shared" si="115"/>
        <v>4</v>
      </c>
      <c r="AI16" s="106" t="str">
        <f t="shared" si="116"/>
        <v/>
      </c>
      <c r="AJ16" s="106">
        <f t="shared" si="117"/>
        <v>4</v>
      </c>
      <c r="AK16" s="106">
        <f t="shared" si="118"/>
        <v>4</v>
      </c>
      <c r="AL16" s="106">
        <f t="shared" si="119"/>
        <v>4</v>
      </c>
      <c r="AM16" s="106" t="str">
        <f t="shared" si="120"/>
        <v/>
      </c>
      <c r="AN16" s="106">
        <f t="shared" si="121"/>
        <v>4</v>
      </c>
      <c r="AO16" s="106" t="str">
        <f t="shared" si="122"/>
        <v/>
      </c>
      <c r="AP16" s="106">
        <f t="shared" si="123"/>
        <v>4</v>
      </c>
      <c r="AQ16" s="106">
        <f t="shared" si="124"/>
        <v>4</v>
      </c>
      <c r="AR16" s="106">
        <f t="shared" si="125"/>
        <v>4</v>
      </c>
      <c r="AS16" s="106" t="str">
        <f t="shared" si="126"/>
        <v/>
      </c>
      <c r="AT16" s="106">
        <f t="shared" si="127"/>
        <v>4</v>
      </c>
      <c r="AU16" s="106" t="str">
        <f t="shared" si="128"/>
        <v/>
      </c>
      <c r="AV16" s="106">
        <f t="shared" si="129"/>
        <v>4</v>
      </c>
      <c r="AW16" s="106">
        <f t="shared" si="130"/>
        <v>4</v>
      </c>
      <c r="AX16" s="106">
        <f t="shared" si="131"/>
        <v>4</v>
      </c>
      <c r="AY16" s="106" t="str">
        <f t="shared" si="132"/>
        <v/>
      </c>
      <c r="AZ16" s="106">
        <f t="shared" si="133"/>
        <v>4</v>
      </c>
      <c r="BA16" s="106">
        <f t="shared" si="134"/>
        <v>4</v>
      </c>
      <c r="BB16" s="106" t="str">
        <f t="shared" si="135"/>
        <v/>
      </c>
      <c r="BC16" s="106" t="str">
        <f t="shared" si="136"/>
        <v/>
      </c>
      <c r="BD16" s="180">
        <f>IF(OR(P16="",BA16=""),"",IF(BB16="",MAX($BA$4:$BA$503)-BA16+1-COUNTIF($BA$4:BA16,BA16)/1000,INDEX($BD$4:$BD$503,BC16,1)-COUNTIF($BA$4:BA16,BA16)/1000000))</f>
        <v>0.999</v>
      </c>
      <c r="BE16" s="181">
        <f t="shared" si="137"/>
        <v>13</v>
      </c>
      <c r="BF16" s="181">
        <f>IFERROR(IF(BB16="",BD16-BE16*100,INDEX($BF$4:$BF$503,BC16,1)-COUNTIF($BA$4:BA16,BA16)/1000000),"")</f>
        <v>-1299.001</v>
      </c>
      <c r="BG16" s="179">
        <f t="shared" si="138"/>
        <v>13</v>
      </c>
      <c r="BI16" s="120">
        <f t="shared" si="160"/>
        <v>13</v>
      </c>
      <c r="BJ16" s="121" t="str">
        <f t="shared" si="161"/>
        <v>Nifi</v>
      </c>
      <c r="BK16" s="122" t="str">
        <f t="shared" si="162"/>
        <v/>
      </c>
      <c r="BL16" s="122" t="str">
        <f t="shared" si="163"/>
        <v/>
      </c>
      <c r="BM16" s="122" t="str">
        <f t="shared" si="164"/>
        <v/>
      </c>
      <c r="BN16" s="122" t="str">
        <f t="shared" si="165"/>
        <v>Johana</v>
      </c>
      <c r="BO16" s="122" t="str">
        <f t="shared" si="166"/>
        <v>Seaun</v>
      </c>
      <c r="BP16" s="123">
        <f t="shared" si="167"/>
        <v>2</v>
      </c>
      <c r="BQ16" s="122" t="str">
        <f t="shared" si="168"/>
        <v>Johana</v>
      </c>
      <c r="BR16" s="123" t="str">
        <f t="shared" si="169"/>
        <v/>
      </c>
      <c r="BS16" s="123" t="str">
        <f t="shared" si="170"/>
        <v/>
      </c>
      <c r="BU16" s="124">
        <f t="shared" si="139"/>
        <v>13</v>
      </c>
      <c r="BV16" s="106">
        <f t="shared" si="140"/>
        <v>10</v>
      </c>
      <c r="BW16" s="106">
        <f t="shared" si="141"/>
        <v>11</v>
      </c>
      <c r="BX16" s="106" t="str">
        <f t="shared" si="24"/>
        <v/>
      </c>
      <c r="BY16" s="106">
        <f t="shared" si="142"/>
        <v>4</v>
      </c>
      <c r="BZ16" s="106">
        <f t="shared" si="143"/>
        <v>0</v>
      </c>
      <c r="CA16" s="106">
        <f t="shared" si="144"/>
        <v>0</v>
      </c>
      <c r="CB16" s="106">
        <f t="shared" si="145"/>
        <v>0</v>
      </c>
      <c r="CC16" s="157">
        <f t="shared" si="146"/>
        <v>0</v>
      </c>
      <c r="CD16" s="157">
        <f t="array" ref="CD16">IF(BU16="xxx","",SUM(IF(BJ16=$BQ$4:$BQ$503,$CC$4:$CC$503,0))+IF(INDEX($BN$4:$BN$503,MATCH(BK16,$BJ$4:$BJ$503,0))="",0,-1+SUM(IF($BN$4:$BN$503=INDEX($BN$4:$BN$503,MATCH(BK16,$BJ$4:$BJ$503,0),1),1,0))))</f>
        <v>0</v>
      </c>
      <c r="CE16" s="106">
        <f xml:space="preserve"> IF(BI16="","",IF(OR(BV16="xxx", BR16="s",BR16="es",BR16="ess"),"xxx",COUNTIFS($BQ$3:BQ15,BQ16,$BR$3:BR15,"")))</f>
        <v>0</v>
      </c>
      <c r="CF16" s="106">
        <f>IFERROR(IF(ISNUMBER(BV16), IF(ISNUMBER(MATCH(BV16,$BV$4:BV15,0)),INDEX($CF$4:CF15, MATCH(BV16,$BV$4:BV15,0),1),IF(AND(BR16="",INDEX($BR$4:$BR$503,BV16,1)=""),
IF(INDEX($BL$4:$BL$503,BV16,1)="",0,IFERROR(IF(INDEX($BR$4:$BR$503,BW16,1)="es",COUNTIF($BV$4:$BV$503,BW16),0),0)+IF(ISNUMBER(BV16),SUMIFS($CH$4:$CH$503,$BV$4:$BV$503,"&lt;&gt;"&amp;BV16,$BW$4:$BW$503,BV16),0)),0)),0),0)</f>
        <v>0</v>
      </c>
      <c r="CG16" s="106">
        <f t="shared" si="147"/>
        <v>1</v>
      </c>
      <c r="CH16" s="106">
        <f t="shared" si="31"/>
        <v>1</v>
      </c>
      <c r="CI16" s="106">
        <f t="shared" si="32"/>
        <v>1</v>
      </c>
      <c r="CJ16" s="106" t="str">
        <f t="shared" si="33"/>
        <v/>
      </c>
      <c r="CK16" s="106">
        <f t="shared" si="88"/>
        <v>0</v>
      </c>
      <c r="CL16" s="156" t="str">
        <f>IFERROR(IF(AND(CK16=0,BR16="",IF(INDEX($BR$4:$BR$503,BV16,1)="es", CB16=0,CB16&lt;=1),IFERROR(INDEX($CK$4:CK15,MATCH(BV16,$BX$4:BX15,0),1),0)=0),"Y",""),"")</f>
        <v>Y</v>
      </c>
      <c r="CM16" s="155">
        <f t="array" ref="CM16">IF(BI16="","",IF(BY16="xxx","xxx",IF(OR(BR16="s",BR16="es",BR16="ess"),0,IF(MAX(BZ16,CA16)=0,1,
MAX(CH16,CI16,IF(CJ16=0,MAX(IF($BQ$4:BQ514=BJ16,$CI$4:$CI514,0)),SUMIF($BQ$4:$BQ$503,BJ16,$CM$4:$CM$503)))))))</f>
        <v>1</v>
      </c>
      <c r="CN16" s="125" t="str">
        <f t="shared" si="148"/>
        <v/>
      </c>
      <c r="CO16" s="126" t="str">
        <f t="shared" si="149"/>
        <v/>
      </c>
      <c r="CP16" s="123">
        <f>IFERROR(IF(BI16="","",IF(OR(BR16&lt;&gt;"",BY16="xxx",AND(BV16="xxx",BY16&gt;1)),"xxx",
IF(AND(BR16="",BL16&lt;&gt;"",colapseOpt&lt;&gt;"Y"),1,0)+
IFERROR(IF(INDEX($CP$4:$CP$503,BV16,1)="xxx", IF(INDEX($CP$4:$CP$503,BW16,1)="xxx",
IF(SUM(IF(BN16&amp;BO16=$BN$4:$BN$503&amp;$BO$4:$BO$503,1,0))&gt;1,"x", 0), INDEX($CP$4:$CP$503,BW16,1)),
INDEX($CP$4:$CP$503,BV16,1)),0)+SUMIF($BQ$3:BQ15,BQ16,$CM$3:CM15)+ IF(AND(colapseOpt="Y",ISNUMBER(CE16),CJ16=0),CF16,0 )+ IF(colapseOpt&lt;&gt;"Y",CF16,0) -IFERROR(IF(AND(colapseOpt&lt;&gt;"Y",INDEX($BL$4:$BL$503,BV16,1)&lt;&gt;""),1,0),0)
-IFERROR(AND(IF(INDEX($BL$4:$BL$503,BV16,1)="", CL16="Y"),0,1),0))),"yyy")</f>
        <v>2</v>
      </c>
      <c r="CQ16" s="127">
        <f t="shared" si="36"/>
        <v>2</v>
      </c>
      <c r="CR16" s="123" t="str">
        <f t="array" ref="CR16">IF(CP16="yyy",IF(MATCH(BN16&amp;BO16,$BN$4:$BN$503&amp;$BO$4:$BO$503,0)=(ROW(CR16)-3),"", MATCH(BN16&amp;BO16,$BN$4:$BN$503&amp;$BO$4:$BO$503,0)),"")</f>
        <v/>
      </c>
      <c r="CT16" s="128">
        <f t="array" ref="CT16" xml:space="preserve"> IF(BI16="","",IF(AND(colapseOpt="Y",CL16="Y",ISNUMBER(CE16)),INDEX($CT$4:$CT$503,BV16,1), CQ16-$CT$2 + IF(AND(CA16:CE16=0,CG16=1,ISNUMBER(BW16),BO16&lt;&gt;""),0.5,0))  )</f>
        <v>2.5</v>
      </c>
      <c r="CU16" s="129">
        <f t="shared" si="150"/>
        <v>3</v>
      </c>
      <c r="CV16" s="130" t="str">
        <f t="shared" si="151"/>
        <v>Nifi</v>
      </c>
      <c r="CW16" s="131" t="str">
        <f t="shared" si="152"/>
        <v>Nifi</v>
      </c>
      <c r="CX16" s="131" t="str">
        <f t="shared" si="153"/>
        <v>Johana</v>
      </c>
      <c r="CY16" s="131" t="str">
        <f t="shared" si="154"/>
        <v>Seaun</v>
      </c>
      <c r="CZ16" s="131" t="str">
        <f t="shared" si="155"/>
        <v>Johana ─ Seaun</v>
      </c>
      <c r="DA16" s="132">
        <f>IF(CV16="","",IFERROR(MATCH(CV16,Photos!$B$3:$B$502,0),501))</f>
        <v>13</v>
      </c>
      <c r="DC16" s="133" t="str">
        <f>IF(MAX($DC$3:DC15)&lt;$I$2,MAX($DC$3:DC15)+1,"")</f>
        <v/>
      </c>
      <c r="DD16" s="131" t="str">
        <f t="shared" si="156"/>
        <v/>
      </c>
      <c r="DE16" s="131" t="str">
        <f t="shared" si="157"/>
        <v/>
      </c>
      <c r="DF16" s="134" t="str">
        <f t="shared" si="158"/>
        <v/>
      </c>
      <c r="DG16" s="132" t="str">
        <f t="shared" si="159"/>
        <v/>
      </c>
      <c r="DL16" s="107" t="str">
        <f>IF(DM16&lt;&gt;"",MAX($DL$3:DL15)+1,"")</f>
        <v/>
      </c>
      <c r="DM16" s="107" t="str">
        <f>IF(OR(INDEX(Photos!$B$3:$B$502,ROW(DM16)-ROW($DM$3),1)="", ISNUMBER(MATCH(INDEX(Photos!$B$3:$B$502,ROW(DM16)-ROW($DM$3),1),$BJ$4:$BJ$503,0))),"",INDEX(Photos!$B$3:$B$502,ROW(DM16)-ROW($DM$3),1) )</f>
        <v/>
      </c>
      <c r="DN16" s="107" t="str">
        <f t="shared" si="45"/>
        <v>Nifi</v>
      </c>
      <c r="DS16" s="112" t="str">
        <f t="shared" si="46"/>
        <v>2,5-3</v>
      </c>
      <c r="DT16" s="112">
        <f>IFERROR(IF(CT16="","", COUNTIF($DS$4:DS16,DS16)-1),"2")</f>
        <v>0</v>
      </c>
      <c r="DU16" s="111">
        <f t="shared" si="47"/>
        <v>0</v>
      </c>
      <c r="DV16" s="111">
        <f t="shared" si="48"/>
        <v>0</v>
      </c>
      <c r="DW16" s="145">
        <f t="shared" si="49"/>
        <v>0</v>
      </c>
      <c r="DX16" s="111">
        <f t="shared" si="50"/>
        <v>0</v>
      </c>
      <c r="DY16" s="111">
        <f t="shared" si="51"/>
        <v>0</v>
      </c>
      <c r="DZ16" s="111">
        <f t="shared" si="52"/>
        <v>0</v>
      </c>
      <c r="EA16" s="111">
        <f t="shared" si="53"/>
        <v>0</v>
      </c>
      <c r="EB16" s="111">
        <f t="shared" si="54"/>
        <v>0</v>
      </c>
    </row>
    <row r="17" spans="2:132" x14ac:dyDescent="0.25">
      <c r="B17" s="117" t="str">
        <f>IF(P17&lt;&gt;"",MAX(B$3:$B16)+1,"")</f>
        <v/>
      </c>
      <c r="C17" s="141" t="str">
        <f>IF(D17&lt;&gt;"",MAX(C$3:$C16)+1,"")</f>
        <v/>
      </c>
      <c r="D17" s="115" t="str">
        <f>IF(LEN(Q17)&gt;1,IF(ISNUMBER(MATCH(Q17&amp;" ─ "&amp;P17, $D$2:D16,0)),"",P17&amp;" ─ "&amp;Q17),"")</f>
        <v/>
      </c>
      <c r="E17" s="117" t="str">
        <f>IF(F17&lt;&gt;"",MAX($E$3:E16)+1,"")</f>
        <v/>
      </c>
      <c r="F17" s="116" t="str">
        <f>IF(LEN(T17)&gt;1,IF(ISNUMBER(MATCH(T17&amp;" ─ "&amp;P17, $F$2:F16,0)),"",P17&amp;" ─ "&amp;T17),"")</f>
        <v/>
      </c>
      <c r="G17" s="93">
        <v>14</v>
      </c>
      <c r="H17" s="118" t="str">
        <f t="shared" si="97"/>
        <v>Irene ─ Ted</v>
      </c>
      <c r="I17" s="119">
        <f>IF(ISNUMBER(SEARCH("─",H17,1)),MAX($I$3:I16)+1,"")</f>
        <v>1</v>
      </c>
      <c r="K17" s="211" t="str">
        <f>IF(LEN(INDEX(Dashboard!C$6:C$20,ROW(K17)-ROW(K$3),1))&lt;=1,"",INDEX(Dashboard!C$6:C$20,ROW(K17)-ROW(Q$3),1))</f>
        <v/>
      </c>
      <c r="L17" s="211" t="str">
        <f>IF(LEN(INDEX(Dashboard!F$6:F$20,ROW(L17)-ROW(L$3),1))&lt;=1,"",INDEX(Dashboard!F$6:F$20,ROW(L17)-ROW(L$3),1))</f>
        <v/>
      </c>
      <c r="M17" s="144" t="str">
        <f t="shared" si="98"/>
        <v/>
      </c>
      <c r="N17" s="142" t="str">
        <f t="shared" si="99"/>
        <v/>
      </c>
      <c r="O17" s="102" t="str">
        <f>IF(P17="","",MAX($O$3:O16)+1)</f>
        <v/>
      </c>
      <c r="P17" s="103" t="str">
        <f>IF(LEN(INDEX(Dashboard!B$6:B$505,ROW(P17)-ROW(P$3),1))&lt;=1,"",TRIM(INDEX(Dashboard!B$6:B$505,ROW(P17)-ROW(P$3),1)))</f>
        <v/>
      </c>
      <c r="Q17" s="104" t="str">
        <f t="shared" si="100"/>
        <v/>
      </c>
      <c r="R17" s="104" t="str">
        <f>IF(LEN(INDEX(Dashboard!D$6:D$505,ROW(R17)-ROW(R$3),1))&lt;=1,"",INDEX(Dashboard!D$6:D$505,ROW(R17)-ROW(R$3),1))</f>
        <v/>
      </c>
      <c r="S17" s="104" t="str">
        <f>IF(LEN(INDEX(Dashboard!E$6:E$505,ROW(S17)-ROW(S$3),1))&lt;=1,"",INDEX(Dashboard!E$6:E$505,ROW(S17)-ROW(S$3),1))</f>
        <v/>
      </c>
      <c r="T17" s="104" t="str">
        <f t="shared" si="101"/>
        <v/>
      </c>
      <c r="U17" s="104" t="str">
        <f t="shared" si="102"/>
        <v/>
      </c>
      <c r="V17" s="104" t="str">
        <f t="shared" si="103"/>
        <v/>
      </c>
      <c r="W17" s="106" t="str">
        <f t="shared" si="104"/>
        <v/>
      </c>
      <c r="X17" s="106" t="str">
        <f t="shared" si="105"/>
        <v/>
      </c>
      <c r="Y17" s="106" t="str">
        <f t="shared" si="106"/>
        <v/>
      </c>
      <c r="Z17" s="106" t="str">
        <f t="shared" si="107"/>
        <v/>
      </c>
      <c r="AA17" s="106" t="str">
        <f t="shared" si="108"/>
        <v/>
      </c>
      <c r="AB17" s="106" t="str">
        <f t="shared" si="109"/>
        <v/>
      </c>
      <c r="AC17" s="106" t="str">
        <f t="shared" si="110"/>
        <v/>
      </c>
      <c r="AD17" s="106" t="str">
        <f t="shared" si="111"/>
        <v/>
      </c>
      <c r="AE17" s="106" t="str">
        <f t="shared" si="112"/>
        <v/>
      </c>
      <c r="AF17" s="106" t="str">
        <f t="shared" si="113"/>
        <v/>
      </c>
      <c r="AG17" s="106" t="str">
        <f t="shared" si="114"/>
        <v/>
      </c>
      <c r="AH17" s="106" t="str">
        <f t="shared" si="115"/>
        <v/>
      </c>
      <c r="AI17" s="106" t="str">
        <f t="shared" si="116"/>
        <v/>
      </c>
      <c r="AJ17" s="106" t="str">
        <f t="shared" si="117"/>
        <v/>
      </c>
      <c r="AK17" s="106" t="str">
        <f t="shared" si="118"/>
        <v/>
      </c>
      <c r="AL17" s="106" t="str">
        <f t="shared" si="119"/>
        <v/>
      </c>
      <c r="AM17" s="106" t="str">
        <f t="shared" si="120"/>
        <v/>
      </c>
      <c r="AN17" s="106" t="str">
        <f t="shared" si="121"/>
        <v/>
      </c>
      <c r="AO17" s="106" t="str">
        <f t="shared" si="122"/>
        <v/>
      </c>
      <c r="AP17" s="106" t="str">
        <f t="shared" si="123"/>
        <v/>
      </c>
      <c r="AQ17" s="106" t="str">
        <f t="shared" si="124"/>
        <v/>
      </c>
      <c r="AR17" s="106" t="str">
        <f t="shared" si="125"/>
        <v/>
      </c>
      <c r="AS17" s="106" t="str">
        <f t="shared" si="126"/>
        <v/>
      </c>
      <c r="AT17" s="106" t="str">
        <f t="shared" si="127"/>
        <v/>
      </c>
      <c r="AU17" s="106" t="str">
        <f t="shared" si="128"/>
        <v/>
      </c>
      <c r="AV17" s="106" t="str">
        <f t="shared" si="129"/>
        <v/>
      </c>
      <c r="AW17" s="106" t="str">
        <f t="shared" si="130"/>
        <v/>
      </c>
      <c r="AX17" s="106" t="str">
        <f t="shared" si="131"/>
        <v/>
      </c>
      <c r="AY17" s="106" t="str">
        <f t="shared" si="132"/>
        <v/>
      </c>
      <c r="AZ17" s="106" t="str">
        <f t="shared" si="133"/>
        <v/>
      </c>
      <c r="BA17" s="106" t="str">
        <f t="shared" si="134"/>
        <v/>
      </c>
      <c r="BB17" s="106" t="str">
        <f t="shared" si="135"/>
        <v/>
      </c>
      <c r="BC17" s="106" t="str">
        <f t="shared" si="136"/>
        <v/>
      </c>
      <c r="BD17" s="180" t="str">
        <f>IF(OR(P17="",BA17=""),"",IF(BB17="",MAX($BA$4:$BA$503)-BA17+1-COUNTIF($BA$4:BA17,BA17)/1000,INDEX($BD$4:$BD$503,BC17,1)-COUNTIF($BA$4:BA17,BA17)/1000000))</f>
        <v/>
      </c>
      <c r="BE17" s="181" t="str">
        <f t="shared" si="137"/>
        <v/>
      </c>
      <c r="BF17" s="181" t="str">
        <f>IFERROR(IF(BB17="",BD17-BE17*100,INDEX($BF$4:$BF$503,BC17,1)-COUNTIF($BA$4:BA17,BA17)/1000000),"")</f>
        <v/>
      </c>
      <c r="BG17" s="179" t="str">
        <f t="shared" si="138"/>
        <v/>
      </c>
      <c r="BI17" s="120" t="str">
        <f t="shared" si="160"/>
        <v/>
      </c>
      <c r="BJ17" s="121" t="str">
        <f t="shared" si="161"/>
        <v/>
      </c>
      <c r="BK17" s="122" t="str">
        <f t="shared" si="162"/>
        <v/>
      </c>
      <c r="BL17" s="122" t="str">
        <f t="shared" si="163"/>
        <v/>
      </c>
      <c r="BM17" s="122" t="str">
        <f t="shared" si="164"/>
        <v/>
      </c>
      <c r="BN17" s="122" t="str">
        <f t="shared" si="165"/>
        <v/>
      </c>
      <c r="BO17" s="122" t="str">
        <f t="shared" si="166"/>
        <v/>
      </c>
      <c r="BP17" s="123" t="str">
        <f t="shared" si="167"/>
        <v/>
      </c>
      <c r="BQ17" s="122" t="str">
        <f t="shared" si="168"/>
        <v/>
      </c>
      <c r="BR17" s="123" t="str">
        <f t="shared" si="169"/>
        <v/>
      </c>
      <c r="BS17" s="123" t="str">
        <f t="shared" si="170"/>
        <v/>
      </c>
      <c r="BU17" s="124" t="str">
        <f t="shared" si="139"/>
        <v>xxx</v>
      </c>
      <c r="BV17" s="106" t="str">
        <f t="shared" si="140"/>
        <v/>
      </c>
      <c r="BW17" s="106" t="str">
        <f t="shared" si="141"/>
        <v/>
      </c>
      <c r="BX17" s="106" t="str">
        <f t="shared" si="24"/>
        <v/>
      </c>
      <c r="BY17" s="106" t="str">
        <f t="shared" si="142"/>
        <v/>
      </c>
      <c r="BZ17" s="106" t="str">
        <f t="shared" si="143"/>
        <v/>
      </c>
      <c r="CA17" s="106" t="str">
        <f t="shared" si="144"/>
        <v/>
      </c>
      <c r="CB17" s="106" t="str">
        <f t="shared" si="145"/>
        <v/>
      </c>
      <c r="CC17" s="157" t="str">
        <f t="shared" si="146"/>
        <v/>
      </c>
      <c r="CD17" s="157" t="str">
        <f t="array" ref="CD17">IF(BU17="xxx","",SUM(IF(BJ17=$BQ$4:$BQ$503,$CC$4:$CC$503,0))+IF(INDEX($BN$4:$BN$503,MATCH(BK17,$BJ$4:$BJ$503,0))="",0,-1+SUM(IF($BN$4:$BN$503=INDEX($BN$4:$BN$503,MATCH(BK17,$BJ$4:$BJ$503,0),1),1,0))))</f>
        <v/>
      </c>
      <c r="CE17" s="106" t="str">
        <f xml:space="preserve"> IF(BI17="","",IF(OR(BV17="xxx", BR17="s",BR17="es",BR17="ess"),"xxx",COUNTIFS($BQ$3:BQ16,BQ17,$BR$3:BR16,"")))</f>
        <v/>
      </c>
      <c r="CF17" s="106">
        <f>IFERROR(IF(ISNUMBER(BV17), IF(ISNUMBER(MATCH(BV17,$BV$4:BV16,0)),INDEX($CF$4:CF16, MATCH(BV17,$BV$4:BV16,0),1),IF(AND(BR17="",INDEX($BR$4:$BR$503,BV17,1)=""),
IF(INDEX($BL$4:$BL$503,BV17,1)="",0,IFERROR(IF(INDEX($BR$4:$BR$503,BW17,1)="es",COUNTIF($BV$4:$BV$503,BW17),0),0)+IF(ISNUMBER(BV17),SUMIFS($CH$4:$CH$503,$BV$4:$BV$503,"&lt;&gt;"&amp;BV17,$BW$4:$BW$503,BV17),0)),0)),0),0)</f>
        <v>0</v>
      </c>
      <c r="CG17" s="106" t="str">
        <f t="shared" si="147"/>
        <v/>
      </c>
      <c r="CH17" s="106" t="str">
        <f xml:space="preserve"> IF(BI17="","",IF(BY17="xxx","xxx",IF(OR(BR17="s",BR17="es",BR17="ess"),0,IF(MAX(BZ17,CA17)=0,1,CA17+CD17+1  + IF(BL17&lt;&gt;"",COUNTIFS($BQ$4:$BQ$503,BL17,BR17:BR516,"s"),0)   ))))</f>
        <v/>
      </c>
      <c r="CI17" s="106" t="str">
        <f t="shared" si="32"/>
        <v/>
      </c>
      <c r="CJ17" s="106" t="str">
        <f t="shared" si="33"/>
        <v/>
      </c>
      <c r="CK17" s="106">
        <f t="shared" si="88"/>
        <v>1</v>
      </c>
      <c r="CL17" s="156" t="str">
        <f>IFERROR(IF(AND(CK17=0,BR17="",IF(INDEX($BR$4:$BR$503,BV17,1)="es", CB17=0,CB17&lt;=1),IFERROR(INDEX($CK$4:CK16,MATCH(BV17,$BX$4:BX16,0),1),0)=0),"Y",""),"")</f>
        <v/>
      </c>
      <c r="CM17" s="155" t="str">
        <f t="array" ref="CM17">IF(BI17="","",IF(BY17="xxx","xxx",IF(OR(BR17="s",BR17="es",BR17="ess"),0,IF(MAX(BZ17,CA17)=0,1,
MAX(CH17,CI17,IF(CJ17=0,MAX(IF($BQ$4:BQ515=BJ17,$CI$4:$CI515,0)),SUMIF($BQ$4:$BQ$503,BJ17,$CM$4:$CM$503)))))))</f>
        <v/>
      </c>
      <c r="CN17" s="125" t="str">
        <f t="shared" si="148"/>
        <v/>
      </c>
      <c r="CO17" s="126" t="str">
        <f t="shared" si="149"/>
        <v/>
      </c>
      <c r="CP17" s="123" t="str">
        <f>IFERROR(IF(BI17="","",IF(OR(BR17&lt;&gt;"",BY17="xxx",AND(BV17="xxx",BY17&gt;1)),"xxx",
IF(AND(BR17="",BL17&lt;&gt;"",colapseOpt&lt;&gt;"Y"),1,0)+
IFERROR(IF(INDEX($CP$4:$CP$503,BV17,1)="xxx", IF(INDEX($CP$4:$CP$503,BW17,1)="xxx",
IF(SUM(IF(BN17&amp;BO17=$BN$4:$BN$503&amp;$BO$4:$BO$503,1,0))&gt;1,"x", 0), INDEX($CP$4:$CP$503,BW17,1)),
INDEX($CP$4:$CP$503,BV17,1)),0)+SUMIF($BQ$3:BQ16,BQ17,$CM$3:CM16)+ IF(AND(colapseOpt="Y",ISNUMBER(CE17),CJ17=0),CF17,0 )+ IF(colapseOpt&lt;&gt;"Y",CF17,0) -IFERROR(IF(AND(colapseOpt&lt;&gt;"Y",INDEX($BL$4:$BL$503,BV17,1)&lt;&gt;""),1,0),0)
-IFERROR(AND(IF(INDEX($BL$4:$BL$503,BV17,1)="", CL17="Y"),0,1),0))),"yyy")</f>
        <v/>
      </c>
      <c r="CQ17" s="127" t="str">
        <f t="shared" si="36"/>
        <v/>
      </c>
      <c r="CR17" s="123" t="str">
        <f t="array" ref="CR17">IF(CP17="yyy",IF(MATCH(BN17&amp;BO17,$BN$4:$BN$503&amp;$BO$4:$BO$503,0)=(ROW(CR17)-3),"", MATCH(BN17&amp;BO17,$BN$4:$BN$503&amp;$BO$4:$BO$503,0)),"")</f>
        <v/>
      </c>
      <c r="CT17" s="128" t="str">
        <f t="array" ref="CT17" xml:space="preserve"> IF(BI17="","",IF(AND(colapseOpt="Y",CL17="Y",ISNUMBER(CE17)),INDEX($CT$4:$CT$503,BV17,1), CQ17-$CT$2 + IF(AND(CA17:CE17=0,CG17=1,ISNUMBER(BW17),BO17&lt;&gt;""),0.5,0))  )</f>
        <v/>
      </c>
      <c r="CU17" s="129" t="str">
        <f t="shared" si="150"/>
        <v/>
      </c>
      <c r="CV17" s="130" t="str">
        <f t="shared" si="151"/>
        <v/>
      </c>
      <c r="CW17" s="131" t="str">
        <f t="shared" si="152"/>
        <v/>
      </c>
      <c r="CX17" s="131" t="str">
        <f t="shared" si="153"/>
        <v/>
      </c>
      <c r="CY17" s="131" t="str">
        <f t="shared" si="154"/>
        <v/>
      </c>
      <c r="CZ17" s="131" t="str">
        <f t="shared" si="155"/>
        <v/>
      </c>
      <c r="DA17" s="132" t="str">
        <f>IF(CV17="","",IFERROR(MATCH(CV17,Photos!$B$3:$B$502,0),501))</f>
        <v/>
      </c>
      <c r="DC17" s="133" t="str">
        <f>IF(MAX($DC$3:DC16)&lt;$I$2,MAX($DC$3:DC16)+1,"")</f>
        <v/>
      </c>
      <c r="DD17" s="131" t="str">
        <f t="shared" si="156"/>
        <v/>
      </c>
      <c r="DE17" s="131" t="str">
        <f t="shared" si="157"/>
        <v/>
      </c>
      <c r="DF17" s="134" t="str">
        <f t="shared" si="158"/>
        <v/>
      </c>
      <c r="DG17" s="132" t="str">
        <f t="shared" si="159"/>
        <v/>
      </c>
      <c r="DL17" s="107" t="str">
        <f>IF(DM17&lt;&gt;"",MAX($DL$3:DL16)+1,"")</f>
        <v/>
      </c>
      <c r="DM17" s="107" t="str">
        <f>IF(OR(INDEX(Photos!$B$3:$B$502,ROW(DM17)-ROW($DM$3),1)="", ISNUMBER(MATCH(INDEX(Photos!$B$3:$B$502,ROW(DM17)-ROW($DM$3),1),$BJ$4:$BJ$503,0))),"",INDEX(Photos!$B$3:$B$502,ROW(DM17)-ROW($DM$3),1) )</f>
        <v/>
      </c>
      <c r="DN17" s="107" t="str">
        <f t="shared" si="45"/>
        <v>Ursula</v>
      </c>
      <c r="DS17" s="112" t="str">
        <f t="shared" si="46"/>
        <v/>
      </c>
      <c r="DT17" s="112" t="str">
        <f>IFERROR(IF(CT17="","", COUNTIF($DS$4:DS17,DS17)-1),"2")</f>
        <v/>
      </c>
      <c r="DU17" s="111" t="str">
        <f t="shared" si="47"/>
        <v/>
      </c>
      <c r="DV17" s="111" t="str">
        <f t="shared" si="48"/>
        <v/>
      </c>
      <c r="DW17" s="145" t="str">
        <f t="shared" si="49"/>
        <v/>
      </c>
      <c r="DX17" s="111" t="str">
        <f t="shared" si="50"/>
        <v/>
      </c>
      <c r="DY17" s="111" t="str">
        <f t="shared" si="51"/>
        <v/>
      </c>
      <c r="DZ17" s="111" t="str">
        <f t="shared" si="52"/>
        <v/>
      </c>
      <c r="EA17" s="111">
        <f t="shared" si="53"/>
        <v>0</v>
      </c>
      <c r="EB17" s="111">
        <f t="shared" ref="EB17:EB19" si="171">IFERROR(MATCH(1,DU17:EA17,0),0)</f>
        <v>0</v>
      </c>
    </row>
    <row r="18" spans="2:132" x14ac:dyDescent="0.25">
      <c r="B18" s="117" t="str">
        <f>IF(P18&lt;&gt;"",MAX(B$3:$B17)+1,"")</f>
        <v/>
      </c>
      <c r="C18" s="141" t="str">
        <f>IF(D18&lt;&gt;"",MAX(C$3:$C17)+1,"")</f>
        <v/>
      </c>
      <c r="D18" s="115" t="str">
        <f>IF(LEN(Q18)&gt;1,IF(ISNUMBER(MATCH(Q18&amp;" ─ "&amp;P18, $D$2:D17,0)),"",P18&amp;" ─ "&amp;Q18),"")</f>
        <v/>
      </c>
      <c r="E18" s="117" t="str">
        <f>IF(F18&lt;&gt;"",MAX($E$3:E17)+1,"")</f>
        <v/>
      </c>
      <c r="F18" s="116" t="str">
        <f>IF(LEN(T18)&gt;1,IF(ISNUMBER(MATCH(T18&amp;" ─ "&amp;P18, $F$2:F17,0)),"",P18&amp;" ─ "&amp;T18),"")</f>
        <v/>
      </c>
      <c r="G18" s="93">
        <v>15</v>
      </c>
      <c r="H18" s="118" t="str">
        <f t="shared" si="97"/>
        <v>Emil ─ Monica</v>
      </c>
      <c r="I18" s="119">
        <f>IF(ISNUMBER(SEARCH("─",H18,1)),MAX($I$3:I17)+1,"")</f>
        <v>2</v>
      </c>
      <c r="K18" s="215" t="str">
        <f>IF(LEN(INDEX(Dashboard!C$6:C$20,ROW(K18)-ROW(K$3),1))&lt;=1,"",INDEX(Dashboard!C$6:C$20,ROW(K18)-ROW(Q$3),1))</f>
        <v/>
      </c>
      <c r="L18" s="215" t="str">
        <f>IF(LEN(INDEX(Dashboard!F$6:F$20,ROW(L18)-ROW(L$3),1))&lt;=1,"",INDEX(Dashboard!F$6:F$20,ROW(L18)-ROW(L$3),1))</f>
        <v/>
      </c>
      <c r="M18" s="144" t="str">
        <f t="shared" si="98"/>
        <v/>
      </c>
      <c r="N18" s="142" t="str">
        <f t="shared" si="99"/>
        <v/>
      </c>
      <c r="O18" s="102" t="str">
        <f>IF(P18="","",MAX($O$3:O17)+1)</f>
        <v/>
      </c>
      <c r="P18" s="103" t="str">
        <f>IF(LEN(INDEX(Dashboard!B$6:B$505,ROW(P18)-ROW(P$3),1))&lt;=1,"",TRIM(INDEX(Dashboard!B$6:B$505,ROW(P18)-ROW(P$3),1)))</f>
        <v/>
      </c>
      <c r="Q18" s="104" t="str">
        <f t="shared" si="100"/>
        <v/>
      </c>
      <c r="R18" s="104" t="str">
        <f>IF(LEN(INDEX(Dashboard!D$6:D$505,ROW(R18)-ROW(R$3),1))&lt;=1,"",INDEX(Dashboard!D$6:D$505,ROW(R18)-ROW(R$3),1))</f>
        <v/>
      </c>
      <c r="S18" s="104" t="str">
        <f>IF(LEN(INDEX(Dashboard!E$6:E$505,ROW(S18)-ROW(S$3),1))&lt;=1,"",INDEX(Dashboard!E$6:E$505,ROW(S18)-ROW(S$3),1))</f>
        <v/>
      </c>
      <c r="T18" s="104" t="str">
        <f t="shared" si="101"/>
        <v/>
      </c>
      <c r="U18" s="104" t="str">
        <f t="shared" si="102"/>
        <v/>
      </c>
      <c r="V18" s="104" t="str">
        <f t="shared" si="103"/>
        <v/>
      </c>
      <c r="W18" s="106" t="str">
        <f t="shared" si="104"/>
        <v/>
      </c>
      <c r="X18" s="106" t="str">
        <f t="shared" si="105"/>
        <v/>
      </c>
      <c r="Y18" s="106" t="str">
        <f t="shared" si="106"/>
        <v/>
      </c>
      <c r="Z18" s="106" t="str">
        <f t="shared" si="107"/>
        <v/>
      </c>
      <c r="AA18" s="106" t="str">
        <f t="shared" si="108"/>
        <v/>
      </c>
      <c r="AB18" s="106" t="str">
        <f t="shared" si="109"/>
        <v/>
      </c>
      <c r="AC18" s="106" t="str">
        <f t="shared" si="110"/>
        <v/>
      </c>
      <c r="AD18" s="106" t="str">
        <f t="shared" si="111"/>
        <v/>
      </c>
      <c r="AE18" s="106" t="str">
        <f t="shared" si="112"/>
        <v/>
      </c>
      <c r="AF18" s="106" t="str">
        <f t="shared" si="113"/>
        <v/>
      </c>
      <c r="AG18" s="106" t="str">
        <f t="shared" si="114"/>
        <v/>
      </c>
      <c r="AH18" s="106" t="str">
        <f t="shared" si="115"/>
        <v/>
      </c>
      <c r="AI18" s="106" t="str">
        <f t="shared" si="116"/>
        <v/>
      </c>
      <c r="AJ18" s="106" t="str">
        <f t="shared" si="117"/>
        <v/>
      </c>
      <c r="AK18" s="106" t="str">
        <f t="shared" si="118"/>
        <v/>
      </c>
      <c r="AL18" s="106" t="str">
        <f t="shared" si="119"/>
        <v/>
      </c>
      <c r="AM18" s="106" t="str">
        <f t="shared" si="120"/>
        <v/>
      </c>
      <c r="AN18" s="106" t="str">
        <f t="shared" si="121"/>
        <v/>
      </c>
      <c r="AO18" s="106" t="str">
        <f t="shared" si="122"/>
        <v/>
      </c>
      <c r="AP18" s="106" t="str">
        <f t="shared" si="123"/>
        <v/>
      </c>
      <c r="AQ18" s="106" t="str">
        <f t="shared" si="124"/>
        <v/>
      </c>
      <c r="AR18" s="106" t="str">
        <f t="shared" si="125"/>
        <v/>
      </c>
      <c r="AS18" s="106" t="str">
        <f t="shared" si="126"/>
        <v/>
      </c>
      <c r="AT18" s="106" t="str">
        <f t="shared" si="127"/>
        <v/>
      </c>
      <c r="AU18" s="106" t="str">
        <f t="shared" si="128"/>
        <v/>
      </c>
      <c r="AV18" s="106" t="str">
        <f t="shared" si="129"/>
        <v/>
      </c>
      <c r="AW18" s="106" t="str">
        <f t="shared" si="130"/>
        <v/>
      </c>
      <c r="AX18" s="106" t="str">
        <f t="shared" si="131"/>
        <v/>
      </c>
      <c r="AY18" s="106" t="str">
        <f t="shared" si="132"/>
        <v/>
      </c>
      <c r="AZ18" s="106" t="str">
        <f t="shared" si="133"/>
        <v/>
      </c>
      <c r="BA18" s="106" t="str">
        <f t="shared" si="134"/>
        <v/>
      </c>
      <c r="BB18" s="106" t="str">
        <f t="shared" si="135"/>
        <v/>
      </c>
      <c r="BC18" s="106" t="str">
        <f t="shared" si="136"/>
        <v/>
      </c>
      <c r="BD18" s="180" t="str">
        <f>IF(OR(P18="",BA18=""),"",IF(BB18="",MAX($BA$4:$BA$503)-BA18+1-COUNTIF($BA$4:BA18,BA18)/1000,INDEX($BD$4:$BD$503,BC18,1)-COUNTIF($BA$4:BA18,BA18)/1000000))</f>
        <v/>
      </c>
      <c r="BE18" s="181" t="str">
        <f t="shared" si="137"/>
        <v/>
      </c>
      <c r="BF18" s="181" t="str">
        <f>IFERROR(IF(BB18="",BD18-BE18*100,INDEX($BF$4:$BF$503,BC18,1)-COUNTIF($BA$4:BA18,BA18)/1000000),"")</f>
        <v/>
      </c>
      <c r="BG18" s="179" t="str">
        <f t="shared" si="138"/>
        <v/>
      </c>
      <c r="BI18" s="120" t="str">
        <f t="shared" si="160"/>
        <v/>
      </c>
      <c r="BJ18" s="121" t="str">
        <f t="shared" si="161"/>
        <v/>
      </c>
      <c r="BK18" s="122" t="str">
        <f t="shared" si="162"/>
        <v/>
      </c>
      <c r="BL18" s="122" t="str">
        <f t="shared" si="163"/>
        <v/>
      </c>
      <c r="BM18" s="122" t="str">
        <f t="shared" si="164"/>
        <v/>
      </c>
      <c r="BN18" s="122" t="str">
        <f t="shared" si="165"/>
        <v/>
      </c>
      <c r="BO18" s="122" t="str">
        <f t="shared" si="166"/>
        <v/>
      </c>
      <c r="BP18" s="123" t="str">
        <f t="shared" si="167"/>
        <v/>
      </c>
      <c r="BQ18" s="122" t="str">
        <f t="shared" si="168"/>
        <v/>
      </c>
      <c r="BR18" s="123" t="str">
        <f t="shared" si="169"/>
        <v/>
      </c>
      <c r="BS18" s="123" t="str">
        <f t="shared" si="170"/>
        <v/>
      </c>
      <c r="BU18" s="198" t="str">
        <f t="shared" si="139"/>
        <v>xxx</v>
      </c>
      <c r="BV18" s="197" t="str">
        <f t="shared" si="140"/>
        <v/>
      </c>
      <c r="BW18" s="195" t="str">
        <f t="shared" si="141"/>
        <v/>
      </c>
      <c r="BX18" s="195" t="str">
        <f t="shared" si="24"/>
        <v/>
      </c>
      <c r="BY18" s="195" t="str">
        <f t="shared" si="142"/>
        <v/>
      </c>
      <c r="BZ18" s="195" t="str">
        <f t="shared" si="143"/>
        <v/>
      </c>
      <c r="CA18" s="195" t="str">
        <f t="shared" si="144"/>
        <v/>
      </c>
      <c r="CB18" s="195" t="str">
        <f t="shared" si="145"/>
        <v/>
      </c>
      <c r="CC18" s="196" t="str">
        <f t="shared" si="146"/>
        <v/>
      </c>
      <c r="CD18" s="196" t="str">
        <f t="array" ref="CD18">IF(BU18="xxx","",SUM(IF(BJ18=$BQ$4:$BQ$503,$CC$4:$CC$503,0))+IF(INDEX($BN$4:$BN$503,MATCH(BK18,$BJ$4:$BJ$503,0))="",0,-1+SUM(IF($BN$4:$BN$503=INDEX($BN$4:$BN$503,MATCH(BK18,$BJ$4:$BJ$503,0),1),1,0))))</f>
        <v/>
      </c>
      <c r="CE18" s="199" t="str">
        <f xml:space="preserve"> IF(BI18="","",IF(OR(BV18="xxx", BR18="s",BR18="es",BR18="ess"),"xxx",COUNTIFS($BQ$3:BQ17,BQ18,$BR$3:BR17,"")))</f>
        <v/>
      </c>
      <c r="CF18" s="200">
        <f>IFERROR(IF(ISNUMBER(BV18), IF(ISNUMBER(MATCH(BV18,$BV$4:BV17,0)),INDEX($CF$4:CF17, MATCH(BV18,$BV$4:BV17,0),1),IF(AND(BR18="",INDEX($BR$4:$BR$503,BV18,1)=""),
IF(INDEX($BL$4:$BL$503,BV18,1)="",0,IFERROR(IF(INDEX($BR$4:$BR$503,BW18,1)="es",COUNTIF($BV$4:$BV$503,BW18),0),0)+IF(ISNUMBER(BV18),SUMIFS($CH$4:$CH$503,$BV$4:$BV$503,"&lt;&gt;"&amp;BV18,$BW$4:$BW$503,BV18),0)),0)),0),0)</f>
        <v>0</v>
      </c>
      <c r="CG18" s="106" t="str">
        <f t="shared" si="147"/>
        <v/>
      </c>
      <c r="CH18" s="106" t="str">
        <f t="shared" si="31"/>
        <v/>
      </c>
      <c r="CI18" s="106" t="str">
        <f t="shared" si="32"/>
        <v/>
      </c>
      <c r="CJ18" s="106" t="str">
        <f t="shared" si="33"/>
        <v/>
      </c>
      <c r="CK18" s="106">
        <f t="shared" si="88"/>
        <v>1</v>
      </c>
      <c r="CL18" s="156" t="str">
        <f>IFERROR(IF(AND(CK18=0,BR18="",IF(INDEX($BR$4:$BR$503,BV18,1)="es", CB18=0,CB18&lt;=1),IFERROR(INDEX($CK$4:CK17,MATCH(BV18,$BX$4:BX17,0),1),0)=0),"Y",""),"")</f>
        <v/>
      </c>
      <c r="CM18" s="155" t="str">
        <f t="array" ref="CM18">IF(BI18="","",IF(BY18="xxx","xxx",IF(OR(BR18="s",BR18="es",BR18="ess"),0,IF(MAX(BZ18,CA18)=0,1,
MAX(CH18,CI18,IF(CJ18=0,MAX(IF($BQ$4:BQ516=BJ18,$CI$4:$CI516,0)),SUMIF($BQ$4:$BQ$503,BJ18,$CM$4:$CM$503)))))))</f>
        <v/>
      </c>
      <c r="CN18" s="125" t="str">
        <f t="shared" si="148"/>
        <v/>
      </c>
      <c r="CO18" s="126" t="str">
        <f t="shared" si="149"/>
        <v/>
      </c>
      <c r="CP18" s="123" t="str">
        <f>IFERROR(IF(BI18="","",IF(OR(BR18&lt;&gt;"",BY18="xxx",AND(BV18="xxx",BY18&gt;1)),"xxx",
IF(AND(BR18="",BL18&lt;&gt;"",colapseOpt&lt;&gt;"Y"),1,0)+
IFERROR(IF(INDEX($CP$4:$CP$503,BV18,1)="xxx", IF(INDEX($CP$4:$CP$503,BW18,1)="xxx",
IF(SUM(IF(BN18&amp;BO18=$BN$4:$BN$503&amp;$BO$4:$BO$503,1,0))&gt;1,"x", 0), INDEX($CP$4:$CP$503,BW18,1)),
INDEX($CP$4:$CP$503,BV18,1)),0)+SUMIF($BQ$3:BQ17,BQ18,$CM$3:CM17)+ IF(AND(colapseOpt="Y",ISNUMBER(CE18),CJ18=0),CF18,0 )+ IF(colapseOpt&lt;&gt;"Y",CF18,0) -IFERROR(IF(AND(colapseOpt&lt;&gt;"Y",INDEX($BL$4:$BL$503,BV18,1)&lt;&gt;""),1,0),0)
-IFERROR(AND(IF(INDEX($BL$4:$BL$503,BV18,1)="", CL18="Y"),0,1),0))),"yyy")</f>
        <v/>
      </c>
      <c r="CQ18" s="127" t="str">
        <f t="shared" si="36"/>
        <v/>
      </c>
      <c r="CR18" s="123" t="str">
        <f t="array" ref="CR18">IF(CP18="yyy",IF(MATCH(BN18&amp;BO18,$BN$4:$BN$503&amp;$BO$4:$BO$503,0)=(ROW(CR18)-3),"", MATCH(BN18&amp;BO18,$BN$4:$BN$503&amp;$BO$4:$BO$503,0)),"")</f>
        <v/>
      </c>
      <c r="CT18" s="128" t="str">
        <f t="array" ref="CT18" xml:space="preserve"> IF(BI18="","",IF(AND(colapseOpt="Y",CL18="Y",ISNUMBER(CE18)),INDEX($CT$4:$CT$503,BV18,1), CQ18-$CT$2 + IF(AND(CA18:CE18=0,CG18=1,ISNUMBER(BW18),BO18&lt;&gt;""),0.5,0))  )</f>
        <v/>
      </c>
      <c r="CU18" s="129" t="str">
        <f t="shared" si="150"/>
        <v/>
      </c>
      <c r="CV18" s="130" t="str">
        <f t="shared" si="151"/>
        <v/>
      </c>
      <c r="CW18" s="131" t="str">
        <f t="shared" si="152"/>
        <v/>
      </c>
      <c r="CX18" s="131" t="str">
        <f t="shared" si="153"/>
        <v/>
      </c>
      <c r="CY18" s="131" t="str">
        <f t="shared" si="154"/>
        <v/>
      </c>
      <c r="CZ18" s="131" t="str">
        <f t="shared" si="155"/>
        <v/>
      </c>
      <c r="DA18" s="132" t="str">
        <f>IF(CV18="","",IFERROR(MATCH(CV18,Photos!$B$3:$B$502,0),501))</f>
        <v/>
      </c>
      <c r="DC18" s="133" t="str">
        <f>IF(MAX($DC$3:DC17)&lt;$I$2,MAX($DC$3:DC17)+1,"")</f>
        <v/>
      </c>
      <c r="DD18" s="131" t="str">
        <f t="shared" si="156"/>
        <v/>
      </c>
      <c r="DE18" s="131" t="str">
        <f t="shared" si="157"/>
        <v/>
      </c>
      <c r="DF18" s="134" t="str">
        <f t="shared" si="158"/>
        <v/>
      </c>
      <c r="DG18" s="132" t="str">
        <f t="shared" si="159"/>
        <v/>
      </c>
      <c r="DL18" s="107" t="str">
        <f>IF(DM18&lt;&gt;"",MAX($DL$3:DL17)+1,"")</f>
        <v/>
      </c>
      <c r="DM18" s="107" t="str">
        <f>IF(OR(INDEX(Photos!$B$3:$B$502,ROW(DM18)-ROW($DM$3),1)="", ISNUMBER(MATCH(INDEX(Photos!$B$3:$B$502,ROW(DM18)-ROW($DM$3),1),$BJ$4:$BJ$503,0))),"",INDEX(Photos!$B$3:$B$502,ROW(DM18)-ROW($DM$3),1) )</f>
        <v/>
      </c>
      <c r="DN18" s="107" t="str">
        <f t="shared" si="45"/>
        <v>George</v>
      </c>
      <c r="DS18" s="112" t="str">
        <f t="shared" si="46"/>
        <v/>
      </c>
      <c r="DT18" s="112" t="str">
        <f>IFERROR(IF(CT18="","", COUNTIF($DS$4:DS18,DS18)-1),"2")</f>
        <v/>
      </c>
      <c r="DU18" s="111" t="str">
        <f t="shared" si="47"/>
        <v/>
      </c>
      <c r="DV18" s="111" t="str">
        <f t="shared" si="48"/>
        <v/>
      </c>
      <c r="DW18" s="145" t="str">
        <f t="shared" si="49"/>
        <v/>
      </c>
      <c r="DX18" s="111" t="str">
        <f t="shared" si="50"/>
        <v/>
      </c>
      <c r="DY18" s="111" t="str">
        <f t="shared" si="51"/>
        <v/>
      </c>
      <c r="DZ18" s="111" t="str">
        <f t="shared" si="52"/>
        <v/>
      </c>
      <c r="EA18" s="111">
        <f t="shared" si="53"/>
        <v>0</v>
      </c>
      <c r="EB18" s="111">
        <f t="shared" si="171"/>
        <v>0</v>
      </c>
    </row>
    <row r="19" spans="2:132" x14ac:dyDescent="0.25">
      <c r="B19" s="117" t="str">
        <f>IF(P19&lt;&gt;"",MAX(B$3:$B18)+1,"")</f>
        <v/>
      </c>
      <c r="C19" s="141" t="str">
        <f>IF(D19&lt;&gt;"",MAX(C$3:$C18)+1,"")</f>
        <v/>
      </c>
      <c r="D19" s="115" t="str">
        <f>IF(LEN(Q19)&gt;1,IF(ISNUMBER(MATCH(Q19&amp;" ─ "&amp;P19, $D$2:D18,0)),"",P19&amp;" ─ "&amp;Q19),"")</f>
        <v/>
      </c>
      <c r="E19" s="117" t="str">
        <f>IF(F19&lt;&gt;"",MAX($E$3:E18)+1,"")</f>
        <v/>
      </c>
      <c r="F19" s="116" t="str">
        <f>IF(LEN(T19)&gt;1,IF(ISNUMBER(MATCH(T19&amp;" ─ "&amp;P19, $F$2:F18,0)),"",P19&amp;" ─ "&amp;T19),"")</f>
        <v/>
      </c>
      <c r="G19" s="93">
        <v>16</v>
      </c>
      <c r="H19" s="118" t="str">
        <f t="shared" si="97"/>
        <v>John ─ Ula</v>
      </c>
      <c r="I19" s="119">
        <f>IF(ISNUMBER(SEARCH("─",H19,1)),MAX($I$3:I18)+1,"")</f>
        <v>3</v>
      </c>
      <c r="K19" s="214"/>
      <c r="L19" s="214"/>
      <c r="M19" s="192" t="str">
        <f t="shared" si="98"/>
        <v/>
      </c>
      <c r="N19" s="142" t="str">
        <f t="shared" si="99"/>
        <v/>
      </c>
      <c r="O19" s="102" t="str">
        <f>IF(P19="","",MAX($O$3:O18)+1)</f>
        <v/>
      </c>
      <c r="P19" s="103" t="str">
        <f>IF(LEN(INDEX(Dashboard!B$6:B$505,ROW(P19)-ROW(P$3),1))&lt;=1,"",TRIM(INDEX(Dashboard!B$6:B$505,ROW(P19)-ROW(P$3),1)))</f>
        <v/>
      </c>
      <c r="Q19" s="104" t="str">
        <f t="shared" si="100"/>
        <v/>
      </c>
      <c r="R19" s="104" t="str">
        <f>IF(LEN(INDEX(Dashboard!D$6:D$505,ROW(R19)-ROW(R$3),1))&lt;=1,"",INDEX(Dashboard!D$6:D$505,ROW(R19)-ROW(R$3),1))</f>
        <v/>
      </c>
      <c r="S19" s="104" t="str">
        <f>IF(LEN(INDEX(Dashboard!E$6:E$505,ROW(S19)-ROW(S$3),1))&lt;=1,"",INDEX(Dashboard!E$6:E$505,ROW(S19)-ROW(S$3),1))</f>
        <v/>
      </c>
      <c r="T19" s="104" t="str">
        <f t="shared" si="101"/>
        <v/>
      </c>
      <c r="U19" s="104" t="str">
        <f t="shared" si="102"/>
        <v/>
      </c>
      <c r="V19" s="104" t="str">
        <f t="shared" si="103"/>
        <v/>
      </c>
      <c r="W19" s="106" t="str">
        <f t="shared" si="104"/>
        <v/>
      </c>
      <c r="X19" s="106" t="str">
        <f t="shared" si="105"/>
        <v/>
      </c>
      <c r="Y19" s="106" t="str">
        <f t="shared" si="106"/>
        <v/>
      </c>
      <c r="Z19" s="106" t="str">
        <f t="shared" si="107"/>
        <v/>
      </c>
      <c r="AA19" s="106" t="str">
        <f t="shared" si="108"/>
        <v/>
      </c>
      <c r="AB19" s="106" t="str">
        <f t="shared" si="109"/>
        <v/>
      </c>
      <c r="AC19" s="106" t="str">
        <f t="shared" si="110"/>
        <v/>
      </c>
      <c r="AD19" s="106" t="str">
        <f t="shared" si="111"/>
        <v/>
      </c>
      <c r="AE19" s="106" t="str">
        <f t="shared" si="112"/>
        <v/>
      </c>
      <c r="AF19" s="106" t="str">
        <f t="shared" si="113"/>
        <v/>
      </c>
      <c r="AG19" s="106" t="str">
        <f t="shared" si="114"/>
        <v/>
      </c>
      <c r="AH19" s="106" t="str">
        <f t="shared" si="115"/>
        <v/>
      </c>
      <c r="AI19" s="106" t="str">
        <f t="shared" si="116"/>
        <v/>
      </c>
      <c r="AJ19" s="106" t="str">
        <f t="shared" si="117"/>
        <v/>
      </c>
      <c r="AK19" s="106" t="str">
        <f t="shared" si="118"/>
        <v/>
      </c>
      <c r="AL19" s="106" t="str">
        <f t="shared" si="119"/>
        <v/>
      </c>
      <c r="AM19" s="106" t="str">
        <f t="shared" si="120"/>
        <v/>
      </c>
      <c r="AN19" s="106" t="str">
        <f t="shared" si="121"/>
        <v/>
      </c>
      <c r="AO19" s="106" t="str">
        <f t="shared" si="122"/>
        <v/>
      </c>
      <c r="AP19" s="106" t="str">
        <f t="shared" si="123"/>
        <v/>
      </c>
      <c r="AQ19" s="106" t="str">
        <f t="shared" si="124"/>
        <v/>
      </c>
      <c r="AR19" s="106" t="str">
        <f t="shared" si="125"/>
        <v/>
      </c>
      <c r="AS19" s="106" t="str">
        <f t="shared" si="126"/>
        <v/>
      </c>
      <c r="AT19" s="106" t="str">
        <f t="shared" si="127"/>
        <v/>
      </c>
      <c r="AU19" s="106" t="str">
        <f t="shared" si="128"/>
        <v/>
      </c>
      <c r="AV19" s="106" t="str">
        <f t="shared" si="129"/>
        <v/>
      </c>
      <c r="AW19" s="106" t="str">
        <f t="shared" si="130"/>
        <v/>
      </c>
      <c r="AX19" s="106" t="str">
        <f t="shared" si="131"/>
        <v/>
      </c>
      <c r="AY19" s="106" t="str">
        <f t="shared" si="132"/>
        <v/>
      </c>
      <c r="AZ19" s="106" t="str">
        <f t="shared" si="133"/>
        <v/>
      </c>
      <c r="BA19" s="106" t="str">
        <f t="shared" si="134"/>
        <v/>
      </c>
      <c r="BB19" s="106" t="str">
        <f t="shared" si="135"/>
        <v/>
      </c>
      <c r="BC19" s="106" t="str">
        <f t="shared" si="136"/>
        <v/>
      </c>
      <c r="BD19" s="180" t="str">
        <f>IF(OR(P19="",BA19=""),"",IF(BB19="",MAX($BA$4:$BA$503)-BA19+1-COUNTIF($BA$4:BA19,BA19)/1000,INDEX($BD$4:$BD$503,BC19,1)-COUNTIF($BA$4:BA19,BA19)/1000000))</f>
        <v/>
      </c>
      <c r="BE19" s="181" t="str">
        <f t="shared" si="137"/>
        <v/>
      </c>
      <c r="BF19" s="181" t="str">
        <f>IFERROR(IF(BB19="",BD19-BE19*100,INDEX($BF$4:$BF$503,BC19,1)-COUNTIF($BA$4:BA19,BA19)/1000000),"")</f>
        <v/>
      </c>
      <c r="BG19" s="179" t="str">
        <f t="shared" si="138"/>
        <v/>
      </c>
      <c r="BI19" s="120" t="str">
        <f t="shared" si="160"/>
        <v/>
      </c>
      <c r="BJ19" s="121" t="str">
        <f t="shared" si="161"/>
        <v/>
      </c>
      <c r="BK19" s="122" t="str">
        <f t="shared" si="162"/>
        <v/>
      </c>
      <c r="BL19" s="122" t="str">
        <f t="shared" si="163"/>
        <v/>
      </c>
      <c r="BM19" s="122" t="str">
        <f t="shared" si="164"/>
        <v/>
      </c>
      <c r="BN19" s="122" t="str">
        <f t="shared" si="165"/>
        <v/>
      </c>
      <c r="BO19" s="122" t="str">
        <f t="shared" si="166"/>
        <v/>
      </c>
      <c r="BP19" s="123" t="str">
        <f t="shared" si="167"/>
        <v/>
      </c>
      <c r="BQ19" s="122" t="str">
        <f t="shared" si="168"/>
        <v/>
      </c>
      <c r="BR19" s="123" t="str">
        <f t="shared" si="169"/>
        <v/>
      </c>
      <c r="BS19" s="123" t="str">
        <f t="shared" si="170"/>
        <v/>
      </c>
      <c r="BU19" s="198" t="str">
        <f t="shared" si="139"/>
        <v>xxx</v>
      </c>
      <c r="BV19" s="197" t="str">
        <f t="shared" si="140"/>
        <v/>
      </c>
      <c r="BW19" s="195" t="str">
        <f t="shared" ref="BW19" si="172">IF(BI19="","",IFERROR(IF(BJ19&lt;&gt;"",IF(OR(BR19="s",BR19="es",BR19="ess" ),BV18,IF(BO19="", IF(INDEX($BR$4:$BR$503,BV19,1)="es",MATCH(INDEX($BL$4:$BL$503,BV19,1), $BJ$4:$BJ$503,0),  "xxx"), MATCH(BO19,$BJ$4:$BJ$503,0) )   ),  "xxx"),"xxx"))</f>
        <v/>
      </c>
      <c r="BX19" s="195" t="str">
        <f t="shared" ref="BX19" si="173">IF(AND(BN20&lt;&gt;"",BR20="s"),MATCH(BN20,$BJ$4:$BJ$503,0),"")</f>
        <v/>
      </c>
      <c r="BY19" s="195" t="str">
        <f t="shared" ref="BY19" si="174">IF(BI19="","",INDEX($BA$4:$BA$503,$BI19,1))</f>
        <v/>
      </c>
      <c r="BZ19" s="195" t="str">
        <f t="shared" ref="BZ19" si="175">IF(BU19="xxx","",COUNTIF($BV$4:$BV$503,BU19)+COUNTIFS($BW$4:$BW$503,BU19,$BV$4:$BV$503,"&lt;&gt;"&amp;BU19))</f>
        <v/>
      </c>
      <c r="CA19" s="195" t="str">
        <f t="shared" ref="CA19" si="176" xml:space="preserve"> IF(BI19="","",IF(OR(BR19="s",BR19="es",BR19="ess"),0,MATCH("",BR20:BR23,0)-1 ))</f>
        <v/>
      </c>
      <c r="CB19" s="195" t="str">
        <f t="shared" ref="CB19" si="177">IF(BR19="",CA19,CB18)</f>
        <v/>
      </c>
      <c r="CC19" s="196" t="str">
        <f t="shared" ref="CC19" si="178" xml:space="preserve"> IF(BI19="","",IF(CA19&gt;0,IF(INDEX($BP$4:$BP$503,MATCH(BK19,$BJ$4:$BJ$503,0),1)="",0,INDEX($BP$4:$BP$503,MATCH(BK19,$BJ$4:$BJ$503,0),1)),0))</f>
        <v/>
      </c>
      <c r="CD19" s="196" t="str">
        <f t="array" ref="CD19">IF(BU19="xxx","",SUM(IF(BJ19=$BQ$4:$BQ$503,$CC$4:$CC$503,0))+IF(INDEX($BN$4:$BN$503,MATCH(BK19,$BJ$4:$BJ$503,0))="",0,-1+SUM(IF($BN$4:$BN$503=INDEX($BN$4:$BN$503,MATCH(BK19,$BJ$4:$BJ$503,0),1),1,0))))</f>
        <v/>
      </c>
      <c r="CE19" s="199" t="str">
        <f xml:space="preserve"> IF(BI19="","",IF(OR(BV19="xxx", BR19="s",BR19="es",BR19="ess"),"xxx",COUNTIFS($BQ$3:BQ18,BQ19,$BR$3:BR18,"")))</f>
        <v/>
      </c>
      <c r="CF19" s="200">
        <f>IFERROR(IF(ISNUMBER(BV19), IF(ISNUMBER(MATCH(BV19,$BV$4:BV18,0)),INDEX($CF$4:CF18, MATCH(BV19,$BV$4:BV18,0),1),IF(AND(BR19="",INDEX($BR$4:$BR$503,BV19,1)=""),
IF(INDEX($BL$4:$BL$503,BV19,1)="",0,IFERROR(IF(INDEX($BR$4:$BR$503,BW19,1)="es",COUNTIF($BV$4:$BV$503,BW19),0),0)+IF(ISNUMBER(BV19),SUMIFS($CH$4:$CH$503,$BV$4:$BV$503,"&lt;&gt;"&amp;BV19,$BW$4:$BW$503,BV19),0)),0)),0),0)</f>
        <v>0</v>
      </c>
      <c r="CG19" s="195" t="str">
        <f t="shared" si="147"/>
        <v/>
      </c>
      <c r="CH19" s="195" t="str">
        <f t="shared" si="31"/>
        <v/>
      </c>
      <c r="CI19" s="195" t="str">
        <f t="shared" si="32"/>
        <v/>
      </c>
      <c r="CJ19" s="199" t="str">
        <f t="shared" si="33"/>
        <v/>
      </c>
      <c r="CK19" s="200">
        <f t="shared" si="88"/>
        <v>1</v>
      </c>
      <c r="CL19" s="202" t="str">
        <f>IFERROR(IF(AND(CK19=0,BR19="",IF(INDEX($BR$4:$BR$503,BV19,1)="es", CB19=0,CB19&lt;=1),IFERROR(INDEX($CK$4:CK18,MATCH(BV19,$BX$4:BX18,0),1),0)=0),"Y",""),"")</f>
        <v/>
      </c>
      <c r="CM19" s="203" t="str">
        <f t="array" ref="CM19">IF(BI19="","",IF(BY19="xxx","xxx",IF(OR(BR19="s",BR19="es",BR19="ess"),0,IF(MAX(BZ19,CA19)=0,1,
MAX(CH19,CI19,IF(CJ19=0,MAX(IF($BQ$4:BQ517=BJ19,$CI$4:$CI517,0)),SUMIF($BQ$4:$BQ$503,BJ19,$CM$4:$CM$503)))))))</f>
        <v/>
      </c>
      <c r="CN19" s="204" t="str">
        <f t="shared" si="148"/>
        <v/>
      </c>
      <c r="CO19" s="205" t="str">
        <f t="shared" si="149"/>
        <v/>
      </c>
      <c r="CP19" s="206" t="str">
        <f>IFERROR(IF(BI19="","",IF(OR(BR19&lt;&gt;"",BY19="xxx",AND(BV19="xxx",BY19&gt;1)),"xxx",
IF(AND(BR19="",BL19&lt;&gt;"",colapseOpt&lt;&gt;"Y"),1,0)+
IFERROR(IF(INDEX($CP$4:$CP$503,BV19,1)="xxx", IF(INDEX($CP$4:$CP$503,BW19,1)="xxx",
IF(SUM(IF(BN19&amp;BO19=$BN$4:$BN$503&amp;$BO$4:$BO$503,1,0))&gt;1,"x", 0), INDEX($CP$4:$CP$503,BW19,1)),
INDEX($CP$4:$CP$503,BV19,1)),0)+SUMIF($BQ$3:BQ18,BQ19,$CM$3:CM18)+ IF(AND(colapseOpt="Y",ISNUMBER(CE19),CJ19=0),CF19,0 )+ IF(colapseOpt&lt;&gt;"Y",CF19,0) -IFERROR(IF(AND(colapseOpt&lt;&gt;"Y",INDEX($BL$4:$BL$503,BV19,1)&lt;&gt;""),1,0),0)
-IFERROR(AND(IF(INDEX($BL$4:$BL$503,BV19,1)="", CL19="Y"),0,1),0))),"yyy")</f>
        <v/>
      </c>
      <c r="CQ19" s="207" t="str">
        <f t="shared" si="36"/>
        <v/>
      </c>
      <c r="CR19" s="206" t="str">
        <f t="array" ref="CR19">IF(CP19="yyy",IF(MATCH(BN19&amp;BO19,$BN$4:$BN$503&amp;$BO$4:$BO$503,0)=(ROW(CR19)-3),"", MATCH(BN19&amp;BO19,$BN$4:$BN$503&amp;$BO$4:$BO$503,0)),"")</f>
        <v/>
      </c>
      <c r="CT19" s="128" t="str">
        <f t="array" ref="CT19" xml:space="preserve"> IF(BI19="","",IF(AND(colapseOpt="Y",CL19="Y",ISNUMBER(CE19)),INDEX($CT$4:$CT$503,BV19,1), CQ19-$CT$2 + IF(AND(CA19:CE19=0,CG19=1,ISNUMBER(BW19),BO19&lt;&gt;""),0.5,0))  )</f>
        <v/>
      </c>
      <c r="CU19" s="129" t="str">
        <f t="shared" si="150"/>
        <v/>
      </c>
      <c r="CV19" s="130" t="str">
        <f t="shared" si="151"/>
        <v/>
      </c>
      <c r="CW19" s="131" t="str">
        <f t="shared" si="152"/>
        <v/>
      </c>
      <c r="CX19" s="131" t="str">
        <f t="shared" si="153"/>
        <v/>
      </c>
      <c r="CY19" s="131" t="str">
        <f t="shared" si="154"/>
        <v/>
      </c>
      <c r="CZ19" s="131" t="str">
        <f t="shared" si="155"/>
        <v/>
      </c>
      <c r="DA19" s="132" t="str">
        <f>IF(CV19="","",IFERROR(MATCH(CV19,Photos!$B$3:$B$502,0),501))</f>
        <v/>
      </c>
      <c r="DC19" s="133" t="str">
        <f>IF(MAX($DC$3:DC18)&lt;$I$2,MAX($DC$3:DC18)+1,"")</f>
        <v/>
      </c>
      <c r="DD19" s="131" t="str">
        <f t="shared" si="156"/>
        <v/>
      </c>
      <c r="DE19" s="131" t="str">
        <f t="shared" si="157"/>
        <v/>
      </c>
      <c r="DF19" s="134" t="str">
        <f t="shared" si="158"/>
        <v/>
      </c>
      <c r="DG19" s="132" t="str">
        <f t="shared" si="159"/>
        <v/>
      </c>
      <c r="DL19" s="107" t="str">
        <f>IF(DM19&lt;&gt;"",MAX($DL$3:DL18)+1,"")</f>
        <v/>
      </c>
      <c r="DM19" s="107" t="str">
        <f>IF(OR(INDEX(Photos!$B$3:$B$502,ROW(DM19)-ROW($DM$3),1)="", ISNUMBER(MATCH(INDEX(Photos!$B$3:$B$502,ROW(DM19)-ROW($DM$3),1),$BJ$4:$BJ$503,0))),"",INDEX(Photos!$B$3:$B$502,ROW(DM19)-ROW($DM$3),1) )</f>
        <v/>
      </c>
      <c r="DN19" s="107" t="str">
        <f t="shared" si="45"/>
        <v>Gustav</v>
      </c>
      <c r="DS19" s="112" t="str">
        <f t="shared" si="46"/>
        <v/>
      </c>
      <c r="DT19" s="112" t="str">
        <f>IFERROR(IF(CT19="","", COUNTIF($DS$4:DS19,DS19)-1),"2")</f>
        <v/>
      </c>
      <c r="DU19" s="111" t="str">
        <f t="shared" si="47"/>
        <v/>
      </c>
      <c r="DV19" s="111" t="str">
        <f t="shared" si="48"/>
        <v/>
      </c>
      <c r="DW19" s="145" t="str">
        <f t="shared" si="49"/>
        <v/>
      </c>
      <c r="DX19" s="111" t="str">
        <f t="shared" si="50"/>
        <v/>
      </c>
      <c r="DY19" s="111" t="str">
        <f t="shared" si="51"/>
        <v/>
      </c>
      <c r="DZ19" s="111" t="str">
        <f t="shared" si="52"/>
        <v/>
      </c>
      <c r="EA19" s="111">
        <f t="shared" si="53"/>
        <v>0</v>
      </c>
      <c r="EB19" s="111">
        <f t="shared" si="171"/>
        <v>0</v>
      </c>
    </row>
    <row r="20" spans="2:132" x14ac:dyDescent="0.25">
      <c r="B20" s="117" t="str">
        <f>IF(P20&lt;&gt;"",MAX(B$3:$B19)+1,"")</f>
        <v/>
      </c>
      <c r="C20" s="141" t="str">
        <f>IF(D20&lt;&gt;"",MAX(C$3:$C19)+1,"")</f>
        <v/>
      </c>
      <c r="D20" s="115" t="str">
        <f>IF(LEN(Q20)&gt;1,IF(ISNUMBER(MATCH(Q20&amp;" ─ "&amp;P20, $D$2:D19,0)),"",P20&amp;" ─ "&amp;Q20),"")</f>
        <v/>
      </c>
      <c r="E20" s="117" t="str">
        <f>IF(F20&lt;&gt;"",MAX($E$3:E19)+1,"")</f>
        <v/>
      </c>
      <c r="F20" s="116" t="str">
        <f>IF(LEN(T20)&gt;1,IF(ISNUMBER(MATCH(T20&amp;" ─ "&amp;P20, $F$2:F19,0)),"",P20&amp;" ─ "&amp;T20),"")</f>
        <v/>
      </c>
      <c r="G20" s="93">
        <v>17</v>
      </c>
      <c r="H20" s="118" t="str">
        <f t="shared" si="97"/>
        <v>Dona ─ Sam</v>
      </c>
      <c r="I20" s="119">
        <f>IF(ISNUMBER(SEARCH("─",H20,1)),MAX($I$3:I19)+1,"")</f>
        <v>4</v>
      </c>
      <c r="M20" s="192" t="str">
        <f t="shared" si="98"/>
        <v/>
      </c>
      <c r="N20" s="142" t="str">
        <f t="shared" si="99"/>
        <v/>
      </c>
      <c r="O20" s="102" t="str">
        <f>IF(P20="","",MAX($O$3:O19)+1)</f>
        <v/>
      </c>
      <c r="P20" s="103" t="str">
        <f>IF(LEN(INDEX(Dashboard!B$6:B$505,ROW(P20)-ROW(P$3),1))&lt;=1,"",TRIM(INDEX(Dashboard!B$6:B$505,ROW(P20)-ROW(P$3),1)))</f>
        <v/>
      </c>
      <c r="Q20" s="104" t="str">
        <f t="shared" si="100"/>
        <v/>
      </c>
      <c r="R20" s="104" t="str">
        <f>IF(LEN(INDEX(Dashboard!D$6:D$505,ROW(R20)-ROW(R$3),1))&lt;=1,"",INDEX(Dashboard!D$6:D$505,ROW(R20)-ROW(R$3),1))</f>
        <v/>
      </c>
      <c r="S20" s="104" t="str">
        <f>IF(LEN(INDEX(Dashboard!E$6:E$505,ROW(S20)-ROW(S$3),1))&lt;=1,"",INDEX(Dashboard!E$6:E$505,ROW(S20)-ROW(S$3),1))</f>
        <v/>
      </c>
      <c r="T20" s="104" t="str">
        <f t="shared" si="101"/>
        <v/>
      </c>
      <c r="U20" s="104" t="str">
        <f t="shared" si="102"/>
        <v/>
      </c>
      <c r="V20" s="104" t="str">
        <f t="shared" si="103"/>
        <v/>
      </c>
      <c r="W20" s="106" t="str">
        <f t="shared" si="104"/>
        <v/>
      </c>
      <c r="X20" s="106" t="str">
        <f t="shared" si="105"/>
        <v/>
      </c>
      <c r="Y20" s="106" t="str">
        <f t="shared" si="106"/>
        <v/>
      </c>
      <c r="Z20" s="106" t="str">
        <f t="shared" si="107"/>
        <v/>
      </c>
      <c r="AA20" s="106" t="str">
        <f t="shared" si="108"/>
        <v/>
      </c>
      <c r="AB20" s="106" t="str">
        <f t="shared" si="109"/>
        <v/>
      </c>
      <c r="AC20" s="106" t="str">
        <f t="shared" si="110"/>
        <v/>
      </c>
      <c r="AD20" s="106" t="str">
        <f t="shared" si="111"/>
        <v/>
      </c>
      <c r="AE20" s="106" t="str">
        <f t="shared" si="112"/>
        <v/>
      </c>
      <c r="AF20" s="106" t="str">
        <f t="shared" si="113"/>
        <v/>
      </c>
      <c r="AG20" s="106" t="str">
        <f t="shared" si="114"/>
        <v/>
      </c>
      <c r="AH20" s="106" t="str">
        <f t="shared" si="115"/>
        <v/>
      </c>
      <c r="AI20" s="106" t="str">
        <f t="shared" si="116"/>
        <v/>
      </c>
      <c r="AJ20" s="106" t="str">
        <f t="shared" si="117"/>
        <v/>
      </c>
      <c r="AK20" s="106" t="str">
        <f t="shared" si="118"/>
        <v/>
      </c>
      <c r="AL20" s="106" t="str">
        <f t="shared" si="119"/>
        <v/>
      </c>
      <c r="AM20" s="106" t="str">
        <f t="shared" si="120"/>
        <v/>
      </c>
      <c r="AN20" s="106" t="str">
        <f t="shared" si="121"/>
        <v/>
      </c>
      <c r="AO20" s="106" t="str">
        <f t="shared" si="122"/>
        <v/>
      </c>
      <c r="AP20" s="106" t="str">
        <f t="shared" si="123"/>
        <v/>
      </c>
      <c r="AQ20" s="106" t="str">
        <f t="shared" si="124"/>
        <v/>
      </c>
      <c r="AR20" s="106" t="str">
        <f t="shared" si="125"/>
        <v/>
      </c>
      <c r="AS20" s="106" t="str">
        <f t="shared" si="126"/>
        <v/>
      </c>
      <c r="AT20" s="106" t="str">
        <f t="shared" si="127"/>
        <v/>
      </c>
      <c r="AU20" s="106" t="str">
        <f t="shared" si="128"/>
        <v/>
      </c>
      <c r="AV20" s="106" t="str">
        <f t="shared" si="129"/>
        <v/>
      </c>
      <c r="AW20" s="106" t="str">
        <f t="shared" si="130"/>
        <v/>
      </c>
      <c r="AX20" s="106" t="str">
        <f t="shared" si="131"/>
        <v/>
      </c>
      <c r="AY20" s="106" t="str">
        <f t="shared" si="132"/>
        <v/>
      </c>
      <c r="AZ20" s="106" t="str">
        <f t="shared" si="133"/>
        <v/>
      </c>
      <c r="BA20" s="106" t="str">
        <f t="shared" si="134"/>
        <v/>
      </c>
      <c r="BB20" s="106" t="str">
        <f t="shared" si="135"/>
        <v/>
      </c>
      <c r="BC20" s="106" t="str">
        <f t="shared" si="136"/>
        <v/>
      </c>
      <c r="BD20" s="180" t="str">
        <f>IF(OR(P20="",BA20=""),"",IF(BB20="",MAX($BA$4:$BA$503)-BA20+1-COUNTIF($BA$4:BA20,BA20)/1000,INDEX($BD$4:$BD$503,BC20,1)-COUNTIF($BA$4:BA20,BA20)/1000000))</f>
        <v/>
      </c>
      <c r="BE20" s="181" t="str">
        <f t="shared" si="137"/>
        <v/>
      </c>
      <c r="BF20" s="181" t="str">
        <f>IFERROR(IF(BB20="",BD20-BE20*100,INDEX($BF$4:$BF$503,BC20,1)-COUNTIF($BA$4:BA20,BA20)/1000000),"")</f>
        <v/>
      </c>
      <c r="BG20" s="179" t="str">
        <f t="shared" si="138"/>
        <v/>
      </c>
      <c r="BI20" s="120" t="str">
        <f t="shared" si="160"/>
        <v/>
      </c>
      <c r="BJ20" s="121" t="str">
        <f t="shared" si="161"/>
        <v/>
      </c>
      <c r="BK20" s="122" t="str">
        <f t="shared" si="162"/>
        <v/>
      </c>
      <c r="BL20" s="122" t="str">
        <f t="shared" si="163"/>
        <v/>
      </c>
      <c r="BM20" s="122" t="str">
        <f t="shared" si="164"/>
        <v/>
      </c>
      <c r="BN20" s="122" t="str">
        <f t="shared" si="165"/>
        <v/>
      </c>
      <c r="BO20" s="122" t="str">
        <f t="shared" si="166"/>
        <v/>
      </c>
      <c r="BP20" s="123" t="str">
        <f t="shared" si="167"/>
        <v/>
      </c>
      <c r="BQ20" s="122" t="str">
        <f t="shared" si="168"/>
        <v/>
      </c>
      <c r="BR20" s="123" t="str">
        <f t="shared" si="169"/>
        <v/>
      </c>
      <c r="BS20" s="123" t="str">
        <f t="shared" si="170"/>
        <v/>
      </c>
      <c r="BU20" s="198" t="str">
        <f t="shared" si="139"/>
        <v>xxx</v>
      </c>
      <c r="BV20" s="193"/>
      <c r="BW20" s="193"/>
      <c r="BX20" s="193"/>
      <c r="BY20" s="193"/>
      <c r="BZ20" s="193"/>
      <c r="CA20" s="193"/>
      <c r="CB20" s="193"/>
      <c r="CC20" s="194"/>
      <c r="CD20" s="194"/>
      <c r="CE20" s="193"/>
      <c r="CF20" s="201">
        <f>IFERROR(IF(ISNUMBER(BV20), IF(ISNUMBER(MATCH(BV20,$BV$4:BV19,0)),INDEX($CF$4:CF19, MATCH(BV20,$BV$4:BV19,0),1),IF(AND(BR20="",INDEX($BR$4:$BR$503,BV20,1)=""),
IF(INDEX($BL$4:$BL$503,BV20,1)="",0,IFERROR(IF(INDEX($BR$4:$BR$503,BW20,1)="es",COUNTIF($BV$4:$BV$503,BW20),0),0)+IF(ISNUMBER(BV20),SUMIFS($CH$4:$CH$503,$BV$4:$BV$503,"&lt;&gt;"&amp;BV20,$BW$4:$BW$503,BV20),0)),0)),0),0)</f>
        <v>0</v>
      </c>
      <c r="CG20" s="193"/>
      <c r="CH20" s="193"/>
      <c r="CI20" s="193"/>
      <c r="CJ20" s="193"/>
      <c r="CK20" s="201">
        <f t="shared" si="88"/>
        <v>1</v>
      </c>
      <c r="CL20" s="193"/>
      <c r="CM20" s="193"/>
      <c r="CN20" s="193"/>
      <c r="CO20" s="193"/>
      <c r="CP20" s="193"/>
      <c r="CQ20" s="193"/>
      <c r="CR20" s="193"/>
      <c r="CT20" s="193"/>
      <c r="CU20" s="193"/>
      <c r="CV20" s="193"/>
      <c r="CW20" s="208"/>
      <c r="CX20" s="208"/>
      <c r="CY20" s="208"/>
      <c r="CZ20" s="208"/>
      <c r="DA20" s="193"/>
      <c r="DC20" s="133" t="str">
        <f>IF(MAX($DC$3:DC19)&lt;$I$2,MAX($DC$3:DC19)+1,"")</f>
        <v/>
      </c>
      <c r="DD20" s="131" t="str">
        <f t="shared" si="156"/>
        <v/>
      </c>
      <c r="DE20" s="131" t="str">
        <f t="shared" si="157"/>
        <v/>
      </c>
      <c r="DF20" s="134" t="str">
        <f t="shared" si="158"/>
        <v/>
      </c>
      <c r="DG20" s="132" t="str">
        <f t="shared" si="159"/>
        <v/>
      </c>
      <c r="DL20" s="107">
        <f>IF(DM20&lt;&gt;"",MAX($DL$3:DL19)+1,"")</f>
        <v>4</v>
      </c>
      <c r="DM20" s="107" t="str">
        <f>IF(OR(INDEX(Photos!$B$3:$B$502,ROW(DM20)-ROW($DM$3),1)="", ISNUMBER(MATCH(INDEX(Photos!$B$3:$B$502,ROW(DM20)-ROW($DM$3),1),$BJ$4:$BJ$503,0))),"",INDEX(Photos!$B$3:$B$502,ROW(DM20)-ROW($DM$3),1) )</f>
        <v>Mike</v>
      </c>
      <c r="DN20" s="107" t="str">
        <f t="shared" si="45"/>
        <v>Mike</v>
      </c>
      <c r="DS20" s="112"/>
      <c r="DT20" s="112"/>
      <c r="DU20" s="111"/>
      <c r="DV20" s="111"/>
      <c r="DW20" s="145"/>
      <c r="DX20" s="111"/>
      <c r="DY20" s="111"/>
      <c r="DZ20" s="111"/>
      <c r="EA20" s="111"/>
      <c r="EB20" s="111"/>
    </row>
    <row r="21" spans="2:132" x14ac:dyDescent="0.25">
      <c r="B21" s="117" t="str">
        <f>IF(P21&lt;&gt;"",MAX(B$3:$B20)+1,"")</f>
        <v/>
      </c>
      <c r="C21" s="141" t="str">
        <f>IF(D21&lt;&gt;"",MAX(C$3:$C20)+1,"")</f>
        <v/>
      </c>
      <c r="D21" s="115" t="str">
        <f>IF(LEN(Q21)&gt;1,IF(ISNUMBER(MATCH(Q21&amp;" ─ "&amp;P21, $D$2:D20,0)),"",P21&amp;" ─ "&amp;Q21),"")</f>
        <v/>
      </c>
      <c r="E21" s="117" t="str">
        <f>IF(F21&lt;&gt;"",MAX($E$3:E20)+1,"")</f>
        <v/>
      </c>
      <c r="F21" s="116" t="str">
        <f>IF(LEN(T21)&gt;1,IF(ISNUMBER(MATCH(T21&amp;" ─ "&amp;P21, $F$2:F20,0)),"",P21&amp;" ─ "&amp;T21),"")</f>
        <v/>
      </c>
      <c r="G21" s="93">
        <v>18</v>
      </c>
      <c r="H21" s="118" t="str">
        <f t="shared" si="97"/>
        <v>Johana ─ Seaun</v>
      </c>
      <c r="I21" s="119">
        <f>IF(ISNUMBER(SEARCH("─",H21,1)),MAX($I$3:I20)+1,"")</f>
        <v>5</v>
      </c>
      <c r="M21" s="192" t="str">
        <f t="shared" si="98"/>
        <v/>
      </c>
      <c r="N21" s="142" t="str">
        <f t="shared" si="99"/>
        <v/>
      </c>
      <c r="O21" s="102" t="str">
        <f>IF(P21="","",MAX($O$3:O20)+1)</f>
        <v/>
      </c>
      <c r="P21" s="103" t="str">
        <f>IF(LEN(INDEX(Dashboard!B$6:B$505,ROW(P21)-ROW(P$3),1))&lt;=1,"",TRIM(INDEX(Dashboard!B$6:B$505,ROW(P21)-ROW(P$3),1)))</f>
        <v/>
      </c>
      <c r="Q21" s="104" t="str">
        <f t="shared" si="100"/>
        <v/>
      </c>
      <c r="R21" s="104" t="str">
        <f>IF(LEN(INDEX(Dashboard!D$6:D$505,ROW(R21)-ROW(R$3),1))&lt;=1,"",INDEX(Dashboard!D$6:D$505,ROW(R21)-ROW(R$3),1))</f>
        <v/>
      </c>
      <c r="S21" s="104" t="str">
        <f>IF(LEN(INDEX(Dashboard!E$6:E$505,ROW(S21)-ROW(S$3),1))&lt;=1,"",INDEX(Dashboard!E$6:E$505,ROW(S21)-ROW(S$3),1))</f>
        <v/>
      </c>
      <c r="T21" s="104" t="str">
        <f t="shared" si="101"/>
        <v/>
      </c>
      <c r="U21" s="104" t="str">
        <f t="shared" si="102"/>
        <v/>
      </c>
      <c r="V21" s="104" t="str">
        <f t="shared" si="103"/>
        <v/>
      </c>
      <c r="W21" s="106" t="str">
        <f t="shared" si="104"/>
        <v/>
      </c>
      <c r="X21" s="106" t="str">
        <f t="shared" si="105"/>
        <v/>
      </c>
      <c r="Y21" s="106" t="str">
        <f t="shared" si="106"/>
        <v/>
      </c>
      <c r="Z21" s="106" t="str">
        <f t="shared" si="107"/>
        <v/>
      </c>
      <c r="AA21" s="106" t="str">
        <f t="shared" si="108"/>
        <v/>
      </c>
      <c r="AB21" s="106" t="str">
        <f t="shared" si="109"/>
        <v/>
      </c>
      <c r="AC21" s="106" t="str">
        <f t="shared" si="110"/>
        <v/>
      </c>
      <c r="AD21" s="106" t="str">
        <f t="shared" si="111"/>
        <v/>
      </c>
      <c r="AE21" s="106" t="str">
        <f t="shared" si="112"/>
        <v/>
      </c>
      <c r="AF21" s="106" t="str">
        <f t="shared" si="113"/>
        <v/>
      </c>
      <c r="AG21" s="106" t="str">
        <f t="shared" si="114"/>
        <v/>
      </c>
      <c r="AH21" s="106" t="str">
        <f t="shared" si="115"/>
        <v/>
      </c>
      <c r="AI21" s="106" t="str">
        <f t="shared" si="116"/>
        <v/>
      </c>
      <c r="AJ21" s="106" t="str">
        <f t="shared" si="117"/>
        <v/>
      </c>
      <c r="AK21" s="106" t="str">
        <f t="shared" si="118"/>
        <v/>
      </c>
      <c r="AL21" s="106" t="str">
        <f t="shared" si="119"/>
        <v/>
      </c>
      <c r="AM21" s="106" t="str">
        <f t="shared" si="120"/>
        <v/>
      </c>
      <c r="AN21" s="106" t="str">
        <f t="shared" si="121"/>
        <v/>
      </c>
      <c r="AO21" s="106" t="str">
        <f t="shared" si="122"/>
        <v/>
      </c>
      <c r="AP21" s="106" t="str">
        <f t="shared" si="123"/>
        <v/>
      </c>
      <c r="AQ21" s="106" t="str">
        <f t="shared" si="124"/>
        <v/>
      </c>
      <c r="AR21" s="106" t="str">
        <f t="shared" si="125"/>
        <v/>
      </c>
      <c r="AS21" s="106" t="str">
        <f t="shared" si="126"/>
        <v/>
      </c>
      <c r="AT21" s="106" t="str">
        <f t="shared" si="127"/>
        <v/>
      </c>
      <c r="AU21" s="106" t="str">
        <f t="shared" si="128"/>
        <v/>
      </c>
      <c r="AV21" s="106" t="str">
        <f t="shared" si="129"/>
        <v/>
      </c>
      <c r="AW21" s="106" t="str">
        <f t="shared" si="130"/>
        <v/>
      </c>
      <c r="AX21" s="106" t="str">
        <f t="shared" si="131"/>
        <v/>
      </c>
      <c r="AY21" s="106" t="str">
        <f t="shared" si="132"/>
        <v/>
      </c>
      <c r="AZ21" s="106" t="str">
        <f t="shared" si="133"/>
        <v/>
      </c>
      <c r="BA21" s="106" t="str">
        <f t="shared" si="134"/>
        <v/>
      </c>
      <c r="BB21" s="106" t="str">
        <f t="shared" si="135"/>
        <v/>
      </c>
      <c r="BC21" s="106" t="str">
        <f t="shared" si="136"/>
        <v/>
      </c>
      <c r="BD21" s="180" t="str">
        <f>IF(OR(P21="",BA21=""),"",IF(BB21="",MAX($BA$4:$BA$503)-BA21+1-COUNTIF($BA$4:BA21,BA21)/1000,INDEX($BD$4:$BD$503,BC21,1)-COUNTIF($BA$4:BA21,BA21)/1000000))</f>
        <v/>
      </c>
      <c r="BE21" s="181" t="str">
        <f t="shared" si="137"/>
        <v/>
      </c>
      <c r="BF21" s="181" t="str">
        <f>IFERROR(IF(BB21="",BD21-BE21*100,INDEX($BF$4:$BF$503,BC21,1)-COUNTIF($BA$4:BA21,BA21)/1000000),"")</f>
        <v/>
      </c>
      <c r="BG21" s="179" t="str">
        <f t="shared" si="138"/>
        <v/>
      </c>
      <c r="BI21" s="120" t="str">
        <f t="shared" si="160"/>
        <v/>
      </c>
      <c r="BJ21" s="121" t="str">
        <f t="shared" si="161"/>
        <v/>
      </c>
      <c r="BK21" s="122" t="str">
        <f t="shared" si="162"/>
        <v/>
      </c>
      <c r="BL21" s="122" t="str">
        <f t="shared" si="163"/>
        <v/>
      </c>
      <c r="BM21" s="122" t="str">
        <f t="shared" si="164"/>
        <v/>
      </c>
      <c r="BN21" s="122" t="str">
        <f t="shared" si="165"/>
        <v/>
      </c>
      <c r="BO21" s="122" t="str">
        <f t="shared" si="166"/>
        <v/>
      </c>
      <c r="BP21" s="123" t="str">
        <f t="shared" si="167"/>
        <v/>
      </c>
      <c r="BQ21" s="122" t="str">
        <f t="shared" si="168"/>
        <v/>
      </c>
      <c r="BR21" s="123" t="str">
        <f t="shared" si="169"/>
        <v/>
      </c>
      <c r="BS21" s="123" t="str">
        <f t="shared" si="170"/>
        <v/>
      </c>
      <c r="BU21" s="198" t="str">
        <f t="shared" si="139"/>
        <v>xxx</v>
      </c>
      <c r="BV21" s="193"/>
      <c r="BW21" s="193"/>
      <c r="BX21" s="193"/>
      <c r="BY21" s="193"/>
      <c r="BZ21" s="193"/>
      <c r="CA21" s="193"/>
      <c r="CB21" s="193"/>
      <c r="CC21" s="194"/>
      <c r="CD21" s="194"/>
      <c r="CE21" s="193"/>
      <c r="CF21" s="201">
        <f>IFERROR(IF(ISNUMBER(BV21), IF(ISNUMBER(MATCH(BV21,$BV$4:BV20,0)),INDEX($CF$4:CF20, MATCH(BV21,$BV$4:BV20,0),1),IF(AND(BR21="",INDEX($BR$4:$BR$503,BV21,1)=""),
IF(INDEX($BL$4:$BL$503,BV21,1)="",0,IFERROR(IF(INDEX($BR$4:$BR$503,BW21,1)="es",COUNTIF($BV$4:$BV$503,BW21),0),0)+IF(ISNUMBER(BV21),SUMIFS($CH$4:$CH$503,$BV$4:$BV$503,"&lt;&gt;"&amp;BV21,$BW$4:$BW$503,BV21),0)),0)),0),0)</f>
        <v>0</v>
      </c>
      <c r="CG21" s="193"/>
      <c r="CH21" s="193"/>
      <c r="CI21" s="193"/>
      <c r="CJ21" s="193"/>
      <c r="CK21" s="201">
        <f t="shared" si="88"/>
        <v>1</v>
      </c>
      <c r="CL21" s="193"/>
      <c r="CM21" s="193"/>
      <c r="CN21" s="193"/>
      <c r="CO21" s="193"/>
      <c r="CP21" s="193"/>
      <c r="CQ21" s="193"/>
      <c r="CR21" s="193"/>
      <c r="CT21" s="193"/>
      <c r="CU21" s="193"/>
      <c r="CV21" s="193"/>
      <c r="CW21" s="208"/>
      <c r="CX21" s="208"/>
      <c r="CY21" s="208"/>
      <c r="CZ21" s="208"/>
      <c r="DA21" s="193"/>
      <c r="DC21" s="133" t="str">
        <f>IF(MAX($DC$3:DC20)&lt;$I$2,MAX($DC$3:DC20)+1,"")</f>
        <v/>
      </c>
      <c r="DD21" s="131" t="str">
        <f t="shared" si="156"/>
        <v/>
      </c>
      <c r="DE21" s="131" t="str">
        <f t="shared" si="157"/>
        <v/>
      </c>
      <c r="DF21" s="134" t="str">
        <f t="shared" si="158"/>
        <v/>
      </c>
      <c r="DG21" s="132" t="str">
        <f t="shared" si="159"/>
        <v/>
      </c>
      <c r="DL21" s="107" t="str">
        <f>IF(DM21&lt;&gt;"",MAX($DL$3:DL20)+1,"")</f>
        <v/>
      </c>
      <c r="DM21" s="107" t="str">
        <f>IF(OR(INDEX(Photos!$B$3:$B$502,ROW(DM21)-ROW($DM$3),1)="", ISNUMBER(MATCH(INDEX(Photos!$B$3:$B$502,ROW(DM21)-ROW($DM$3),1),$BJ$4:$BJ$503,0))),"",INDEX(Photos!$B$3:$B$502,ROW(DM21)-ROW($DM$3),1) )</f>
        <v/>
      </c>
      <c r="DN21" s="107" t="str">
        <f t="shared" si="45"/>
        <v/>
      </c>
      <c r="DS21" s="112"/>
      <c r="DT21" s="112"/>
      <c r="DU21" s="111"/>
      <c r="DV21" s="111"/>
      <c r="DW21" s="145"/>
      <c r="DX21" s="111"/>
      <c r="DY21" s="111"/>
      <c r="DZ21" s="111"/>
      <c r="EA21" s="111"/>
      <c r="EB21" s="111"/>
    </row>
    <row r="22" spans="2:132" x14ac:dyDescent="0.25">
      <c r="B22" s="117" t="str">
        <f>IF(P22&lt;&gt;"",MAX(B$3:$B21)+1,"")</f>
        <v/>
      </c>
      <c r="C22" s="141" t="str">
        <f>IF(D22&lt;&gt;"",MAX(C$3:$C21)+1,"")</f>
        <v/>
      </c>
      <c r="D22" s="115" t="str">
        <f>IF(LEN(Q22)&gt;1,IF(ISNUMBER(MATCH(Q22&amp;" ─ "&amp;P22, $D$2:D21,0)),"",P22&amp;" ─ "&amp;Q22),"")</f>
        <v/>
      </c>
      <c r="E22" s="117" t="str">
        <f>IF(F22&lt;&gt;"",MAX($E$3:E21)+1,"")</f>
        <v/>
      </c>
      <c r="F22" s="116" t="str">
        <f>IF(LEN(T22)&gt;1,IF(ISNUMBER(MATCH(T22&amp;" ─ "&amp;P22, $F$2:F21,0)),"",P22&amp;" ─ "&amp;T22),"")</f>
        <v/>
      </c>
      <c r="G22" s="93">
        <v>19</v>
      </c>
      <c r="H22" s="118" t="str">
        <f t="shared" si="97"/>
        <v/>
      </c>
      <c r="I22" s="119" t="str">
        <f>IF(ISNUMBER(SEARCH("─",H22,1)),MAX($I$3:I21)+1,"")</f>
        <v/>
      </c>
      <c r="M22" s="192" t="str">
        <f t="shared" si="98"/>
        <v/>
      </c>
      <c r="N22" s="142" t="str">
        <f t="shared" si="99"/>
        <v/>
      </c>
      <c r="O22" s="102" t="str">
        <f>IF(P22="","",MAX($O$3:O21)+1)</f>
        <v/>
      </c>
      <c r="P22" s="103" t="str">
        <f>IF(LEN(INDEX(Dashboard!B$6:B$505,ROW(P22)-ROW(P$3),1))&lt;=1,"",TRIM(INDEX(Dashboard!B$6:B$505,ROW(P22)-ROW(P$3),1)))</f>
        <v/>
      </c>
      <c r="Q22" s="104" t="str">
        <f t="shared" si="100"/>
        <v/>
      </c>
      <c r="R22" s="104" t="str">
        <f>IF(LEN(INDEX(Dashboard!D$6:D$505,ROW(R22)-ROW(R$3),1))&lt;=1,"",INDEX(Dashboard!D$6:D$505,ROW(R22)-ROW(R$3),1))</f>
        <v/>
      </c>
      <c r="S22" s="104" t="str">
        <f>IF(LEN(INDEX(Dashboard!E$6:E$505,ROW(S22)-ROW(S$3),1))&lt;=1,"",INDEX(Dashboard!E$6:E$505,ROW(S22)-ROW(S$3),1))</f>
        <v/>
      </c>
      <c r="T22" s="104" t="str">
        <f t="shared" si="101"/>
        <v/>
      </c>
      <c r="U22" s="104" t="str">
        <f t="shared" si="102"/>
        <v/>
      </c>
      <c r="V22" s="104" t="str">
        <f t="shared" si="103"/>
        <v/>
      </c>
      <c r="W22" s="106" t="str">
        <f t="shared" si="104"/>
        <v/>
      </c>
      <c r="X22" s="106" t="str">
        <f t="shared" si="105"/>
        <v/>
      </c>
      <c r="Y22" s="106" t="str">
        <f t="shared" si="106"/>
        <v/>
      </c>
      <c r="Z22" s="106" t="str">
        <f t="shared" si="107"/>
        <v/>
      </c>
      <c r="AA22" s="106" t="str">
        <f t="shared" si="108"/>
        <v/>
      </c>
      <c r="AB22" s="106" t="str">
        <f t="shared" si="109"/>
        <v/>
      </c>
      <c r="AC22" s="106" t="str">
        <f t="shared" si="110"/>
        <v/>
      </c>
      <c r="AD22" s="106" t="str">
        <f t="shared" si="111"/>
        <v/>
      </c>
      <c r="AE22" s="106" t="str">
        <f t="shared" si="112"/>
        <v/>
      </c>
      <c r="AF22" s="106" t="str">
        <f t="shared" si="113"/>
        <v/>
      </c>
      <c r="AG22" s="106" t="str">
        <f t="shared" si="114"/>
        <v/>
      </c>
      <c r="AH22" s="106" t="str">
        <f t="shared" si="115"/>
        <v/>
      </c>
      <c r="AI22" s="106" t="str">
        <f t="shared" si="116"/>
        <v/>
      </c>
      <c r="AJ22" s="106" t="str">
        <f t="shared" si="117"/>
        <v/>
      </c>
      <c r="AK22" s="106" t="str">
        <f t="shared" si="118"/>
        <v/>
      </c>
      <c r="AL22" s="106" t="str">
        <f t="shared" si="119"/>
        <v/>
      </c>
      <c r="AM22" s="106" t="str">
        <f t="shared" si="120"/>
        <v/>
      </c>
      <c r="AN22" s="106" t="str">
        <f t="shared" si="121"/>
        <v/>
      </c>
      <c r="AO22" s="106" t="str">
        <f t="shared" si="122"/>
        <v/>
      </c>
      <c r="AP22" s="106" t="str">
        <f t="shared" si="123"/>
        <v/>
      </c>
      <c r="AQ22" s="106" t="str">
        <f t="shared" si="124"/>
        <v/>
      </c>
      <c r="AR22" s="106" t="str">
        <f t="shared" si="125"/>
        <v/>
      </c>
      <c r="AS22" s="106" t="str">
        <f t="shared" si="126"/>
        <v/>
      </c>
      <c r="AT22" s="106" t="str">
        <f t="shared" si="127"/>
        <v/>
      </c>
      <c r="AU22" s="106" t="str">
        <f t="shared" si="128"/>
        <v/>
      </c>
      <c r="AV22" s="106" t="str">
        <f t="shared" si="129"/>
        <v/>
      </c>
      <c r="AW22" s="106" t="str">
        <f t="shared" si="130"/>
        <v/>
      </c>
      <c r="AX22" s="106" t="str">
        <f t="shared" si="131"/>
        <v/>
      </c>
      <c r="AY22" s="106" t="str">
        <f t="shared" si="132"/>
        <v/>
      </c>
      <c r="AZ22" s="106" t="str">
        <f t="shared" si="133"/>
        <v/>
      </c>
      <c r="BA22" s="106" t="str">
        <f t="shared" si="134"/>
        <v/>
      </c>
      <c r="BB22" s="106" t="str">
        <f t="shared" si="135"/>
        <v/>
      </c>
      <c r="BC22" s="106" t="str">
        <f t="shared" si="136"/>
        <v/>
      </c>
      <c r="BD22" s="180" t="str">
        <f>IF(OR(P22="",BA22=""),"",IF(BB22="",MAX($BA$4:$BA$503)-BA22+1-COUNTIF($BA$4:BA22,BA22)/1000,INDEX($BD$4:$BD$503,BC22,1)-COUNTIF($BA$4:BA22,BA22)/1000000))</f>
        <v/>
      </c>
      <c r="BE22" s="181" t="str">
        <f t="shared" si="137"/>
        <v/>
      </c>
      <c r="BF22" s="181" t="str">
        <f>IFERROR(IF(BB22="",BD22-BE22*100,INDEX($BF$4:$BF$503,BC22,1)-COUNTIF($BA$4:BA22,BA22)/1000000),"")</f>
        <v/>
      </c>
      <c r="BG22" s="179" t="str">
        <f t="shared" si="138"/>
        <v/>
      </c>
      <c r="BI22" s="120" t="str">
        <f t="shared" si="160"/>
        <v/>
      </c>
      <c r="BJ22" s="121" t="str">
        <f t="shared" si="161"/>
        <v/>
      </c>
      <c r="BK22" s="122" t="str">
        <f t="shared" si="162"/>
        <v/>
      </c>
      <c r="BL22" s="122" t="str">
        <f t="shared" si="163"/>
        <v/>
      </c>
      <c r="BM22" s="122" t="str">
        <f t="shared" si="164"/>
        <v/>
      </c>
      <c r="BN22" s="122" t="str">
        <f t="shared" si="165"/>
        <v/>
      </c>
      <c r="BO22" s="122" t="str">
        <f t="shared" si="166"/>
        <v/>
      </c>
      <c r="BP22" s="123" t="str">
        <f t="shared" si="167"/>
        <v/>
      </c>
      <c r="BQ22" s="122" t="str">
        <f t="shared" si="168"/>
        <v/>
      </c>
      <c r="BR22" s="123" t="str">
        <f t="shared" si="169"/>
        <v/>
      </c>
      <c r="BS22" s="123" t="str">
        <f t="shared" si="170"/>
        <v/>
      </c>
      <c r="BU22" s="198" t="str">
        <f t="shared" si="139"/>
        <v>xxx</v>
      </c>
      <c r="BV22" s="193"/>
      <c r="BW22" s="193"/>
      <c r="BX22" s="193"/>
      <c r="BY22" s="193"/>
      <c r="BZ22" s="193"/>
      <c r="CA22" s="193"/>
      <c r="CB22" s="193"/>
      <c r="CC22" s="194"/>
      <c r="CD22" s="194"/>
      <c r="CE22" s="193"/>
      <c r="CF22" s="201">
        <f>IFERROR(IF(ISNUMBER(BV22), IF(ISNUMBER(MATCH(BV22,$BV$4:BV21,0)),INDEX($CF$4:CF21, MATCH(BV22,$BV$4:BV21,0),1),IF(AND(BR22="",INDEX($BR$4:$BR$503,BV22,1)=""),
IF(INDEX($BL$4:$BL$503,BV22,1)="",0,IFERROR(IF(INDEX($BR$4:$BR$503,BW22,1)="es",COUNTIF($BV$4:$BV$503,BW22),0),0)+IF(ISNUMBER(BV22),SUMIFS($CH$4:$CH$503,$BV$4:$BV$503,"&lt;&gt;"&amp;BV22,$BW$4:$BW$503,BV22),0)),0)),0),0)</f>
        <v>0</v>
      </c>
      <c r="CG22" s="193"/>
      <c r="CH22" s="193"/>
      <c r="CI22" s="193"/>
      <c r="CJ22" s="193"/>
      <c r="CK22" s="201">
        <f t="shared" si="88"/>
        <v>1</v>
      </c>
      <c r="CL22" s="193"/>
      <c r="CM22" s="193"/>
      <c r="CN22" s="193"/>
      <c r="CO22" s="193"/>
      <c r="CP22" s="193"/>
      <c r="CQ22" s="193"/>
      <c r="CR22" s="193"/>
      <c r="CT22" s="193"/>
      <c r="CU22" s="193"/>
      <c r="CV22" s="193"/>
      <c r="CW22" s="208"/>
      <c r="CX22" s="208"/>
      <c r="CY22" s="208"/>
      <c r="CZ22" s="208"/>
      <c r="DA22" s="193"/>
      <c r="DC22" s="133" t="str">
        <f>IF(MAX($DC$3:DC21)&lt;$I$2,MAX($DC$3:DC21)+1,"")</f>
        <v/>
      </c>
      <c r="DD22" s="131" t="str">
        <f t="shared" si="156"/>
        <v/>
      </c>
      <c r="DE22" s="131" t="str">
        <f t="shared" si="157"/>
        <v/>
      </c>
      <c r="DF22" s="134" t="str">
        <f t="shared" si="158"/>
        <v/>
      </c>
      <c r="DG22" s="132" t="str">
        <f t="shared" si="159"/>
        <v/>
      </c>
      <c r="DL22" s="107" t="str">
        <f>IF(DM22&lt;&gt;"",MAX($DL$3:DL21)+1,"")</f>
        <v/>
      </c>
      <c r="DM22" s="107" t="str">
        <f>IF(OR(INDEX(Photos!$B$3:$B$502,ROW(DM22)-ROW($DM$3),1)="", ISNUMBER(MATCH(INDEX(Photos!$B$3:$B$502,ROW(DM22)-ROW($DM$3),1),$BJ$4:$BJ$503,0))),"",INDEX(Photos!$B$3:$B$502,ROW(DM22)-ROW($DM$3),1) )</f>
        <v/>
      </c>
      <c r="DN22" s="107" t="str">
        <f t="shared" si="45"/>
        <v/>
      </c>
      <c r="DS22" s="112"/>
      <c r="DT22" s="112"/>
      <c r="DU22" s="111"/>
      <c r="DV22" s="111"/>
      <c r="DW22" s="145"/>
      <c r="DX22" s="111"/>
      <c r="DY22" s="111"/>
      <c r="DZ22" s="111"/>
      <c r="EA22" s="111"/>
      <c r="EB22" s="111"/>
    </row>
    <row r="23" spans="2:132" x14ac:dyDescent="0.25">
      <c r="B23" s="117" t="str">
        <f>IF(P23&lt;&gt;"",MAX(B$3:$B22)+1,"")</f>
        <v/>
      </c>
      <c r="C23" s="141" t="str">
        <f>IF(D23&lt;&gt;"",MAX(C$3:$C22)+1,"")</f>
        <v/>
      </c>
      <c r="D23" s="115" t="str">
        <f>IF(LEN(Q23)&gt;1,IF(ISNUMBER(MATCH(Q23&amp;" ─ "&amp;P23, $D$2:D22,0)),"",P23&amp;" ─ "&amp;Q23),"")</f>
        <v/>
      </c>
      <c r="E23" s="117" t="str">
        <f>IF(F23&lt;&gt;"",MAX($E$3:E22)+1,"")</f>
        <v/>
      </c>
      <c r="F23" s="116" t="str">
        <f>IF(LEN(T23)&gt;1,IF(ISNUMBER(MATCH(T23&amp;" ─ "&amp;P23, $F$2:F22,0)),"",P23&amp;" ─ "&amp;T23),"")</f>
        <v/>
      </c>
      <c r="G23" s="93">
        <v>20</v>
      </c>
      <c r="H23" s="118" t="str">
        <f t="shared" si="97"/>
        <v/>
      </c>
      <c r="I23" s="119" t="str">
        <f>IF(ISNUMBER(SEARCH("─",H23,1)),MAX($I$3:I22)+1,"")</f>
        <v/>
      </c>
      <c r="M23" s="192" t="str">
        <f t="shared" si="98"/>
        <v/>
      </c>
      <c r="N23" s="142" t="str">
        <f t="shared" si="99"/>
        <v/>
      </c>
      <c r="O23" s="102" t="str">
        <f>IF(P23="","",MAX($O$3:O22)+1)</f>
        <v/>
      </c>
      <c r="P23" s="103" t="str">
        <f>IF(LEN(INDEX(Dashboard!B$6:B$505,ROW(P23)-ROW(P$3),1))&lt;=1,"",TRIM(INDEX(Dashboard!B$6:B$505,ROW(P23)-ROW(P$3),1)))</f>
        <v/>
      </c>
      <c r="Q23" s="104" t="str">
        <f t="shared" si="100"/>
        <v/>
      </c>
      <c r="R23" s="104" t="str">
        <f>IF(LEN(INDEX(Dashboard!D$6:D$505,ROW(R23)-ROW(R$3),1))&lt;=1,"",INDEX(Dashboard!D$6:D$505,ROW(R23)-ROW(R$3),1))</f>
        <v/>
      </c>
      <c r="S23" s="104" t="str">
        <f>IF(LEN(INDEX(Dashboard!E$6:E$505,ROW(S23)-ROW(S$3),1))&lt;=1,"",INDEX(Dashboard!E$6:E$505,ROW(S23)-ROW(S$3),1))</f>
        <v/>
      </c>
      <c r="T23" s="104" t="str">
        <f t="shared" si="101"/>
        <v/>
      </c>
      <c r="U23" s="104" t="str">
        <f t="shared" si="102"/>
        <v/>
      </c>
      <c r="V23" s="104" t="str">
        <f t="shared" si="103"/>
        <v/>
      </c>
      <c r="W23" s="106" t="str">
        <f t="shared" si="104"/>
        <v/>
      </c>
      <c r="X23" s="106" t="str">
        <f t="shared" si="105"/>
        <v/>
      </c>
      <c r="Y23" s="106" t="str">
        <f t="shared" si="106"/>
        <v/>
      </c>
      <c r="Z23" s="106" t="str">
        <f t="shared" si="107"/>
        <v/>
      </c>
      <c r="AA23" s="106" t="str">
        <f t="shared" si="108"/>
        <v/>
      </c>
      <c r="AB23" s="106" t="str">
        <f t="shared" si="109"/>
        <v/>
      </c>
      <c r="AC23" s="106" t="str">
        <f t="shared" si="110"/>
        <v/>
      </c>
      <c r="AD23" s="106" t="str">
        <f t="shared" si="111"/>
        <v/>
      </c>
      <c r="AE23" s="106" t="str">
        <f t="shared" si="112"/>
        <v/>
      </c>
      <c r="AF23" s="106" t="str">
        <f t="shared" si="113"/>
        <v/>
      </c>
      <c r="AG23" s="106" t="str">
        <f t="shared" si="114"/>
        <v/>
      </c>
      <c r="AH23" s="106" t="str">
        <f t="shared" si="115"/>
        <v/>
      </c>
      <c r="AI23" s="106" t="str">
        <f t="shared" si="116"/>
        <v/>
      </c>
      <c r="AJ23" s="106" t="str">
        <f t="shared" si="117"/>
        <v/>
      </c>
      <c r="AK23" s="106" t="str">
        <f t="shared" si="118"/>
        <v/>
      </c>
      <c r="AL23" s="106" t="str">
        <f t="shared" si="119"/>
        <v/>
      </c>
      <c r="AM23" s="106" t="str">
        <f t="shared" si="120"/>
        <v/>
      </c>
      <c r="AN23" s="106" t="str">
        <f t="shared" si="121"/>
        <v/>
      </c>
      <c r="AO23" s="106" t="str">
        <f t="shared" si="122"/>
        <v/>
      </c>
      <c r="AP23" s="106" t="str">
        <f t="shared" si="123"/>
        <v/>
      </c>
      <c r="AQ23" s="106" t="str">
        <f t="shared" si="124"/>
        <v/>
      </c>
      <c r="AR23" s="106" t="str">
        <f t="shared" si="125"/>
        <v/>
      </c>
      <c r="AS23" s="106" t="str">
        <f t="shared" si="126"/>
        <v/>
      </c>
      <c r="AT23" s="106" t="str">
        <f t="shared" si="127"/>
        <v/>
      </c>
      <c r="AU23" s="106" t="str">
        <f t="shared" si="128"/>
        <v/>
      </c>
      <c r="AV23" s="106" t="str">
        <f t="shared" si="129"/>
        <v/>
      </c>
      <c r="AW23" s="106" t="str">
        <f t="shared" si="130"/>
        <v/>
      </c>
      <c r="AX23" s="106" t="str">
        <f t="shared" si="131"/>
        <v/>
      </c>
      <c r="AY23" s="106" t="str">
        <f t="shared" si="132"/>
        <v/>
      </c>
      <c r="AZ23" s="106" t="str">
        <f t="shared" si="133"/>
        <v/>
      </c>
      <c r="BA23" s="106" t="str">
        <f t="shared" si="134"/>
        <v/>
      </c>
      <c r="BB23" s="106" t="str">
        <f t="shared" si="135"/>
        <v/>
      </c>
      <c r="BC23" s="106" t="str">
        <f t="shared" si="136"/>
        <v/>
      </c>
      <c r="BD23" s="180" t="str">
        <f>IF(OR(P23="",BA23=""),"",IF(BB23="",MAX($BA$4:$BA$503)-BA23+1-COUNTIF($BA$4:BA23,BA23)/1000,INDEX($BD$4:$BD$503,BC23,1)-COUNTIF($BA$4:BA23,BA23)/1000000))</f>
        <v/>
      </c>
      <c r="BE23" s="181" t="str">
        <f t="shared" si="137"/>
        <v/>
      </c>
      <c r="BF23" s="181" t="str">
        <f>IFERROR(IF(BB23="",BD23-BE23*100,INDEX($BF$4:$BF$503,BC23,1)-COUNTIF($BA$4:BA23,BA23)/1000000),"")</f>
        <v/>
      </c>
      <c r="BG23" s="179" t="str">
        <f t="shared" si="138"/>
        <v/>
      </c>
      <c r="BI23" s="120" t="str">
        <f t="shared" si="160"/>
        <v/>
      </c>
      <c r="BJ23" s="121" t="str">
        <f t="shared" si="161"/>
        <v/>
      </c>
      <c r="BK23" s="122" t="str">
        <f t="shared" si="162"/>
        <v/>
      </c>
      <c r="BL23" s="122" t="str">
        <f t="shared" si="163"/>
        <v/>
      </c>
      <c r="BM23" s="122" t="str">
        <f t="shared" si="164"/>
        <v/>
      </c>
      <c r="BN23" s="122" t="str">
        <f t="shared" si="165"/>
        <v/>
      </c>
      <c r="BO23" s="122" t="str">
        <f t="shared" si="166"/>
        <v/>
      </c>
      <c r="BP23" s="123" t="str">
        <f t="shared" si="167"/>
        <v/>
      </c>
      <c r="BQ23" s="122" t="str">
        <f t="shared" si="168"/>
        <v/>
      </c>
      <c r="BR23" s="123" t="str">
        <f t="shared" si="169"/>
        <v/>
      </c>
      <c r="BS23" s="123" t="str">
        <f t="shared" si="170"/>
        <v/>
      </c>
      <c r="BU23" s="198" t="str">
        <f t="shared" si="139"/>
        <v>xxx</v>
      </c>
      <c r="BV23" s="193"/>
      <c r="BW23" s="193"/>
      <c r="BX23" s="193"/>
      <c r="BY23" s="193"/>
      <c r="BZ23" s="193"/>
      <c r="CA23" s="193"/>
      <c r="CB23" s="193"/>
      <c r="CC23" s="194"/>
      <c r="CD23" s="194"/>
      <c r="CE23" s="193"/>
      <c r="CF23" s="201">
        <f>IFERROR(IF(ISNUMBER(BV23), IF(ISNUMBER(MATCH(BV23,$BV$4:BV22,0)),INDEX($CF$4:CF22, MATCH(BV23,$BV$4:BV22,0),1),IF(AND(BR23="",INDEX($BR$4:$BR$503,BV23,1)=""),
IF(INDEX($BL$4:$BL$503,BV23,1)="",0,IFERROR(IF(INDEX($BR$4:$BR$503,BW23,1)="es",COUNTIF($BV$4:$BV$503,BW23),0),0)+IF(ISNUMBER(BV23),SUMIFS($CH$4:$CH$503,$BV$4:$BV$503,"&lt;&gt;"&amp;BV23,$BW$4:$BW$503,BV23),0)),0)),0),0)</f>
        <v>0</v>
      </c>
      <c r="CG23" s="193"/>
      <c r="CH23" s="193"/>
      <c r="CI23" s="193"/>
      <c r="CJ23" s="193"/>
      <c r="CK23" s="201">
        <f t="shared" si="88"/>
        <v>1</v>
      </c>
      <c r="CL23" s="193"/>
      <c r="CM23" s="193"/>
      <c r="CN23" s="193"/>
      <c r="CO23" s="193"/>
      <c r="CP23" s="193"/>
      <c r="CQ23" s="193"/>
      <c r="CR23" s="193"/>
      <c r="CT23" s="193"/>
      <c r="CU23" s="193"/>
      <c r="CV23" s="193"/>
      <c r="CW23" s="208"/>
      <c r="CX23" s="208"/>
      <c r="CY23" s="208"/>
      <c r="CZ23" s="208"/>
      <c r="DA23" s="193"/>
      <c r="DC23" s="133" t="str">
        <f>IF(MAX($DC$3:DC22)&lt;$I$2,MAX($DC$3:DC22)+1,"")</f>
        <v/>
      </c>
      <c r="DD23" s="131" t="str">
        <f t="shared" si="156"/>
        <v/>
      </c>
      <c r="DE23" s="131" t="str">
        <f t="shared" si="157"/>
        <v/>
      </c>
      <c r="DF23" s="134" t="str">
        <f t="shared" si="158"/>
        <v/>
      </c>
      <c r="DG23" s="132" t="str">
        <f t="shared" si="159"/>
        <v/>
      </c>
      <c r="DL23" s="107" t="str">
        <f>IF(DM23&lt;&gt;"",MAX($DL$3:DL22)+1,"")</f>
        <v/>
      </c>
      <c r="DM23" s="107" t="str">
        <f>IF(OR(INDEX(Photos!$B$3:$B$502,ROW(DM23)-ROW($DM$3),1)="", ISNUMBER(MATCH(INDEX(Photos!$B$3:$B$502,ROW(DM23)-ROW($DM$3),1),$BJ$4:$BJ$503,0))),"",INDEX(Photos!$B$3:$B$502,ROW(DM23)-ROW($DM$3),1) )</f>
        <v/>
      </c>
      <c r="DN23" s="107" t="str">
        <f t="shared" si="45"/>
        <v/>
      </c>
      <c r="DS23" s="112"/>
      <c r="DT23" s="112"/>
      <c r="DU23" s="111"/>
      <c r="DV23" s="111"/>
      <c r="DW23" s="145"/>
      <c r="DX23" s="111"/>
      <c r="DY23" s="111"/>
      <c r="DZ23" s="111"/>
      <c r="EA23" s="111"/>
      <c r="EB23" s="111"/>
    </row>
    <row r="24" spans="2:132" x14ac:dyDescent="0.25">
      <c r="B24" s="117" t="str">
        <f>IF(P24&lt;&gt;"",MAX(B$3:$B23)+1,"")</f>
        <v/>
      </c>
      <c r="C24" s="141" t="str">
        <f>IF(D24&lt;&gt;"",MAX(C$3:$C23)+1,"")</f>
        <v/>
      </c>
      <c r="D24" s="115" t="str">
        <f>IF(LEN(Q24)&gt;1,IF(ISNUMBER(MATCH(Q24&amp;" ─ "&amp;P24, $D$2:D23,0)),"",P24&amp;" ─ "&amp;Q24),"")</f>
        <v/>
      </c>
      <c r="E24" s="117" t="str">
        <f>IF(F24&lt;&gt;"",MAX($E$3:E23)+1,"")</f>
        <v/>
      </c>
      <c r="F24" s="116" t="str">
        <f>IF(LEN(T24)&gt;1,IF(ISNUMBER(MATCH(T24&amp;" ─ "&amp;P24, $F$2:F23,0)),"",P24&amp;" ─ "&amp;T24),"")</f>
        <v/>
      </c>
      <c r="G24" s="93">
        <v>21</v>
      </c>
      <c r="H24" s="118" t="str">
        <f t="shared" si="97"/>
        <v/>
      </c>
      <c r="I24" s="119" t="str">
        <f>IF(ISNUMBER(SEARCH("─",H24,1)),MAX($I$3:I23)+1,"")</f>
        <v/>
      </c>
      <c r="M24" s="192" t="str">
        <f t="shared" si="98"/>
        <v/>
      </c>
      <c r="N24" s="142" t="str">
        <f t="shared" si="99"/>
        <v/>
      </c>
      <c r="O24" s="102" t="str">
        <f>IF(P24="","",MAX($O$3:O23)+1)</f>
        <v/>
      </c>
      <c r="P24" s="103" t="str">
        <f>IF(LEN(INDEX(Dashboard!B$6:B$505,ROW(P24)-ROW(P$3),1))&lt;=1,"",TRIM(INDEX(Dashboard!B$6:B$505,ROW(P24)-ROW(P$3),1)))</f>
        <v/>
      </c>
      <c r="Q24" s="104" t="str">
        <f t="shared" si="100"/>
        <v/>
      </c>
      <c r="R24" s="104" t="str">
        <f>IF(LEN(INDEX(Dashboard!D$6:D$505,ROW(R24)-ROW(R$3),1))&lt;=1,"",INDEX(Dashboard!D$6:D$505,ROW(R24)-ROW(R$3),1))</f>
        <v/>
      </c>
      <c r="S24" s="104" t="str">
        <f>IF(LEN(INDEX(Dashboard!E$6:E$505,ROW(S24)-ROW(S$3),1))&lt;=1,"",INDEX(Dashboard!E$6:E$505,ROW(S24)-ROW(S$3),1))</f>
        <v/>
      </c>
      <c r="T24" s="104" t="str">
        <f t="shared" si="101"/>
        <v/>
      </c>
      <c r="U24" s="104" t="str">
        <f t="shared" si="102"/>
        <v/>
      </c>
      <c r="V24" s="104" t="str">
        <f t="shared" si="103"/>
        <v/>
      </c>
      <c r="W24" s="106" t="str">
        <f t="shared" si="104"/>
        <v/>
      </c>
      <c r="X24" s="106" t="str">
        <f t="shared" si="105"/>
        <v/>
      </c>
      <c r="Y24" s="106" t="str">
        <f t="shared" si="106"/>
        <v/>
      </c>
      <c r="Z24" s="106" t="str">
        <f t="shared" si="107"/>
        <v/>
      </c>
      <c r="AA24" s="106" t="str">
        <f t="shared" si="108"/>
        <v/>
      </c>
      <c r="AB24" s="106" t="str">
        <f t="shared" si="109"/>
        <v/>
      </c>
      <c r="AC24" s="106" t="str">
        <f t="shared" si="110"/>
        <v/>
      </c>
      <c r="AD24" s="106" t="str">
        <f t="shared" si="111"/>
        <v/>
      </c>
      <c r="AE24" s="106" t="str">
        <f t="shared" si="112"/>
        <v/>
      </c>
      <c r="AF24" s="106" t="str">
        <f t="shared" si="113"/>
        <v/>
      </c>
      <c r="AG24" s="106" t="str">
        <f t="shared" si="114"/>
        <v/>
      </c>
      <c r="AH24" s="106" t="str">
        <f t="shared" si="115"/>
        <v/>
      </c>
      <c r="AI24" s="106" t="str">
        <f t="shared" si="116"/>
        <v/>
      </c>
      <c r="AJ24" s="106" t="str">
        <f t="shared" si="117"/>
        <v/>
      </c>
      <c r="AK24" s="106" t="str">
        <f t="shared" si="118"/>
        <v/>
      </c>
      <c r="AL24" s="106" t="str">
        <f t="shared" si="119"/>
        <v/>
      </c>
      <c r="AM24" s="106" t="str">
        <f t="shared" si="120"/>
        <v/>
      </c>
      <c r="AN24" s="106" t="str">
        <f t="shared" si="121"/>
        <v/>
      </c>
      <c r="AO24" s="106" t="str">
        <f t="shared" si="122"/>
        <v/>
      </c>
      <c r="AP24" s="106" t="str">
        <f t="shared" si="123"/>
        <v/>
      </c>
      <c r="AQ24" s="106" t="str">
        <f t="shared" si="124"/>
        <v/>
      </c>
      <c r="AR24" s="106" t="str">
        <f t="shared" si="125"/>
        <v/>
      </c>
      <c r="AS24" s="106" t="str">
        <f t="shared" si="126"/>
        <v/>
      </c>
      <c r="AT24" s="106" t="str">
        <f t="shared" si="127"/>
        <v/>
      </c>
      <c r="AU24" s="106" t="str">
        <f t="shared" si="128"/>
        <v/>
      </c>
      <c r="AV24" s="106" t="str">
        <f t="shared" si="129"/>
        <v/>
      </c>
      <c r="AW24" s="106" t="str">
        <f t="shared" si="130"/>
        <v/>
      </c>
      <c r="AX24" s="106" t="str">
        <f t="shared" si="131"/>
        <v/>
      </c>
      <c r="AY24" s="106" t="str">
        <f t="shared" si="132"/>
        <v/>
      </c>
      <c r="AZ24" s="106" t="str">
        <f t="shared" si="133"/>
        <v/>
      </c>
      <c r="BA24" s="106" t="str">
        <f t="shared" si="134"/>
        <v/>
      </c>
      <c r="BB24" s="106" t="str">
        <f t="shared" si="135"/>
        <v/>
      </c>
      <c r="BC24" s="106" t="str">
        <f t="shared" si="136"/>
        <v/>
      </c>
      <c r="BD24" s="180" t="str">
        <f>IF(OR(P24="",BA24=""),"",IF(BB24="",MAX($BA$4:$BA$503)-BA24+1-COUNTIF($BA$4:BA24,BA24)/1000,INDEX($BD$4:$BD$503,BC24,1)-COUNTIF($BA$4:BA24,BA24)/1000000))</f>
        <v/>
      </c>
      <c r="BE24" s="181" t="str">
        <f t="shared" si="137"/>
        <v/>
      </c>
      <c r="BF24" s="181" t="str">
        <f>IFERROR(IF(BB24="",BD24-BE24*100,INDEX($BF$4:$BF$503,BC24,1)-COUNTIF($BA$4:BA24,BA24)/1000000),"")</f>
        <v/>
      </c>
      <c r="BG24" s="179" t="str">
        <f t="shared" si="138"/>
        <v/>
      </c>
      <c r="BI24" s="120" t="str">
        <f t="shared" si="160"/>
        <v/>
      </c>
      <c r="BJ24" s="121" t="str">
        <f t="shared" si="161"/>
        <v/>
      </c>
      <c r="BK24" s="122" t="str">
        <f t="shared" si="162"/>
        <v/>
      </c>
      <c r="BL24" s="122" t="str">
        <f t="shared" si="163"/>
        <v/>
      </c>
      <c r="BM24" s="122" t="str">
        <f t="shared" si="164"/>
        <v/>
      </c>
      <c r="BN24" s="122" t="str">
        <f t="shared" si="165"/>
        <v/>
      </c>
      <c r="BO24" s="122" t="str">
        <f t="shared" si="166"/>
        <v/>
      </c>
      <c r="BP24" s="123" t="str">
        <f t="shared" si="167"/>
        <v/>
      </c>
      <c r="BQ24" s="122" t="str">
        <f t="shared" si="168"/>
        <v/>
      </c>
      <c r="BR24" s="123" t="str">
        <f t="shared" si="169"/>
        <v/>
      </c>
      <c r="BS24" s="123" t="str">
        <f t="shared" si="170"/>
        <v/>
      </c>
      <c r="BU24" s="198" t="str">
        <f t="shared" si="139"/>
        <v>xxx</v>
      </c>
      <c r="BV24" s="193"/>
      <c r="BW24" s="193"/>
      <c r="BX24" s="193"/>
      <c r="BY24" s="193"/>
      <c r="BZ24" s="193"/>
      <c r="CA24" s="193"/>
      <c r="CB24" s="193"/>
      <c r="CC24" s="194"/>
      <c r="CD24" s="194"/>
      <c r="CE24" s="193"/>
      <c r="CF24" s="201">
        <f>IFERROR(IF(ISNUMBER(BV24), IF(ISNUMBER(MATCH(BV24,$BV$4:BV23,0)),INDEX($CF$4:CF23, MATCH(BV24,$BV$4:BV23,0),1),IF(AND(BR24="",INDEX($BR$4:$BR$503,BV24,1)=""),
IF(INDEX($BL$4:$BL$503,BV24,1)="",0,IFERROR(IF(INDEX($BR$4:$BR$503,BW24,1)="es",COUNTIF($BV$4:$BV$503,BW24),0),0)+IF(ISNUMBER(BV24),SUMIFS($CH$4:$CH$503,$BV$4:$BV$503,"&lt;&gt;"&amp;BV24,$BW$4:$BW$503,BV24),0)),0)),0),0)</f>
        <v>0</v>
      </c>
      <c r="CG24" s="193"/>
      <c r="CH24" s="193"/>
      <c r="CI24" s="193"/>
      <c r="CJ24" s="193"/>
      <c r="CK24" s="201">
        <f t="shared" si="88"/>
        <v>1</v>
      </c>
      <c r="CL24" s="193"/>
      <c r="CM24" s="193"/>
      <c r="CN24" s="193"/>
      <c r="CO24" s="193"/>
      <c r="CP24" s="193"/>
      <c r="CQ24" s="193"/>
      <c r="CR24" s="193"/>
      <c r="CT24" s="193"/>
      <c r="CU24" s="193"/>
      <c r="CV24" s="193"/>
      <c r="CW24" s="208"/>
      <c r="CX24" s="208"/>
      <c r="CY24" s="208"/>
      <c r="CZ24" s="208"/>
      <c r="DA24" s="193"/>
      <c r="DC24" s="133" t="str">
        <f>IF(MAX($DC$3:DC23)&lt;$I$2,MAX($DC$3:DC23)+1,"")</f>
        <v/>
      </c>
      <c r="DD24" s="131" t="str">
        <f t="shared" si="156"/>
        <v/>
      </c>
      <c r="DE24" s="131" t="str">
        <f t="shared" si="157"/>
        <v/>
      </c>
      <c r="DF24" s="134" t="str">
        <f t="shared" si="158"/>
        <v/>
      </c>
      <c r="DG24" s="132" t="str">
        <f t="shared" si="159"/>
        <v/>
      </c>
      <c r="DL24" s="107" t="str">
        <f>IF(DM24&lt;&gt;"",MAX($DL$3:DL23)+1,"")</f>
        <v/>
      </c>
      <c r="DM24" s="107" t="str">
        <f>IF(OR(INDEX(Photos!$B$3:$B$502,ROW(DM24)-ROW($DM$3),1)="", ISNUMBER(MATCH(INDEX(Photos!$B$3:$B$502,ROW(DM24)-ROW($DM$3),1),$BJ$4:$BJ$503,0))),"",INDEX(Photos!$B$3:$B$502,ROW(DM24)-ROW($DM$3),1) )</f>
        <v/>
      </c>
      <c r="DN24" s="107" t="str">
        <f t="shared" si="45"/>
        <v/>
      </c>
      <c r="DS24" s="112"/>
      <c r="DT24" s="112"/>
      <c r="DU24" s="111"/>
      <c r="DV24" s="111"/>
      <c r="DW24" s="145"/>
      <c r="DX24" s="111"/>
      <c r="DY24" s="111"/>
      <c r="DZ24" s="111"/>
      <c r="EA24" s="111"/>
      <c r="EB24" s="111"/>
    </row>
    <row r="25" spans="2:132" x14ac:dyDescent="0.25">
      <c r="B25" s="117" t="str">
        <f>IF(P25&lt;&gt;"",MAX(B$3:$B24)+1,"")</f>
        <v/>
      </c>
      <c r="C25" s="141" t="str">
        <f>IF(D25&lt;&gt;"",MAX(C$3:$C24)+1,"")</f>
        <v/>
      </c>
      <c r="D25" s="115" t="str">
        <f>IF(LEN(Q25)&gt;1,IF(ISNUMBER(MATCH(Q25&amp;" ─ "&amp;P25, $D$2:D24,0)),"",P25&amp;" ─ "&amp;Q25),"")</f>
        <v/>
      </c>
      <c r="E25" s="117" t="str">
        <f>IF(F25&lt;&gt;"",MAX($E$3:E24)+1,"")</f>
        <v/>
      </c>
      <c r="F25" s="116" t="str">
        <f>IF(LEN(T25)&gt;1,IF(ISNUMBER(MATCH(T25&amp;" ─ "&amp;P25, $F$2:F24,0)),"",P25&amp;" ─ "&amp;T25),"")</f>
        <v/>
      </c>
      <c r="G25" s="93">
        <v>22</v>
      </c>
      <c r="H25" s="118" t="str">
        <f t="shared" si="97"/>
        <v/>
      </c>
      <c r="I25" s="119" t="str">
        <f>IF(ISNUMBER(SEARCH("─",H25,1)),MAX($I$3:I24)+1,"")</f>
        <v/>
      </c>
      <c r="M25" s="192" t="str">
        <f t="shared" si="98"/>
        <v/>
      </c>
      <c r="N25" s="142" t="str">
        <f t="shared" si="99"/>
        <v/>
      </c>
      <c r="O25" s="102" t="str">
        <f>IF(P25="","",MAX($O$3:O24)+1)</f>
        <v/>
      </c>
      <c r="P25" s="103" t="str">
        <f>IF(LEN(INDEX(Dashboard!B$6:B$505,ROW(P25)-ROW(P$3),1))&lt;=1,"",TRIM(INDEX(Dashboard!B$6:B$505,ROW(P25)-ROW(P$3),1)))</f>
        <v/>
      </c>
      <c r="Q25" s="104" t="str">
        <f t="shared" si="100"/>
        <v/>
      </c>
      <c r="R25" s="104" t="str">
        <f>IF(LEN(INDEX(Dashboard!D$6:D$505,ROW(R25)-ROW(R$3),1))&lt;=1,"",INDEX(Dashboard!D$6:D$505,ROW(R25)-ROW(R$3),1))</f>
        <v/>
      </c>
      <c r="S25" s="104" t="str">
        <f>IF(LEN(INDEX(Dashboard!E$6:E$505,ROW(S25)-ROW(S$3),1))&lt;=1,"",INDEX(Dashboard!E$6:E$505,ROW(S25)-ROW(S$3),1))</f>
        <v/>
      </c>
      <c r="T25" s="104" t="str">
        <f t="shared" si="101"/>
        <v/>
      </c>
      <c r="U25" s="104" t="str">
        <f t="shared" si="102"/>
        <v/>
      </c>
      <c r="V25" s="104" t="str">
        <f t="shared" si="103"/>
        <v/>
      </c>
      <c r="W25" s="106" t="str">
        <f t="shared" si="104"/>
        <v/>
      </c>
      <c r="X25" s="106" t="str">
        <f t="shared" si="105"/>
        <v/>
      </c>
      <c r="Y25" s="106" t="str">
        <f t="shared" si="106"/>
        <v/>
      </c>
      <c r="Z25" s="106" t="str">
        <f t="shared" si="107"/>
        <v/>
      </c>
      <c r="AA25" s="106" t="str">
        <f t="shared" si="108"/>
        <v/>
      </c>
      <c r="AB25" s="106" t="str">
        <f t="shared" si="109"/>
        <v/>
      </c>
      <c r="AC25" s="106" t="str">
        <f t="shared" si="110"/>
        <v/>
      </c>
      <c r="AD25" s="106" t="str">
        <f t="shared" si="111"/>
        <v/>
      </c>
      <c r="AE25" s="106" t="str">
        <f t="shared" si="112"/>
        <v/>
      </c>
      <c r="AF25" s="106" t="str">
        <f t="shared" si="113"/>
        <v/>
      </c>
      <c r="AG25" s="106" t="str">
        <f t="shared" si="114"/>
        <v/>
      </c>
      <c r="AH25" s="106" t="str">
        <f t="shared" si="115"/>
        <v/>
      </c>
      <c r="AI25" s="106" t="str">
        <f t="shared" si="116"/>
        <v/>
      </c>
      <c r="AJ25" s="106" t="str">
        <f t="shared" si="117"/>
        <v/>
      </c>
      <c r="AK25" s="106" t="str">
        <f t="shared" si="118"/>
        <v/>
      </c>
      <c r="AL25" s="106" t="str">
        <f t="shared" si="119"/>
        <v/>
      </c>
      <c r="AM25" s="106" t="str">
        <f t="shared" si="120"/>
        <v/>
      </c>
      <c r="AN25" s="106" t="str">
        <f t="shared" si="121"/>
        <v/>
      </c>
      <c r="AO25" s="106" t="str">
        <f t="shared" si="122"/>
        <v/>
      </c>
      <c r="AP25" s="106" t="str">
        <f t="shared" si="123"/>
        <v/>
      </c>
      <c r="AQ25" s="106" t="str">
        <f t="shared" si="124"/>
        <v/>
      </c>
      <c r="AR25" s="106" t="str">
        <f t="shared" si="125"/>
        <v/>
      </c>
      <c r="AS25" s="106" t="str">
        <f t="shared" si="126"/>
        <v/>
      </c>
      <c r="AT25" s="106" t="str">
        <f t="shared" si="127"/>
        <v/>
      </c>
      <c r="AU25" s="106" t="str">
        <f t="shared" si="128"/>
        <v/>
      </c>
      <c r="AV25" s="106" t="str">
        <f t="shared" si="129"/>
        <v/>
      </c>
      <c r="AW25" s="106" t="str">
        <f t="shared" si="130"/>
        <v/>
      </c>
      <c r="AX25" s="106" t="str">
        <f t="shared" si="131"/>
        <v/>
      </c>
      <c r="AY25" s="106" t="str">
        <f t="shared" si="132"/>
        <v/>
      </c>
      <c r="AZ25" s="106" t="str">
        <f t="shared" si="133"/>
        <v/>
      </c>
      <c r="BA25" s="106" t="str">
        <f t="shared" si="134"/>
        <v/>
      </c>
      <c r="BB25" s="106" t="str">
        <f t="shared" si="135"/>
        <v/>
      </c>
      <c r="BC25" s="106" t="str">
        <f t="shared" si="136"/>
        <v/>
      </c>
      <c r="BD25" s="180" t="str">
        <f>IF(OR(P25="",BA25=""),"",IF(BB25="",MAX($BA$4:$BA$503)-BA25+1-COUNTIF($BA$4:BA25,BA25)/1000,INDEX($BD$4:$BD$503,BC25,1)-COUNTIF($BA$4:BA25,BA25)/1000000))</f>
        <v/>
      </c>
      <c r="BE25" s="181" t="str">
        <f t="shared" si="137"/>
        <v/>
      </c>
      <c r="BF25" s="181" t="str">
        <f>IFERROR(IF(BB25="",BD25-BE25*100,INDEX($BF$4:$BF$503,BC25,1)-COUNTIF($BA$4:BA25,BA25)/1000000),"")</f>
        <v/>
      </c>
      <c r="BG25" s="179" t="str">
        <f t="shared" si="138"/>
        <v/>
      </c>
      <c r="BI25" s="120" t="str">
        <f t="shared" si="160"/>
        <v/>
      </c>
      <c r="BJ25" s="121" t="str">
        <f t="shared" si="161"/>
        <v/>
      </c>
      <c r="BK25" s="122" t="str">
        <f t="shared" si="162"/>
        <v/>
      </c>
      <c r="BL25" s="122" t="str">
        <f t="shared" si="163"/>
        <v/>
      </c>
      <c r="BM25" s="122" t="str">
        <f t="shared" si="164"/>
        <v/>
      </c>
      <c r="BN25" s="122" t="str">
        <f t="shared" si="165"/>
        <v/>
      </c>
      <c r="BO25" s="122" t="str">
        <f t="shared" si="166"/>
        <v/>
      </c>
      <c r="BP25" s="123" t="str">
        <f t="shared" si="167"/>
        <v/>
      </c>
      <c r="BQ25" s="122" t="str">
        <f t="shared" si="168"/>
        <v/>
      </c>
      <c r="BR25" s="123" t="str">
        <f t="shared" si="169"/>
        <v/>
      </c>
      <c r="BS25" s="123" t="str">
        <f t="shared" si="170"/>
        <v/>
      </c>
      <c r="BU25" s="198" t="str">
        <f t="shared" si="139"/>
        <v>xxx</v>
      </c>
      <c r="BV25" s="193"/>
      <c r="BW25" s="193"/>
      <c r="BX25" s="193"/>
      <c r="BY25" s="193"/>
      <c r="BZ25" s="193"/>
      <c r="CA25" s="193"/>
      <c r="CB25" s="193"/>
      <c r="CC25" s="194"/>
      <c r="CD25" s="194"/>
      <c r="CE25" s="193"/>
      <c r="CF25" s="201">
        <f>IFERROR(IF(ISNUMBER(BV25), IF(ISNUMBER(MATCH(BV25,$BV$4:BV24,0)),INDEX($CF$4:CF24, MATCH(BV25,$BV$4:BV24,0),1),IF(AND(BR25="",INDEX($BR$4:$BR$503,BV25,1)=""),
IF(INDEX($BL$4:$BL$503,BV25,1)="",0,IFERROR(IF(INDEX($BR$4:$BR$503,BW25,1)="es",COUNTIF($BV$4:$BV$503,BW25),0),0)+IF(ISNUMBER(BV25),SUMIFS($CH$4:$CH$503,$BV$4:$BV$503,"&lt;&gt;"&amp;BV25,$BW$4:$BW$503,BV25),0)),0)),0),0)</f>
        <v>0</v>
      </c>
      <c r="CG25" s="193"/>
      <c r="CH25" s="193"/>
      <c r="CI25" s="193"/>
      <c r="CJ25" s="193"/>
      <c r="CK25" s="201">
        <f t="shared" si="88"/>
        <v>1</v>
      </c>
      <c r="CL25" s="193"/>
      <c r="CM25" s="193"/>
      <c r="CN25" s="193"/>
      <c r="CO25" s="193"/>
      <c r="CP25" s="193"/>
      <c r="CQ25" s="193"/>
      <c r="CR25" s="193"/>
      <c r="CT25" s="193"/>
      <c r="CU25" s="193"/>
      <c r="CV25" s="193"/>
      <c r="CW25" s="208"/>
      <c r="CX25" s="208"/>
      <c r="CY25" s="208"/>
      <c r="CZ25" s="208"/>
      <c r="DA25" s="193"/>
      <c r="DC25" s="133" t="str">
        <f>IF(MAX($DC$3:DC24)&lt;$I$2,MAX($DC$3:DC24)+1,"")</f>
        <v/>
      </c>
      <c r="DD25" s="131" t="str">
        <f t="shared" si="156"/>
        <v/>
      </c>
      <c r="DE25" s="131" t="str">
        <f t="shared" si="157"/>
        <v/>
      </c>
      <c r="DF25" s="134" t="str">
        <f t="shared" si="158"/>
        <v/>
      </c>
      <c r="DG25" s="132" t="str">
        <f t="shared" si="159"/>
        <v/>
      </c>
      <c r="DL25" s="107" t="str">
        <f>IF(DM25&lt;&gt;"",MAX($DL$3:DL24)+1,"")</f>
        <v/>
      </c>
      <c r="DM25" s="107" t="str">
        <f>IF(OR(INDEX(Photos!$B$3:$B$502,ROW(DM25)-ROW($DM$3),1)="", ISNUMBER(MATCH(INDEX(Photos!$B$3:$B$502,ROW(DM25)-ROW($DM$3),1),$BJ$4:$BJ$503,0))),"",INDEX(Photos!$B$3:$B$502,ROW(DM25)-ROW($DM$3),1) )</f>
        <v/>
      </c>
      <c r="DN25" s="107" t="str">
        <f t="shared" si="45"/>
        <v/>
      </c>
      <c r="DS25" s="112"/>
      <c r="DT25" s="112"/>
      <c r="DU25" s="111"/>
      <c r="DV25" s="111"/>
      <c r="DW25" s="145"/>
      <c r="DX25" s="111"/>
      <c r="DY25" s="111"/>
      <c r="DZ25" s="111"/>
      <c r="EA25" s="111"/>
      <c r="EB25" s="111"/>
    </row>
    <row r="26" spans="2:132" x14ac:dyDescent="0.25">
      <c r="B26" s="117" t="str">
        <f>IF(P26&lt;&gt;"",MAX(B$3:$B25)+1,"")</f>
        <v/>
      </c>
      <c r="C26" s="141" t="str">
        <f>IF(D26&lt;&gt;"",MAX(C$3:$C25)+1,"")</f>
        <v/>
      </c>
      <c r="D26" s="115" t="str">
        <f>IF(LEN(Q26)&gt;1,IF(ISNUMBER(MATCH(Q26&amp;" ─ "&amp;P26, $D$2:D25,0)),"",P26&amp;" ─ "&amp;Q26),"")</f>
        <v/>
      </c>
      <c r="E26" s="117" t="str">
        <f>IF(F26&lt;&gt;"",MAX($E$3:E25)+1,"")</f>
        <v/>
      </c>
      <c r="F26" s="116" t="str">
        <f>IF(LEN(T26)&gt;1,IF(ISNUMBER(MATCH(T26&amp;" ─ "&amp;P26, $F$2:F25,0)),"",P26&amp;" ─ "&amp;T26),"")</f>
        <v/>
      </c>
      <c r="G26" s="93">
        <v>23</v>
      </c>
      <c r="H26" s="118" t="str">
        <f t="shared" si="97"/>
        <v/>
      </c>
      <c r="I26" s="119" t="str">
        <f>IF(ISNUMBER(SEARCH("─",H26,1)),MAX($I$3:I25)+1,"")</f>
        <v/>
      </c>
      <c r="M26" s="192" t="str">
        <f t="shared" si="98"/>
        <v/>
      </c>
      <c r="N26" s="142" t="str">
        <f t="shared" si="99"/>
        <v/>
      </c>
      <c r="O26" s="102" t="str">
        <f>IF(P26="","",MAX($O$3:O25)+1)</f>
        <v/>
      </c>
      <c r="P26" s="103" t="str">
        <f>IF(LEN(INDEX(Dashboard!B$6:B$505,ROW(P26)-ROW(P$3),1))&lt;=1,"",TRIM(INDEX(Dashboard!B$6:B$505,ROW(P26)-ROW(P$3),1)))</f>
        <v/>
      </c>
      <c r="Q26" s="104" t="str">
        <f t="shared" si="100"/>
        <v/>
      </c>
      <c r="R26" s="104" t="str">
        <f>IF(LEN(INDEX(Dashboard!D$6:D$505,ROW(R26)-ROW(R$3),1))&lt;=1,"",INDEX(Dashboard!D$6:D$505,ROW(R26)-ROW(R$3),1))</f>
        <v/>
      </c>
      <c r="S26" s="104" t="str">
        <f>IF(LEN(INDEX(Dashboard!E$6:E$505,ROW(S26)-ROW(S$3),1))&lt;=1,"",INDEX(Dashboard!E$6:E$505,ROW(S26)-ROW(S$3),1))</f>
        <v/>
      </c>
      <c r="T26" s="104" t="str">
        <f t="shared" si="101"/>
        <v/>
      </c>
      <c r="U26" s="104" t="str">
        <f t="shared" si="102"/>
        <v/>
      </c>
      <c r="V26" s="104" t="str">
        <f t="shared" si="103"/>
        <v/>
      </c>
      <c r="W26" s="106" t="str">
        <f t="shared" si="104"/>
        <v/>
      </c>
      <c r="X26" s="106" t="str">
        <f t="shared" si="105"/>
        <v/>
      </c>
      <c r="Y26" s="106" t="str">
        <f t="shared" si="106"/>
        <v/>
      </c>
      <c r="Z26" s="106" t="str">
        <f t="shared" si="107"/>
        <v/>
      </c>
      <c r="AA26" s="106" t="str">
        <f t="shared" si="108"/>
        <v/>
      </c>
      <c r="AB26" s="106" t="str">
        <f t="shared" si="109"/>
        <v/>
      </c>
      <c r="AC26" s="106" t="str">
        <f t="shared" si="110"/>
        <v/>
      </c>
      <c r="AD26" s="106" t="str">
        <f t="shared" si="111"/>
        <v/>
      </c>
      <c r="AE26" s="106" t="str">
        <f t="shared" si="112"/>
        <v/>
      </c>
      <c r="AF26" s="106" t="str">
        <f t="shared" si="113"/>
        <v/>
      </c>
      <c r="AG26" s="106" t="str">
        <f t="shared" si="114"/>
        <v/>
      </c>
      <c r="AH26" s="106" t="str">
        <f t="shared" si="115"/>
        <v/>
      </c>
      <c r="AI26" s="106" t="str">
        <f t="shared" si="116"/>
        <v/>
      </c>
      <c r="AJ26" s="106" t="str">
        <f t="shared" si="117"/>
        <v/>
      </c>
      <c r="AK26" s="106" t="str">
        <f t="shared" si="118"/>
        <v/>
      </c>
      <c r="AL26" s="106" t="str">
        <f t="shared" si="119"/>
        <v/>
      </c>
      <c r="AM26" s="106" t="str">
        <f t="shared" si="120"/>
        <v/>
      </c>
      <c r="AN26" s="106" t="str">
        <f t="shared" si="121"/>
        <v/>
      </c>
      <c r="AO26" s="106" t="str">
        <f t="shared" si="122"/>
        <v/>
      </c>
      <c r="AP26" s="106" t="str">
        <f t="shared" si="123"/>
        <v/>
      </c>
      <c r="AQ26" s="106" t="str">
        <f t="shared" si="124"/>
        <v/>
      </c>
      <c r="AR26" s="106" t="str">
        <f t="shared" si="125"/>
        <v/>
      </c>
      <c r="AS26" s="106" t="str">
        <f t="shared" si="126"/>
        <v/>
      </c>
      <c r="AT26" s="106" t="str">
        <f t="shared" si="127"/>
        <v/>
      </c>
      <c r="AU26" s="106" t="str">
        <f t="shared" si="128"/>
        <v/>
      </c>
      <c r="AV26" s="106" t="str">
        <f t="shared" si="129"/>
        <v/>
      </c>
      <c r="AW26" s="106" t="str">
        <f t="shared" si="130"/>
        <v/>
      </c>
      <c r="AX26" s="106" t="str">
        <f t="shared" si="131"/>
        <v/>
      </c>
      <c r="AY26" s="106" t="str">
        <f t="shared" si="132"/>
        <v/>
      </c>
      <c r="AZ26" s="106" t="str">
        <f t="shared" si="133"/>
        <v/>
      </c>
      <c r="BA26" s="106" t="str">
        <f t="shared" si="134"/>
        <v/>
      </c>
      <c r="BB26" s="106" t="str">
        <f t="shared" si="135"/>
        <v/>
      </c>
      <c r="BC26" s="106" t="str">
        <f t="shared" si="136"/>
        <v/>
      </c>
      <c r="BD26" s="180" t="str">
        <f>IF(OR(P26="",BA26=""),"",IF(BB26="",MAX($BA$4:$BA$503)-BA26+1-COUNTIF($BA$4:BA26,BA26)/1000,INDEX($BD$4:$BD$503,BC26,1)-COUNTIF($BA$4:BA26,BA26)/1000000))</f>
        <v/>
      </c>
      <c r="BE26" s="181" t="str">
        <f t="shared" si="137"/>
        <v/>
      </c>
      <c r="BF26" s="181" t="str">
        <f>IFERROR(IF(BB26="",BD26-BE26*100,INDEX($BF$4:$BF$503,BC26,1)-COUNTIF($BA$4:BA26,BA26)/1000000),"")</f>
        <v/>
      </c>
      <c r="BG26" s="179" t="str">
        <f t="shared" si="138"/>
        <v/>
      </c>
      <c r="BI26" s="120" t="str">
        <f t="shared" si="160"/>
        <v/>
      </c>
      <c r="BJ26" s="121" t="str">
        <f t="shared" si="161"/>
        <v/>
      </c>
      <c r="BK26" s="122" t="str">
        <f t="shared" si="162"/>
        <v/>
      </c>
      <c r="BL26" s="122" t="str">
        <f t="shared" si="163"/>
        <v/>
      </c>
      <c r="BM26" s="122" t="str">
        <f t="shared" si="164"/>
        <v/>
      </c>
      <c r="BN26" s="122" t="str">
        <f t="shared" si="165"/>
        <v/>
      </c>
      <c r="BO26" s="122" t="str">
        <f t="shared" si="166"/>
        <v/>
      </c>
      <c r="BP26" s="123" t="str">
        <f t="shared" si="167"/>
        <v/>
      </c>
      <c r="BQ26" s="122" t="str">
        <f t="shared" si="168"/>
        <v/>
      </c>
      <c r="BR26" s="123" t="str">
        <f t="shared" si="169"/>
        <v/>
      </c>
      <c r="BS26" s="123" t="str">
        <f t="shared" si="170"/>
        <v/>
      </c>
      <c r="BU26" s="198" t="str">
        <f t="shared" si="139"/>
        <v>xxx</v>
      </c>
      <c r="BV26" s="193"/>
      <c r="BW26" s="193"/>
      <c r="BX26" s="193"/>
      <c r="BY26" s="193"/>
      <c r="BZ26" s="193"/>
      <c r="CA26" s="193"/>
      <c r="CB26" s="193"/>
      <c r="CC26" s="194"/>
      <c r="CD26" s="194"/>
      <c r="CE26" s="193"/>
      <c r="CF26" s="201">
        <f>IFERROR(IF(ISNUMBER(BV26), IF(ISNUMBER(MATCH(BV26,$BV$4:BV25,0)),INDEX($CF$4:CF25, MATCH(BV26,$BV$4:BV25,0),1),IF(AND(BR26="",INDEX($BR$4:$BR$503,BV26,1)=""),
IF(INDEX($BL$4:$BL$503,BV26,1)="",0,IFERROR(IF(INDEX($BR$4:$BR$503,BW26,1)="es",COUNTIF($BV$4:$BV$503,BW26),0),0)+IF(ISNUMBER(BV26),SUMIFS($CH$4:$CH$503,$BV$4:$BV$503,"&lt;&gt;"&amp;BV26,$BW$4:$BW$503,BV26),0)),0)),0),0)</f>
        <v>0</v>
      </c>
      <c r="CG26" s="193"/>
      <c r="CH26" s="193"/>
      <c r="CI26" s="193"/>
      <c r="CJ26" s="193"/>
      <c r="CK26" s="201">
        <f t="shared" si="88"/>
        <v>1</v>
      </c>
      <c r="CL26" s="193"/>
      <c r="CM26" s="193"/>
      <c r="CN26" s="193"/>
      <c r="CO26" s="193"/>
      <c r="CP26" s="193"/>
      <c r="CQ26" s="193"/>
      <c r="CR26" s="193"/>
      <c r="CT26" s="193"/>
      <c r="CU26" s="193"/>
      <c r="CV26" s="193"/>
      <c r="CW26" s="208"/>
      <c r="CX26" s="208"/>
      <c r="CY26" s="208"/>
      <c r="CZ26" s="208"/>
      <c r="DA26" s="193"/>
      <c r="DC26" s="133" t="str">
        <f>IF(MAX($DC$3:DC25)&lt;$I$2,MAX($DC$3:DC25)+1,"")</f>
        <v/>
      </c>
      <c r="DD26" s="131" t="str">
        <f t="shared" si="156"/>
        <v/>
      </c>
      <c r="DE26" s="131" t="str">
        <f t="shared" si="157"/>
        <v/>
      </c>
      <c r="DF26" s="134" t="str">
        <f t="shared" si="158"/>
        <v/>
      </c>
      <c r="DG26" s="132" t="str">
        <f t="shared" si="159"/>
        <v/>
      </c>
      <c r="DL26" s="107" t="str">
        <f>IF(DM26&lt;&gt;"",MAX($DL$3:DL25)+1,"")</f>
        <v/>
      </c>
      <c r="DM26" s="107" t="str">
        <f>IF(OR(INDEX(Photos!$B$3:$B$502,ROW(DM26)-ROW($DM$3),1)="", ISNUMBER(MATCH(INDEX(Photos!$B$3:$B$502,ROW(DM26)-ROW($DM$3),1),$BJ$4:$BJ$503,0))),"",INDEX(Photos!$B$3:$B$502,ROW(DM26)-ROW($DM$3),1) )</f>
        <v/>
      </c>
      <c r="DN26" s="107" t="str">
        <f t="shared" si="45"/>
        <v/>
      </c>
      <c r="DS26" s="112"/>
      <c r="DT26" s="112"/>
      <c r="DU26" s="111"/>
      <c r="DV26" s="111"/>
      <c r="DW26" s="145"/>
      <c r="DX26" s="111"/>
      <c r="DY26" s="111"/>
      <c r="DZ26" s="111"/>
      <c r="EA26" s="111"/>
      <c r="EB26" s="111"/>
    </row>
    <row r="27" spans="2:132" x14ac:dyDescent="0.25">
      <c r="B27" s="117" t="str">
        <f>IF(P27&lt;&gt;"",MAX(B$3:$B26)+1,"")</f>
        <v/>
      </c>
      <c r="C27" s="141" t="str">
        <f>IF(D27&lt;&gt;"",MAX(C$3:$C26)+1,"")</f>
        <v/>
      </c>
      <c r="D27" s="115" t="str">
        <f>IF(LEN(Q27)&gt;1,IF(ISNUMBER(MATCH(Q27&amp;" ─ "&amp;P27, $D$2:D26,0)),"",P27&amp;" ─ "&amp;Q27),"")</f>
        <v/>
      </c>
      <c r="E27" s="117" t="str">
        <f>IF(F27&lt;&gt;"",MAX($E$3:E26)+1,"")</f>
        <v/>
      </c>
      <c r="F27" s="116" t="str">
        <f>IF(LEN(T27)&gt;1,IF(ISNUMBER(MATCH(T27&amp;" ─ "&amp;P27, $F$2:F26,0)),"",P27&amp;" ─ "&amp;T27),"")</f>
        <v/>
      </c>
      <c r="G27" s="93">
        <v>24</v>
      </c>
      <c r="H27" s="118" t="str">
        <f t="shared" si="97"/>
        <v/>
      </c>
      <c r="I27" s="119" t="str">
        <f>IF(ISNUMBER(SEARCH("─",H27,1)),MAX($I$3:I26)+1,"")</f>
        <v/>
      </c>
      <c r="M27" s="192" t="str">
        <f t="shared" si="98"/>
        <v/>
      </c>
      <c r="N27" s="142" t="str">
        <f t="shared" si="99"/>
        <v/>
      </c>
      <c r="O27" s="102" t="str">
        <f>IF(P27="","",MAX($O$3:O26)+1)</f>
        <v/>
      </c>
      <c r="P27" s="103" t="str">
        <f>IF(LEN(INDEX(Dashboard!B$6:B$505,ROW(P27)-ROW(P$3),1))&lt;=1,"",TRIM(INDEX(Dashboard!B$6:B$505,ROW(P27)-ROW(P$3),1)))</f>
        <v/>
      </c>
      <c r="Q27" s="104" t="str">
        <f t="shared" si="100"/>
        <v/>
      </c>
      <c r="R27" s="104" t="str">
        <f>IF(LEN(INDEX(Dashboard!D$6:D$505,ROW(R27)-ROW(R$3),1))&lt;=1,"",INDEX(Dashboard!D$6:D$505,ROW(R27)-ROW(R$3),1))</f>
        <v/>
      </c>
      <c r="S27" s="104" t="str">
        <f>IF(LEN(INDEX(Dashboard!E$6:E$505,ROW(S27)-ROW(S$3),1))&lt;=1,"",INDEX(Dashboard!E$6:E$505,ROW(S27)-ROW(S$3),1))</f>
        <v/>
      </c>
      <c r="T27" s="104" t="str">
        <f t="shared" si="101"/>
        <v/>
      </c>
      <c r="U27" s="104" t="str">
        <f t="shared" si="102"/>
        <v/>
      </c>
      <c r="V27" s="104" t="str">
        <f t="shared" si="103"/>
        <v/>
      </c>
      <c r="W27" s="106" t="str">
        <f t="shared" si="104"/>
        <v/>
      </c>
      <c r="X27" s="106" t="str">
        <f t="shared" si="105"/>
        <v/>
      </c>
      <c r="Y27" s="106" t="str">
        <f t="shared" si="106"/>
        <v/>
      </c>
      <c r="Z27" s="106" t="str">
        <f t="shared" si="107"/>
        <v/>
      </c>
      <c r="AA27" s="106" t="str">
        <f t="shared" si="108"/>
        <v/>
      </c>
      <c r="AB27" s="106" t="str">
        <f t="shared" si="109"/>
        <v/>
      </c>
      <c r="AC27" s="106" t="str">
        <f t="shared" si="110"/>
        <v/>
      </c>
      <c r="AD27" s="106" t="str">
        <f t="shared" si="111"/>
        <v/>
      </c>
      <c r="AE27" s="106" t="str">
        <f t="shared" si="112"/>
        <v/>
      </c>
      <c r="AF27" s="106" t="str">
        <f t="shared" si="113"/>
        <v/>
      </c>
      <c r="AG27" s="106" t="str">
        <f t="shared" si="114"/>
        <v/>
      </c>
      <c r="AH27" s="106" t="str">
        <f t="shared" si="115"/>
        <v/>
      </c>
      <c r="AI27" s="106" t="str">
        <f t="shared" si="116"/>
        <v/>
      </c>
      <c r="AJ27" s="106" t="str">
        <f t="shared" si="117"/>
        <v/>
      </c>
      <c r="AK27" s="106" t="str">
        <f t="shared" si="118"/>
        <v/>
      </c>
      <c r="AL27" s="106" t="str">
        <f t="shared" si="119"/>
        <v/>
      </c>
      <c r="AM27" s="106" t="str">
        <f t="shared" si="120"/>
        <v/>
      </c>
      <c r="AN27" s="106" t="str">
        <f t="shared" si="121"/>
        <v/>
      </c>
      <c r="AO27" s="106" t="str">
        <f t="shared" si="122"/>
        <v/>
      </c>
      <c r="AP27" s="106" t="str">
        <f t="shared" si="123"/>
        <v/>
      </c>
      <c r="AQ27" s="106" t="str">
        <f t="shared" si="124"/>
        <v/>
      </c>
      <c r="AR27" s="106" t="str">
        <f t="shared" si="125"/>
        <v/>
      </c>
      <c r="AS27" s="106" t="str">
        <f t="shared" si="126"/>
        <v/>
      </c>
      <c r="AT27" s="106" t="str">
        <f t="shared" si="127"/>
        <v/>
      </c>
      <c r="AU27" s="106" t="str">
        <f t="shared" si="128"/>
        <v/>
      </c>
      <c r="AV27" s="106" t="str">
        <f t="shared" si="129"/>
        <v/>
      </c>
      <c r="AW27" s="106" t="str">
        <f t="shared" si="130"/>
        <v/>
      </c>
      <c r="AX27" s="106" t="str">
        <f t="shared" si="131"/>
        <v/>
      </c>
      <c r="AY27" s="106" t="str">
        <f t="shared" si="132"/>
        <v/>
      </c>
      <c r="AZ27" s="106" t="str">
        <f t="shared" si="133"/>
        <v/>
      </c>
      <c r="BA27" s="106" t="str">
        <f t="shared" si="134"/>
        <v/>
      </c>
      <c r="BB27" s="106" t="str">
        <f t="shared" si="135"/>
        <v/>
      </c>
      <c r="BC27" s="106" t="str">
        <f t="shared" si="136"/>
        <v/>
      </c>
      <c r="BD27" s="180" t="str">
        <f>IF(OR(P27="",BA27=""),"",IF(BB27="",MAX($BA$4:$BA$503)-BA27+1-COUNTIF($BA$4:BA27,BA27)/1000,INDEX($BD$4:$BD$503,BC27,1)-COUNTIF($BA$4:BA27,BA27)/1000000))</f>
        <v/>
      </c>
      <c r="BE27" s="181" t="str">
        <f t="shared" si="137"/>
        <v/>
      </c>
      <c r="BF27" s="181" t="str">
        <f>IFERROR(IF(BB27="",BD27-BE27*100,INDEX($BF$4:$BF$503,BC27,1)-COUNTIF($BA$4:BA27,BA27)/1000000),"")</f>
        <v/>
      </c>
      <c r="BG27" s="179" t="str">
        <f t="shared" si="138"/>
        <v/>
      </c>
      <c r="BI27" s="120" t="str">
        <f t="shared" si="160"/>
        <v/>
      </c>
      <c r="BJ27" s="121" t="str">
        <f t="shared" si="161"/>
        <v/>
      </c>
      <c r="BK27" s="122" t="str">
        <f t="shared" si="162"/>
        <v/>
      </c>
      <c r="BL27" s="122" t="str">
        <f t="shared" si="163"/>
        <v/>
      </c>
      <c r="BM27" s="122" t="str">
        <f t="shared" si="164"/>
        <v/>
      </c>
      <c r="BN27" s="122" t="str">
        <f t="shared" si="165"/>
        <v/>
      </c>
      <c r="BO27" s="122" t="str">
        <f t="shared" si="166"/>
        <v/>
      </c>
      <c r="BP27" s="123" t="str">
        <f t="shared" si="167"/>
        <v/>
      </c>
      <c r="BQ27" s="122" t="str">
        <f t="shared" si="168"/>
        <v/>
      </c>
      <c r="BR27" s="123" t="str">
        <f t="shared" si="169"/>
        <v/>
      </c>
      <c r="BS27" s="123" t="str">
        <f t="shared" si="170"/>
        <v/>
      </c>
      <c r="BU27" s="198" t="str">
        <f t="shared" si="139"/>
        <v>xxx</v>
      </c>
      <c r="BV27" s="193"/>
      <c r="BW27" s="193"/>
      <c r="BX27" s="193"/>
      <c r="BY27" s="193"/>
      <c r="BZ27" s="193"/>
      <c r="CA27" s="193"/>
      <c r="CB27" s="193"/>
      <c r="CC27" s="194"/>
      <c r="CD27" s="194"/>
      <c r="CE27" s="193"/>
      <c r="CF27" s="201">
        <f>IFERROR(IF(ISNUMBER(BV27), IF(ISNUMBER(MATCH(BV27,$BV$4:BV26,0)),INDEX($CF$4:CF26, MATCH(BV27,$BV$4:BV26,0),1),IF(AND(BR27="",INDEX($BR$4:$BR$503,BV27,1)=""),
IF(INDEX($BL$4:$BL$503,BV27,1)="",0,IFERROR(IF(INDEX($BR$4:$BR$503,BW27,1)="es",COUNTIF($BV$4:$BV$503,BW27),0),0)+IF(ISNUMBER(BV27),SUMIFS($CH$4:$CH$503,$BV$4:$BV$503,"&lt;&gt;"&amp;BV27,$BW$4:$BW$503,BV27),0)),0)),0),0)</f>
        <v>0</v>
      </c>
      <c r="CG27" s="193"/>
      <c r="CH27" s="193"/>
      <c r="CI27" s="193"/>
      <c r="CJ27" s="193"/>
      <c r="CK27" s="201">
        <f t="shared" si="88"/>
        <v>1</v>
      </c>
      <c r="CL27" s="193"/>
      <c r="CM27" s="193"/>
      <c r="CN27" s="193"/>
      <c r="CO27" s="193"/>
      <c r="CP27" s="193"/>
      <c r="CQ27" s="193"/>
      <c r="CR27" s="193"/>
      <c r="CT27" s="193"/>
      <c r="CU27" s="193"/>
      <c r="CV27" s="193"/>
      <c r="CW27" s="208"/>
      <c r="CX27" s="208"/>
      <c r="CY27" s="208"/>
      <c r="CZ27" s="208"/>
      <c r="DA27" s="193"/>
      <c r="DC27" s="133" t="str">
        <f>IF(MAX($DC$3:DC26)&lt;$I$2,MAX($DC$3:DC26)+1,"")</f>
        <v/>
      </c>
      <c r="DD27" s="131" t="str">
        <f t="shared" si="156"/>
        <v/>
      </c>
      <c r="DE27" s="131" t="str">
        <f t="shared" si="157"/>
        <v/>
      </c>
      <c r="DF27" s="134" t="str">
        <f t="shared" si="158"/>
        <v/>
      </c>
      <c r="DG27" s="132" t="str">
        <f t="shared" si="159"/>
        <v/>
      </c>
      <c r="DL27" s="107" t="str">
        <f>IF(DM27&lt;&gt;"",MAX($DL$3:DL26)+1,"")</f>
        <v/>
      </c>
      <c r="DM27" s="107" t="str">
        <f>IF(OR(INDEX(Photos!$B$3:$B$502,ROW(DM27)-ROW($DM$3),1)="", ISNUMBER(MATCH(INDEX(Photos!$B$3:$B$502,ROW(DM27)-ROW($DM$3),1),$BJ$4:$BJ$503,0))),"",INDEX(Photos!$B$3:$B$502,ROW(DM27)-ROW($DM$3),1) )</f>
        <v/>
      </c>
      <c r="DN27" s="107" t="str">
        <f t="shared" si="45"/>
        <v/>
      </c>
      <c r="DS27" s="112"/>
      <c r="DT27" s="112"/>
      <c r="DU27" s="111"/>
      <c r="DV27" s="111"/>
      <c r="DW27" s="145"/>
      <c r="DX27" s="111"/>
      <c r="DY27" s="111"/>
      <c r="DZ27" s="111"/>
      <c r="EA27" s="111"/>
      <c r="EB27" s="111"/>
    </row>
    <row r="28" spans="2:132" x14ac:dyDescent="0.25">
      <c r="B28" s="117" t="str">
        <f>IF(P28&lt;&gt;"",MAX(B$3:$B27)+1,"")</f>
        <v/>
      </c>
      <c r="C28" s="141" t="str">
        <f>IF(D28&lt;&gt;"",MAX(C$3:$C27)+1,"")</f>
        <v/>
      </c>
      <c r="D28" s="115" t="str">
        <f>IF(LEN(Q28)&gt;1,IF(ISNUMBER(MATCH(Q28&amp;" ─ "&amp;P28, $D$2:D27,0)),"",P28&amp;" ─ "&amp;Q28),"")</f>
        <v/>
      </c>
      <c r="E28" s="117" t="str">
        <f>IF(F28&lt;&gt;"",MAX($E$3:E27)+1,"")</f>
        <v/>
      </c>
      <c r="F28" s="116" t="str">
        <f>IF(LEN(T28)&gt;1,IF(ISNUMBER(MATCH(T28&amp;" ─ "&amp;P28, $F$2:F27,0)),"",P28&amp;" ─ "&amp;T28),"")</f>
        <v/>
      </c>
      <c r="G28" s="93">
        <v>25</v>
      </c>
      <c r="H28" s="118" t="str">
        <f t="shared" si="97"/>
        <v/>
      </c>
      <c r="I28" s="119" t="str">
        <f>IF(ISNUMBER(SEARCH("─",H28,1)),MAX($I$3:I27)+1,"")</f>
        <v/>
      </c>
      <c r="M28" s="192" t="str">
        <f t="shared" si="98"/>
        <v/>
      </c>
      <c r="N28" s="142" t="str">
        <f t="shared" si="99"/>
        <v/>
      </c>
      <c r="O28" s="102" t="str">
        <f>IF(P28="","",MAX($O$3:O27)+1)</f>
        <v/>
      </c>
      <c r="P28" s="103" t="str">
        <f>IF(LEN(INDEX(Dashboard!B$6:B$505,ROW(P28)-ROW(P$3),1))&lt;=1,"",TRIM(INDEX(Dashboard!B$6:B$505,ROW(P28)-ROW(P$3),1)))</f>
        <v/>
      </c>
      <c r="Q28" s="104" t="str">
        <f t="shared" si="100"/>
        <v/>
      </c>
      <c r="R28" s="104" t="str">
        <f>IF(LEN(INDEX(Dashboard!D$6:D$505,ROW(R28)-ROW(R$3),1))&lt;=1,"",INDEX(Dashboard!D$6:D$505,ROW(R28)-ROW(R$3),1))</f>
        <v/>
      </c>
      <c r="S28" s="104" t="str">
        <f>IF(LEN(INDEX(Dashboard!E$6:E$505,ROW(S28)-ROW(S$3),1))&lt;=1,"",INDEX(Dashboard!E$6:E$505,ROW(S28)-ROW(S$3),1))</f>
        <v/>
      </c>
      <c r="T28" s="104" t="str">
        <f t="shared" si="101"/>
        <v/>
      </c>
      <c r="U28" s="104" t="str">
        <f t="shared" si="102"/>
        <v/>
      </c>
      <c r="V28" s="104" t="str">
        <f t="shared" si="103"/>
        <v/>
      </c>
      <c r="W28" s="106" t="str">
        <f t="shared" si="104"/>
        <v/>
      </c>
      <c r="X28" s="106" t="str">
        <f t="shared" si="105"/>
        <v/>
      </c>
      <c r="Y28" s="106" t="str">
        <f t="shared" si="106"/>
        <v/>
      </c>
      <c r="Z28" s="106" t="str">
        <f t="shared" si="107"/>
        <v/>
      </c>
      <c r="AA28" s="106" t="str">
        <f t="shared" si="108"/>
        <v/>
      </c>
      <c r="AB28" s="106" t="str">
        <f t="shared" si="109"/>
        <v/>
      </c>
      <c r="AC28" s="106" t="str">
        <f t="shared" si="110"/>
        <v/>
      </c>
      <c r="AD28" s="106" t="str">
        <f t="shared" si="111"/>
        <v/>
      </c>
      <c r="AE28" s="106" t="str">
        <f t="shared" si="112"/>
        <v/>
      </c>
      <c r="AF28" s="106" t="str">
        <f t="shared" si="113"/>
        <v/>
      </c>
      <c r="AG28" s="106" t="str">
        <f t="shared" si="114"/>
        <v/>
      </c>
      <c r="AH28" s="106" t="str">
        <f t="shared" si="115"/>
        <v/>
      </c>
      <c r="AI28" s="106" t="str">
        <f t="shared" si="116"/>
        <v/>
      </c>
      <c r="AJ28" s="106" t="str">
        <f t="shared" si="117"/>
        <v/>
      </c>
      <c r="AK28" s="106" t="str">
        <f t="shared" si="118"/>
        <v/>
      </c>
      <c r="AL28" s="106" t="str">
        <f t="shared" si="119"/>
        <v/>
      </c>
      <c r="AM28" s="106" t="str">
        <f t="shared" si="120"/>
        <v/>
      </c>
      <c r="AN28" s="106" t="str">
        <f t="shared" si="121"/>
        <v/>
      </c>
      <c r="AO28" s="106" t="str">
        <f t="shared" si="122"/>
        <v/>
      </c>
      <c r="AP28" s="106" t="str">
        <f t="shared" si="123"/>
        <v/>
      </c>
      <c r="AQ28" s="106" t="str">
        <f t="shared" si="124"/>
        <v/>
      </c>
      <c r="AR28" s="106" t="str">
        <f t="shared" si="125"/>
        <v/>
      </c>
      <c r="AS28" s="106" t="str">
        <f t="shared" si="126"/>
        <v/>
      </c>
      <c r="AT28" s="106" t="str">
        <f t="shared" si="127"/>
        <v/>
      </c>
      <c r="AU28" s="106" t="str">
        <f t="shared" si="128"/>
        <v/>
      </c>
      <c r="AV28" s="106" t="str">
        <f t="shared" si="129"/>
        <v/>
      </c>
      <c r="AW28" s="106" t="str">
        <f t="shared" si="130"/>
        <v/>
      </c>
      <c r="AX28" s="106" t="str">
        <f t="shared" si="131"/>
        <v/>
      </c>
      <c r="AY28" s="106" t="str">
        <f t="shared" si="132"/>
        <v/>
      </c>
      <c r="AZ28" s="106" t="str">
        <f t="shared" si="133"/>
        <v/>
      </c>
      <c r="BA28" s="106" t="str">
        <f t="shared" si="134"/>
        <v/>
      </c>
      <c r="BB28" s="106" t="str">
        <f t="shared" si="135"/>
        <v/>
      </c>
      <c r="BC28" s="106" t="str">
        <f t="shared" si="136"/>
        <v/>
      </c>
      <c r="BD28" s="180" t="str">
        <f>IF(OR(P28="",BA28=""),"",IF(BB28="",MAX($BA$4:$BA$503)-BA28+1-COUNTIF($BA$4:BA28,BA28)/1000,INDEX($BD$4:$BD$503,BC28,1)-COUNTIF($BA$4:BA28,BA28)/1000000))</f>
        <v/>
      </c>
      <c r="BE28" s="181" t="str">
        <f t="shared" si="137"/>
        <v/>
      </c>
      <c r="BF28" s="181" t="str">
        <f>IFERROR(IF(BB28="",BD28-BE28*100,INDEX($BF$4:$BF$503,BC28,1)-COUNTIF($BA$4:BA28,BA28)/1000000),"")</f>
        <v/>
      </c>
      <c r="BG28" s="179" t="str">
        <f t="shared" si="138"/>
        <v/>
      </c>
      <c r="BI28" s="120" t="str">
        <f t="shared" si="160"/>
        <v/>
      </c>
      <c r="BJ28" s="121" t="str">
        <f t="shared" si="161"/>
        <v/>
      </c>
      <c r="BK28" s="122" t="str">
        <f t="shared" si="162"/>
        <v/>
      </c>
      <c r="BL28" s="122" t="str">
        <f t="shared" si="163"/>
        <v/>
      </c>
      <c r="BM28" s="122" t="str">
        <f t="shared" si="164"/>
        <v/>
      </c>
      <c r="BN28" s="122" t="str">
        <f t="shared" si="165"/>
        <v/>
      </c>
      <c r="BO28" s="122" t="str">
        <f t="shared" si="166"/>
        <v/>
      </c>
      <c r="BP28" s="123" t="str">
        <f t="shared" si="167"/>
        <v/>
      </c>
      <c r="BQ28" s="122" t="str">
        <f t="shared" si="168"/>
        <v/>
      </c>
      <c r="BR28" s="123" t="str">
        <f t="shared" si="169"/>
        <v/>
      </c>
      <c r="BS28" s="123" t="str">
        <f t="shared" si="170"/>
        <v/>
      </c>
      <c r="BU28" s="198" t="str">
        <f t="shared" si="139"/>
        <v>xxx</v>
      </c>
      <c r="BV28" s="193"/>
      <c r="BW28" s="193"/>
      <c r="BX28" s="193"/>
      <c r="BY28" s="193"/>
      <c r="BZ28" s="193"/>
      <c r="CA28" s="193"/>
      <c r="CB28" s="193"/>
      <c r="CC28" s="194"/>
      <c r="CD28" s="194"/>
      <c r="CE28" s="193"/>
      <c r="CF28" s="201">
        <f>IFERROR(IF(ISNUMBER(BV28), IF(ISNUMBER(MATCH(BV28,$BV$4:BV27,0)),INDEX($CF$4:CF27, MATCH(BV28,$BV$4:BV27,0),1),IF(AND(BR28="",INDEX($BR$4:$BR$503,BV28,1)=""),
IF(INDEX($BL$4:$BL$503,BV28,1)="",0,IFERROR(IF(INDEX($BR$4:$BR$503,BW28,1)="es",COUNTIF($BV$4:$BV$503,BW28),0),0)+IF(ISNUMBER(BV28),SUMIFS($CH$4:$CH$503,$BV$4:$BV$503,"&lt;&gt;"&amp;BV28,$BW$4:$BW$503,BV28),0)),0)),0),0)</f>
        <v>0</v>
      </c>
      <c r="CG28" s="193"/>
      <c r="CH28" s="193"/>
      <c r="CI28" s="193"/>
      <c r="CJ28" s="193"/>
      <c r="CK28" s="201">
        <f t="shared" si="88"/>
        <v>1</v>
      </c>
      <c r="CL28" s="193"/>
      <c r="CM28" s="193"/>
      <c r="CN28" s="193"/>
      <c r="CO28" s="193"/>
      <c r="CP28" s="193"/>
      <c r="CQ28" s="193"/>
      <c r="CR28" s="193"/>
      <c r="CT28" s="193"/>
      <c r="CU28" s="193"/>
      <c r="CV28" s="193"/>
      <c r="CW28" s="208"/>
      <c r="CX28" s="208"/>
      <c r="CY28" s="208"/>
      <c r="CZ28" s="208"/>
      <c r="DA28" s="193"/>
      <c r="DC28" s="133" t="str">
        <f>IF(MAX($DC$3:DC27)&lt;$I$2,MAX($DC$3:DC27)+1,"")</f>
        <v/>
      </c>
      <c r="DD28" s="131" t="str">
        <f t="shared" si="156"/>
        <v/>
      </c>
      <c r="DE28" s="131" t="str">
        <f t="shared" si="157"/>
        <v/>
      </c>
      <c r="DF28" s="134" t="str">
        <f t="shared" si="158"/>
        <v/>
      </c>
      <c r="DG28" s="132" t="str">
        <f t="shared" si="159"/>
        <v/>
      </c>
      <c r="DL28" s="107" t="str">
        <f>IF(DM28&lt;&gt;"",MAX($DL$3:DL27)+1,"")</f>
        <v/>
      </c>
      <c r="DM28" s="107" t="str">
        <f>IF(OR(INDEX(Photos!$B$3:$B$502,ROW(DM28)-ROW($DM$3),1)="", ISNUMBER(MATCH(INDEX(Photos!$B$3:$B$502,ROW(DM28)-ROW($DM$3),1),$BJ$4:$BJ$503,0))),"",INDEX(Photos!$B$3:$B$502,ROW(DM28)-ROW($DM$3),1) )</f>
        <v/>
      </c>
      <c r="DN28" s="107" t="str">
        <f t="shared" si="45"/>
        <v/>
      </c>
      <c r="DS28" s="112"/>
      <c r="DT28" s="112"/>
      <c r="DU28" s="111"/>
      <c r="DV28" s="111"/>
      <c r="DW28" s="145"/>
      <c r="DX28" s="111"/>
      <c r="DY28" s="111"/>
      <c r="DZ28" s="111"/>
      <c r="EA28" s="111"/>
      <c r="EB28" s="111"/>
    </row>
    <row r="29" spans="2:132" x14ac:dyDescent="0.25">
      <c r="B29" s="117" t="str">
        <f>IF(P29&lt;&gt;"",MAX(B$3:$B28)+1,"")</f>
        <v/>
      </c>
      <c r="C29" s="141" t="str">
        <f>IF(D29&lt;&gt;"",MAX(C$3:$C28)+1,"")</f>
        <v/>
      </c>
      <c r="D29" s="115" t="str">
        <f>IF(LEN(Q29)&gt;1,IF(ISNUMBER(MATCH(Q29&amp;" ─ "&amp;P29, $D$2:D28,0)),"",P29&amp;" ─ "&amp;Q29),"")</f>
        <v/>
      </c>
      <c r="E29" s="117" t="str">
        <f>IF(F29&lt;&gt;"",MAX($E$3:E28)+1,"")</f>
        <v/>
      </c>
      <c r="F29" s="116" t="str">
        <f>IF(LEN(T29)&gt;1,IF(ISNUMBER(MATCH(T29&amp;" ─ "&amp;P29, $F$2:F28,0)),"",P29&amp;" ─ "&amp;T29),"")</f>
        <v/>
      </c>
      <c r="G29" s="93">
        <v>26</v>
      </c>
      <c r="H29" s="118" t="str">
        <f t="shared" si="97"/>
        <v/>
      </c>
      <c r="I29" s="119" t="str">
        <f>IF(ISNUMBER(SEARCH("─",H29,1)),MAX($I$3:I28)+1,"")</f>
        <v/>
      </c>
      <c r="M29" s="192" t="str">
        <f t="shared" si="98"/>
        <v/>
      </c>
      <c r="N29" s="142" t="str">
        <f t="shared" si="99"/>
        <v/>
      </c>
      <c r="O29" s="102" t="str">
        <f>IF(P29="","",MAX($O$3:O28)+1)</f>
        <v/>
      </c>
      <c r="P29" s="103" t="str">
        <f>IF(LEN(INDEX(Dashboard!B$6:B$505,ROW(P29)-ROW(P$3),1))&lt;=1,"",TRIM(INDEX(Dashboard!B$6:B$505,ROW(P29)-ROW(P$3),1)))</f>
        <v/>
      </c>
      <c r="Q29" s="104" t="str">
        <f t="shared" si="100"/>
        <v/>
      </c>
      <c r="R29" s="104" t="str">
        <f>IF(LEN(INDEX(Dashboard!D$6:D$505,ROW(R29)-ROW(R$3),1))&lt;=1,"",INDEX(Dashboard!D$6:D$505,ROW(R29)-ROW(R$3),1))</f>
        <v/>
      </c>
      <c r="S29" s="104" t="str">
        <f>IF(LEN(INDEX(Dashboard!E$6:E$505,ROW(S29)-ROW(S$3),1))&lt;=1,"",INDEX(Dashboard!E$6:E$505,ROW(S29)-ROW(S$3),1))</f>
        <v/>
      </c>
      <c r="T29" s="104" t="str">
        <f t="shared" si="101"/>
        <v/>
      </c>
      <c r="U29" s="104" t="str">
        <f t="shared" si="102"/>
        <v/>
      </c>
      <c r="V29" s="104" t="str">
        <f t="shared" si="103"/>
        <v/>
      </c>
      <c r="W29" s="106" t="str">
        <f t="shared" si="104"/>
        <v/>
      </c>
      <c r="X29" s="106" t="str">
        <f t="shared" si="105"/>
        <v/>
      </c>
      <c r="Y29" s="106" t="str">
        <f t="shared" si="106"/>
        <v/>
      </c>
      <c r="Z29" s="106" t="str">
        <f t="shared" si="107"/>
        <v/>
      </c>
      <c r="AA29" s="106" t="str">
        <f t="shared" si="108"/>
        <v/>
      </c>
      <c r="AB29" s="106" t="str">
        <f t="shared" si="109"/>
        <v/>
      </c>
      <c r="AC29" s="106" t="str">
        <f t="shared" si="110"/>
        <v/>
      </c>
      <c r="AD29" s="106" t="str">
        <f t="shared" si="111"/>
        <v/>
      </c>
      <c r="AE29" s="106" t="str">
        <f t="shared" si="112"/>
        <v/>
      </c>
      <c r="AF29" s="106" t="str">
        <f t="shared" si="113"/>
        <v/>
      </c>
      <c r="AG29" s="106" t="str">
        <f t="shared" si="114"/>
        <v/>
      </c>
      <c r="AH29" s="106" t="str">
        <f t="shared" si="115"/>
        <v/>
      </c>
      <c r="AI29" s="106" t="str">
        <f t="shared" si="116"/>
        <v/>
      </c>
      <c r="AJ29" s="106" t="str">
        <f t="shared" si="117"/>
        <v/>
      </c>
      <c r="AK29" s="106" t="str">
        <f t="shared" si="118"/>
        <v/>
      </c>
      <c r="AL29" s="106" t="str">
        <f t="shared" si="119"/>
        <v/>
      </c>
      <c r="AM29" s="106" t="str">
        <f t="shared" si="120"/>
        <v/>
      </c>
      <c r="AN29" s="106" t="str">
        <f t="shared" si="121"/>
        <v/>
      </c>
      <c r="AO29" s="106" t="str">
        <f t="shared" si="122"/>
        <v/>
      </c>
      <c r="AP29" s="106" t="str">
        <f t="shared" si="123"/>
        <v/>
      </c>
      <c r="AQ29" s="106" t="str">
        <f t="shared" si="124"/>
        <v/>
      </c>
      <c r="AR29" s="106" t="str">
        <f t="shared" si="125"/>
        <v/>
      </c>
      <c r="AS29" s="106" t="str">
        <f t="shared" si="126"/>
        <v/>
      </c>
      <c r="AT29" s="106" t="str">
        <f t="shared" si="127"/>
        <v/>
      </c>
      <c r="AU29" s="106" t="str">
        <f t="shared" si="128"/>
        <v/>
      </c>
      <c r="AV29" s="106" t="str">
        <f t="shared" si="129"/>
        <v/>
      </c>
      <c r="AW29" s="106" t="str">
        <f t="shared" si="130"/>
        <v/>
      </c>
      <c r="AX29" s="106" t="str">
        <f t="shared" si="131"/>
        <v/>
      </c>
      <c r="AY29" s="106" t="str">
        <f t="shared" si="132"/>
        <v/>
      </c>
      <c r="AZ29" s="106" t="str">
        <f t="shared" si="133"/>
        <v/>
      </c>
      <c r="BA29" s="106" t="str">
        <f t="shared" si="134"/>
        <v/>
      </c>
      <c r="BB29" s="106" t="str">
        <f t="shared" si="135"/>
        <v/>
      </c>
      <c r="BC29" s="106" t="str">
        <f t="shared" si="136"/>
        <v/>
      </c>
      <c r="BD29" s="180" t="str">
        <f>IF(OR(P29="",BA29=""),"",IF(BB29="",MAX($BA$4:$BA$503)-BA29+1-COUNTIF($BA$4:BA29,BA29)/1000,INDEX($BD$4:$BD$503,BC29,1)-COUNTIF($BA$4:BA29,BA29)/1000000))</f>
        <v/>
      </c>
      <c r="BE29" s="181" t="str">
        <f t="shared" si="137"/>
        <v/>
      </c>
      <c r="BF29" s="181" t="str">
        <f>IFERROR(IF(BB29="",BD29-BE29*100,INDEX($BF$4:$BF$503,BC29,1)-COUNTIF($BA$4:BA29,BA29)/1000000),"")</f>
        <v/>
      </c>
      <c r="BG29" s="179" t="str">
        <f t="shared" si="138"/>
        <v/>
      </c>
      <c r="BI29" s="120" t="str">
        <f t="shared" si="160"/>
        <v/>
      </c>
      <c r="BJ29" s="121" t="str">
        <f t="shared" si="161"/>
        <v/>
      </c>
      <c r="BK29" s="122" t="str">
        <f t="shared" si="162"/>
        <v/>
      </c>
      <c r="BL29" s="122" t="str">
        <f t="shared" si="163"/>
        <v/>
      </c>
      <c r="BM29" s="122" t="str">
        <f t="shared" si="164"/>
        <v/>
      </c>
      <c r="BN29" s="122" t="str">
        <f t="shared" si="165"/>
        <v/>
      </c>
      <c r="BO29" s="122" t="str">
        <f t="shared" si="166"/>
        <v/>
      </c>
      <c r="BP29" s="123" t="str">
        <f t="shared" si="167"/>
        <v/>
      </c>
      <c r="BQ29" s="122" t="str">
        <f t="shared" si="168"/>
        <v/>
      </c>
      <c r="BR29" s="123" t="str">
        <f t="shared" si="169"/>
        <v/>
      </c>
      <c r="BS29" s="123" t="str">
        <f t="shared" si="170"/>
        <v/>
      </c>
      <c r="BU29" s="198" t="str">
        <f t="shared" si="139"/>
        <v>xxx</v>
      </c>
      <c r="BV29" s="193"/>
      <c r="BW29" s="193"/>
      <c r="BX29" s="193"/>
      <c r="BY29" s="193"/>
      <c r="BZ29" s="193"/>
      <c r="CA29" s="193"/>
      <c r="CB29" s="193"/>
      <c r="CC29" s="194"/>
      <c r="CD29" s="194"/>
      <c r="CE29" s="193"/>
      <c r="CF29" s="201">
        <f>IFERROR(IF(ISNUMBER(BV29), IF(ISNUMBER(MATCH(BV29,$BV$4:BV28,0)),INDEX($CF$4:CF28, MATCH(BV29,$BV$4:BV28,0),1),IF(AND(BR29="",INDEX($BR$4:$BR$503,BV29,1)=""),
IF(INDEX($BL$4:$BL$503,BV29,1)="",0,IFERROR(IF(INDEX($BR$4:$BR$503,BW29,1)="es",COUNTIF($BV$4:$BV$503,BW29),0),0)+IF(ISNUMBER(BV29),SUMIFS($CH$4:$CH$503,$BV$4:$BV$503,"&lt;&gt;"&amp;BV29,$BW$4:$BW$503,BV29),0)),0)),0),0)</f>
        <v>0</v>
      </c>
      <c r="CG29" s="193"/>
      <c r="CH29" s="193"/>
      <c r="CI29" s="193"/>
      <c r="CJ29" s="193"/>
      <c r="CK29" s="201">
        <f t="shared" si="88"/>
        <v>1</v>
      </c>
      <c r="CL29" s="193"/>
      <c r="CM29" s="193"/>
      <c r="CN29" s="193"/>
      <c r="CO29" s="193"/>
      <c r="CP29" s="193"/>
      <c r="CQ29" s="193"/>
      <c r="CR29" s="193"/>
      <c r="CT29" s="193"/>
      <c r="CU29" s="193"/>
      <c r="CV29" s="193"/>
      <c r="CW29" s="208"/>
      <c r="CX29" s="208"/>
      <c r="CY29" s="208"/>
      <c r="CZ29" s="208"/>
      <c r="DA29" s="193"/>
      <c r="DC29" s="133" t="str">
        <f>IF(MAX($DC$3:DC28)&lt;$I$2,MAX($DC$3:DC28)+1,"")</f>
        <v/>
      </c>
      <c r="DD29" s="131" t="str">
        <f t="shared" si="156"/>
        <v/>
      </c>
      <c r="DE29" s="131" t="str">
        <f t="shared" si="157"/>
        <v/>
      </c>
      <c r="DF29" s="134" t="str">
        <f t="shared" si="158"/>
        <v/>
      </c>
      <c r="DG29" s="132" t="str">
        <f t="shared" si="159"/>
        <v/>
      </c>
      <c r="DL29" s="107" t="str">
        <f>IF(DM29&lt;&gt;"",MAX($DL$3:DL28)+1,"")</f>
        <v/>
      </c>
      <c r="DM29" s="107" t="str">
        <f>IF(OR(INDEX(Photos!$B$3:$B$502,ROW(DM29)-ROW($DM$3),1)="", ISNUMBER(MATCH(INDEX(Photos!$B$3:$B$502,ROW(DM29)-ROW($DM$3),1),$BJ$4:$BJ$503,0))),"",INDEX(Photos!$B$3:$B$502,ROW(DM29)-ROW($DM$3),1) )</f>
        <v/>
      </c>
      <c r="DN29" s="107" t="str">
        <f t="shared" si="45"/>
        <v/>
      </c>
      <c r="DS29" s="112"/>
      <c r="DT29" s="112"/>
      <c r="DU29" s="111"/>
      <c r="DV29" s="111"/>
      <c r="DW29" s="145"/>
      <c r="DX29" s="111"/>
      <c r="DY29" s="111"/>
      <c r="DZ29" s="111"/>
      <c r="EA29" s="111"/>
      <c r="EB29" s="111"/>
    </row>
    <row r="30" spans="2:132" x14ac:dyDescent="0.25">
      <c r="B30" s="117" t="str">
        <f>IF(P30&lt;&gt;"",MAX(B$3:$B29)+1,"")</f>
        <v/>
      </c>
      <c r="C30" s="141" t="str">
        <f>IF(D30&lt;&gt;"",MAX(C$3:$C29)+1,"")</f>
        <v/>
      </c>
      <c r="D30" s="115" t="str">
        <f>IF(LEN(Q30)&gt;1,IF(ISNUMBER(MATCH(Q30&amp;" ─ "&amp;P30, $D$2:D29,0)),"",P30&amp;" ─ "&amp;Q30),"")</f>
        <v/>
      </c>
      <c r="E30" s="117" t="str">
        <f>IF(F30&lt;&gt;"",MAX($E$3:E29)+1,"")</f>
        <v/>
      </c>
      <c r="F30" s="116" t="str">
        <f>IF(LEN(T30)&gt;1,IF(ISNUMBER(MATCH(T30&amp;" ─ "&amp;P30, $F$2:F29,0)),"",P30&amp;" ─ "&amp;T30),"")</f>
        <v/>
      </c>
      <c r="G30" s="93">
        <v>27</v>
      </c>
      <c r="H30" s="118" t="str">
        <f t="shared" ref="H30:H93" si="179">IF(G30&gt;$H$2,"",IF(G30&lt;=$C$3,INDEX(allNames,MATCH(G30,$B$4:$B$503,0),1),IF(G30&lt;=$E$3,INDEX($D$4:$D$503,MATCH(G30,$C$4:$C$503,0),1),INDEX($F$4:$F$503,MATCH(G30,$E$4:$E$503,0),1))))</f>
        <v/>
      </c>
      <c r="I30" s="119" t="str">
        <f>IF(ISNUMBER(SEARCH("─",H30,1)),MAX($I$3:I29)+1,"")</f>
        <v/>
      </c>
      <c r="M30" s="192" t="str">
        <f t="shared" si="98"/>
        <v/>
      </c>
      <c r="N30" s="142" t="str">
        <f t="shared" si="99"/>
        <v/>
      </c>
      <c r="O30" s="102" t="str">
        <f>IF(P30="","",MAX($O$3:O29)+1)</f>
        <v/>
      </c>
      <c r="P30" s="103" t="str">
        <f>IF(LEN(INDEX(Dashboard!B$6:B$505,ROW(P30)-ROW(P$3),1))&lt;=1,"",TRIM(INDEX(Dashboard!B$6:B$505,ROW(P30)-ROW(P$3),1)))</f>
        <v/>
      </c>
      <c r="Q30" s="104" t="str">
        <f t="shared" si="100"/>
        <v/>
      </c>
      <c r="R30" s="104" t="str">
        <f>IF(LEN(INDEX(Dashboard!D$6:D$505,ROW(R30)-ROW(R$3),1))&lt;=1,"",INDEX(Dashboard!D$6:D$505,ROW(R30)-ROW(R$3),1))</f>
        <v/>
      </c>
      <c r="S30" s="104" t="str">
        <f>IF(LEN(INDEX(Dashboard!E$6:E$505,ROW(S30)-ROW(S$3),1))&lt;=1,"",INDEX(Dashboard!E$6:E$505,ROW(S30)-ROW(S$3),1))</f>
        <v/>
      </c>
      <c r="T30" s="104" t="str">
        <f t="shared" si="101"/>
        <v/>
      </c>
      <c r="U30" s="104" t="str">
        <f t="shared" si="102"/>
        <v/>
      </c>
      <c r="V30" s="104" t="str">
        <f t="shared" si="103"/>
        <v/>
      </c>
      <c r="W30" s="106" t="str">
        <f t="shared" si="104"/>
        <v/>
      </c>
      <c r="X30" s="106" t="str">
        <f t="shared" si="105"/>
        <v/>
      </c>
      <c r="Y30" s="106" t="str">
        <f t="shared" si="106"/>
        <v/>
      </c>
      <c r="Z30" s="106" t="str">
        <f t="shared" si="107"/>
        <v/>
      </c>
      <c r="AA30" s="106" t="str">
        <f t="shared" si="108"/>
        <v/>
      </c>
      <c r="AB30" s="106" t="str">
        <f t="shared" si="109"/>
        <v/>
      </c>
      <c r="AC30" s="106" t="str">
        <f t="shared" si="110"/>
        <v/>
      </c>
      <c r="AD30" s="106" t="str">
        <f t="shared" si="111"/>
        <v/>
      </c>
      <c r="AE30" s="106" t="str">
        <f t="shared" si="112"/>
        <v/>
      </c>
      <c r="AF30" s="106" t="str">
        <f t="shared" si="113"/>
        <v/>
      </c>
      <c r="AG30" s="106" t="str">
        <f t="shared" si="114"/>
        <v/>
      </c>
      <c r="AH30" s="106" t="str">
        <f t="shared" si="115"/>
        <v/>
      </c>
      <c r="AI30" s="106" t="str">
        <f t="shared" si="116"/>
        <v/>
      </c>
      <c r="AJ30" s="106" t="str">
        <f t="shared" si="117"/>
        <v/>
      </c>
      <c r="AK30" s="106" t="str">
        <f t="shared" si="118"/>
        <v/>
      </c>
      <c r="AL30" s="106" t="str">
        <f t="shared" si="119"/>
        <v/>
      </c>
      <c r="AM30" s="106" t="str">
        <f t="shared" si="120"/>
        <v/>
      </c>
      <c r="AN30" s="106" t="str">
        <f t="shared" si="121"/>
        <v/>
      </c>
      <c r="AO30" s="106" t="str">
        <f t="shared" si="122"/>
        <v/>
      </c>
      <c r="AP30" s="106" t="str">
        <f t="shared" si="123"/>
        <v/>
      </c>
      <c r="AQ30" s="106" t="str">
        <f t="shared" si="124"/>
        <v/>
      </c>
      <c r="AR30" s="106" t="str">
        <f t="shared" si="125"/>
        <v/>
      </c>
      <c r="AS30" s="106" t="str">
        <f t="shared" si="126"/>
        <v/>
      </c>
      <c r="AT30" s="106" t="str">
        <f t="shared" si="127"/>
        <v/>
      </c>
      <c r="AU30" s="106" t="str">
        <f t="shared" si="128"/>
        <v/>
      </c>
      <c r="AV30" s="106" t="str">
        <f t="shared" si="129"/>
        <v/>
      </c>
      <c r="AW30" s="106" t="str">
        <f t="shared" si="130"/>
        <v/>
      </c>
      <c r="AX30" s="106" t="str">
        <f t="shared" si="131"/>
        <v/>
      </c>
      <c r="AY30" s="106" t="str">
        <f t="shared" si="132"/>
        <v/>
      </c>
      <c r="AZ30" s="106" t="str">
        <f t="shared" si="133"/>
        <v/>
      </c>
      <c r="BA30" s="106" t="str">
        <f t="shared" si="134"/>
        <v/>
      </c>
      <c r="BB30" s="106" t="str">
        <f t="shared" si="135"/>
        <v/>
      </c>
      <c r="BC30" s="106" t="str">
        <f t="shared" si="136"/>
        <v/>
      </c>
      <c r="BD30" s="180" t="str">
        <f>IF(OR(P30="",BA30=""),"",IF(BB30="",MAX($BA$4:$BA$503)-BA30+1-COUNTIF($BA$4:BA30,BA30)/1000,INDEX($BD$4:$BD$503,BC30,1)-COUNTIF($BA$4:BA30,BA30)/1000000))</f>
        <v/>
      </c>
      <c r="BE30" s="181" t="str">
        <f t="shared" si="137"/>
        <v/>
      </c>
      <c r="BF30" s="181" t="str">
        <f>IFERROR(IF(BB30="",BD30-BE30*100,INDEX($BF$4:$BF$503,BC30,1)-COUNTIF($BA$4:BA30,BA30)/1000000),"")</f>
        <v/>
      </c>
      <c r="BG30" s="179" t="str">
        <f t="shared" si="138"/>
        <v/>
      </c>
      <c r="BI30" s="120" t="str">
        <f t="shared" si="160"/>
        <v/>
      </c>
      <c r="BJ30" s="121" t="str">
        <f t="shared" si="161"/>
        <v/>
      </c>
      <c r="BK30" s="122" t="str">
        <f t="shared" si="162"/>
        <v/>
      </c>
      <c r="BL30" s="122" t="str">
        <f t="shared" si="163"/>
        <v/>
      </c>
      <c r="BM30" s="122" t="str">
        <f t="shared" si="164"/>
        <v/>
      </c>
      <c r="BN30" s="122" t="str">
        <f t="shared" si="165"/>
        <v/>
      </c>
      <c r="BO30" s="122" t="str">
        <f t="shared" si="166"/>
        <v/>
      </c>
      <c r="BP30" s="123" t="str">
        <f t="shared" si="167"/>
        <v/>
      </c>
      <c r="BQ30" s="122" t="str">
        <f t="shared" si="168"/>
        <v/>
      </c>
      <c r="BR30" s="123" t="str">
        <f t="shared" si="169"/>
        <v/>
      </c>
      <c r="BS30" s="123" t="str">
        <f t="shared" si="170"/>
        <v/>
      </c>
      <c r="BU30" s="198" t="str">
        <f t="shared" si="139"/>
        <v>xxx</v>
      </c>
      <c r="BV30" s="193"/>
      <c r="BW30" s="193"/>
      <c r="BX30" s="193"/>
      <c r="BY30" s="193"/>
      <c r="BZ30" s="193"/>
      <c r="CA30" s="193"/>
      <c r="CB30" s="193"/>
      <c r="CC30" s="194"/>
      <c r="CD30" s="194"/>
      <c r="CE30" s="193"/>
      <c r="CF30" s="201">
        <f>IFERROR(IF(ISNUMBER(BV30), IF(ISNUMBER(MATCH(BV30,$BV$4:BV29,0)),INDEX($CF$4:CF29, MATCH(BV30,$BV$4:BV29,0),1),IF(AND(BR30="",INDEX($BR$4:$BR$503,BV30,1)=""),
IF(INDEX($BL$4:$BL$503,BV30,1)="",0,IFERROR(IF(INDEX($BR$4:$BR$503,BW30,1)="es",COUNTIF($BV$4:$BV$503,BW30),0),0)+IF(ISNUMBER(BV30),SUMIFS($CH$4:$CH$503,$BV$4:$BV$503,"&lt;&gt;"&amp;BV30,$BW$4:$BW$503,BV30),0)),0)),0),0)</f>
        <v>0</v>
      </c>
      <c r="CG30" s="193"/>
      <c r="CH30" s="193"/>
      <c r="CI30" s="193"/>
      <c r="CJ30" s="193"/>
      <c r="CK30" s="201">
        <f t="shared" si="88"/>
        <v>1</v>
      </c>
      <c r="CL30" s="193"/>
      <c r="CM30" s="193"/>
      <c r="CN30" s="193"/>
      <c r="CO30" s="193"/>
      <c r="CP30" s="193"/>
      <c r="CQ30" s="193"/>
      <c r="CR30" s="193"/>
      <c r="CT30" s="193"/>
      <c r="CU30" s="193"/>
      <c r="CV30" s="193"/>
      <c r="CW30" s="208"/>
      <c r="CX30" s="208"/>
      <c r="CY30" s="208"/>
      <c r="CZ30" s="208"/>
      <c r="DA30" s="193"/>
      <c r="DC30" s="133" t="str">
        <f>IF(MAX($DC$3:DC29)&lt;$I$2,MAX($DC$3:DC29)+1,"")</f>
        <v/>
      </c>
      <c r="DD30" s="131" t="str">
        <f t="shared" si="156"/>
        <v/>
      </c>
      <c r="DE30" s="131" t="str">
        <f t="shared" si="157"/>
        <v/>
      </c>
      <c r="DF30" s="134" t="str">
        <f t="shared" si="158"/>
        <v/>
      </c>
      <c r="DG30" s="132" t="str">
        <f t="shared" si="159"/>
        <v/>
      </c>
      <c r="DL30" s="107" t="str">
        <f>IF(DM30&lt;&gt;"",MAX($DL$3:DL29)+1,"")</f>
        <v/>
      </c>
      <c r="DM30" s="107" t="str">
        <f>IF(OR(INDEX(Photos!$B$3:$B$502,ROW(DM30)-ROW($DM$3),1)="", ISNUMBER(MATCH(INDEX(Photos!$B$3:$B$502,ROW(DM30)-ROW($DM$3),1),$BJ$4:$BJ$503,0))),"",INDEX(Photos!$B$3:$B$502,ROW(DM30)-ROW($DM$3),1) )</f>
        <v/>
      </c>
      <c r="DN30" s="107" t="str">
        <f t="shared" si="45"/>
        <v/>
      </c>
      <c r="DS30" s="112"/>
      <c r="DT30" s="112"/>
      <c r="DU30" s="111"/>
      <c r="DV30" s="111"/>
      <c r="DW30" s="145"/>
      <c r="DX30" s="111"/>
      <c r="DY30" s="111"/>
      <c r="DZ30" s="111"/>
      <c r="EA30" s="111"/>
      <c r="EB30" s="111"/>
    </row>
    <row r="31" spans="2:132" x14ac:dyDescent="0.25">
      <c r="B31" s="117" t="str">
        <f>IF(P31&lt;&gt;"",MAX(B$3:$B30)+1,"")</f>
        <v/>
      </c>
      <c r="C31" s="141" t="str">
        <f>IF(D31&lt;&gt;"",MAX(C$3:$C30)+1,"")</f>
        <v/>
      </c>
      <c r="D31" s="115" t="str">
        <f>IF(LEN(Q31)&gt;1,IF(ISNUMBER(MATCH(Q31&amp;" ─ "&amp;P31, $D$2:D30,0)),"",P31&amp;" ─ "&amp;Q31),"")</f>
        <v/>
      </c>
      <c r="E31" s="117" t="str">
        <f>IF(F31&lt;&gt;"",MAX($E$3:E30)+1,"")</f>
        <v/>
      </c>
      <c r="F31" s="116" t="str">
        <f>IF(LEN(T31)&gt;1,IF(ISNUMBER(MATCH(T31&amp;" ─ "&amp;P31, $F$2:F30,0)),"",P31&amp;" ─ "&amp;T31),"")</f>
        <v/>
      </c>
      <c r="G31" s="93">
        <v>28</v>
      </c>
      <c r="H31" s="118" t="str">
        <f t="shared" si="179"/>
        <v/>
      </c>
      <c r="I31" s="119" t="str">
        <f>IF(ISNUMBER(SEARCH("─",H31,1)),MAX($I$3:I30)+1,"")</f>
        <v/>
      </c>
      <c r="M31" s="192" t="str">
        <f t="shared" si="98"/>
        <v/>
      </c>
      <c r="N31" s="142" t="str">
        <f t="shared" si="99"/>
        <v/>
      </c>
      <c r="O31" s="102" t="str">
        <f>IF(P31="","",MAX($O$3:O30)+1)</f>
        <v/>
      </c>
      <c r="P31" s="103" t="str">
        <f>IF(LEN(INDEX(Dashboard!B$6:B$505,ROW(P31)-ROW(P$3),1))&lt;=1,"",TRIM(INDEX(Dashboard!B$6:B$505,ROW(P31)-ROW(P$3),1)))</f>
        <v/>
      </c>
      <c r="Q31" s="104" t="str">
        <f t="shared" si="100"/>
        <v/>
      </c>
      <c r="R31" s="104" t="str">
        <f>IF(LEN(INDEX(Dashboard!D$6:D$505,ROW(R31)-ROW(R$3),1))&lt;=1,"",INDEX(Dashboard!D$6:D$505,ROW(R31)-ROW(R$3),1))</f>
        <v/>
      </c>
      <c r="S31" s="104" t="str">
        <f>IF(LEN(INDEX(Dashboard!E$6:E$505,ROW(S31)-ROW(S$3),1))&lt;=1,"",INDEX(Dashboard!E$6:E$505,ROW(S31)-ROW(S$3),1))</f>
        <v/>
      </c>
      <c r="T31" s="104" t="str">
        <f t="shared" si="101"/>
        <v/>
      </c>
      <c r="U31" s="104" t="str">
        <f t="shared" si="102"/>
        <v/>
      </c>
      <c r="V31" s="104" t="str">
        <f t="shared" si="103"/>
        <v/>
      </c>
      <c r="W31" s="106" t="str">
        <f t="shared" si="104"/>
        <v/>
      </c>
      <c r="X31" s="106" t="str">
        <f t="shared" si="105"/>
        <v/>
      </c>
      <c r="Y31" s="106" t="str">
        <f t="shared" si="106"/>
        <v/>
      </c>
      <c r="Z31" s="106" t="str">
        <f t="shared" si="107"/>
        <v/>
      </c>
      <c r="AA31" s="106" t="str">
        <f t="shared" si="108"/>
        <v/>
      </c>
      <c r="AB31" s="106" t="str">
        <f t="shared" si="109"/>
        <v/>
      </c>
      <c r="AC31" s="106" t="str">
        <f t="shared" si="110"/>
        <v/>
      </c>
      <c r="AD31" s="106" t="str">
        <f t="shared" si="111"/>
        <v/>
      </c>
      <c r="AE31" s="106" t="str">
        <f t="shared" si="112"/>
        <v/>
      </c>
      <c r="AF31" s="106" t="str">
        <f t="shared" si="113"/>
        <v/>
      </c>
      <c r="AG31" s="106" t="str">
        <f t="shared" si="114"/>
        <v/>
      </c>
      <c r="AH31" s="106" t="str">
        <f t="shared" si="115"/>
        <v/>
      </c>
      <c r="AI31" s="106" t="str">
        <f t="shared" si="116"/>
        <v/>
      </c>
      <c r="AJ31" s="106" t="str">
        <f t="shared" si="117"/>
        <v/>
      </c>
      <c r="AK31" s="106" t="str">
        <f t="shared" si="118"/>
        <v/>
      </c>
      <c r="AL31" s="106" t="str">
        <f t="shared" si="119"/>
        <v/>
      </c>
      <c r="AM31" s="106" t="str">
        <f t="shared" si="120"/>
        <v/>
      </c>
      <c r="AN31" s="106" t="str">
        <f t="shared" si="121"/>
        <v/>
      </c>
      <c r="AO31" s="106" t="str">
        <f t="shared" si="122"/>
        <v/>
      </c>
      <c r="AP31" s="106" t="str">
        <f t="shared" si="123"/>
        <v/>
      </c>
      <c r="AQ31" s="106" t="str">
        <f t="shared" si="124"/>
        <v/>
      </c>
      <c r="AR31" s="106" t="str">
        <f t="shared" si="125"/>
        <v/>
      </c>
      <c r="AS31" s="106" t="str">
        <f t="shared" si="126"/>
        <v/>
      </c>
      <c r="AT31" s="106" t="str">
        <f t="shared" si="127"/>
        <v/>
      </c>
      <c r="AU31" s="106" t="str">
        <f t="shared" si="128"/>
        <v/>
      </c>
      <c r="AV31" s="106" t="str">
        <f t="shared" si="129"/>
        <v/>
      </c>
      <c r="AW31" s="106" t="str">
        <f t="shared" si="130"/>
        <v/>
      </c>
      <c r="AX31" s="106" t="str">
        <f t="shared" si="131"/>
        <v/>
      </c>
      <c r="AY31" s="106" t="str">
        <f t="shared" si="132"/>
        <v/>
      </c>
      <c r="AZ31" s="106" t="str">
        <f t="shared" si="133"/>
        <v/>
      </c>
      <c r="BA31" s="106" t="str">
        <f t="shared" si="134"/>
        <v/>
      </c>
      <c r="BB31" s="106" t="str">
        <f t="shared" si="135"/>
        <v/>
      </c>
      <c r="BC31" s="106" t="str">
        <f t="shared" si="136"/>
        <v/>
      </c>
      <c r="BD31" s="180" t="str">
        <f>IF(OR(P31="",BA31=""),"",IF(BB31="",MAX($BA$4:$BA$503)-BA31+1-COUNTIF($BA$4:BA31,BA31)/1000,INDEX($BD$4:$BD$503,BC31,1)-COUNTIF($BA$4:BA31,BA31)/1000000))</f>
        <v/>
      </c>
      <c r="BE31" s="181" t="str">
        <f t="shared" si="137"/>
        <v/>
      </c>
      <c r="BF31" s="181" t="str">
        <f>IFERROR(IF(BB31="",BD31-BE31*100,INDEX($BF$4:$BF$503,BC31,1)-COUNTIF($BA$4:BA31,BA31)/1000000),"")</f>
        <v/>
      </c>
      <c r="BG31" s="179" t="str">
        <f t="shared" si="138"/>
        <v/>
      </c>
      <c r="BI31" s="120" t="str">
        <f t="shared" si="160"/>
        <v/>
      </c>
      <c r="BJ31" s="121" t="str">
        <f t="shared" si="161"/>
        <v/>
      </c>
      <c r="BK31" s="122" t="str">
        <f t="shared" si="162"/>
        <v/>
      </c>
      <c r="BL31" s="122" t="str">
        <f t="shared" si="163"/>
        <v/>
      </c>
      <c r="BM31" s="122" t="str">
        <f t="shared" si="164"/>
        <v/>
      </c>
      <c r="BN31" s="122" t="str">
        <f t="shared" si="165"/>
        <v/>
      </c>
      <c r="BO31" s="122" t="str">
        <f t="shared" si="166"/>
        <v/>
      </c>
      <c r="BP31" s="123" t="str">
        <f t="shared" si="167"/>
        <v/>
      </c>
      <c r="BQ31" s="122" t="str">
        <f t="shared" si="168"/>
        <v/>
      </c>
      <c r="BR31" s="123" t="str">
        <f t="shared" si="169"/>
        <v/>
      </c>
      <c r="BS31" s="123" t="str">
        <f t="shared" si="170"/>
        <v/>
      </c>
      <c r="BU31" s="198" t="str">
        <f t="shared" si="139"/>
        <v>xxx</v>
      </c>
      <c r="BV31" s="193"/>
      <c r="BW31" s="193"/>
      <c r="BX31" s="193"/>
      <c r="BY31" s="193"/>
      <c r="BZ31" s="193"/>
      <c r="CA31" s="193"/>
      <c r="CB31" s="193"/>
      <c r="CC31" s="194"/>
      <c r="CD31" s="194"/>
      <c r="CE31" s="193"/>
      <c r="CF31" s="201">
        <f>IFERROR(IF(ISNUMBER(BV31), IF(ISNUMBER(MATCH(BV31,$BV$4:BV30,0)),INDEX($CF$4:CF30, MATCH(BV31,$BV$4:BV30,0),1),IF(AND(BR31="",INDEX($BR$4:$BR$503,BV31,1)=""),
IF(INDEX($BL$4:$BL$503,BV31,1)="",0,IFERROR(IF(INDEX($BR$4:$BR$503,BW31,1)="es",COUNTIF($BV$4:$BV$503,BW31),0),0)+IF(ISNUMBER(BV31),SUMIFS($CH$4:$CH$503,$BV$4:$BV$503,"&lt;&gt;"&amp;BV31,$BW$4:$BW$503,BV31),0)),0)),0),0)</f>
        <v>0</v>
      </c>
      <c r="CG31" s="193"/>
      <c r="CH31" s="193"/>
      <c r="CI31" s="193"/>
      <c r="CJ31" s="193"/>
      <c r="CK31" s="201">
        <f t="shared" si="88"/>
        <v>1</v>
      </c>
      <c r="CL31" s="193"/>
      <c r="CM31" s="193"/>
      <c r="CN31" s="193"/>
      <c r="CO31" s="193"/>
      <c r="CP31" s="193"/>
      <c r="CQ31" s="193"/>
      <c r="CR31" s="193"/>
      <c r="CT31" s="193"/>
      <c r="CU31" s="193"/>
      <c r="CV31" s="193"/>
      <c r="CW31" s="208"/>
      <c r="CX31" s="208"/>
      <c r="CY31" s="208"/>
      <c r="CZ31" s="208"/>
      <c r="DA31" s="193"/>
      <c r="DC31" s="133" t="str">
        <f>IF(MAX($DC$3:DC30)&lt;$I$2,MAX($DC$3:DC30)+1,"")</f>
        <v/>
      </c>
      <c r="DD31" s="131" t="str">
        <f t="shared" si="156"/>
        <v/>
      </c>
      <c r="DE31" s="131" t="str">
        <f t="shared" si="157"/>
        <v/>
      </c>
      <c r="DF31" s="134" t="str">
        <f t="shared" si="158"/>
        <v/>
      </c>
      <c r="DG31" s="132" t="str">
        <f t="shared" si="159"/>
        <v/>
      </c>
      <c r="DL31" s="107" t="str">
        <f>IF(DM31&lt;&gt;"",MAX($DL$3:DL30)+1,"")</f>
        <v/>
      </c>
      <c r="DM31" s="107" t="str">
        <f>IF(OR(INDEX(Photos!$B$3:$B$502,ROW(DM31)-ROW($DM$3),1)="", ISNUMBER(MATCH(INDEX(Photos!$B$3:$B$502,ROW(DM31)-ROW($DM$3),1),$BJ$4:$BJ$503,0))),"",INDEX(Photos!$B$3:$B$502,ROW(DM31)-ROW($DM$3),1) )</f>
        <v/>
      </c>
      <c r="DN31" s="107" t="str">
        <f t="shared" si="45"/>
        <v/>
      </c>
      <c r="DS31" s="112"/>
      <c r="DT31" s="112"/>
      <c r="DU31" s="111"/>
      <c r="DV31" s="111"/>
      <c r="DW31" s="145"/>
      <c r="DX31" s="111"/>
      <c r="DY31" s="111"/>
      <c r="DZ31" s="111"/>
      <c r="EA31" s="111"/>
      <c r="EB31" s="111"/>
    </row>
    <row r="32" spans="2:132" x14ac:dyDescent="0.25">
      <c r="B32" s="117" t="str">
        <f>IF(P32&lt;&gt;"",MAX(B$3:$B31)+1,"")</f>
        <v/>
      </c>
      <c r="C32" s="141" t="str">
        <f>IF(D32&lt;&gt;"",MAX(C$3:$C31)+1,"")</f>
        <v/>
      </c>
      <c r="D32" s="115" t="str">
        <f>IF(LEN(Q32)&gt;1,IF(ISNUMBER(MATCH(Q32&amp;" ─ "&amp;P32, $D$2:D31,0)),"",P32&amp;" ─ "&amp;Q32),"")</f>
        <v/>
      </c>
      <c r="E32" s="117" t="str">
        <f>IF(F32&lt;&gt;"",MAX($E$3:E31)+1,"")</f>
        <v/>
      </c>
      <c r="F32" s="116" t="str">
        <f>IF(LEN(T32)&gt;1,IF(ISNUMBER(MATCH(T32&amp;" ─ "&amp;P32, $F$2:F31,0)),"",P32&amp;" ─ "&amp;T32),"")</f>
        <v/>
      </c>
      <c r="G32" s="93">
        <v>29</v>
      </c>
      <c r="H32" s="118" t="str">
        <f t="shared" si="179"/>
        <v/>
      </c>
      <c r="I32" s="119" t="str">
        <f>IF(ISNUMBER(SEARCH("─",H32,1)),MAX($I$3:I31)+1,"")</f>
        <v/>
      </c>
      <c r="M32" s="192" t="str">
        <f t="shared" si="98"/>
        <v/>
      </c>
      <c r="N32" s="142" t="str">
        <f t="shared" si="99"/>
        <v/>
      </c>
      <c r="O32" s="102" t="str">
        <f>IF(P32="","",MAX($O$3:O31)+1)</f>
        <v/>
      </c>
      <c r="P32" s="103" t="str">
        <f>IF(LEN(INDEX(Dashboard!B$6:B$505,ROW(P32)-ROW(P$3),1))&lt;=1,"",TRIM(INDEX(Dashboard!B$6:B$505,ROW(P32)-ROW(P$3),1)))</f>
        <v/>
      </c>
      <c r="Q32" s="104" t="str">
        <f t="shared" si="100"/>
        <v/>
      </c>
      <c r="R32" s="104" t="str">
        <f>IF(LEN(INDEX(Dashboard!D$6:D$505,ROW(R32)-ROW(R$3),1))&lt;=1,"",INDEX(Dashboard!D$6:D$505,ROW(R32)-ROW(R$3),1))</f>
        <v/>
      </c>
      <c r="S32" s="104" t="str">
        <f>IF(LEN(INDEX(Dashboard!E$6:E$505,ROW(S32)-ROW(S$3),1))&lt;=1,"",INDEX(Dashboard!E$6:E$505,ROW(S32)-ROW(S$3),1))</f>
        <v/>
      </c>
      <c r="T32" s="104" t="str">
        <f t="shared" si="101"/>
        <v/>
      </c>
      <c r="U32" s="104" t="str">
        <f t="shared" si="102"/>
        <v/>
      </c>
      <c r="V32" s="104" t="str">
        <f t="shared" si="103"/>
        <v/>
      </c>
      <c r="W32" s="106" t="str">
        <f t="shared" si="104"/>
        <v/>
      </c>
      <c r="X32" s="106" t="str">
        <f t="shared" si="105"/>
        <v/>
      </c>
      <c r="Y32" s="106" t="str">
        <f t="shared" si="106"/>
        <v/>
      </c>
      <c r="Z32" s="106" t="str">
        <f t="shared" si="107"/>
        <v/>
      </c>
      <c r="AA32" s="106" t="str">
        <f t="shared" si="108"/>
        <v/>
      </c>
      <c r="AB32" s="106" t="str">
        <f t="shared" si="109"/>
        <v/>
      </c>
      <c r="AC32" s="106" t="str">
        <f t="shared" si="110"/>
        <v/>
      </c>
      <c r="AD32" s="106" t="str">
        <f t="shared" si="111"/>
        <v/>
      </c>
      <c r="AE32" s="106" t="str">
        <f t="shared" si="112"/>
        <v/>
      </c>
      <c r="AF32" s="106" t="str">
        <f t="shared" si="113"/>
        <v/>
      </c>
      <c r="AG32" s="106" t="str">
        <f t="shared" si="114"/>
        <v/>
      </c>
      <c r="AH32" s="106" t="str">
        <f t="shared" si="115"/>
        <v/>
      </c>
      <c r="AI32" s="106" t="str">
        <f t="shared" si="116"/>
        <v/>
      </c>
      <c r="AJ32" s="106" t="str">
        <f t="shared" si="117"/>
        <v/>
      </c>
      <c r="AK32" s="106" t="str">
        <f t="shared" si="118"/>
        <v/>
      </c>
      <c r="AL32" s="106" t="str">
        <f t="shared" si="119"/>
        <v/>
      </c>
      <c r="AM32" s="106" t="str">
        <f t="shared" si="120"/>
        <v/>
      </c>
      <c r="AN32" s="106" t="str">
        <f t="shared" si="121"/>
        <v/>
      </c>
      <c r="AO32" s="106" t="str">
        <f t="shared" si="122"/>
        <v/>
      </c>
      <c r="AP32" s="106" t="str">
        <f t="shared" si="123"/>
        <v/>
      </c>
      <c r="AQ32" s="106" t="str">
        <f t="shared" si="124"/>
        <v/>
      </c>
      <c r="AR32" s="106" t="str">
        <f t="shared" si="125"/>
        <v/>
      </c>
      <c r="AS32" s="106" t="str">
        <f t="shared" si="126"/>
        <v/>
      </c>
      <c r="AT32" s="106" t="str">
        <f t="shared" si="127"/>
        <v/>
      </c>
      <c r="AU32" s="106" t="str">
        <f t="shared" si="128"/>
        <v/>
      </c>
      <c r="AV32" s="106" t="str">
        <f t="shared" si="129"/>
        <v/>
      </c>
      <c r="AW32" s="106" t="str">
        <f t="shared" si="130"/>
        <v/>
      </c>
      <c r="AX32" s="106" t="str">
        <f t="shared" si="131"/>
        <v/>
      </c>
      <c r="AY32" s="106" t="str">
        <f t="shared" si="132"/>
        <v/>
      </c>
      <c r="AZ32" s="106" t="str">
        <f t="shared" si="133"/>
        <v/>
      </c>
      <c r="BA32" s="106" t="str">
        <f t="shared" si="134"/>
        <v/>
      </c>
      <c r="BB32" s="106" t="str">
        <f t="shared" si="135"/>
        <v/>
      </c>
      <c r="BC32" s="106" t="str">
        <f t="shared" si="136"/>
        <v/>
      </c>
      <c r="BD32" s="180" t="str">
        <f>IF(OR(P32="",BA32=""),"",IF(BB32="",MAX($BA$4:$BA$503)-BA32+1-COUNTIF($BA$4:BA32,BA32)/1000,INDEX($BD$4:$BD$503,BC32,1)-COUNTIF($BA$4:BA32,BA32)/1000000))</f>
        <v/>
      </c>
      <c r="BE32" s="181" t="str">
        <f t="shared" si="137"/>
        <v/>
      </c>
      <c r="BF32" s="181" t="str">
        <f>IFERROR(IF(BB32="",BD32-BE32*100,INDEX($BF$4:$BF$503,BC32,1)-COUNTIF($BA$4:BA32,BA32)/1000000),"")</f>
        <v/>
      </c>
      <c r="BG32" s="179" t="str">
        <f t="shared" si="138"/>
        <v/>
      </c>
      <c r="BI32" s="120" t="str">
        <f t="shared" si="160"/>
        <v/>
      </c>
      <c r="BJ32" s="121" t="str">
        <f t="shared" si="161"/>
        <v/>
      </c>
      <c r="BK32" s="122" t="str">
        <f t="shared" si="162"/>
        <v/>
      </c>
      <c r="BL32" s="122" t="str">
        <f t="shared" si="163"/>
        <v/>
      </c>
      <c r="BM32" s="122" t="str">
        <f t="shared" si="164"/>
        <v/>
      </c>
      <c r="BN32" s="122" t="str">
        <f t="shared" si="165"/>
        <v/>
      </c>
      <c r="BO32" s="122" t="str">
        <f t="shared" si="166"/>
        <v/>
      </c>
      <c r="BP32" s="123" t="str">
        <f t="shared" si="167"/>
        <v/>
      </c>
      <c r="BQ32" s="122" t="str">
        <f t="shared" si="168"/>
        <v/>
      </c>
      <c r="BR32" s="123" t="str">
        <f t="shared" si="169"/>
        <v/>
      </c>
      <c r="BS32" s="123" t="str">
        <f t="shared" si="170"/>
        <v/>
      </c>
      <c r="BU32" s="198" t="str">
        <f t="shared" si="139"/>
        <v>xxx</v>
      </c>
      <c r="BV32" s="193"/>
      <c r="BW32" s="193"/>
      <c r="BX32" s="193"/>
      <c r="BY32" s="193"/>
      <c r="BZ32" s="193"/>
      <c r="CA32" s="193"/>
      <c r="CB32" s="193"/>
      <c r="CC32" s="194"/>
      <c r="CD32" s="194"/>
      <c r="CE32" s="193"/>
      <c r="CF32" s="201">
        <f>IFERROR(IF(ISNUMBER(BV32), IF(ISNUMBER(MATCH(BV32,$BV$4:BV31,0)),INDEX($CF$4:CF31, MATCH(BV32,$BV$4:BV31,0),1),IF(AND(BR32="",INDEX($BR$4:$BR$503,BV32,1)=""),
IF(INDEX($BL$4:$BL$503,BV32,1)="",0,IFERROR(IF(INDEX($BR$4:$BR$503,BW32,1)="es",COUNTIF($BV$4:$BV$503,BW32),0),0)+IF(ISNUMBER(BV32),SUMIFS($CH$4:$CH$503,$BV$4:$BV$503,"&lt;&gt;"&amp;BV32,$BW$4:$BW$503,BV32),0)),0)),0),0)</f>
        <v>0</v>
      </c>
      <c r="CG32" s="193"/>
      <c r="CH32" s="193"/>
      <c r="CI32" s="193"/>
      <c r="CJ32" s="193"/>
      <c r="CK32" s="201">
        <f t="shared" si="88"/>
        <v>1</v>
      </c>
      <c r="CL32" s="193"/>
      <c r="CM32" s="193"/>
      <c r="CN32" s="193"/>
      <c r="CO32" s="193"/>
      <c r="CP32" s="193"/>
      <c r="CQ32" s="193"/>
      <c r="CR32" s="193"/>
      <c r="CT32" s="193"/>
      <c r="CU32" s="193"/>
      <c r="CV32" s="193"/>
      <c r="CW32" s="208"/>
      <c r="CX32" s="208"/>
      <c r="CY32" s="208"/>
      <c r="CZ32" s="208"/>
      <c r="DA32" s="193"/>
      <c r="DC32" s="133" t="str">
        <f>IF(MAX($DC$3:DC31)&lt;$I$2,MAX($DC$3:DC31)+1,"")</f>
        <v/>
      </c>
      <c r="DD32" s="131" t="str">
        <f t="shared" si="156"/>
        <v/>
      </c>
      <c r="DE32" s="131" t="str">
        <f t="shared" si="157"/>
        <v/>
      </c>
      <c r="DF32" s="134" t="str">
        <f t="shared" si="158"/>
        <v/>
      </c>
      <c r="DG32" s="132" t="str">
        <f t="shared" si="159"/>
        <v/>
      </c>
      <c r="DL32" s="107" t="str">
        <f>IF(DM32&lt;&gt;"",MAX($DL$3:DL31)+1,"")</f>
        <v/>
      </c>
      <c r="DM32" s="107" t="str">
        <f>IF(OR(INDEX(Photos!$B$3:$B$502,ROW(DM32)-ROW($DM$3),1)="", ISNUMBER(MATCH(INDEX(Photos!$B$3:$B$502,ROW(DM32)-ROW($DM$3),1),$BJ$4:$BJ$503,0))),"",INDEX(Photos!$B$3:$B$502,ROW(DM32)-ROW($DM$3),1) )</f>
        <v/>
      </c>
      <c r="DN32" s="107" t="str">
        <f t="shared" si="45"/>
        <v/>
      </c>
      <c r="DS32" s="112"/>
      <c r="DT32" s="112"/>
      <c r="DU32" s="111"/>
      <c r="DV32" s="111"/>
      <c r="DW32" s="145"/>
      <c r="DX32" s="111"/>
      <c r="DY32" s="111"/>
      <c r="DZ32" s="111"/>
      <c r="EA32" s="111"/>
      <c r="EB32" s="111"/>
    </row>
    <row r="33" spans="2:132" x14ac:dyDescent="0.25">
      <c r="B33" s="117" t="str">
        <f>IF(P33&lt;&gt;"",MAX(B$3:$B32)+1,"")</f>
        <v/>
      </c>
      <c r="C33" s="141" t="str">
        <f>IF(D33&lt;&gt;"",MAX(C$3:$C32)+1,"")</f>
        <v/>
      </c>
      <c r="D33" s="115" t="str">
        <f>IF(LEN(Q33)&gt;1,IF(ISNUMBER(MATCH(Q33&amp;" ─ "&amp;P33, $D$2:D32,0)),"",P33&amp;" ─ "&amp;Q33),"")</f>
        <v/>
      </c>
      <c r="E33" s="117" t="str">
        <f>IF(F33&lt;&gt;"",MAX($E$3:E32)+1,"")</f>
        <v/>
      </c>
      <c r="F33" s="116" t="str">
        <f>IF(LEN(T33)&gt;1,IF(ISNUMBER(MATCH(T33&amp;" ─ "&amp;P33, $F$2:F32,0)),"",P33&amp;" ─ "&amp;T33),"")</f>
        <v/>
      </c>
      <c r="G33" s="93">
        <v>30</v>
      </c>
      <c r="H33" s="118" t="str">
        <f t="shared" si="179"/>
        <v/>
      </c>
      <c r="I33" s="119" t="str">
        <f>IF(ISNUMBER(SEARCH("─",H33,1)),MAX($I$3:I32)+1,"")</f>
        <v/>
      </c>
      <c r="M33" s="192" t="str">
        <f t="shared" si="98"/>
        <v/>
      </c>
      <c r="N33" s="142" t="str">
        <f t="shared" si="99"/>
        <v/>
      </c>
      <c r="O33" s="102" t="str">
        <f>IF(P33="","",MAX($O$3:O32)+1)</f>
        <v/>
      </c>
      <c r="P33" s="103" t="str">
        <f>IF(LEN(INDEX(Dashboard!B$6:B$505,ROW(P33)-ROW(P$3),1))&lt;=1,"",TRIM(INDEX(Dashboard!B$6:B$505,ROW(P33)-ROW(P$3),1)))</f>
        <v/>
      </c>
      <c r="Q33" s="104" t="str">
        <f t="shared" si="100"/>
        <v/>
      </c>
      <c r="R33" s="104" t="str">
        <f>IF(LEN(INDEX(Dashboard!D$6:D$505,ROW(R33)-ROW(R$3),1))&lt;=1,"",INDEX(Dashboard!D$6:D$505,ROW(R33)-ROW(R$3),1))</f>
        <v/>
      </c>
      <c r="S33" s="104" t="str">
        <f>IF(LEN(INDEX(Dashboard!E$6:E$505,ROW(S33)-ROW(S$3),1))&lt;=1,"",INDEX(Dashboard!E$6:E$505,ROW(S33)-ROW(S$3),1))</f>
        <v/>
      </c>
      <c r="T33" s="104" t="str">
        <f t="shared" si="101"/>
        <v/>
      </c>
      <c r="U33" s="104" t="str">
        <f t="shared" si="102"/>
        <v/>
      </c>
      <c r="V33" s="104" t="str">
        <f t="shared" si="103"/>
        <v/>
      </c>
      <c r="W33" s="106" t="str">
        <f t="shared" si="104"/>
        <v/>
      </c>
      <c r="X33" s="106" t="str">
        <f t="shared" si="105"/>
        <v/>
      </c>
      <c r="Y33" s="106" t="str">
        <f t="shared" si="106"/>
        <v/>
      </c>
      <c r="Z33" s="106" t="str">
        <f t="shared" si="107"/>
        <v/>
      </c>
      <c r="AA33" s="106" t="str">
        <f t="shared" si="108"/>
        <v/>
      </c>
      <c r="AB33" s="106" t="str">
        <f t="shared" si="109"/>
        <v/>
      </c>
      <c r="AC33" s="106" t="str">
        <f t="shared" si="110"/>
        <v/>
      </c>
      <c r="AD33" s="106" t="str">
        <f t="shared" si="111"/>
        <v/>
      </c>
      <c r="AE33" s="106" t="str">
        <f t="shared" si="112"/>
        <v/>
      </c>
      <c r="AF33" s="106" t="str">
        <f t="shared" si="113"/>
        <v/>
      </c>
      <c r="AG33" s="106" t="str">
        <f t="shared" si="114"/>
        <v/>
      </c>
      <c r="AH33" s="106" t="str">
        <f t="shared" si="115"/>
        <v/>
      </c>
      <c r="AI33" s="106" t="str">
        <f t="shared" si="116"/>
        <v/>
      </c>
      <c r="AJ33" s="106" t="str">
        <f t="shared" si="117"/>
        <v/>
      </c>
      <c r="AK33" s="106" t="str">
        <f t="shared" si="118"/>
        <v/>
      </c>
      <c r="AL33" s="106" t="str">
        <f t="shared" si="119"/>
        <v/>
      </c>
      <c r="AM33" s="106" t="str">
        <f t="shared" si="120"/>
        <v/>
      </c>
      <c r="AN33" s="106" t="str">
        <f t="shared" si="121"/>
        <v/>
      </c>
      <c r="AO33" s="106" t="str">
        <f t="shared" si="122"/>
        <v/>
      </c>
      <c r="AP33" s="106" t="str">
        <f t="shared" si="123"/>
        <v/>
      </c>
      <c r="AQ33" s="106" t="str">
        <f t="shared" si="124"/>
        <v/>
      </c>
      <c r="AR33" s="106" t="str">
        <f t="shared" si="125"/>
        <v/>
      </c>
      <c r="AS33" s="106" t="str">
        <f t="shared" si="126"/>
        <v/>
      </c>
      <c r="AT33" s="106" t="str">
        <f t="shared" si="127"/>
        <v/>
      </c>
      <c r="AU33" s="106" t="str">
        <f t="shared" si="128"/>
        <v/>
      </c>
      <c r="AV33" s="106" t="str">
        <f t="shared" si="129"/>
        <v/>
      </c>
      <c r="AW33" s="106" t="str">
        <f t="shared" si="130"/>
        <v/>
      </c>
      <c r="AX33" s="106" t="str">
        <f t="shared" si="131"/>
        <v/>
      </c>
      <c r="AY33" s="106" t="str">
        <f t="shared" si="132"/>
        <v/>
      </c>
      <c r="AZ33" s="106" t="str">
        <f t="shared" si="133"/>
        <v/>
      </c>
      <c r="BA33" s="106" t="str">
        <f t="shared" si="134"/>
        <v/>
      </c>
      <c r="BB33" s="106" t="str">
        <f t="shared" si="135"/>
        <v/>
      </c>
      <c r="BC33" s="106" t="str">
        <f t="shared" si="136"/>
        <v/>
      </c>
      <c r="BD33" s="180" t="str">
        <f>IF(OR(P33="",BA33=""),"",IF(BB33="",MAX($BA$4:$BA$503)-BA33+1-COUNTIF($BA$4:BA33,BA33)/1000,INDEX($BD$4:$BD$503,BC33,1)-COUNTIF($BA$4:BA33,BA33)/1000000))</f>
        <v/>
      </c>
      <c r="BE33" s="181" t="str">
        <f t="shared" si="137"/>
        <v/>
      </c>
      <c r="BF33" s="181" t="str">
        <f>IFERROR(IF(BB33="",BD33-BE33*100,INDEX($BF$4:$BF$503,BC33,1)-COUNTIF($BA$4:BA33,BA33)/1000000),"")</f>
        <v/>
      </c>
      <c r="BG33" s="179" t="str">
        <f t="shared" si="138"/>
        <v/>
      </c>
      <c r="BI33" s="120" t="str">
        <f t="shared" si="160"/>
        <v/>
      </c>
      <c r="BJ33" s="121" t="str">
        <f t="shared" si="161"/>
        <v/>
      </c>
      <c r="BK33" s="122" t="str">
        <f t="shared" si="162"/>
        <v/>
      </c>
      <c r="BL33" s="122" t="str">
        <f t="shared" si="163"/>
        <v/>
      </c>
      <c r="BM33" s="122" t="str">
        <f t="shared" si="164"/>
        <v/>
      </c>
      <c r="BN33" s="122" t="str">
        <f t="shared" si="165"/>
        <v/>
      </c>
      <c r="BO33" s="122" t="str">
        <f t="shared" si="166"/>
        <v/>
      </c>
      <c r="BP33" s="123" t="str">
        <f t="shared" si="167"/>
        <v/>
      </c>
      <c r="BQ33" s="122" t="str">
        <f t="shared" si="168"/>
        <v/>
      </c>
      <c r="BR33" s="123" t="str">
        <f t="shared" si="169"/>
        <v/>
      </c>
      <c r="BS33" s="123" t="str">
        <f t="shared" si="170"/>
        <v/>
      </c>
      <c r="BU33" s="198" t="str">
        <f t="shared" si="139"/>
        <v>xxx</v>
      </c>
      <c r="BV33" s="193"/>
      <c r="BW33" s="193"/>
      <c r="BX33" s="193"/>
      <c r="BY33" s="193"/>
      <c r="BZ33" s="193"/>
      <c r="CA33" s="193"/>
      <c r="CB33" s="193"/>
      <c r="CC33" s="194"/>
      <c r="CD33" s="194"/>
      <c r="CE33" s="193"/>
      <c r="CF33" s="201">
        <f>IFERROR(IF(ISNUMBER(BV33), IF(ISNUMBER(MATCH(BV33,$BV$4:BV32,0)),INDEX($CF$4:CF32, MATCH(BV33,$BV$4:BV32,0),1),IF(AND(BR33="",INDEX($BR$4:$BR$503,BV33,1)=""),
IF(INDEX($BL$4:$BL$503,BV33,1)="",0,IFERROR(IF(INDEX($BR$4:$BR$503,BW33,1)="es",COUNTIF($BV$4:$BV$503,BW33),0),0)+IF(ISNUMBER(BV33),SUMIFS($CH$4:$CH$503,$BV$4:$BV$503,"&lt;&gt;"&amp;BV33,$BW$4:$BW$503,BV33),0)),0)),0),0)</f>
        <v>0</v>
      </c>
      <c r="CG33" s="193"/>
      <c r="CH33" s="193"/>
      <c r="CI33" s="193"/>
      <c r="CJ33" s="193"/>
      <c r="CK33" s="201">
        <f t="shared" si="88"/>
        <v>1</v>
      </c>
      <c r="CL33" s="193"/>
      <c r="CM33" s="193"/>
      <c r="CN33" s="193"/>
      <c r="CO33" s="193"/>
      <c r="CP33" s="193"/>
      <c r="CQ33" s="193"/>
      <c r="CR33" s="193"/>
      <c r="CT33" s="193"/>
      <c r="CU33" s="193"/>
      <c r="CV33" s="193"/>
      <c r="CW33" s="208"/>
      <c r="CX33" s="208"/>
      <c r="CY33" s="208"/>
      <c r="CZ33" s="208"/>
      <c r="DA33" s="193"/>
      <c r="DC33" s="133" t="str">
        <f>IF(MAX($DC$3:DC32)&lt;$I$2,MAX($DC$3:DC32)+1,"")</f>
        <v/>
      </c>
      <c r="DD33" s="131" t="str">
        <f t="shared" si="156"/>
        <v/>
      </c>
      <c r="DE33" s="131" t="str">
        <f t="shared" si="157"/>
        <v/>
      </c>
      <c r="DF33" s="134" t="str">
        <f t="shared" si="158"/>
        <v/>
      </c>
      <c r="DG33" s="132" t="str">
        <f t="shared" si="159"/>
        <v/>
      </c>
      <c r="DL33" s="107" t="str">
        <f>IF(DM33&lt;&gt;"",MAX($DL$3:DL32)+1,"")</f>
        <v/>
      </c>
      <c r="DM33" s="107" t="str">
        <f>IF(OR(INDEX(Photos!$B$3:$B$502,ROW(DM33)-ROW($DM$3),1)="", ISNUMBER(MATCH(INDEX(Photos!$B$3:$B$502,ROW(DM33)-ROW($DM$3),1),$BJ$4:$BJ$503,0))),"",INDEX(Photos!$B$3:$B$502,ROW(DM33)-ROW($DM$3),1) )</f>
        <v/>
      </c>
      <c r="DN33" s="107" t="str">
        <f t="shared" si="45"/>
        <v/>
      </c>
      <c r="DS33" s="112"/>
      <c r="DT33" s="112"/>
      <c r="DU33" s="111"/>
      <c r="DV33" s="111"/>
      <c r="DW33" s="145"/>
      <c r="DX33" s="111"/>
      <c r="DY33" s="111"/>
      <c r="DZ33" s="111"/>
      <c r="EA33" s="111"/>
      <c r="EB33" s="111"/>
    </row>
    <row r="34" spans="2:132" x14ac:dyDescent="0.25">
      <c r="B34" s="117" t="str">
        <f>IF(P34&lt;&gt;"",MAX(B$3:$B33)+1,"")</f>
        <v/>
      </c>
      <c r="C34" s="141" t="str">
        <f>IF(D34&lt;&gt;"",MAX(C$3:$C33)+1,"")</f>
        <v/>
      </c>
      <c r="D34" s="115" t="str">
        <f>IF(LEN(Q34)&gt;1,IF(ISNUMBER(MATCH(Q34&amp;" ─ "&amp;P34, $D$2:D33,0)),"",P34&amp;" ─ "&amp;Q34),"")</f>
        <v/>
      </c>
      <c r="E34" s="117" t="str">
        <f>IF(F34&lt;&gt;"",MAX($E$3:E33)+1,"")</f>
        <v/>
      </c>
      <c r="F34" s="116" t="str">
        <f>IF(LEN(T34)&gt;1,IF(ISNUMBER(MATCH(T34&amp;" ─ "&amp;P34, $F$2:F33,0)),"",P34&amp;" ─ "&amp;T34),"")</f>
        <v/>
      </c>
      <c r="G34" s="93">
        <v>31</v>
      </c>
      <c r="H34" s="118" t="str">
        <f t="shared" si="179"/>
        <v/>
      </c>
      <c r="I34" s="119" t="str">
        <f>IF(ISNUMBER(SEARCH("─",H34,1)),MAX($I$3:I33)+1,"")</f>
        <v/>
      </c>
      <c r="M34" s="192" t="str">
        <f t="shared" si="98"/>
        <v/>
      </c>
      <c r="N34" s="142" t="str">
        <f t="shared" si="99"/>
        <v/>
      </c>
      <c r="O34" s="102" t="str">
        <f>IF(P34="","",MAX($O$3:O33)+1)</f>
        <v/>
      </c>
      <c r="P34" s="103" t="str">
        <f>IF(LEN(INDEX(Dashboard!B$6:B$505,ROW(P34)-ROW(P$3),1))&lt;=1,"",TRIM(INDEX(Dashboard!B$6:B$505,ROW(P34)-ROW(P$3),1)))</f>
        <v/>
      </c>
      <c r="Q34" s="104" t="str">
        <f t="shared" si="100"/>
        <v/>
      </c>
      <c r="R34" s="104" t="str">
        <f>IF(LEN(INDEX(Dashboard!D$6:D$505,ROW(R34)-ROW(R$3),1))&lt;=1,"",INDEX(Dashboard!D$6:D$505,ROW(R34)-ROW(R$3),1))</f>
        <v/>
      </c>
      <c r="S34" s="104" t="str">
        <f>IF(LEN(INDEX(Dashboard!E$6:E$505,ROW(S34)-ROW(S$3),1))&lt;=1,"",INDEX(Dashboard!E$6:E$505,ROW(S34)-ROW(S$3),1))</f>
        <v/>
      </c>
      <c r="T34" s="104" t="str">
        <f t="shared" si="101"/>
        <v/>
      </c>
      <c r="U34" s="104" t="str">
        <f t="shared" si="102"/>
        <v/>
      </c>
      <c r="V34" s="104" t="str">
        <f t="shared" si="103"/>
        <v/>
      </c>
      <c r="W34" s="106" t="str">
        <f t="shared" si="104"/>
        <v/>
      </c>
      <c r="X34" s="106" t="str">
        <f t="shared" si="105"/>
        <v/>
      </c>
      <c r="Y34" s="106" t="str">
        <f t="shared" si="106"/>
        <v/>
      </c>
      <c r="Z34" s="106" t="str">
        <f t="shared" si="107"/>
        <v/>
      </c>
      <c r="AA34" s="106" t="str">
        <f t="shared" si="108"/>
        <v/>
      </c>
      <c r="AB34" s="106" t="str">
        <f t="shared" si="109"/>
        <v/>
      </c>
      <c r="AC34" s="106" t="str">
        <f t="shared" si="110"/>
        <v/>
      </c>
      <c r="AD34" s="106" t="str">
        <f t="shared" si="111"/>
        <v/>
      </c>
      <c r="AE34" s="106" t="str">
        <f t="shared" si="112"/>
        <v/>
      </c>
      <c r="AF34" s="106" t="str">
        <f t="shared" si="113"/>
        <v/>
      </c>
      <c r="AG34" s="106" t="str">
        <f t="shared" si="114"/>
        <v/>
      </c>
      <c r="AH34" s="106" t="str">
        <f t="shared" si="115"/>
        <v/>
      </c>
      <c r="AI34" s="106" t="str">
        <f t="shared" si="116"/>
        <v/>
      </c>
      <c r="AJ34" s="106" t="str">
        <f t="shared" si="117"/>
        <v/>
      </c>
      <c r="AK34" s="106" t="str">
        <f t="shared" si="118"/>
        <v/>
      </c>
      <c r="AL34" s="106" t="str">
        <f t="shared" si="119"/>
        <v/>
      </c>
      <c r="AM34" s="106" t="str">
        <f t="shared" si="120"/>
        <v/>
      </c>
      <c r="AN34" s="106" t="str">
        <f t="shared" si="121"/>
        <v/>
      </c>
      <c r="AO34" s="106" t="str">
        <f t="shared" si="122"/>
        <v/>
      </c>
      <c r="AP34" s="106" t="str">
        <f t="shared" si="123"/>
        <v/>
      </c>
      <c r="AQ34" s="106" t="str">
        <f t="shared" si="124"/>
        <v/>
      </c>
      <c r="AR34" s="106" t="str">
        <f t="shared" si="125"/>
        <v/>
      </c>
      <c r="AS34" s="106" t="str">
        <f t="shared" si="126"/>
        <v/>
      </c>
      <c r="AT34" s="106" t="str">
        <f t="shared" si="127"/>
        <v/>
      </c>
      <c r="AU34" s="106" t="str">
        <f t="shared" si="128"/>
        <v/>
      </c>
      <c r="AV34" s="106" t="str">
        <f t="shared" si="129"/>
        <v/>
      </c>
      <c r="AW34" s="106" t="str">
        <f t="shared" si="130"/>
        <v/>
      </c>
      <c r="AX34" s="106" t="str">
        <f t="shared" si="131"/>
        <v/>
      </c>
      <c r="AY34" s="106" t="str">
        <f t="shared" si="132"/>
        <v/>
      </c>
      <c r="AZ34" s="106" t="str">
        <f t="shared" si="133"/>
        <v/>
      </c>
      <c r="BA34" s="106" t="str">
        <f t="shared" si="134"/>
        <v/>
      </c>
      <c r="BB34" s="106" t="str">
        <f t="shared" si="135"/>
        <v/>
      </c>
      <c r="BC34" s="106" t="str">
        <f t="shared" si="136"/>
        <v/>
      </c>
      <c r="BD34" s="180" t="str">
        <f>IF(OR(P34="",BA34=""),"",IF(BB34="",MAX($BA$4:$BA$503)-BA34+1-COUNTIF($BA$4:BA34,BA34)/1000,INDEX($BD$4:$BD$503,BC34,1)-COUNTIF($BA$4:BA34,BA34)/1000000))</f>
        <v/>
      </c>
      <c r="BE34" s="181" t="str">
        <f t="shared" si="137"/>
        <v/>
      </c>
      <c r="BF34" s="181" t="str">
        <f>IFERROR(IF(BB34="",BD34-BE34*100,INDEX($BF$4:$BF$503,BC34,1)-COUNTIF($BA$4:BA34,BA34)/1000000),"")</f>
        <v/>
      </c>
      <c r="BG34" s="179" t="str">
        <f t="shared" si="138"/>
        <v/>
      </c>
      <c r="BI34" s="120" t="str">
        <f t="shared" si="160"/>
        <v/>
      </c>
      <c r="BJ34" s="121" t="str">
        <f t="shared" si="161"/>
        <v/>
      </c>
      <c r="BK34" s="122" t="str">
        <f t="shared" si="162"/>
        <v/>
      </c>
      <c r="BL34" s="122" t="str">
        <f t="shared" si="163"/>
        <v/>
      </c>
      <c r="BM34" s="122" t="str">
        <f t="shared" si="164"/>
        <v/>
      </c>
      <c r="BN34" s="122" t="str">
        <f t="shared" si="165"/>
        <v/>
      </c>
      <c r="BO34" s="122" t="str">
        <f t="shared" si="166"/>
        <v/>
      </c>
      <c r="BP34" s="123" t="str">
        <f t="shared" si="167"/>
        <v/>
      </c>
      <c r="BQ34" s="122" t="str">
        <f t="shared" si="168"/>
        <v/>
      </c>
      <c r="BR34" s="123" t="str">
        <f t="shared" si="169"/>
        <v/>
      </c>
      <c r="BS34" s="123" t="str">
        <f t="shared" si="170"/>
        <v/>
      </c>
      <c r="BU34" s="198" t="str">
        <f t="shared" si="139"/>
        <v>xxx</v>
      </c>
      <c r="BV34" s="193"/>
      <c r="BW34" s="193"/>
      <c r="BX34" s="193"/>
      <c r="BY34" s="193"/>
      <c r="BZ34" s="193"/>
      <c r="CA34" s="193"/>
      <c r="CB34" s="193"/>
      <c r="CC34" s="194"/>
      <c r="CD34" s="194"/>
      <c r="CE34" s="193"/>
      <c r="CF34" s="201">
        <f>IFERROR(IF(ISNUMBER(BV34), IF(ISNUMBER(MATCH(BV34,$BV$4:BV33,0)),INDEX($CF$4:CF33, MATCH(BV34,$BV$4:BV33,0),1),IF(AND(BR34="",INDEX($BR$4:$BR$503,BV34,1)=""),
IF(INDEX($BL$4:$BL$503,BV34,1)="",0,IFERROR(IF(INDEX($BR$4:$BR$503,BW34,1)="es",COUNTIF($BV$4:$BV$503,BW34),0),0)+IF(ISNUMBER(BV34),SUMIFS($CH$4:$CH$503,$BV$4:$BV$503,"&lt;&gt;"&amp;BV34,$BW$4:$BW$503,BV34),0)),0)),0),0)</f>
        <v>0</v>
      </c>
      <c r="CG34" s="193"/>
      <c r="CH34" s="193"/>
      <c r="CI34" s="193"/>
      <c r="CJ34" s="193"/>
      <c r="CK34" s="201">
        <f t="shared" si="88"/>
        <v>1</v>
      </c>
      <c r="CL34" s="193"/>
      <c r="CM34" s="193"/>
      <c r="CN34" s="193"/>
      <c r="CO34" s="193"/>
      <c r="CP34" s="193"/>
      <c r="CQ34" s="193"/>
      <c r="CR34" s="193"/>
      <c r="CT34" s="193"/>
      <c r="CU34" s="193"/>
      <c r="CV34" s="193"/>
      <c r="CW34" s="208"/>
      <c r="CX34" s="208"/>
      <c r="CY34" s="208"/>
      <c r="CZ34" s="208"/>
      <c r="DA34" s="193"/>
      <c r="DC34" s="133" t="str">
        <f>IF(MAX($DC$3:DC33)&lt;$I$2,MAX($DC$3:DC33)+1,"")</f>
        <v/>
      </c>
      <c r="DD34" s="131" t="str">
        <f t="shared" si="156"/>
        <v/>
      </c>
      <c r="DE34" s="131" t="str">
        <f t="shared" si="157"/>
        <v/>
      </c>
      <c r="DF34" s="134" t="str">
        <f t="shared" si="158"/>
        <v/>
      </c>
      <c r="DG34" s="132" t="str">
        <f t="shared" si="159"/>
        <v/>
      </c>
      <c r="DL34" s="107" t="str">
        <f>IF(DM34&lt;&gt;"",MAX($DL$3:DL33)+1,"")</f>
        <v/>
      </c>
      <c r="DM34" s="107" t="str">
        <f>IF(OR(INDEX(Photos!$B$3:$B$502,ROW(DM34)-ROW($DM$3),1)="", ISNUMBER(MATCH(INDEX(Photos!$B$3:$B$502,ROW(DM34)-ROW($DM$3),1),$BJ$4:$BJ$503,0))),"",INDEX(Photos!$B$3:$B$502,ROW(DM34)-ROW($DM$3),1) )</f>
        <v/>
      </c>
      <c r="DN34" s="107" t="str">
        <f t="shared" si="45"/>
        <v/>
      </c>
      <c r="DS34" s="112"/>
      <c r="DT34" s="112"/>
      <c r="DU34" s="111"/>
      <c r="DV34" s="111"/>
      <c r="DW34" s="145"/>
      <c r="DX34" s="111"/>
      <c r="DY34" s="111"/>
      <c r="DZ34" s="111"/>
      <c r="EA34" s="111"/>
      <c r="EB34" s="111"/>
    </row>
    <row r="35" spans="2:132" x14ac:dyDescent="0.25">
      <c r="B35" s="117" t="str">
        <f>IF(P35&lt;&gt;"",MAX(B$3:$B34)+1,"")</f>
        <v/>
      </c>
      <c r="C35" s="141" t="str">
        <f>IF(D35&lt;&gt;"",MAX(C$3:$C34)+1,"")</f>
        <v/>
      </c>
      <c r="D35" s="115" t="str">
        <f>IF(LEN(Q35)&gt;1,IF(ISNUMBER(MATCH(Q35&amp;" ─ "&amp;P35, $D$2:D34,0)),"",P35&amp;" ─ "&amp;Q35),"")</f>
        <v/>
      </c>
      <c r="E35" s="117" t="str">
        <f>IF(F35&lt;&gt;"",MAX($E$3:E34)+1,"")</f>
        <v/>
      </c>
      <c r="F35" s="116" t="str">
        <f>IF(LEN(T35)&gt;1,IF(ISNUMBER(MATCH(T35&amp;" ─ "&amp;P35, $F$2:F34,0)),"",P35&amp;" ─ "&amp;T35),"")</f>
        <v/>
      </c>
      <c r="G35" s="93">
        <v>32</v>
      </c>
      <c r="H35" s="118" t="str">
        <f t="shared" si="179"/>
        <v/>
      </c>
      <c r="I35" s="119" t="str">
        <f>IF(ISNUMBER(SEARCH("─",H35,1)),MAX($I$3:I34)+1,"")</f>
        <v/>
      </c>
      <c r="M35" s="192" t="str">
        <f t="shared" si="98"/>
        <v/>
      </c>
      <c r="N35" s="142" t="str">
        <f t="shared" si="99"/>
        <v/>
      </c>
      <c r="O35" s="102" t="str">
        <f>IF(P35="","",MAX($O$3:O34)+1)</f>
        <v/>
      </c>
      <c r="P35" s="103" t="str">
        <f>IF(LEN(INDEX(Dashboard!B$6:B$505,ROW(P35)-ROW(P$3),1))&lt;=1,"",TRIM(INDEX(Dashboard!B$6:B$505,ROW(P35)-ROW(P$3),1)))</f>
        <v/>
      </c>
      <c r="Q35" s="104" t="str">
        <f t="shared" si="100"/>
        <v/>
      </c>
      <c r="R35" s="104" t="str">
        <f>IF(LEN(INDEX(Dashboard!D$6:D$505,ROW(R35)-ROW(R$3),1))&lt;=1,"",INDEX(Dashboard!D$6:D$505,ROW(R35)-ROW(R$3),1))</f>
        <v/>
      </c>
      <c r="S35" s="104" t="str">
        <f>IF(LEN(INDEX(Dashboard!E$6:E$505,ROW(S35)-ROW(S$3),1))&lt;=1,"",INDEX(Dashboard!E$6:E$505,ROW(S35)-ROW(S$3),1))</f>
        <v/>
      </c>
      <c r="T35" s="104" t="str">
        <f t="shared" si="101"/>
        <v/>
      </c>
      <c r="U35" s="104" t="str">
        <f t="shared" si="102"/>
        <v/>
      </c>
      <c r="V35" s="104" t="str">
        <f t="shared" si="103"/>
        <v/>
      </c>
      <c r="W35" s="106" t="str">
        <f t="shared" si="104"/>
        <v/>
      </c>
      <c r="X35" s="106" t="str">
        <f t="shared" si="105"/>
        <v/>
      </c>
      <c r="Y35" s="106" t="str">
        <f t="shared" si="106"/>
        <v/>
      </c>
      <c r="Z35" s="106" t="str">
        <f t="shared" si="107"/>
        <v/>
      </c>
      <c r="AA35" s="106" t="str">
        <f t="shared" si="108"/>
        <v/>
      </c>
      <c r="AB35" s="106" t="str">
        <f t="shared" si="109"/>
        <v/>
      </c>
      <c r="AC35" s="106" t="str">
        <f t="shared" si="110"/>
        <v/>
      </c>
      <c r="AD35" s="106" t="str">
        <f t="shared" si="111"/>
        <v/>
      </c>
      <c r="AE35" s="106" t="str">
        <f t="shared" si="112"/>
        <v/>
      </c>
      <c r="AF35" s="106" t="str">
        <f t="shared" si="113"/>
        <v/>
      </c>
      <c r="AG35" s="106" t="str">
        <f t="shared" si="114"/>
        <v/>
      </c>
      <c r="AH35" s="106" t="str">
        <f t="shared" si="115"/>
        <v/>
      </c>
      <c r="AI35" s="106" t="str">
        <f t="shared" si="116"/>
        <v/>
      </c>
      <c r="AJ35" s="106" t="str">
        <f t="shared" si="117"/>
        <v/>
      </c>
      <c r="AK35" s="106" t="str">
        <f t="shared" si="118"/>
        <v/>
      </c>
      <c r="AL35" s="106" t="str">
        <f t="shared" si="119"/>
        <v/>
      </c>
      <c r="AM35" s="106" t="str">
        <f t="shared" si="120"/>
        <v/>
      </c>
      <c r="AN35" s="106" t="str">
        <f t="shared" si="121"/>
        <v/>
      </c>
      <c r="AO35" s="106" t="str">
        <f t="shared" si="122"/>
        <v/>
      </c>
      <c r="AP35" s="106" t="str">
        <f t="shared" si="123"/>
        <v/>
      </c>
      <c r="AQ35" s="106" t="str">
        <f t="shared" si="124"/>
        <v/>
      </c>
      <c r="AR35" s="106" t="str">
        <f t="shared" si="125"/>
        <v/>
      </c>
      <c r="AS35" s="106" t="str">
        <f t="shared" si="126"/>
        <v/>
      </c>
      <c r="AT35" s="106" t="str">
        <f t="shared" si="127"/>
        <v/>
      </c>
      <c r="AU35" s="106" t="str">
        <f t="shared" si="128"/>
        <v/>
      </c>
      <c r="AV35" s="106" t="str">
        <f t="shared" si="129"/>
        <v/>
      </c>
      <c r="AW35" s="106" t="str">
        <f t="shared" si="130"/>
        <v/>
      </c>
      <c r="AX35" s="106" t="str">
        <f t="shared" si="131"/>
        <v/>
      </c>
      <c r="AY35" s="106" t="str">
        <f t="shared" si="132"/>
        <v/>
      </c>
      <c r="AZ35" s="106" t="str">
        <f t="shared" si="133"/>
        <v/>
      </c>
      <c r="BA35" s="106" t="str">
        <f t="shared" si="134"/>
        <v/>
      </c>
      <c r="BB35" s="106" t="str">
        <f t="shared" si="135"/>
        <v/>
      </c>
      <c r="BC35" s="106" t="str">
        <f t="shared" si="136"/>
        <v/>
      </c>
      <c r="BD35" s="180" t="str">
        <f>IF(OR(P35="",BA35=""),"",IF(BB35="",MAX($BA$4:$BA$503)-BA35+1-COUNTIF($BA$4:BA35,BA35)/1000,INDEX($BD$4:$BD$503,BC35,1)-COUNTIF($BA$4:BA35,BA35)/1000000))</f>
        <v/>
      </c>
      <c r="BE35" s="181" t="str">
        <f t="shared" si="137"/>
        <v/>
      </c>
      <c r="BF35" s="181" t="str">
        <f>IFERROR(IF(BB35="",BD35-BE35*100,INDEX($BF$4:$BF$503,BC35,1)-COUNTIF($BA$4:BA35,BA35)/1000000),"")</f>
        <v/>
      </c>
      <c r="BG35" s="179" t="str">
        <f t="shared" si="138"/>
        <v/>
      </c>
      <c r="BI35" s="120" t="str">
        <f t="shared" si="160"/>
        <v/>
      </c>
      <c r="BJ35" s="121" t="str">
        <f t="shared" si="161"/>
        <v/>
      </c>
      <c r="BK35" s="122" t="str">
        <f t="shared" si="162"/>
        <v/>
      </c>
      <c r="BL35" s="122" t="str">
        <f t="shared" si="163"/>
        <v/>
      </c>
      <c r="BM35" s="122" t="str">
        <f t="shared" si="164"/>
        <v/>
      </c>
      <c r="BN35" s="122" t="str">
        <f t="shared" si="165"/>
        <v/>
      </c>
      <c r="BO35" s="122" t="str">
        <f t="shared" si="166"/>
        <v/>
      </c>
      <c r="BP35" s="123" t="str">
        <f t="shared" si="167"/>
        <v/>
      </c>
      <c r="BQ35" s="122" t="str">
        <f t="shared" si="168"/>
        <v/>
      </c>
      <c r="BR35" s="123" t="str">
        <f t="shared" si="169"/>
        <v/>
      </c>
      <c r="BS35" s="123" t="str">
        <f t="shared" si="170"/>
        <v/>
      </c>
      <c r="BU35" s="198" t="str">
        <f t="shared" si="139"/>
        <v>xxx</v>
      </c>
      <c r="BV35" s="193"/>
      <c r="BW35" s="193"/>
      <c r="BX35" s="193"/>
      <c r="BY35" s="193"/>
      <c r="BZ35" s="193"/>
      <c r="CA35" s="193"/>
      <c r="CB35" s="193"/>
      <c r="CC35" s="194"/>
      <c r="CD35" s="194"/>
      <c r="CE35" s="193"/>
      <c r="CF35" s="201">
        <f>IFERROR(IF(ISNUMBER(BV35), IF(ISNUMBER(MATCH(BV35,$BV$4:BV34,0)),INDEX($CF$4:CF34, MATCH(BV35,$BV$4:BV34,0),1),IF(AND(BR35="",INDEX($BR$4:$BR$503,BV35,1)=""),
IF(INDEX($BL$4:$BL$503,BV35,1)="",0,IFERROR(IF(INDEX($BR$4:$BR$503,BW35,1)="es",COUNTIF($BV$4:$BV$503,BW35),0),0)+IF(ISNUMBER(BV35),SUMIFS($CH$4:$CH$503,$BV$4:$BV$503,"&lt;&gt;"&amp;BV35,$BW$4:$BW$503,BV35),0)),0)),0),0)</f>
        <v>0</v>
      </c>
      <c r="CG35" s="193"/>
      <c r="CH35" s="193"/>
      <c r="CI35" s="193"/>
      <c r="CJ35" s="193"/>
      <c r="CK35" s="201">
        <f t="shared" si="88"/>
        <v>1</v>
      </c>
      <c r="CL35" s="193"/>
      <c r="CM35" s="193"/>
      <c r="CN35" s="193"/>
      <c r="CO35" s="193"/>
      <c r="CP35" s="193"/>
      <c r="CQ35" s="193"/>
      <c r="CR35" s="193"/>
      <c r="CT35" s="193"/>
      <c r="CU35" s="193"/>
      <c r="CV35" s="193"/>
      <c r="CW35" s="208"/>
      <c r="CX35" s="208"/>
      <c r="CY35" s="208"/>
      <c r="CZ35" s="208"/>
      <c r="DA35" s="193"/>
      <c r="DC35" s="133" t="str">
        <f>IF(MAX($DC$3:DC34)&lt;$I$2,MAX($DC$3:DC34)+1,"")</f>
        <v/>
      </c>
      <c r="DD35" s="131" t="str">
        <f t="shared" si="156"/>
        <v/>
      </c>
      <c r="DE35" s="131" t="str">
        <f t="shared" si="157"/>
        <v/>
      </c>
      <c r="DF35" s="134" t="str">
        <f t="shared" si="158"/>
        <v/>
      </c>
      <c r="DG35" s="132" t="str">
        <f t="shared" si="159"/>
        <v/>
      </c>
      <c r="DL35" s="107" t="str">
        <f>IF(DM35&lt;&gt;"",MAX($DL$3:DL34)+1,"")</f>
        <v/>
      </c>
      <c r="DM35" s="107" t="str">
        <f>IF(OR(INDEX(Photos!$B$3:$B$502,ROW(DM35)-ROW($DM$3),1)="", ISNUMBER(MATCH(INDEX(Photos!$B$3:$B$502,ROW(DM35)-ROW($DM$3),1),$BJ$4:$BJ$503,0))),"",INDEX(Photos!$B$3:$B$502,ROW(DM35)-ROW($DM$3),1) )</f>
        <v/>
      </c>
      <c r="DN35" s="107" t="str">
        <f t="shared" si="45"/>
        <v/>
      </c>
      <c r="DS35" s="112"/>
      <c r="DT35" s="112"/>
      <c r="DU35" s="111"/>
      <c r="DV35" s="111"/>
      <c r="DW35" s="145"/>
      <c r="DX35" s="111"/>
      <c r="DY35" s="111"/>
      <c r="DZ35" s="111"/>
      <c r="EA35" s="111"/>
      <c r="EB35" s="111"/>
    </row>
    <row r="36" spans="2:132" x14ac:dyDescent="0.25">
      <c r="B36" s="117" t="str">
        <f>IF(P36&lt;&gt;"",MAX(B$3:$B35)+1,"")</f>
        <v/>
      </c>
      <c r="C36" s="141" t="str">
        <f>IF(D36&lt;&gt;"",MAX(C$3:$C35)+1,"")</f>
        <v/>
      </c>
      <c r="D36" s="115" t="str">
        <f>IF(LEN(Q36)&gt;1,IF(ISNUMBER(MATCH(Q36&amp;" ─ "&amp;P36, $D$2:D35,0)),"",P36&amp;" ─ "&amp;Q36),"")</f>
        <v/>
      </c>
      <c r="E36" s="117" t="str">
        <f>IF(F36&lt;&gt;"",MAX($E$3:E35)+1,"")</f>
        <v/>
      </c>
      <c r="F36" s="116" t="str">
        <f>IF(LEN(T36)&gt;1,IF(ISNUMBER(MATCH(T36&amp;" ─ "&amp;P36, $F$2:F35,0)),"",P36&amp;" ─ "&amp;T36),"")</f>
        <v/>
      </c>
      <c r="G36" s="93">
        <v>33</v>
      </c>
      <c r="H36" s="118" t="str">
        <f t="shared" si="179"/>
        <v/>
      </c>
      <c r="I36" s="119" t="str">
        <f>IF(ISNUMBER(SEARCH("─",H36,1)),MAX($I$3:I35)+1,"")</f>
        <v/>
      </c>
      <c r="M36" s="192" t="str">
        <f t="shared" si="98"/>
        <v/>
      </c>
      <c r="N36" s="142" t="str">
        <f t="shared" si="99"/>
        <v/>
      </c>
      <c r="O36" s="102" t="str">
        <f>IF(P36="","",MAX($O$3:O35)+1)</f>
        <v/>
      </c>
      <c r="P36" s="103" t="str">
        <f>IF(LEN(INDEX(Dashboard!B$6:B$505,ROW(P36)-ROW(P$3),1))&lt;=1,"",TRIM(INDEX(Dashboard!B$6:B$505,ROW(P36)-ROW(P$3),1)))</f>
        <v/>
      </c>
      <c r="Q36" s="104" t="str">
        <f t="shared" si="100"/>
        <v/>
      </c>
      <c r="R36" s="104" t="str">
        <f>IF(LEN(INDEX(Dashboard!D$6:D$505,ROW(R36)-ROW(R$3),1))&lt;=1,"",INDEX(Dashboard!D$6:D$505,ROW(R36)-ROW(R$3),1))</f>
        <v/>
      </c>
      <c r="S36" s="104" t="str">
        <f>IF(LEN(INDEX(Dashboard!E$6:E$505,ROW(S36)-ROW(S$3),1))&lt;=1,"",INDEX(Dashboard!E$6:E$505,ROW(S36)-ROW(S$3),1))</f>
        <v/>
      </c>
      <c r="T36" s="104" t="str">
        <f t="shared" si="101"/>
        <v/>
      </c>
      <c r="U36" s="104" t="str">
        <f t="shared" si="102"/>
        <v/>
      </c>
      <c r="V36" s="104" t="str">
        <f t="shared" si="103"/>
        <v/>
      </c>
      <c r="W36" s="106" t="str">
        <f t="shared" si="104"/>
        <v/>
      </c>
      <c r="X36" s="106" t="str">
        <f t="shared" si="105"/>
        <v/>
      </c>
      <c r="Y36" s="106" t="str">
        <f t="shared" si="106"/>
        <v/>
      </c>
      <c r="Z36" s="106" t="str">
        <f t="shared" si="107"/>
        <v/>
      </c>
      <c r="AA36" s="106" t="str">
        <f t="shared" si="108"/>
        <v/>
      </c>
      <c r="AB36" s="106" t="str">
        <f t="shared" si="109"/>
        <v/>
      </c>
      <c r="AC36" s="106" t="str">
        <f t="shared" si="110"/>
        <v/>
      </c>
      <c r="AD36" s="106" t="str">
        <f t="shared" si="111"/>
        <v/>
      </c>
      <c r="AE36" s="106" t="str">
        <f t="shared" si="112"/>
        <v/>
      </c>
      <c r="AF36" s="106" t="str">
        <f t="shared" si="113"/>
        <v/>
      </c>
      <c r="AG36" s="106" t="str">
        <f t="shared" si="114"/>
        <v/>
      </c>
      <c r="AH36" s="106" t="str">
        <f t="shared" si="115"/>
        <v/>
      </c>
      <c r="AI36" s="106" t="str">
        <f t="shared" si="116"/>
        <v/>
      </c>
      <c r="AJ36" s="106" t="str">
        <f t="shared" si="117"/>
        <v/>
      </c>
      <c r="AK36" s="106" t="str">
        <f t="shared" si="118"/>
        <v/>
      </c>
      <c r="AL36" s="106" t="str">
        <f t="shared" si="119"/>
        <v/>
      </c>
      <c r="AM36" s="106" t="str">
        <f t="shared" si="120"/>
        <v/>
      </c>
      <c r="AN36" s="106" t="str">
        <f t="shared" si="121"/>
        <v/>
      </c>
      <c r="AO36" s="106" t="str">
        <f t="shared" si="122"/>
        <v/>
      </c>
      <c r="AP36" s="106" t="str">
        <f t="shared" si="123"/>
        <v/>
      </c>
      <c r="AQ36" s="106" t="str">
        <f t="shared" si="124"/>
        <v/>
      </c>
      <c r="AR36" s="106" t="str">
        <f t="shared" si="125"/>
        <v/>
      </c>
      <c r="AS36" s="106" t="str">
        <f t="shared" si="126"/>
        <v/>
      </c>
      <c r="AT36" s="106" t="str">
        <f t="shared" si="127"/>
        <v/>
      </c>
      <c r="AU36" s="106" t="str">
        <f t="shared" si="128"/>
        <v/>
      </c>
      <c r="AV36" s="106" t="str">
        <f t="shared" si="129"/>
        <v/>
      </c>
      <c r="AW36" s="106" t="str">
        <f t="shared" si="130"/>
        <v/>
      </c>
      <c r="AX36" s="106" t="str">
        <f t="shared" si="131"/>
        <v/>
      </c>
      <c r="AY36" s="106" t="str">
        <f t="shared" si="132"/>
        <v/>
      </c>
      <c r="AZ36" s="106" t="str">
        <f t="shared" si="133"/>
        <v/>
      </c>
      <c r="BA36" s="106" t="str">
        <f t="shared" si="134"/>
        <v/>
      </c>
      <c r="BB36" s="106" t="str">
        <f t="shared" si="135"/>
        <v/>
      </c>
      <c r="BC36" s="106" t="str">
        <f t="shared" si="136"/>
        <v/>
      </c>
      <c r="BD36" s="180" t="str">
        <f>IF(OR(P36="",BA36=""),"",IF(BB36="",MAX($BA$4:$BA$503)-BA36+1-COUNTIF($BA$4:BA36,BA36)/1000,INDEX($BD$4:$BD$503,BC36,1)-COUNTIF($BA$4:BA36,BA36)/1000000))</f>
        <v/>
      </c>
      <c r="BE36" s="181" t="str">
        <f t="shared" si="137"/>
        <v/>
      </c>
      <c r="BF36" s="181" t="str">
        <f>IFERROR(IF(BB36="",BD36-BE36*100,INDEX($BF$4:$BF$503,BC36,1)-COUNTIF($BA$4:BA36,BA36)/1000000),"")</f>
        <v/>
      </c>
      <c r="BG36" s="179" t="str">
        <f t="shared" si="138"/>
        <v/>
      </c>
      <c r="BI36" s="120" t="str">
        <f t="shared" si="160"/>
        <v/>
      </c>
      <c r="BJ36" s="121" t="str">
        <f t="shared" si="161"/>
        <v/>
      </c>
      <c r="BK36" s="122" t="str">
        <f t="shared" si="162"/>
        <v/>
      </c>
      <c r="BL36" s="122" t="str">
        <f t="shared" si="163"/>
        <v/>
      </c>
      <c r="BM36" s="122" t="str">
        <f t="shared" si="164"/>
        <v/>
      </c>
      <c r="BN36" s="122" t="str">
        <f t="shared" si="165"/>
        <v/>
      </c>
      <c r="BO36" s="122" t="str">
        <f t="shared" si="166"/>
        <v/>
      </c>
      <c r="BP36" s="123" t="str">
        <f t="shared" si="167"/>
        <v/>
      </c>
      <c r="BQ36" s="122" t="str">
        <f t="shared" si="168"/>
        <v/>
      </c>
      <c r="BR36" s="123" t="str">
        <f t="shared" si="169"/>
        <v/>
      </c>
      <c r="BS36" s="123" t="str">
        <f t="shared" si="170"/>
        <v/>
      </c>
      <c r="BU36" s="198" t="str">
        <f t="shared" si="139"/>
        <v>xxx</v>
      </c>
      <c r="BV36" s="193"/>
      <c r="BW36" s="193"/>
      <c r="BX36" s="193"/>
      <c r="BY36" s="193"/>
      <c r="BZ36" s="193"/>
      <c r="CA36" s="193"/>
      <c r="CB36" s="193"/>
      <c r="CC36" s="194"/>
      <c r="CD36" s="194"/>
      <c r="CE36" s="193"/>
      <c r="CF36" s="201">
        <f>IFERROR(IF(ISNUMBER(BV36), IF(ISNUMBER(MATCH(BV36,$BV$4:BV35,0)),INDEX($CF$4:CF35, MATCH(BV36,$BV$4:BV35,0),1),IF(AND(BR36="",INDEX($BR$4:$BR$503,BV36,1)=""),
IF(INDEX($BL$4:$BL$503,BV36,1)="",0,IFERROR(IF(INDEX($BR$4:$BR$503,BW36,1)="es",COUNTIF($BV$4:$BV$503,BW36),0),0)+IF(ISNUMBER(BV36),SUMIFS($CH$4:$CH$503,$BV$4:$BV$503,"&lt;&gt;"&amp;BV36,$BW$4:$BW$503,BV36),0)),0)),0),0)</f>
        <v>0</v>
      </c>
      <c r="CG36" s="193"/>
      <c r="CH36" s="193"/>
      <c r="CI36" s="193"/>
      <c r="CJ36" s="193"/>
      <c r="CK36" s="201">
        <f t="shared" si="88"/>
        <v>1</v>
      </c>
      <c r="CL36" s="193"/>
      <c r="CM36" s="193"/>
      <c r="CN36" s="193"/>
      <c r="CO36" s="193"/>
      <c r="CP36" s="193"/>
      <c r="CQ36" s="193"/>
      <c r="CR36" s="193"/>
      <c r="CT36" s="193"/>
      <c r="CU36" s="193"/>
      <c r="CV36" s="193"/>
      <c r="CW36" s="208"/>
      <c r="CX36" s="208"/>
      <c r="CY36" s="208"/>
      <c r="CZ36" s="208"/>
      <c r="DA36" s="193"/>
      <c r="DC36" s="133" t="str">
        <f>IF(MAX($DC$3:DC35)&lt;$I$2,MAX($DC$3:DC35)+1,"")</f>
        <v/>
      </c>
      <c r="DD36" s="131" t="str">
        <f t="shared" si="156"/>
        <v/>
      </c>
      <c r="DE36" s="131" t="str">
        <f t="shared" si="157"/>
        <v/>
      </c>
      <c r="DF36" s="134" t="str">
        <f t="shared" si="158"/>
        <v/>
      </c>
      <c r="DG36" s="132" t="str">
        <f t="shared" si="159"/>
        <v/>
      </c>
      <c r="DL36" s="107" t="str">
        <f>IF(DM36&lt;&gt;"",MAX($DL$3:DL35)+1,"")</f>
        <v/>
      </c>
      <c r="DM36" s="107" t="str">
        <f>IF(OR(INDEX(Photos!$B$3:$B$502,ROW(DM36)-ROW($DM$3),1)="", ISNUMBER(MATCH(INDEX(Photos!$B$3:$B$502,ROW(DM36)-ROW($DM$3),1),$BJ$4:$BJ$503,0))),"",INDEX(Photos!$B$3:$B$502,ROW(DM36)-ROW($DM$3),1) )</f>
        <v/>
      </c>
      <c r="DN36" s="107" t="str">
        <f t="shared" si="45"/>
        <v/>
      </c>
      <c r="DS36" s="112"/>
      <c r="DT36" s="112"/>
      <c r="DU36" s="111"/>
      <c r="DV36" s="111"/>
      <c r="DW36" s="145"/>
      <c r="DX36" s="111"/>
      <c r="DY36" s="111"/>
      <c r="DZ36" s="111"/>
      <c r="EA36" s="111"/>
      <c r="EB36" s="111"/>
    </row>
    <row r="37" spans="2:132" x14ac:dyDescent="0.25">
      <c r="B37" s="117" t="str">
        <f>IF(P37&lt;&gt;"",MAX(B$3:$B36)+1,"")</f>
        <v/>
      </c>
      <c r="C37" s="141" t="str">
        <f>IF(D37&lt;&gt;"",MAX(C$3:$C36)+1,"")</f>
        <v/>
      </c>
      <c r="D37" s="115" t="str">
        <f>IF(LEN(Q37)&gt;1,IF(ISNUMBER(MATCH(Q37&amp;" ─ "&amp;P37, $D$2:D36,0)),"",P37&amp;" ─ "&amp;Q37),"")</f>
        <v/>
      </c>
      <c r="E37" s="117" t="str">
        <f>IF(F37&lt;&gt;"",MAX($E$3:E36)+1,"")</f>
        <v/>
      </c>
      <c r="F37" s="116" t="str">
        <f>IF(LEN(T37)&gt;1,IF(ISNUMBER(MATCH(T37&amp;" ─ "&amp;P37, $F$2:F36,0)),"",P37&amp;" ─ "&amp;T37),"")</f>
        <v/>
      </c>
      <c r="G37" s="93">
        <v>34</v>
      </c>
      <c r="H37" s="118" t="str">
        <f t="shared" si="179"/>
        <v/>
      </c>
      <c r="I37" s="119" t="str">
        <f>IF(ISNUMBER(SEARCH("─",H37,1)),MAX($I$3:I36)+1,"")</f>
        <v/>
      </c>
      <c r="M37" s="192" t="str">
        <f t="shared" si="98"/>
        <v/>
      </c>
      <c r="N37" s="142" t="str">
        <f t="shared" si="99"/>
        <v/>
      </c>
      <c r="O37" s="102" t="str">
        <f>IF(P37="","",MAX($O$3:O36)+1)</f>
        <v/>
      </c>
      <c r="P37" s="103" t="str">
        <f>IF(LEN(INDEX(Dashboard!B$6:B$505,ROW(P37)-ROW(P$3),1))&lt;=1,"",TRIM(INDEX(Dashboard!B$6:B$505,ROW(P37)-ROW(P$3),1)))</f>
        <v/>
      </c>
      <c r="Q37" s="104" t="str">
        <f t="shared" si="100"/>
        <v/>
      </c>
      <c r="R37" s="104" t="str">
        <f>IF(LEN(INDEX(Dashboard!D$6:D$505,ROW(R37)-ROW(R$3),1))&lt;=1,"",INDEX(Dashboard!D$6:D$505,ROW(R37)-ROW(R$3),1))</f>
        <v/>
      </c>
      <c r="S37" s="104" t="str">
        <f>IF(LEN(INDEX(Dashboard!E$6:E$505,ROW(S37)-ROW(S$3),1))&lt;=1,"",INDEX(Dashboard!E$6:E$505,ROW(S37)-ROW(S$3),1))</f>
        <v/>
      </c>
      <c r="T37" s="104" t="str">
        <f t="shared" si="101"/>
        <v/>
      </c>
      <c r="U37" s="104" t="str">
        <f t="shared" si="102"/>
        <v/>
      </c>
      <c r="V37" s="104" t="str">
        <f t="shared" si="103"/>
        <v/>
      </c>
      <c r="W37" s="106" t="str">
        <f t="shared" si="104"/>
        <v/>
      </c>
      <c r="X37" s="106" t="str">
        <f t="shared" si="105"/>
        <v/>
      </c>
      <c r="Y37" s="106" t="str">
        <f t="shared" si="106"/>
        <v/>
      </c>
      <c r="Z37" s="106" t="str">
        <f t="shared" si="107"/>
        <v/>
      </c>
      <c r="AA37" s="106" t="str">
        <f t="shared" si="108"/>
        <v/>
      </c>
      <c r="AB37" s="106" t="str">
        <f t="shared" si="109"/>
        <v/>
      </c>
      <c r="AC37" s="106" t="str">
        <f t="shared" si="110"/>
        <v/>
      </c>
      <c r="AD37" s="106" t="str">
        <f t="shared" si="111"/>
        <v/>
      </c>
      <c r="AE37" s="106" t="str">
        <f t="shared" si="112"/>
        <v/>
      </c>
      <c r="AF37" s="106" t="str">
        <f t="shared" si="113"/>
        <v/>
      </c>
      <c r="AG37" s="106" t="str">
        <f t="shared" si="114"/>
        <v/>
      </c>
      <c r="AH37" s="106" t="str">
        <f t="shared" si="115"/>
        <v/>
      </c>
      <c r="AI37" s="106" t="str">
        <f t="shared" si="116"/>
        <v/>
      </c>
      <c r="AJ37" s="106" t="str">
        <f t="shared" si="117"/>
        <v/>
      </c>
      <c r="AK37" s="106" t="str">
        <f t="shared" si="118"/>
        <v/>
      </c>
      <c r="AL37" s="106" t="str">
        <f t="shared" si="119"/>
        <v/>
      </c>
      <c r="AM37" s="106" t="str">
        <f t="shared" si="120"/>
        <v/>
      </c>
      <c r="AN37" s="106" t="str">
        <f t="shared" si="121"/>
        <v/>
      </c>
      <c r="AO37" s="106" t="str">
        <f t="shared" si="122"/>
        <v/>
      </c>
      <c r="AP37" s="106" t="str">
        <f t="shared" si="123"/>
        <v/>
      </c>
      <c r="AQ37" s="106" t="str">
        <f t="shared" si="124"/>
        <v/>
      </c>
      <c r="AR37" s="106" t="str">
        <f t="shared" si="125"/>
        <v/>
      </c>
      <c r="AS37" s="106" t="str">
        <f t="shared" si="126"/>
        <v/>
      </c>
      <c r="AT37" s="106" t="str">
        <f t="shared" si="127"/>
        <v/>
      </c>
      <c r="AU37" s="106" t="str">
        <f t="shared" si="128"/>
        <v/>
      </c>
      <c r="AV37" s="106" t="str">
        <f t="shared" si="129"/>
        <v/>
      </c>
      <c r="AW37" s="106" t="str">
        <f t="shared" si="130"/>
        <v/>
      </c>
      <c r="AX37" s="106" t="str">
        <f t="shared" si="131"/>
        <v/>
      </c>
      <c r="AY37" s="106" t="str">
        <f t="shared" si="132"/>
        <v/>
      </c>
      <c r="AZ37" s="106" t="str">
        <f t="shared" si="133"/>
        <v/>
      </c>
      <c r="BA37" s="106" t="str">
        <f t="shared" si="134"/>
        <v/>
      </c>
      <c r="BB37" s="106" t="str">
        <f t="shared" si="135"/>
        <v/>
      </c>
      <c r="BC37" s="106" t="str">
        <f t="shared" si="136"/>
        <v/>
      </c>
      <c r="BD37" s="180" t="str">
        <f>IF(OR(P37="",BA37=""),"",IF(BB37="",MAX($BA$4:$BA$503)-BA37+1-COUNTIF($BA$4:BA37,BA37)/1000,INDEX($BD$4:$BD$503,BC37,1)-COUNTIF($BA$4:BA37,BA37)/1000000))</f>
        <v/>
      </c>
      <c r="BE37" s="181" t="str">
        <f t="shared" si="137"/>
        <v/>
      </c>
      <c r="BF37" s="181" t="str">
        <f>IFERROR(IF(BB37="",BD37-BE37*100,INDEX($BF$4:$BF$503,BC37,1)-COUNTIF($BA$4:BA37,BA37)/1000000),"")</f>
        <v/>
      </c>
      <c r="BG37" s="179" t="str">
        <f t="shared" si="138"/>
        <v/>
      </c>
      <c r="BI37" s="120" t="str">
        <f t="shared" si="160"/>
        <v/>
      </c>
      <c r="BJ37" s="121" t="str">
        <f t="shared" si="161"/>
        <v/>
      </c>
      <c r="BK37" s="122" t="str">
        <f t="shared" si="162"/>
        <v/>
      </c>
      <c r="BL37" s="122" t="str">
        <f t="shared" si="163"/>
        <v/>
      </c>
      <c r="BM37" s="122" t="str">
        <f t="shared" si="164"/>
        <v/>
      </c>
      <c r="BN37" s="122" t="str">
        <f t="shared" si="165"/>
        <v/>
      </c>
      <c r="BO37" s="122" t="str">
        <f t="shared" si="166"/>
        <v/>
      </c>
      <c r="BP37" s="123" t="str">
        <f t="shared" si="167"/>
        <v/>
      </c>
      <c r="BQ37" s="122" t="str">
        <f t="shared" si="168"/>
        <v/>
      </c>
      <c r="BR37" s="123" t="str">
        <f t="shared" si="169"/>
        <v/>
      </c>
      <c r="BS37" s="123" t="str">
        <f t="shared" si="170"/>
        <v/>
      </c>
      <c r="BU37" s="198" t="str">
        <f t="shared" si="139"/>
        <v>xxx</v>
      </c>
      <c r="BV37" s="193"/>
      <c r="BW37" s="193"/>
      <c r="BX37" s="193"/>
      <c r="BY37" s="193"/>
      <c r="BZ37" s="193"/>
      <c r="CA37" s="193"/>
      <c r="CB37" s="193"/>
      <c r="CC37" s="194"/>
      <c r="CD37" s="194"/>
      <c r="CE37" s="193"/>
      <c r="CF37" s="201">
        <f>IFERROR(IF(ISNUMBER(BV37), IF(ISNUMBER(MATCH(BV37,$BV$4:BV36,0)),INDEX($CF$4:CF36, MATCH(BV37,$BV$4:BV36,0),1),IF(AND(BR37="",INDEX($BR$4:$BR$503,BV37,1)=""),
IF(INDEX($BL$4:$BL$503,BV37,1)="",0,IFERROR(IF(INDEX($BR$4:$BR$503,BW37,1)="es",COUNTIF($BV$4:$BV$503,BW37),0),0)+IF(ISNUMBER(BV37),SUMIFS($CH$4:$CH$503,$BV$4:$BV$503,"&lt;&gt;"&amp;BV37,$BW$4:$BW$503,BV37),0)),0)),0),0)</f>
        <v>0</v>
      </c>
      <c r="CG37" s="193"/>
      <c r="CH37" s="193"/>
      <c r="CI37" s="193"/>
      <c r="CJ37" s="193"/>
      <c r="CK37" s="201">
        <f t="shared" si="88"/>
        <v>1</v>
      </c>
      <c r="CL37" s="193"/>
      <c r="CM37" s="193"/>
      <c r="CN37" s="193"/>
      <c r="CO37" s="193"/>
      <c r="CP37" s="193"/>
      <c r="CQ37" s="193"/>
      <c r="CR37" s="193"/>
      <c r="CT37" s="193"/>
      <c r="CU37" s="193"/>
      <c r="CV37" s="193"/>
      <c r="CW37" s="208"/>
      <c r="CX37" s="208"/>
      <c r="CY37" s="208"/>
      <c r="CZ37" s="208"/>
      <c r="DA37" s="193"/>
      <c r="DC37" s="133" t="str">
        <f>IF(MAX($DC$3:DC36)&lt;$I$2,MAX($DC$3:DC36)+1,"")</f>
        <v/>
      </c>
      <c r="DD37" s="131" t="str">
        <f t="shared" si="156"/>
        <v/>
      </c>
      <c r="DE37" s="131" t="str">
        <f t="shared" si="157"/>
        <v/>
      </c>
      <c r="DF37" s="134" t="str">
        <f t="shared" si="158"/>
        <v/>
      </c>
      <c r="DG37" s="132" t="str">
        <f t="shared" si="159"/>
        <v/>
      </c>
      <c r="DL37" s="107" t="str">
        <f>IF(DM37&lt;&gt;"",MAX($DL$3:DL36)+1,"")</f>
        <v/>
      </c>
      <c r="DM37" s="107" t="str">
        <f>IF(OR(INDEX(Photos!$B$3:$B$502,ROW(DM37)-ROW($DM$3),1)="", ISNUMBER(MATCH(INDEX(Photos!$B$3:$B$502,ROW(DM37)-ROW($DM$3),1),$BJ$4:$BJ$503,0))),"",INDEX(Photos!$B$3:$B$502,ROW(DM37)-ROW($DM$3),1) )</f>
        <v/>
      </c>
      <c r="DN37" s="107" t="str">
        <f t="shared" si="45"/>
        <v/>
      </c>
      <c r="DS37" s="112"/>
      <c r="DT37" s="112"/>
      <c r="DU37" s="111"/>
      <c r="DV37" s="111"/>
      <c r="DW37" s="145"/>
      <c r="DX37" s="111"/>
      <c r="DY37" s="111"/>
      <c r="DZ37" s="111"/>
      <c r="EA37" s="111"/>
      <c r="EB37" s="111"/>
    </row>
    <row r="38" spans="2:132" x14ac:dyDescent="0.25">
      <c r="B38" s="117" t="str">
        <f>IF(P38&lt;&gt;"",MAX(B$3:$B37)+1,"")</f>
        <v/>
      </c>
      <c r="C38" s="141" t="str">
        <f>IF(D38&lt;&gt;"",MAX(C$3:$C37)+1,"")</f>
        <v/>
      </c>
      <c r="D38" s="115" t="str">
        <f>IF(LEN(Q38)&gt;1,IF(ISNUMBER(MATCH(Q38&amp;" ─ "&amp;P38, $D$2:D37,0)),"",P38&amp;" ─ "&amp;Q38),"")</f>
        <v/>
      </c>
      <c r="E38" s="117" t="str">
        <f>IF(F38&lt;&gt;"",MAX($E$3:E37)+1,"")</f>
        <v/>
      </c>
      <c r="F38" s="116" t="str">
        <f>IF(LEN(T38)&gt;1,IF(ISNUMBER(MATCH(T38&amp;" ─ "&amp;P38, $F$2:F37,0)),"",P38&amp;" ─ "&amp;T38),"")</f>
        <v/>
      </c>
      <c r="G38" s="93">
        <v>35</v>
      </c>
      <c r="H38" s="118" t="str">
        <f t="shared" si="179"/>
        <v/>
      </c>
      <c r="I38" s="119" t="str">
        <f>IF(ISNUMBER(SEARCH("─",H38,1)),MAX($I$3:I37)+1,"")</f>
        <v/>
      </c>
      <c r="M38" s="192" t="str">
        <f t="shared" si="98"/>
        <v/>
      </c>
      <c r="N38" s="142" t="str">
        <f t="shared" si="99"/>
        <v/>
      </c>
      <c r="O38" s="102" t="str">
        <f>IF(P38="","",MAX($O$3:O37)+1)</f>
        <v/>
      </c>
      <c r="P38" s="103" t="str">
        <f>IF(LEN(INDEX(Dashboard!B$6:B$505,ROW(P38)-ROW(P$3),1))&lt;=1,"",TRIM(INDEX(Dashboard!B$6:B$505,ROW(P38)-ROW(P$3),1)))</f>
        <v/>
      </c>
      <c r="Q38" s="104" t="str">
        <f t="shared" si="100"/>
        <v/>
      </c>
      <c r="R38" s="104" t="str">
        <f>IF(LEN(INDEX(Dashboard!D$6:D$505,ROW(R38)-ROW(R$3),1))&lt;=1,"",INDEX(Dashboard!D$6:D$505,ROW(R38)-ROW(R$3),1))</f>
        <v/>
      </c>
      <c r="S38" s="104" t="str">
        <f>IF(LEN(INDEX(Dashboard!E$6:E$505,ROW(S38)-ROW(S$3),1))&lt;=1,"",INDEX(Dashboard!E$6:E$505,ROW(S38)-ROW(S$3),1))</f>
        <v/>
      </c>
      <c r="T38" s="104" t="str">
        <f t="shared" si="101"/>
        <v/>
      </c>
      <c r="U38" s="104" t="str">
        <f t="shared" si="102"/>
        <v/>
      </c>
      <c r="V38" s="104" t="str">
        <f t="shared" si="103"/>
        <v/>
      </c>
      <c r="W38" s="106" t="str">
        <f t="shared" si="104"/>
        <v/>
      </c>
      <c r="X38" s="106" t="str">
        <f t="shared" si="105"/>
        <v/>
      </c>
      <c r="Y38" s="106" t="str">
        <f t="shared" si="106"/>
        <v/>
      </c>
      <c r="Z38" s="106" t="str">
        <f t="shared" si="107"/>
        <v/>
      </c>
      <c r="AA38" s="106" t="str">
        <f t="shared" si="108"/>
        <v/>
      </c>
      <c r="AB38" s="106" t="str">
        <f t="shared" si="109"/>
        <v/>
      </c>
      <c r="AC38" s="106" t="str">
        <f t="shared" si="110"/>
        <v/>
      </c>
      <c r="AD38" s="106" t="str">
        <f t="shared" si="111"/>
        <v/>
      </c>
      <c r="AE38" s="106" t="str">
        <f t="shared" si="112"/>
        <v/>
      </c>
      <c r="AF38" s="106" t="str">
        <f t="shared" si="113"/>
        <v/>
      </c>
      <c r="AG38" s="106" t="str">
        <f t="shared" si="114"/>
        <v/>
      </c>
      <c r="AH38" s="106" t="str">
        <f t="shared" si="115"/>
        <v/>
      </c>
      <c r="AI38" s="106" t="str">
        <f t="shared" si="116"/>
        <v/>
      </c>
      <c r="AJ38" s="106" t="str">
        <f t="shared" si="117"/>
        <v/>
      </c>
      <c r="AK38" s="106" t="str">
        <f t="shared" si="118"/>
        <v/>
      </c>
      <c r="AL38" s="106" t="str">
        <f t="shared" si="119"/>
        <v/>
      </c>
      <c r="AM38" s="106" t="str">
        <f t="shared" si="120"/>
        <v/>
      </c>
      <c r="AN38" s="106" t="str">
        <f t="shared" si="121"/>
        <v/>
      </c>
      <c r="AO38" s="106" t="str">
        <f t="shared" si="122"/>
        <v/>
      </c>
      <c r="AP38" s="106" t="str">
        <f t="shared" si="123"/>
        <v/>
      </c>
      <c r="AQ38" s="106" t="str">
        <f t="shared" si="124"/>
        <v/>
      </c>
      <c r="AR38" s="106" t="str">
        <f t="shared" si="125"/>
        <v/>
      </c>
      <c r="AS38" s="106" t="str">
        <f t="shared" si="126"/>
        <v/>
      </c>
      <c r="AT38" s="106" t="str">
        <f t="shared" si="127"/>
        <v/>
      </c>
      <c r="AU38" s="106" t="str">
        <f t="shared" si="128"/>
        <v/>
      </c>
      <c r="AV38" s="106" t="str">
        <f t="shared" si="129"/>
        <v/>
      </c>
      <c r="AW38" s="106" t="str">
        <f t="shared" si="130"/>
        <v/>
      </c>
      <c r="AX38" s="106" t="str">
        <f t="shared" si="131"/>
        <v/>
      </c>
      <c r="AY38" s="106" t="str">
        <f t="shared" si="132"/>
        <v/>
      </c>
      <c r="AZ38" s="106" t="str">
        <f t="shared" si="133"/>
        <v/>
      </c>
      <c r="BA38" s="106" t="str">
        <f t="shared" si="134"/>
        <v/>
      </c>
      <c r="BB38" s="106" t="str">
        <f t="shared" si="135"/>
        <v/>
      </c>
      <c r="BC38" s="106" t="str">
        <f t="shared" si="136"/>
        <v/>
      </c>
      <c r="BD38" s="180" t="str">
        <f>IF(OR(P38="",BA38=""),"",IF(BB38="",MAX($BA$4:$BA$503)-BA38+1-COUNTIF($BA$4:BA38,BA38)/1000,INDEX($BD$4:$BD$503,BC38,1)-COUNTIF($BA$4:BA38,BA38)/1000000))</f>
        <v/>
      </c>
      <c r="BE38" s="181" t="str">
        <f t="shared" si="137"/>
        <v/>
      </c>
      <c r="BF38" s="181" t="str">
        <f>IFERROR(IF(BB38="",BD38-BE38*100,INDEX($BF$4:$BF$503,BC38,1)-COUNTIF($BA$4:BA38,BA38)/1000000),"")</f>
        <v/>
      </c>
      <c r="BG38" s="179" t="str">
        <f t="shared" si="138"/>
        <v/>
      </c>
      <c r="BI38" s="120" t="str">
        <f t="shared" si="160"/>
        <v/>
      </c>
      <c r="BJ38" s="121" t="str">
        <f t="shared" si="161"/>
        <v/>
      </c>
      <c r="BK38" s="122" t="str">
        <f t="shared" si="162"/>
        <v/>
      </c>
      <c r="BL38" s="122" t="str">
        <f t="shared" si="163"/>
        <v/>
      </c>
      <c r="BM38" s="122" t="str">
        <f t="shared" si="164"/>
        <v/>
      </c>
      <c r="BN38" s="122" t="str">
        <f t="shared" si="165"/>
        <v/>
      </c>
      <c r="BO38" s="122" t="str">
        <f t="shared" si="166"/>
        <v/>
      </c>
      <c r="BP38" s="123" t="str">
        <f t="shared" si="167"/>
        <v/>
      </c>
      <c r="BQ38" s="122" t="str">
        <f t="shared" si="168"/>
        <v/>
      </c>
      <c r="BR38" s="123" t="str">
        <f t="shared" si="169"/>
        <v/>
      </c>
      <c r="BS38" s="123" t="str">
        <f t="shared" si="170"/>
        <v/>
      </c>
      <c r="BU38" s="198" t="str">
        <f t="shared" si="139"/>
        <v>xxx</v>
      </c>
      <c r="BV38" s="193"/>
      <c r="BW38" s="193"/>
      <c r="BX38" s="193"/>
      <c r="BY38" s="193"/>
      <c r="BZ38" s="193"/>
      <c r="CA38" s="193"/>
      <c r="CB38" s="193"/>
      <c r="CC38" s="194"/>
      <c r="CD38" s="194"/>
      <c r="CE38" s="193"/>
      <c r="CF38" s="201">
        <f>IFERROR(IF(ISNUMBER(BV38), IF(ISNUMBER(MATCH(BV38,$BV$4:BV37,0)),INDEX($CF$4:CF37, MATCH(BV38,$BV$4:BV37,0),1),IF(AND(BR38="",INDEX($BR$4:$BR$503,BV38,1)=""),
IF(INDEX($BL$4:$BL$503,BV38,1)="",0,IFERROR(IF(INDEX($BR$4:$BR$503,BW38,1)="es",COUNTIF($BV$4:$BV$503,BW38),0),0)+IF(ISNUMBER(BV38),SUMIFS($CH$4:$CH$503,$BV$4:$BV$503,"&lt;&gt;"&amp;BV38,$BW$4:$BW$503,BV38),0)),0)),0),0)</f>
        <v>0</v>
      </c>
      <c r="CG38" s="193"/>
      <c r="CH38" s="193"/>
      <c r="CI38" s="193"/>
      <c r="CJ38" s="193"/>
      <c r="CK38" s="201">
        <f t="shared" si="88"/>
        <v>1</v>
      </c>
      <c r="CL38" s="193"/>
      <c r="CM38" s="193"/>
      <c r="CN38" s="193"/>
      <c r="CO38" s="193"/>
      <c r="CP38" s="193"/>
      <c r="CQ38" s="193"/>
      <c r="CR38" s="193"/>
      <c r="CT38" s="193"/>
      <c r="CU38" s="193"/>
      <c r="CV38" s="193"/>
      <c r="CW38" s="208"/>
      <c r="CX38" s="208"/>
      <c r="CY38" s="208"/>
      <c r="CZ38" s="208"/>
      <c r="DA38" s="193"/>
      <c r="DC38" s="133" t="str">
        <f>IF(MAX($DC$3:DC37)&lt;$I$2,MAX($DC$3:DC37)+1,"")</f>
        <v/>
      </c>
      <c r="DD38" s="131" t="str">
        <f t="shared" si="156"/>
        <v/>
      </c>
      <c r="DE38" s="131" t="str">
        <f t="shared" si="157"/>
        <v/>
      </c>
      <c r="DF38" s="134" t="str">
        <f t="shared" si="158"/>
        <v/>
      </c>
      <c r="DG38" s="132" t="str">
        <f t="shared" si="159"/>
        <v/>
      </c>
      <c r="DL38" s="107" t="str">
        <f>IF(DM38&lt;&gt;"",MAX($DL$3:DL37)+1,"")</f>
        <v/>
      </c>
      <c r="DM38" s="107" t="str">
        <f>IF(OR(INDEX(Photos!$B$3:$B$502,ROW(DM38)-ROW($DM$3),1)="", ISNUMBER(MATCH(INDEX(Photos!$B$3:$B$502,ROW(DM38)-ROW($DM$3),1),$BJ$4:$BJ$503,0))),"",INDEX(Photos!$B$3:$B$502,ROW(DM38)-ROW($DM$3),1) )</f>
        <v/>
      </c>
      <c r="DN38" s="107" t="str">
        <f t="shared" si="45"/>
        <v/>
      </c>
      <c r="DS38" s="112"/>
      <c r="DT38" s="112"/>
      <c r="DU38" s="111"/>
      <c r="DV38" s="111"/>
      <c r="DW38" s="145"/>
      <c r="DX38" s="111"/>
      <c r="DY38" s="111"/>
      <c r="DZ38" s="111"/>
      <c r="EA38" s="111"/>
      <c r="EB38" s="111"/>
    </row>
    <row r="39" spans="2:132" x14ac:dyDescent="0.25">
      <c r="B39" s="117" t="str">
        <f>IF(P39&lt;&gt;"",MAX(B$3:$B38)+1,"")</f>
        <v/>
      </c>
      <c r="C39" s="141" t="str">
        <f>IF(D39&lt;&gt;"",MAX(C$3:$C38)+1,"")</f>
        <v/>
      </c>
      <c r="D39" s="115" t="str">
        <f>IF(LEN(Q39)&gt;1,IF(ISNUMBER(MATCH(Q39&amp;" ─ "&amp;P39, $D$2:D38,0)),"",P39&amp;" ─ "&amp;Q39),"")</f>
        <v/>
      </c>
      <c r="E39" s="117" t="str">
        <f>IF(F39&lt;&gt;"",MAX($E$3:E38)+1,"")</f>
        <v/>
      </c>
      <c r="F39" s="116" t="str">
        <f>IF(LEN(T39)&gt;1,IF(ISNUMBER(MATCH(T39&amp;" ─ "&amp;P39, $F$2:F38,0)),"",P39&amp;" ─ "&amp;T39),"")</f>
        <v/>
      </c>
      <c r="G39" s="93">
        <v>36</v>
      </c>
      <c r="H39" s="118" t="str">
        <f t="shared" si="179"/>
        <v/>
      </c>
      <c r="I39" s="119" t="str">
        <f>IF(ISNUMBER(SEARCH("─",H39,1)),MAX($I$3:I38)+1,"")</f>
        <v/>
      </c>
      <c r="M39" s="192" t="str">
        <f t="shared" si="98"/>
        <v/>
      </c>
      <c r="N39" s="142" t="str">
        <f t="shared" si="99"/>
        <v/>
      </c>
      <c r="O39" s="102" t="str">
        <f>IF(P39="","",MAX($O$3:O38)+1)</f>
        <v/>
      </c>
      <c r="P39" s="103" t="str">
        <f>IF(LEN(INDEX(Dashboard!B$6:B$505,ROW(P39)-ROW(P$3),1))&lt;=1,"",TRIM(INDEX(Dashboard!B$6:B$505,ROW(P39)-ROW(P$3),1)))</f>
        <v/>
      </c>
      <c r="Q39" s="104" t="str">
        <f t="shared" si="100"/>
        <v/>
      </c>
      <c r="R39" s="104" t="str">
        <f>IF(LEN(INDEX(Dashboard!D$6:D$505,ROW(R39)-ROW(R$3),1))&lt;=1,"",INDEX(Dashboard!D$6:D$505,ROW(R39)-ROW(R$3),1))</f>
        <v/>
      </c>
      <c r="S39" s="104" t="str">
        <f>IF(LEN(INDEX(Dashboard!E$6:E$505,ROW(S39)-ROW(S$3),1))&lt;=1,"",INDEX(Dashboard!E$6:E$505,ROW(S39)-ROW(S$3),1))</f>
        <v/>
      </c>
      <c r="T39" s="104" t="str">
        <f t="shared" si="101"/>
        <v/>
      </c>
      <c r="U39" s="104" t="str">
        <f t="shared" si="102"/>
        <v/>
      </c>
      <c r="V39" s="104" t="str">
        <f t="shared" si="103"/>
        <v/>
      </c>
      <c r="W39" s="106" t="str">
        <f t="shared" si="104"/>
        <v/>
      </c>
      <c r="X39" s="106" t="str">
        <f t="shared" si="105"/>
        <v/>
      </c>
      <c r="Y39" s="106" t="str">
        <f t="shared" si="106"/>
        <v/>
      </c>
      <c r="Z39" s="106" t="str">
        <f t="shared" si="107"/>
        <v/>
      </c>
      <c r="AA39" s="106" t="str">
        <f t="shared" si="108"/>
        <v/>
      </c>
      <c r="AB39" s="106" t="str">
        <f t="shared" si="109"/>
        <v/>
      </c>
      <c r="AC39" s="106" t="str">
        <f t="shared" si="110"/>
        <v/>
      </c>
      <c r="AD39" s="106" t="str">
        <f t="shared" si="111"/>
        <v/>
      </c>
      <c r="AE39" s="106" t="str">
        <f t="shared" si="112"/>
        <v/>
      </c>
      <c r="AF39" s="106" t="str">
        <f t="shared" si="113"/>
        <v/>
      </c>
      <c r="AG39" s="106" t="str">
        <f t="shared" si="114"/>
        <v/>
      </c>
      <c r="AH39" s="106" t="str">
        <f t="shared" si="115"/>
        <v/>
      </c>
      <c r="AI39" s="106" t="str">
        <f t="shared" si="116"/>
        <v/>
      </c>
      <c r="AJ39" s="106" t="str">
        <f t="shared" si="117"/>
        <v/>
      </c>
      <c r="AK39" s="106" t="str">
        <f t="shared" si="118"/>
        <v/>
      </c>
      <c r="AL39" s="106" t="str">
        <f t="shared" si="119"/>
        <v/>
      </c>
      <c r="AM39" s="106" t="str">
        <f t="shared" si="120"/>
        <v/>
      </c>
      <c r="AN39" s="106" t="str">
        <f t="shared" si="121"/>
        <v/>
      </c>
      <c r="AO39" s="106" t="str">
        <f t="shared" si="122"/>
        <v/>
      </c>
      <c r="AP39" s="106" t="str">
        <f t="shared" si="123"/>
        <v/>
      </c>
      <c r="AQ39" s="106" t="str">
        <f t="shared" si="124"/>
        <v/>
      </c>
      <c r="AR39" s="106" t="str">
        <f t="shared" si="125"/>
        <v/>
      </c>
      <c r="AS39" s="106" t="str">
        <f t="shared" si="126"/>
        <v/>
      </c>
      <c r="AT39" s="106" t="str">
        <f t="shared" si="127"/>
        <v/>
      </c>
      <c r="AU39" s="106" t="str">
        <f t="shared" si="128"/>
        <v/>
      </c>
      <c r="AV39" s="106" t="str">
        <f t="shared" si="129"/>
        <v/>
      </c>
      <c r="AW39" s="106" t="str">
        <f t="shared" si="130"/>
        <v/>
      </c>
      <c r="AX39" s="106" t="str">
        <f t="shared" si="131"/>
        <v/>
      </c>
      <c r="AY39" s="106" t="str">
        <f t="shared" si="132"/>
        <v/>
      </c>
      <c r="AZ39" s="106" t="str">
        <f t="shared" si="133"/>
        <v/>
      </c>
      <c r="BA39" s="106" t="str">
        <f t="shared" si="134"/>
        <v/>
      </c>
      <c r="BB39" s="106" t="str">
        <f t="shared" si="135"/>
        <v/>
      </c>
      <c r="BC39" s="106" t="str">
        <f t="shared" si="136"/>
        <v/>
      </c>
      <c r="BD39" s="180" t="str">
        <f>IF(OR(P39="",BA39=""),"",IF(BB39="",MAX($BA$4:$BA$503)-BA39+1-COUNTIF($BA$4:BA39,BA39)/1000,INDEX($BD$4:$BD$503,BC39,1)-COUNTIF($BA$4:BA39,BA39)/1000000))</f>
        <v/>
      </c>
      <c r="BE39" s="181" t="str">
        <f t="shared" si="137"/>
        <v/>
      </c>
      <c r="BF39" s="181" t="str">
        <f>IFERROR(IF(BB39="",BD39-BE39*100,INDEX($BF$4:$BF$503,BC39,1)-COUNTIF($BA$4:BA39,BA39)/1000000),"")</f>
        <v/>
      </c>
      <c r="BG39" s="179" t="str">
        <f t="shared" si="138"/>
        <v/>
      </c>
      <c r="BI39" s="120" t="str">
        <f t="shared" si="160"/>
        <v/>
      </c>
      <c r="BJ39" s="121" t="str">
        <f t="shared" si="161"/>
        <v/>
      </c>
      <c r="BK39" s="122" t="str">
        <f t="shared" si="162"/>
        <v/>
      </c>
      <c r="BL39" s="122" t="str">
        <f t="shared" si="163"/>
        <v/>
      </c>
      <c r="BM39" s="122" t="str">
        <f t="shared" si="164"/>
        <v/>
      </c>
      <c r="BN39" s="122" t="str">
        <f t="shared" si="165"/>
        <v/>
      </c>
      <c r="BO39" s="122" t="str">
        <f t="shared" si="166"/>
        <v/>
      </c>
      <c r="BP39" s="123" t="str">
        <f t="shared" si="167"/>
        <v/>
      </c>
      <c r="BQ39" s="122" t="str">
        <f t="shared" si="168"/>
        <v/>
      </c>
      <c r="BR39" s="123" t="str">
        <f t="shared" si="169"/>
        <v/>
      </c>
      <c r="BS39" s="123" t="str">
        <f t="shared" si="170"/>
        <v/>
      </c>
      <c r="BU39" s="198" t="str">
        <f t="shared" si="139"/>
        <v>xxx</v>
      </c>
      <c r="BV39" s="193"/>
      <c r="BW39" s="193"/>
      <c r="BX39" s="193"/>
      <c r="BY39" s="193"/>
      <c r="BZ39" s="193"/>
      <c r="CA39" s="193"/>
      <c r="CB39" s="193"/>
      <c r="CC39" s="194"/>
      <c r="CD39" s="194"/>
      <c r="CE39" s="193"/>
      <c r="CF39" s="201">
        <f>IFERROR(IF(ISNUMBER(BV39), IF(ISNUMBER(MATCH(BV39,$BV$4:BV38,0)),INDEX($CF$4:CF38, MATCH(BV39,$BV$4:BV38,0),1),IF(AND(BR39="",INDEX($BR$4:$BR$503,BV39,1)=""),
IF(INDEX($BL$4:$BL$503,BV39,1)="",0,IFERROR(IF(INDEX($BR$4:$BR$503,BW39,1)="es",COUNTIF($BV$4:$BV$503,BW39),0),0)+IF(ISNUMBER(BV39),SUMIFS($CH$4:$CH$503,$BV$4:$BV$503,"&lt;&gt;"&amp;BV39,$BW$4:$BW$503,BV39),0)),0)),0),0)</f>
        <v>0</v>
      </c>
      <c r="CG39" s="193"/>
      <c r="CH39" s="193"/>
      <c r="CI39" s="193"/>
      <c r="CJ39" s="193"/>
      <c r="CK39" s="201">
        <f t="shared" si="88"/>
        <v>1</v>
      </c>
      <c r="CL39" s="193"/>
      <c r="CM39" s="193"/>
      <c r="CN39" s="193"/>
      <c r="CO39" s="193"/>
      <c r="CP39" s="193"/>
      <c r="CQ39" s="193"/>
      <c r="CR39" s="193"/>
      <c r="CT39" s="193"/>
      <c r="CU39" s="193"/>
      <c r="CV39" s="193"/>
      <c r="CW39" s="208"/>
      <c r="CX39" s="208"/>
      <c r="CY39" s="208"/>
      <c r="CZ39" s="208"/>
      <c r="DA39" s="193"/>
      <c r="DC39" s="133" t="str">
        <f>IF(MAX($DC$3:DC38)&lt;$I$2,MAX($DC$3:DC38)+1,"")</f>
        <v/>
      </c>
      <c r="DD39" s="131" t="str">
        <f t="shared" si="156"/>
        <v/>
      </c>
      <c r="DE39" s="131" t="str">
        <f t="shared" si="157"/>
        <v/>
      </c>
      <c r="DF39" s="134" t="str">
        <f t="shared" si="158"/>
        <v/>
      </c>
      <c r="DG39" s="132" t="str">
        <f t="shared" si="159"/>
        <v/>
      </c>
      <c r="DL39" s="107" t="str">
        <f>IF(DM39&lt;&gt;"",MAX($DL$3:DL38)+1,"")</f>
        <v/>
      </c>
      <c r="DM39" s="107" t="str">
        <f>IF(OR(INDEX(Photos!$B$3:$B$502,ROW(DM39)-ROW($DM$3),1)="", ISNUMBER(MATCH(INDEX(Photos!$B$3:$B$502,ROW(DM39)-ROW($DM$3),1),$BJ$4:$BJ$503,0))),"",INDEX(Photos!$B$3:$B$502,ROW(DM39)-ROW($DM$3),1) )</f>
        <v/>
      </c>
      <c r="DN39" s="107" t="str">
        <f t="shared" si="45"/>
        <v/>
      </c>
      <c r="DS39" s="112"/>
      <c r="DT39" s="112"/>
      <c r="DU39" s="111"/>
      <c r="DV39" s="111"/>
      <c r="DW39" s="145"/>
      <c r="DX39" s="111"/>
      <c r="DY39" s="111"/>
      <c r="DZ39" s="111"/>
      <c r="EA39" s="111"/>
      <c r="EB39" s="111"/>
    </row>
    <row r="40" spans="2:132" x14ac:dyDescent="0.25">
      <c r="B40" s="117" t="str">
        <f>IF(P40&lt;&gt;"",MAX(B$3:$B39)+1,"")</f>
        <v/>
      </c>
      <c r="C40" s="141" t="str">
        <f>IF(D40&lt;&gt;"",MAX(C$3:$C39)+1,"")</f>
        <v/>
      </c>
      <c r="D40" s="115" t="str">
        <f>IF(LEN(Q40)&gt;1,IF(ISNUMBER(MATCH(Q40&amp;" ─ "&amp;P40, $D$2:D39,0)),"",P40&amp;" ─ "&amp;Q40),"")</f>
        <v/>
      </c>
      <c r="E40" s="117" t="str">
        <f>IF(F40&lt;&gt;"",MAX($E$3:E39)+1,"")</f>
        <v/>
      </c>
      <c r="F40" s="116" t="str">
        <f>IF(LEN(T40)&gt;1,IF(ISNUMBER(MATCH(T40&amp;" ─ "&amp;P40, $F$2:F39,0)),"",P40&amp;" ─ "&amp;T40),"")</f>
        <v/>
      </c>
      <c r="G40" s="93">
        <v>37</v>
      </c>
      <c r="H40" s="118" t="str">
        <f t="shared" si="179"/>
        <v/>
      </c>
      <c r="I40" s="119" t="str">
        <f>IF(ISNUMBER(SEARCH("─",H40,1)),MAX($I$3:I39)+1,"")</f>
        <v/>
      </c>
      <c r="M40" s="192" t="str">
        <f t="shared" si="98"/>
        <v/>
      </c>
      <c r="N40" s="142" t="str">
        <f t="shared" si="99"/>
        <v/>
      </c>
      <c r="O40" s="102" t="str">
        <f>IF(P40="","",MAX($O$3:O39)+1)</f>
        <v/>
      </c>
      <c r="P40" s="103" t="str">
        <f>IF(LEN(INDEX(Dashboard!B$6:B$505,ROW(P40)-ROW(P$3),1))&lt;=1,"",TRIM(INDEX(Dashboard!B$6:B$505,ROW(P40)-ROW(P$3),1)))</f>
        <v/>
      </c>
      <c r="Q40" s="104" t="str">
        <f t="shared" si="100"/>
        <v/>
      </c>
      <c r="R40" s="104" t="str">
        <f>IF(LEN(INDEX(Dashboard!D$6:D$505,ROW(R40)-ROW(R$3),1))&lt;=1,"",INDEX(Dashboard!D$6:D$505,ROW(R40)-ROW(R$3),1))</f>
        <v/>
      </c>
      <c r="S40" s="104" t="str">
        <f>IF(LEN(INDEX(Dashboard!E$6:E$505,ROW(S40)-ROW(S$3),1))&lt;=1,"",INDEX(Dashboard!E$6:E$505,ROW(S40)-ROW(S$3),1))</f>
        <v/>
      </c>
      <c r="T40" s="104" t="str">
        <f t="shared" si="101"/>
        <v/>
      </c>
      <c r="U40" s="104" t="str">
        <f t="shared" si="102"/>
        <v/>
      </c>
      <c r="V40" s="104" t="str">
        <f t="shared" si="103"/>
        <v/>
      </c>
      <c r="W40" s="106" t="str">
        <f t="shared" si="104"/>
        <v/>
      </c>
      <c r="X40" s="106" t="str">
        <f t="shared" si="105"/>
        <v/>
      </c>
      <c r="Y40" s="106" t="str">
        <f t="shared" si="106"/>
        <v/>
      </c>
      <c r="Z40" s="106" t="str">
        <f t="shared" si="107"/>
        <v/>
      </c>
      <c r="AA40" s="106" t="str">
        <f t="shared" si="108"/>
        <v/>
      </c>
      <c r="AB40" s="106" t="str">
        <f t="shared" si="109"/>
        <v/>
      </c>
      <c r="AC40" s="106" t="str">
        <f t="shared" si="110"/>
        <v/>
      </c>
      <c r="AD40" s="106" t="str">
        <f t="shared" si="111"/>
        <v/>
      </c>
      <c r="AE40" s="106" t="str">
        <f t="shared" si="112"/>
        <v/>
      </c>
      <c r="AF40" s="106" t="str">
        <f t="shared" si="113"/>
        <v/>
      </c>
      <c r="AG40" s="106" t="str">
        <f t="shared" si="114"/>
        <v/>
      </c>
      <c r="AH40" s="106" t="str">
        <f t="shared" si="115"/>
        <v/>
      </c>
      <c r="AI40" s="106" t="str">
        <f t="shared" si="116"/>
        <v/>
      </c>
      <c r="AJ40" s="106" t="str">
        <f t="shared" si="117"/>
        <v/>
      </c>
      <c r="AK40" s="106" t="str">
        <f t="shared" si="118"/>
        <v/>
      </c>
      <c r="AL40" s="106" t="str">
        <f t="shared" si="119"/>
        <v/>
      </c>
      <c r="AM40" s="106" t="str">
        <f t="shared" si="120"/>
        <v/>
      </c>
      <c r="AN40" s="106" t="str">
        <f t="shared" si="121"/>
        <v/>
      </c>
      <c r="AO40" s="106" t="str">
        <f t="shared" si="122"/>
        <v/>
      </c>
      <c r="AP40" s="106" t="str">
        <f t="shared" si="123"/>
        <v/>
      </c>
      <c r="AQ40" s="106" t="str">
        <f t="shared" si="124"/>
        <v/>
      </c>
      <c r="AR40" s="106" t="str">
        <f t="shared" si="125"/>
        <v/>
      </c>
      <c r="AS40" s="106" t="str">
        <f t="shared" si="126"/>
        <v/>
      </c>
      <c r="AT40" s="106" t="str">
        <f t="shared" si="127"/>
        <v/>
      </c>
      <c r="AU40" s="106" t="str">
        <f t="shared" si="128"/>
        <v/>
      </c>
      <c r="AV40" s="106" t="str">
        <f t="shared" si="129"/>
        <v/>
      </c>
      <c r="AW40" s="106" t="str">
        <f t="shared" si="130"/>
        <v/>
      </c>
      <c r="AX40" s="106" t="str">
        <f t="shared" si="131"/>
        <v/>
      </c>
      <c r="AY40" s="106" t="str">
        <f t="shared" si="132"/>
        <v/>
      </c>
      <c r="AZ40" s="106" t="str">
        <f t="shared" si="133"/>
        <v/>
      </c>
      <c r="BA40" s="106" t="str">
        <f t="shared" si="134"/>
        <v/>
      </c>
      <c r="BB40" s="106" t="str">
        <f t="shared" si="135"/>
        <v/>
      </c>
      <c r="BC40" s="106" t="str">
        <f t="shared" si="136"/>
        <v/>
      </c>
      <c r="BD40" s="180" t="str">
        <f>IF(OR(P40="",BA40=""),"",IF(BB40="",MAX($BA$4:$BA$503)-BA40+1-COUNTIF($BA$4:BA40,BA40)/1000,INDEX($BD$4:$BD$503,BC40,1)-COUNTIF($BA$4:BA40,BA40)/1000000))</f>
        <v/>
      </c>
      <c r="BE40" s="181" t="str">
        <f t="shared" si="137"/>
        <v/>
      </c>
      <c r="BF40" s="181" t="str">
        <f>IFERROR(IF(BB40="",BD40-BE40*100,INDEX($BF$4:$BF$503,BC40,1)-COUNTIF($BA$4:BA40,BA40)/1000000),"")</f>
        <v/>
      </c>
      <c r="BG40" s="179" t="str">
        <f t="shared" si="138"/>
        <v/>
      </c>
      <c r="BI40" s="120" t="str">
        <f t="shared" si="160"/>
        <v/>
      </c>
      <c r="BJ40" s="121" t="str">
        <f t="shared" si="161"/>
        <v/>
      </c>
      <c r="BK40" s="122" t="str">
        <f t="shared" si="162"/>
        <v/>
      </c>
      <c r="BL40" s="122" t="str">
        <f t="shared" si="163"/>
        <v/>
      </c>
      <c r="BM40" s="122" t="str">
        <f t="shared" si="164"/>
        <v/>
      </c>
      <c r="BN40" s="122" t="str">
        <f t="shared" si="165"/>
        <v/>
      </c>
      <c r="BO40" s="122" t="str">
        <f t="shared" si="166"/>
        <v/>
      </c>
      <c r="BP40" s="123" t="str">
        <f t="shared" si="167"/>
        <v/>
      </c>
      <c r="BQ40" s="122" t="str">
        <f t="shared" si="168"/>
        <v/>
      </c>
      <c r="BR40" s="123" t="str">
        <f t="shared" si="169"/>
        <v/>
      </c>
      <c r="BS40" s="123" t="str">
        <f t="shared" si="170"/>
        <v/>
      </c>
      <c r="BU40" s="198" t="str">
        <f t="shared" si="139"/>
        <v>xxx</v>
      </c>
      <c r="BV40" s="193"/>
      <c r="BW40" s="193"/>
      <c r="BX40" s="193"/>
      <c r="BY40" s="193"/>
      <c r="BZ40" s="193"/>
      <c r="CA40" s="193"/>
      <c r="CB40" s="193"/>
      <c r="CC40" s="194"/>
      <c r="CD40" s="194"/>
      <c r="CE40" s="193"/>
      <c r="CF40" s="201">
        <f>IFERROR(IF(ISNUMBER(BV40), IF(ISNUMBER(MATCH(BV40,$BV$4:BV39,0)),INDEX($CF$4:CF39, MATCH(BV40,$BV$4:BV39,0),1),IF(AND(BR40="",INDEX($BR$4:$BR$503,BV40,1)=""),
IF(INDEX($BL$4:$BL$503,BV40,1)="",0,IFERROR(IF(INDEX($BR$4:$BR$503,BW40,1)="es",COUNTIF($BV$4:$BV$503,BW40),0),0)+IF(ISNUMBER(BV40),SUMIFS($CH$4:$CH$503,$BV$4:$BV$503,"&lt;&gt;"&amp;BV40,$BW$4:$BW$503,BV40),0)),0)),0),0)</f>
        <v>0</v>
      </c>
      <c r="CG40" s="193"/>
      <c r="CH40" s="193"/>
      <c r="CI40" s="193"/>
      <c r="CJ40" s="193"/>
      <c r="CK40" s="201">
        <f t="shared" si="88"/>
        <v>1</v>
      </c>
      <c r="CL40" s="193"/>
      <c r="CM40" s="193"/>
      <c r="CN40" s="193"/>
      <c r="CO40" s="193"/>
      <c r="CP40" s="193"/>
      <c r="CQ40" s="193"/>
      <c r="CR40" s="193"/>
      <c r="CT40" s="193"/>
      <c r="CU40" s="193"/>
      <c r="CV40" s="193"/>
      <c r="CW40" s="208"/>
      <c r="CX40" s="208"/>
      <c r="CY40" s="208"/>
      <c r="CZ40" s="208"/>
      <c r="DA40" s="193"/>
      <c r="DC40" s="133" t="str">
        <f>IF(MAX($DC$3:DC39)&lt;$I$2,MAX($DC$3:DC39)+1,"")</f>
        <v/>
      </c>
      <c r="DD40" s="131" t="str">
        <f t="shared" si="156"/>
        <v/>
      </c>
      <c r="DE40" s="131" t="str">
        <f t="shared" si="157"/>
        <v/>
      </c>
      <c r="DF40" s="134" t="str">
        <f t="shared" si="158"/>
        <v/>
      </c>
      <c r="DG40" s="132" t="str">
        <f t="shared" si="159"/>
        <v/>
      </c>
      <c r="DL40" s="107" t="str">
        <f>IF(DM40&lt;&gt;"",MAX($DL$3:DL39)+1,"")</f>
        <v/>
      </c>
      <c r="DM40" s="107" t="str">
        <f>IF(OR(INDEX(Photos!$B$3:$B$502,ROW(DM40)-ROW($DM$3),1)="", ISNUMBER(MATCH(INDEX(Photos!$B$3:$B$502,ROW(DM40)-ROW($DM$3),1),$BJ$4:$BJ$503,0))),"",INDEX(Photos!$B$3:$B$502,ROW(DM40)-ROW($DM$3),1) )</f>
        <v/>
      </c>
      <c r="DN40" s="107" t="str">
        <f t="shared" si="45"/>
        <v/>
      </c>
      <c r="DS40" s="112"/>
      <c r="DT40" s="112"/>
      <c r="DU40" s="111"/>
      <c r="DV40" s="111"/>
      <c r="DW40" s="145"/>
      <c r="DX40" s="111"/>
      <c r="DY40" s="111"/>
      <c r="DZ40" s="111"/>
      <c r="EA40" s="111"/>
      <c r="EB40" s="111"/>
    </row>
    <row r="41" spans="2:132" x14ac:dyDescent="0.25">
      <c r="B41" s="117" t="str">
        <f>IF(P41&lt;&gt;"",MAX(B$3:$B40)+1,"")</f>
        <v/>
      </c>
      <c r="C41" s="141" t="str">
        <f>IF(D41&lt;&gt;"",MAX(C$3:$C40)+1,"")</f>
        <v/>
      </c>
      <c r="D41" s="115" t="str">
        <f>IF(LEN(Q41)&gt;1,IF(ISNUMBER(MATCH(Q41&amp;" ─ "&amp;P41, $D$2:D40,0)),"",P41&amp;" ─ "&amp;Q41),"")</f>
        <v/>
      </c>
      <c r="E41" s="117" t="str">
        <f>IF(F41&lt;&gt;"",MAX($E$3:E40)+1,"")</f>
        <v/>
      </c>
      <c r="F41" s="116" t="str">
        <f>IF(LEN(T41)&gt;1,IF(ISNUMBER(MATCH(T41&amp;" ─ "&amp;P41, $F$2:F40,0)),"",P41&amp;" ─ "&amp;T41),"")</f>
        <v/>
      </c>
      <c r="G41" s="93">
        <v>38</v>
      </c>
      <c r="H41" s="118" t="str">
        <f t="shared" si="179"/>
        <v/>
      </c>
      <c r="I41" s="119" t="str">
        <f>IF(ISNUMBER(SEARCH("─",H41,1)),MAX($I$3:I40)+1,"")</f>
        <v/>
      </c>
      <c r="M41" s="192" t="str">
        <f t="shared" si="98"/>
        <v/>
      </c>
      <c r="N41" s="142" t="str">
        <f t="shared" si="99"/>
        <v/>
      </c>
      <c r="O41" s="102" t="str">
        <f>IF(P41="","",MAX($O$3:O40)+1)</f>
        <v/>
      </c>
      <c r="P41" s="103" t="str">
        <f>IF(LEN(INDEX(Dashboard!B$6:B$505,ROW(P41)-ROW(P$3),1))&lt;=1,"",TRIM(INDEX(Dashboard!B$6:B$505,ROW(P41)-ROW(P$3),1)))</f>
        <v/>
      </c>
      <c r="Q41" s="104" t="str">
        <f t="shared" si="100"/>
        <v/>
      </c>
      <c r="R41" s="104" t="str">
        <f>IF(LEN(INDEX(Dashboard!D$6:D$505,ROW(R41)-ROW(R$3),1))&lt;=1,"",INDEX(Dashboard!D$6:D$505,ROW(R41)-ROW(R$3),1))</f>
        <v/>
      </c>
      <c r="S41" s="104" t="str">
        <f>IF(LEN(INDEX(Dashboard!E$6:E$505,ROW(S41)-ROW(S$3),1))&lt;=1,"",INDEX(Dashboard!E$6:E$505,ROW(S41)-ROW(S$3),1))</f>
        <v/>
      </c>
      <c r="T41" s="104" t="str">
        <f t="shared" si="101"/>
        <v/>
      </c>
      <c r="U41" s="104" t="str">
        <f t="shared" si="102"/>
        <v/>
      </c>
      <c r="V41" s="104" t="str">
        <f t="shared" si="103"/>
        <v/>
      </c>
      <c r="W41" s="106" t="str">
        <f t="shared" si="104"/>
        <v/>
      </c>
      <c r="X41" s="106" t="str">
        <f t="shared" si="105"/>
        <v/>
      </c>
      <c r="Y41" s="106" t="str">
        <f t="shared" si="106"/>
        <v/>
      </c>
      <c r="Z41" s="106" t="str">
        <f t="shared" si="107"/>
        <v/>
      </c>
      <c r="AA41" s="106" t="str">
        <f t="shared" si="108"/>
        <v/>
      </c>
      <c r="AB41" s="106" t="str">
        <f t="shared" si="109"/>
        <v/>
      </c>
      <c r="AC41" s="106" t="str">
        <f t="shared" si="110"/>
        <v/>
      </c>
      <c r="AD41" s="106" t="str">
        <f t="shared" si="111"/>
        <v/>
      </c>
      <c r="AE41" s="106" t="str">
        <f t="shared" si="112"/>
        <v/>
      </c>
      <c r="AF41" s="106" t="str">
        <f t="shared" si="113"/>
        <v/>
      </c>
      <c r="AG41" s="106" t="str">
        <f t="shared" si="114"/>
        <v/>
      </c>
      <c r="AH41" s="106" t="str">
        <f t="shared" si="115"/>
        <v/>
      </c>
      <c r="AI41" s="106" t="str">
        <f t="shared" si="116"/>
        <v/>
      </c>
      <c r="AJ41" s="106" t="str">
        <f t="shared" si="117"/>
        <v/>
      </c>
      <c r="AK41" s="106" t="str">
        <f t="shared" si="118"/>
        <v/>
      </c>
      <c r="AL41" s="106" t="str">
        <f t="shared" si="119"/>
        <v/>
      </c>
      <c r="AM41" s="106" t="str">
        <f t="shared" si="120"/>
        <v/>
      </c>
      <c r="AN41" s="106" t="str">
        <f t="shared" si="121"/>
        <v/>
      </c>
      <c r="AO41" s="106" t="str">
        <f t="shared" si="122"/>
        <v/>
      </c>
      <c r="AP41" s="106" t="str">
        <f t="shared" si="123"/>
        <v/>
      </c>
      <c r="AQ41" s="106" t="str">
        <f t="shared" si="124"/>
        <v/>
      </c>
      <c r="AR41" s="106" t="str">
        <f t="shared" si="125"/>
        <v/>
      </c>
      <c r="AS41" s="106" t="str">
        <f t="shared" si="126"/>
        <v/>
      </c>
      <c r="AT41" s="106" t="str">
        <f t="shared" si="127"/>
        <v/>
      </c>
      <c r="AU41" s="106" t="str">
        <f t="shared" si="128"/>
        <v/>
      </c>
      <c r="AV41" s="106" t="str">
        <f t="shared" si="129"/>
        <v/>
      </c>
      <c r="AW41" s="106" t="str">
        <f t="shared" si="130"/>
        <v/>
      </c>
      <c r="AX41" s="106" t="str">
        <f t="shared" si="131"/>
        <v/>
      </c>
      <c r="AY41" s="106" t="str">
        <f t="shared" si="132"/>
        <v/>
      </c>
      <c r="AZ41" s="106" t="str">
        <f t="shared" si="133"/>
        <v/>
      </c>
      <c r="BA41" s="106" t="str">
        <f t="shared" si="134"/>
        <v/>
      </c>
      <c r="BB41" s="106" t="str">
        <f t="shared" si="135"/>
        <v/>
      </c>
      <c r="BC41" s="106" t="str">
        <f t="shared" si="136"/>
        <v/>
      </c>
      <c r="BD41" s="180" t="str">
        <f>IF(OR(P41="",BA41=""),"",IF(BB41="",MAX($BA$4:$BA$503)-BA41+1-COUNTIF($BA$4:BA41,BA41)/1000,INDEX($BD$4:$BD$503,BC41,1)-COUNTIF($BA$4:BA41,BA41)/1000000))</f>
        <v/>
      </c>
      <c r="BE41" s="181" t="str">
        <f t="shared" si="137"/>
        <v/>
      </c>
      <c r="BF41" s="181" t="str">
        <f>IFERROR(IF(BB41="",BD41-BE41*100,INDEX($BF$4:$BF$503,BC41,1)-COUNTIF($BA$4:BA41,BA41)/1000000),"")</f>
        <v/>
      </c>
      <c r="BG41" s="179" t="str">
        <f t="shared" si="138"/>
        <v/>
      </c>
      <c r="BI41" s="120" t="str">
        <f t="shared" si="160"/>
        <v/>
      </c>
      <c r="BJ41" s="121" t="str">
        <f t="shared" si="161"/>
        <v/>
      </c>
      <c r="BK41" s="122" t="str">
        <f t="shared" si="162"/>
        <v/>
      </c>
      <c r="BL41" s="122" t="str">
        <f t="shared" si="163"/>
        <v/>
      </c>
      <c r="BM41" s="122" t="str">
        <f t="shared" si="164"/>
        <v/>
      </c>
      <c r="BN41" s="122" t="str">
        <f t="shared" si="165"/>
        <v/>
      </c>
      <c r="BO41" s="122" t="str">
        <f t="shared" si="166"/>
        <v/>
      </c>
      <c r="BP41" s="123" t="str">
        <f t="shared" si="167"/>
        <v/>
      </c>
      <c r="BQ41" s="122" t="str">
        <f t="shared" si="168"/>
        <v/>
      </c>
      <c r="BR41" s="123" t="str">
        <f t="shared" si="169"/>
        <v/>
      </c>
      <c r="BS41" s="123" t="str">
        <f t="shared" si="170"/>
        <v/>
      </c>
      <c r="BU41" s="198" t="str">
        <f t="shared" si="139"/>
        <v>xxx</v>
      </c>
      <c r="BV41" s="193"/>
      <c r="BW41" s="193"/>
      <c r="BX41" s="193"/>
      <c r="BY41" s="193"/>
      <c r="BZ41" s="193"/>
      <c r="CA41" s="193"/>
      <c r="CB41" s="193"/>
      <c r="CC41" s="194"/>
      <c r="CD41" s="194"/>
      <c r="CE41" s="193"/>
      <c r="CF41" s="201">
        <f>IFERROR(IF(ISNUMBER(BV41), IF(ISNUMBER(MATCH(BV41,$BV$4:BV40,0)),INDEX($CF$4:CF40, MATCH(BV41,$BV$4:BV40,0),1),IF(AND(BR41="",INDEX($BR$4:$BR$503,BV41,1)=""),
IF(INDEX($BL$4:$BL$503,BV41,1)="",0,IFERROR(IF(INDEX($BR$4:$BR$503,BW41,1)="es",COUNTIF($BV$4:$BV$503,BW41),0),0)+IF(ISNUMBER(BV41),SUMIFS($CH$4:$CH$503,$BV$4:$BV$503,"&lt;&gt;"&amp;BV41,$BW$4:$BW$503,BV41),0)),0)),0),0)</f>
        <v>0</v>
      </c>
      <c r="CG41" s="193"/>
      <c r="CH41" s="193"/>
      <c r="CI41" s="193"/>
      <c r="CJ41" s="193"/>
      <c r="CK41" s="201">
        <f t="shared" si="88"/>
        <v>1</v>
      </c>
      <c r="CL41" s="193"/>
      <c r="CM41" s="193"/>
      <c r="CN41" s="193"/>
      <c r="CO41" s="193"/>
      <c r="CP41" s="193"/>
      <c r="CQ41" s="193"/>
      <c r="CR41" s="193"/>
      <c r="CT41" s="193"/>
      <c r="CU41" s="193"/>
      <c r="CV41" s="193"/>
      <c r="CW41" s="208"/>
      <c r="CX41" s="208"/>
      <c r="CY41" s="208"/>
      <c r="CZ41" s="208"/>
      <c r="DA41" s="193"/>
      <c r="DC41" s="133" t="str">
        <f>IF(MAX($DC$3:DC40)&lt;$I$2,MAX($DC$3:DC40)+1,"")</f>
        <v/>
      </c>
      <c r="DD41" s="131" t="str">
        <f t="shared" si="156"/>
        <v/>
      </c>
      <c r="DE41" s="131" t="str">
        <f t="shared" si="157"/>
        <v/>
      </c>
      <c r="DF41" s="134" t="str">
        <f t="shared" si="158"/>
        <v/>
      </c>
      <c r="DG41" s="132" t="str">
        <f t="shared" si="159"/>
        <v/>
      </c>
      <c r="DL41" s="107" t="str">
        <f>IF(DM41&lt;&gt;"",MAX($DL$3:DL40)+1,"")</f>
        <v/>
      </c>
      <c r="DM41" s="107" t="str">
        <f>IF(OR(INDEX(Photos!$B$3:$B$502,ROW(DM41)-ROW($DM$3),1)="", ISNUMBER(MATCH(INDEX(Photos!$B$3:$B$502,ROW(DM41)-ROW($DM$3),1),$BJ$4:$BJ$503,0))),"",INDEX(Photos!$B$3:$B$502,ROW(DM41)-ROW($DM$3),1) )</f>
        <v/>
      </c>
      <c r="DN41" s="107" t="str">
        <f t="shared" si="45"/>
        <v/>
      </c>
      <c r="DS41" s="112"/>
      <c r="DT41" s="112"/>
      <c r="DU41" s="111"/>
      <c r="DV41" s="111"/>
      <c r="DW41" s="145"/>
      <c r="DX41" s="111"/>
      <c r="DY41" s="111"/>
      <c r="DZ41" s="111"/>
      <c r="EA41" s="111"/>
      <c r="EB41" s="111"/>
    </row>
    <row r="42" spans="2:132" x14ac:dyDescent="0.25">
      <c r="B42" s="117" t="str">
        <f>IF(P42&lt;&gt;"",MAX(B$3:$B41)+1,"")</f>
        <v/>
      </c>
      <c r="C42" s="141" t="str">
        <f>IF(D42&lt;&gt;"",MAX(C$3:$C41)+1,"")</f>
        <v/>
      </c>
      <c r="D42" s="115" t="str">
        <f>IF(LEN(Q42)&gt;1,IF(ISNUMBER(MATCH(Q42&amp;" ─ "&amp;P42, $D$2:D41,0)),"",P42&amp;" ─ "&amp;Q42),"")</f>
        <v/>
      </c>
      <c r="E42" s="117" t="str">
        <f>IF(F42&lt;&gt;"",MAX($E$3:E41)+1,"")</f>
        <v/>
      </c>
      <c r="F42" s="116" t="str">
        <f>IF(LEN(T42)&gt;1,IF(ISNUMBER(MATCH(T42&amp;" ─ "&amp;P42, $F$2:F41,0)),"",P42&amp;" ─ "&amp;T42),"")</f>
        <v/>
      </c>
      <c r="G42" s="93">
        <v>39</v>
      </c>
      <c r="H42" s="118" t="str">
        <f t="shared" si="179"/>
        <v/>
      </c>
      <c r="I42" s="119" t="str">
        <f>IF(ISNUMBER(SEARCH("─",H42,1)),MAX($I$3:I41)+1,"")</f>
        <v/>
      </c>
      <c r="M42" s="192" t="str">
        <f t="shared" si="98"/>
        <v/>
      </c>
      <c r="N42" s="142" t="str">
        <f t="shared" si="99"/>
        <v/>
      </c>
      <c r="O42" s="102" t="str">
        <f>IF(P42="","",MAX($O$3:O41)+1)</f>
        <v/>
      </c>
      <c r="P42" s="103" t="str">
        <f>IF(LEN(INDEX(Dashboard!B$6:B$505,ROW(P42)-ROW(P$3),1))&lt;=1,"",TRIM(INDEX(Dashboard!B$6:B$505,ROW(P42)-ROW(P$3),1)))</f>
        <v/>
      </c>
      <c r="Q42" s="104" t="str">
        <f t="shared" si="100"/>
        <v/>
      </c>
      <c r="R42" s="104" t="str">
        <f>IF(LEN(INDEX(Dashboard!D$6:D$505,ROW(R42)-ROW(R$3),1))&lt;=1,"",INDEX(Dashboard!D$6:D$505,ROW(R42)-ROW(R$3),1))</f>
        <v/>
      </c>
      <c r="S42" s="104" t="str">
        <f>IF(LEN(INDEX(Dashboard!E$6:E$505,ROW(S42)-ROW(S$3),1))&lt;=1,"",INDEX(Dashboard!E$6:E$505,ROW(S42)-ROW(S$3),1))</f>
        <v/>
      </c>
      <c r="T42" s="104" t="str">
        <f t="shared" si="101"/>
        <v/>
      </c>
      <c r="U42" s="104" t="str">
        <f t="shared" si="102"/>
        <v/>
      </c>
      <c r="V42" s="104" t="str">
        <f t="shared" si="103"/>
        <v/>
      </c>
      <c r="W42" s="106" t="str">
        <f t="shared" si="104"/>
        <v/>
      </c>
      <c r="X42" s="106" t="str">
        <f t="shared" si="105"/>
        <v/>
      </c>
      <c r="Y42" s="106" t="str">
        <f t="shared" si="106"/>
        <v/>
      </c>
      <c r="Z42" s="106" t="str">
        <f t="shared" si="107"/>
        <v/>
      </c>
      <c r="AA42" s="106" t="str">
        <f t="shared" si="108"/>
        <v/>
      </c>
      <c r="AB42" s="106" t="str">
        <f t="shared" si="109"/>
        <v/>
      </c>
      <c r="AC42" s="106" t="str">
        <f t="shared" si="110"/>
        <v/>
      </c>
      <c r="AD42" s="106" t="str">
        <f t="shared" si="111"/>
        <v/>
      </c>
      <c r="AE42" s="106" t="str">
        <f t="shared" si="112"/>
        <v/>
      </c>
      <c r="AF42" s="106" t="str">
        <f t="shared" si="113"/>
        <v/>
      </c>
      <c r="AG42" s="106" t="str">
        <f t="shared" si="114"/>
        <v/>
      </c>
      <c r="AH42" s="106" t="str">
        <f t="shared" si="115"/>
        <v/>
      </c>
      <c r="AI42" s="106" t="str">
        <f t="shared" si="116"/>
        <v/>
      </c>
      <c r="AJ42" s="106" t="str">
        <f t="shared" si="117"/>
        <v/>
      </c>
      <c r="AK42" s="106" t="str">
        <f t="shared" si="118"/>
        <v/>
      </c>
      <c r="AL42" s="106" t="str">
        <f t="shared" si="119"/>
        <v/>
      </c>
      <c r="AM42" s="106" t="str">
        <f t="shared" si="120"/>
        <v/>
      </c>
      <c r="AN42" s="106" t="str">
        <f t="shared" si="121"/>
        <v/>
      </c>
      <c r="AO42" s="106" t="str">
        <f t="shared" si="122"/>
        <v/>
      </c>
      <c r="AP42" s="106" t="str">
        <f t="shared" si="123"/>
        <v/>
      </c>
      <c r="AQ42" s="106" t="str">
        <f t="shared" si="124"/>
        <v/>
      </c>
      <c r="AR42" s="106" t="str">
        <f t="shared" si="125"/>
        <v/>
      </c>
      <c r="AS42" s="106" t="str">
        <f t="shared" si="126"/>
        <v/>
      </c>
      <c r="AT42" s="106" t="str">
        <f t="shared" si="127"/>
        <v/>
      </c>
      <c r="AU42" s="106" t="str">
        <f t="shared" si="128"/>
        <v/>
      </c>
      <c r="AV42" s="106" t="str">
        <f t="shared" si="129"/>
        <v/>
      </c>
      <c r="AW42" s="106" t="str">
        <f t="shared" si="130"/>
        <v/>
      </c>
      <c r="AX42" s="106" t="str">
        <f t="shared" si="131"/>
        <v/>
      </c>
      <c r="AY42" s="106" t="str">
        <f t="shared" si="132"/>
        <v/>
      </c>
      <c r="AZ42" s="106" t="str">
        <f t="shared" si="133"/>
        <v/>
      </c>
      <c r="BA42" s="106" t="str">
        <f t="shared" si="134"/>
        <v/>
      </c>
      <c r="BB42" s="106" t="str">
        <f t="shared" si="135"/>
        <v/>
      </c>
      <c r="BC42" s="106" t="str">
        <f t="shared" si="136"/>
        <v/>
      </c>
      <c r="BD42" s="180" t="str">
        <f>IF(OR(P42="",BA42=""),"",IF(BB42="",MAX($BA$4:$BA$503)-BA42+1-COUNTIF($BA$4:BA42,BA42)/1000,INDEX($BD$4:$BD$503,BC42,1)-COUNTIF($BA$4:BA42,BA42)/1000000))</f>
        <v/>
      </c>
      <c r="BE42" s="181" t="str">
        <f t="shared" si="137"/>
        <v/>
      </c>
      <c r="BF42" s="181" t="str">
        <f>IFERROR(IF(BB42="",BD42-BE42*100,INDEX($BF$4:$BF$503,BC42,1)-COUNTIF($BA$4:BA42,BA42)/1000000),"")</f>
        <v/>
      </c>
      <c r="BG42" s="179" t="str">
        <f t="shared" si="138"/>
        <v/>
      </c>
      <c r="BI42" s="120" t="str">
        <f t="shared" si="160"/>
        <v/>
      </c>
      <c r="BJ42" s="121" t="str">
        <f t="shared" si="161"/>
        <v/>
      </c>
      <c r="BK42" s="122" t="str">
        <f t="shared" si="162"/>
        <v/>
      </c>
      <c r="BL42" s="122" t="str">
        <f t="shared" si="163"/>
        <v/>
      </c>
      <c r="BM42" s="122" t="str">
        <f t="shared" si="164"/>
        <v/>
      </c>
      <c r="BN42" s="122" t="str">
        <f t="shared" si="165"/>
        <v/>
      </c>
      <c r="BO42" s="122" t="str">
        <f t="shared" si="166"/>
        <v/>
      </c>
      <c r="BP42" s="123" t="str">
        <f t="shared" si="167"/>
        <v/>
      </c>
      <c r="BQ42" s="122" t="str">
        <f t="shared" si="168"/>
        <v/>
      </c>
      <c r="BR42" s="123" t="str">
        <f t="shared" si="169"/>
        <v/>
      </c>
      <c r="BS42" s="123" t="str">
        <f t="shared" si="170"/>
        <v/>
      </c>
      <c r="BU42" s="198" t="str">
        <f t="shared" si="139"/>
        <v>xxx</v>
      </c>
      <c r="BV42" s="193"/>
      <c r="BW42" s="193"/>
      <c r="BX42" s="193"/>
      <c r="BY42" s="193"/>
      <c r="BZ42" s="193"/>
      <c r="CA42" s="193"/>
      <c r="CB42" s="193"/>
      <c r="CC42" s="194"/>
      <c r="CD42" s="194"/>
      <c r="CE42" s="193"/>
      <c r="CF42" s="201">
        <f>IFERROR(IF(ISNUMBER(BV42), IF(ISNUMBER(MATCH(BV42,$BV$4:BV41,0)),INDEX($CF$4:CF41, MATCH(BV42,$BV$4:BV41,0),1),IF(AND(BR42="",INDEX($BR$4:$BR$503,BV42,1)=""),
IF(INDEX($BL$4:$BL$503,BV42,1)="",0,IFERROR(IF(INDEX($BR$4:$BR$503,BW42,1)="es",COUNTIF($BV$4:$BV$503,BW42),0),0)+IF(ISNUMBER(BV42),SUMIFS($CH$4:$CH$503,$BV$4:$BV$503,"&lt;&gt;"&amp;BV42,$BW$4:$BW$503,BV42),0)),0)),0),0)</f>
        <v>0</v>
      </c>
      <c r="CG42" s="193"/>
      <c r="CH42" s="193"/>
      <c r="CI42" s="193"/>
      <c r="CJ42" s="193"/>
      <c r="CK42" s="201">
        <f t="shared" si="88"/>
        <v>1</v>
      </c>
      <c r="CL42" s="193"/>
      <c r="CM42" s="193"/>
      <c r="CN42" s="193"/>
      <c r="CO42" s="193"/>
      <c r="CP42" s="193"/>
      <c r="CQ42" s="193"/>
      <c r="CR42" s="193"/>
      <c r="CT42" s="193"/>
      <c r="CU42" s="193"/>
      <c r="CV42" s="193"/>
      <c r="CW42" s="208"/>
      <c r="CX42" s="208"/>
      <c r="CY42" s="208"/>
      <c r="CZ42" s="208"/>
      <c r="DA42" s="193"/>
      <c r="DC42" s="133" t="str">
        <f>IF(MAX($DC$3:DC41)&lt;$I$2,MAX($DC$3:DC41)+1,"")</f>
        <v/>
      </c>
      <c r="DD42" s="131" t="str">
        <f t="shared" si="156"/>
        <v/>
      </c>
      <c r="DE42" s="131" t="str">
        <f t="shared" si="157"/>
        <v/>
      </c>
      <c r="DF42" s="134" t="str">
        <f t="shared" si="158"/>
        <v/>
      </c>
      <c r="DG42" s="132" t="str">
        <f t="shared" si="159"/>
        <v/>
      </c>
      <c r="DL42" s="107" t="str">
        <f>IF(DM42&lt;&gt;"",MAX($DL$3:DL41)+1,"")</f>
        <v/>
      </c>
      <c r="DM42" s="107" t="str">
        <f>IF(OR(INDEX(Photos!$B$3:$B$502,ROW(DM42)-ROW($DM$3),1)="", ISNUMBER(MATCH(INDEX(Photos!$B$3:$B$502,ROW(DM42)-ROW($DM$3),1),$BJ$4:$BJ$503,0))),"",INDEX(Photos!$B$3:$B$502,ROW(DM42)-ROW($DM$3),1) )</f>
        <v/>
      </c>
      <c r="DN42" s="107" t="str">
        <f t="shared" si="45"/>
        <v/>
      </c>
      <c r="DS42" s="112"/>
      <c r="DT42" s="112"/>
      <c r="DU42" s="111"/>
      <c r="DV42" s="111"/>
      <c r="DW42" s="145"/>
      <c r="DX42" s="111"/>
      <c r="DY42" s="111"/>
      <c r="DZ42" s="111"/>
      <c r="EA42" s="111"/>
      <c r="EB42" s="111"/>
    </row>
    <row r="43" spans="2:132" x14ac:dyDescent="0.25">
      <c r="B43" s="117" t="str">
        <f>IF(P43&lt;&gt;"",MAX(B$3:$B42)+1,"")</f>
        <v/>
      </c>
      <c r="C43" s="141" t="str">
        <f>IF(D43&lt;&gt;"",MAX(C$3:$C42)+1,"")</f>
        <v/>
      </c>
      <c r="D43" s="115" t="str">
        <f>IF(LEN(Q43)&gt;1,IF(ISNUMBER(MATCH(Q43&amp;" ─ "&amp;P43, $D$2:D42,0)),"",P43&amp;" ─ "&amp;Q43),"")</f>
        <v/>
      </c>
      <c r="E43" s="117" t="str">
        <f>IF(F43&lt;&gt;"",MAX($E$3:E42)+1,"")</f>
        <v/>
      </c>
      <c r="F43" s="116" t="str">
        <f>IF(LEN(T43)&gt;1,IF(ISNUMBER(MATCH(T43&amp;" ─ "&amp;P43, $F$2:F42,0)),"",P43&amp;" ─ "&amp;T43),"")</f>
        <v/>
      </c>
      <c r="G43" s="93">
        <v>40</v>
      </c>
      <c r="H43" s="118" t="str">
        <f t="shared" si="179"/>
        <v/>
      </c>
      <c r="I43" s="119" t="str">
        <f>IF(ISNUMBER(SEARCH("─",H43,1)),MAX($I$3:I42)+1,"")</f>
        <v/>
      </c>
      <c r="M43" s="192" t="str">
        <f t="shared" si="98"/>
        <v/>
      </c>
      <c r="N43" s="142" t="str">
        <f t="shared" si="99"/>
        <v/>
      </c>
      <c r="O43" s="102" t="str">
        <f>IF(P43="","",MAX($O$3:O42)+1)</f>
        <v/>
      </c>
      <c r="P43" s="103" t="str">
        <f>IF(LEN(INDEX(Dashboard!B$6:B$505,ROW(P43)-ROW(P$3),1))&lt;=1,"",TRIM(INDEX(Dashboard!B$6:B$505,ROW(P43)-ROW(P$3),1)))</f>
        <v/>
      </c>
      <c r="Q43" s="104" t="str">
        <f t="shared" si="100"/>
        <v/>
      </c>
      <c r="R43" s="104" t="str">
        <f>IF(LEN(INDEX(Dashboard!D$6:D$505,ROW(R43)-ROW(R$3),1))&lt;=1,"",INDEX(Dashboard!D$6:D$505,ROW(R43)-ROW(R$3),1))</f>
        <v/>
      </c>
      <c r="S43" s="104" t="str">
        <f>IF(LEN(INDEX(Dashboard!E$6:E$505,ROW(S43)-ROW(S$3),1))&lt;=1,"",INDEX(Dashboard!E$6:E$505,ROW(S43)-ROW(S$3),1))</f>
        <v/>
      </c>
      <c r="T43" s="104" t="str">
        <f t="shared" si="101"/>
        <v/>
      </c>
      <c r="U43" s="104" t="str">
        <f t="shared" si="102"/>
        <v/>
      </c>
      <c r="V43" s="104" t="str">
        <f t="shared" si="103"/>
        <v/>
      </c>
      <c r="W43" s="106" t="str">
        <f t="shared" si="104"/>
        <v/>
      </c>
      <c r="X43" s="106" t="str">
        <f t="shared" si="105"/>
        <v/>
      </c>
      <c r="Y43" s="106" t="str">
        <f t="shared" si="106"/>
        <v/>
      </c>
      <c r="Z43" s="106" t="str">
        <f t="shared" si="107"/>
        <v/>
      </c>
      <c r="AA43" s="106" t="str">
        <f t="shared" si="108"/>
        <v/>
      </c>
      <c r="AB43" s="106" t="str">
        <f t="shared" si="109"/>
        <v/>
      </c>
      <c r="AC43" s="106" t="str">
        <f t="shared" si="110"/>
        <v/>
      </c>
      <c r="AD43" s="106" t="str">
        <f t="shared" si="111"/>
        <v/>
      </c>
      <c r="AE43" s="106" t="str">
        <f t="shared" si="112"/>
        <v/>
      </c>
      <c r="AF43" s="106" t="str">
        <f t="shared" si="113"/>
        <v/>
      </c>
      <c r="AG43" s="106" t="str">
        <f t="shared" si="114"/>
        <v/>
      </c>
      <c r="AH43" s="106" t="str">
        <f t="shared" si="115"/>
        <v/>
      </c>
      <c r="AI43" s="106" t="str">
        <f t="shared" si="116"/>
        <v/>
      </c>
      <c r="AJ43" s="106" t="str">
        <f t="shared" si="117"/>
        <v/>
      </c>
      <c r="AK43" s="106" t="str">
        <f t="shared" si="118"/>
        <v/>
      </c>
      <c r="AL43" s="106" t="str">
        <f t="shared" si="119"/>
        <v/>
      </c>
      <c r="AM43" s="106" t="str">
        <f t="shared" si="120"/>
        <v/>
      </c>
      <c r="AN43" s="106" t="str">
        <f t="shared" si="121"/>
        <v/>
      </c>
      <c r="AO43" s="106" t="str">
        <f t="shared" si="122"/>
        <v/>
      </c>
      <c r="AP43" s="106" t="str">
        <f t="shared" si="123"/>
        <v/>
      </c>
      <c r="AQ43" s="106" t="str">
        <f t="shared" si="124"/>
        <v/>
      </c>
      <c r="AR43" s="106" t="str">
        <f t="shared" si="125"/>
        <v/>
      </c>
      <c r="AS43" s="106" t="str">
        <f t="shared" si="126"/>
        <v/>
      </c>
      <c r="AT43" s="106" t="str">
        <f t="shared" si="127"/>
        <v/>
      </c>
      <c r="AU43" s="106" t="str">
        <f t="shared" si="128"/>
        <v/>
      </c>
      <c r="AV43" s="106" t="str">
        <f t="shared" si="129"/>
        <v/>
      </c>
      <c r="AW43" s="106" t="str">
        <f t="shared" si="130"/>
        <v/>
      </c>
      <c r="AX43" s="106" t="str">
        <f t="shared" si="131"/>
        <v/>
      </c>
      <c r="AY43" s="106" t="str">
        <f t="shared" si="132"/>
        <v/>
      </c>
      <c r="AZ43" s="106" t="str">
        <f t="shared" si="133"/>
        <v/>
      </c>
      <c r="BA43" s="106" t="str">
        <f t="shared" si="134"/>
        <v/>
      </c>
      <c r="BB43" s="106" t="str">
        <f t="shared" si="135"/>
        <v/>
      </c>
      <c r="BC43" s="106" t="str">
        <f t="shared" si="136"/>
        <v/>
      </c>
      <c r="BD43" s="180" t="str">
        <f>IF(OR(P43="",BA43=""),"",IF(BB43="",MAX($BA$4:$BA$503)-BA43+1-COUNTIF($BA$4:BA43,BA43)/1000,INDEX($BD$4:$BD$503,BC43,1)-COUNTIF($BA$4:BA43,BA43)/1000000))</f>
        <v/>
      </c>
      <c r="BE43" s="181" t="str">
        <f t="shared" si="137"/>
        <v/>
      </c>
      <c r="BF43" s="181" t="str">
        <f>IFERROR(IF(BB43="",BD43-BE43*100,INDEX($BF$4:$BF$503,BC43,1)-COUNTIF($BA$4:BA43,BA43)/1000000),"")</f>
        <v/>
      </c>
      <c r="BG43" s="179" t="str">
        <f t="shared" si="138"/>
        <v/>
      </c>
      <c r="BI43" s="120" t="str">
        <f t="shared" si="160"/>
        <v/>
      </c>
      <c r="BJ43" s="121" t="str">
        <f t="shared" si="161"/>
        <v/>
      </c>
      <c r="BK43" s="122" t="str">
        <f t="shared" si="162"/>
        <v/>
      </c>
      <c r="BL43" s="122" t="str">
        <f t="shared" si="163"/>
        <v/>
      </c>
      <c r="BM43" s="122" t="str">
        <f t="shared" si="164"/>
        <v/>
      </c>
      <c r="BN43" s="122" t="str">
        <f t="shared" si="165"/>
        <v/>
      </c>
      <c r="BO43" s="122" t="str">
        <f t="shared" si="166"/>
        <v/>
      </c>
      <c r="BP43" s="123" t="str">
        <f t="shared" si="167"/>
        <v/>
      </c>
      <c r="BQ43" s="122" t="str">
        <f t="shared" si="168"/>
        <v/>
      </c>
      <c r="BR43" s="123" t="str">
        <f t="shared" si="169"/>
        <v/>
      </c>
      <c r="BS43" s="123" t="str">
        <f t="shared" si="170"/>
        <v/>
      </c>
      <c r="BU43" s="198" t="str">
        <f t="shared" si="139"/>
        <v>xxx</v>
      </c>
      <c r="BV43" s="193"/>
      <c r="BW43" s="193"/>
      <c r="BX43" s="193"/>
      <c r="BY43" s="193"/>
      <c r="BZ43" s="193"/>
      <c r="CA43" s="193"/>
      <c r="CB43" s="193"/>
      <c r="CC43" s="194"/>
      <c r="CD43" s="194"/>
      <c r="CE43" s="193"/>
      <c r="CF43" s="201">
        <f>IFERROR(IF(ISNUMBER(BV43), IF(ISNUMBER(MATCH(BV43,$BV$4:BV42,0)),INDEX($CF$4:CF42, MATCH(BV43,$BV$4:BV42,0),1),IF(AND(BR43="",INDEX($BR$4:$BR$503,BV43,1)=""),
IF(INDEX($BL$4:$BL$503,BV43,1)="",0,IFERROR(IF(INDEX($BR$4:$BR$503,BW43,1)="es",COUNTIF($BV$4:$BV$503,BW43),0),0)+IF(ISNUMBER(BV43),SUMIFS($CH$4:$CH$503,$BV$4:$BV$503,"&lt;&gt;"&amp;BV43,$BW$4:$BW$503,BV43),0)),0)),0),0)</f>
        <v>0</v>
      </c>
      <c r="CG43" s="193"/>
      <c r="CH43" s="193"/>
      <c r="CI43" s="193"/>
      <c r="CJ43" s="193"/>
      <c r="CK43" s="201">
        <f t="shared" si="88"/>
        <v>1</v>
      </c>
      <c r="CL43" s="193"/>
      <c r="CM43" s="193"/>
      <c r="CN43" s="193"/>
      <c r="CO43" s="193"/>
      <c r="CP43" s="193"/>
      <c r="CQ43" s="193"/>
      <c r="CR43" s="193"/>
      <c r="CT43" s="193"/>
      <c r="CU43" s="193"/>
      <c r="CV43" s="193"/>
      <c r="CW43" s="208"/>
      <c r="CX43" s="208"/>
      <c r="CY43" s="208"/>
      <c r="CZ43" s="208"/>
      <c r="DA43" s="193"/>
      <c r="DC43" s="133" t="str">
        <f>IF(MAX($DC$3:DC42)&lt;$I$2,MAX($DC$3:DC42)+1,"")</f>
        <v/>
      </c>
      <c r="DD43" s="131" t="str">
        <f t="shared" si="156"/>
        <v/>
      </c>
      <c r="DE43" s="131" t="str">
        <f t="shared" si="157"/>
        <v/>
      </c>
      <c r="DF43" s="134" t="str">
        <f t="shared" si="158"/>
        <v/>
      </c>
      <c r="DG43" s="132" t="str">
        <f t="shared" si="159"/>
        <v/>
      </c>
      <c r="DL43" s="107" t="str">
        <f>IF(DM43&lt;&gt;"",MAX($DL$3:DL42)+1,"")</f>
        <v/>
      </c>
      <c r="DM43" s="107" t="str">
        <f>IF(OR(INDEX(Photos!$B$3:$B$502,ROW(DM43)-ROW($DM$3),1)="", ISNUMBER(MATCH(INDEX(Photos!$B$3:$B$502,ROW(DM43)-ROW($DM$3),1),$BJ$4:$BJ$503,0))),"",INDEX(Photos!$B$3:$B$502,ROW(DM43)-ROW($DM$3),1) )</f>
        <v/>
      </c>
      <c r="DN43" s="107" t="str">
        <f t="shared" si="45"/>
        <v/>
      </c>
      <c r="DS43" s="112"/>
      <c r="DT43" s="112"/>
      <c r="DU43" s="111"/>
      <c r="DV43" s="111"/>
      <c r="DW43" s="145"/>
      <c r="DX43" s="111"/>
      <c r="DY43" s="111"/>
      <c r="DZ43" s="111"/>
      <c r="EA43" s="111"/>
      <c r="EB43" s="111"/>
    </row>
    <row r="44" spans="2:132" x14ac:dyDescent="0.25">
      <c r="B44" s="117" t="str">
        <f>IF(P44&lt;&gt;"",MAX(B$3:$B43)+1,"")</f>
        <v/>
      </c>
      <c r="C44" s="141" t="str">
        <f>IF(D44&lt;&gt;"",MAX(C$3:$C43)+1,"")</f>
        <v/>
      </c>
      <c r="D44" s="115" t="str">
        <f>IF(LEN(Q44)&gt;1,IF(ISNUMBER(MATCH(Q44&amp;" ─ "&amp;P44, $D$2:D43,0)),"",P44&amp;" ─ "&amp;Q44),"")</f>
        <v/>
      </c>
      <c r="E44" s="117" t="str">
        <f>IF(F44&lt;&gt;"",MAX($E$3:E43)+1,"")</f>
        <v/>
      </c>
      <c r="F44" s="116" t="str">
        <f>IF(LEN(T44)&gt;1,IF(ISNUMBER(MATCH(T44&amp;" ─ "&amp;P44, $F$2:F43,0)),"",P44&amp;" ─ "&amp;T44),"")</f>
        <v/>
      </c>
      <c r="G44" s="93">
        <v>41</v>
      </c>
      <c r="H44" s="118" t="str">
        <f t="shared" si="179"/>
        <v/>
      </c>
      <c r="I44" s="119" t="str">
        <f>IF(ISNUMBER(SEARCH("─",H44,1)),MAX($I$3:I43)+1,"")</f>
        <v/>
      </c>
      <c r="M44" s="192" t="str">
        <f t="shared" si="98"/>
        <v/>
      </c>
      <c r="N44" s="142" t="str">
        <f t="shared" si="99"/>
        <v/>
      </c>
      <c r="O44" s="102" t="str">
        <f>IF(P44="","",MAX($O$3:O43)+1)</f>
        <v/>
      </c>
      <c r="P44" s="103" t="str">
        <f>IF(LEN(INDEX(Dashboard!B$6:B$505,ROW(P44)-ROW(P$3),1))&lt;=1,"",TRIM(INDEX(Dashboard!B$6:B$505,ROW(P44)-ROW(P$3),1)))</f>
        <v/>
      </c>
      <c r="Q44" s="104" t="str">
        <f t="shared" si="100"/>
        <v/>
      </c>
      <c r="R44" s="104" t="str">
        <f>IF(LEN(INDEX(Dashboard!D$6:D$505,ROW(R44)-ROW(R$3),1))&lt;=1,"",INDEX(Dashboard!D$6:D$505,ROW(R44)-ROW(R$3),1))</f>
        <v/>
      </c>
      <c r="S44" s="104" t="str">
        <f>IF(LEN(INDEX(Dashboard!E$6:E$505,ROW(S44)-ROW(S$3),1))&lt;=1,"",INDEX(Dashboard!E$6:E$505,ROW(S44)-ROW(S$3),1))</f>
        <v/>
      </c>
      <c r="T44" s="104" t="str">
        <f t="shared" si="101"/>
        <v/>
      </c>
      <c r="U44" s="104" t="str">
        <f t="shared" si="102"/>
        <v/>
      </c>
      <c r="V44" s="104" t="str">
        <f t="shared" si="103"/>
        <v/>
      </c>
      <c r="W44" s="106" t="str">
        <f t="shared" si="104"/>
        <v/>
      </c>
      <c r="X44" s="106" t="str">
        <f t="shared" si="105"/>
        <v/>
      </c>
      <c r="Y44" s="106" t="str">
        <f t="shared" si="106"/>
        <v/>
      </c>
      <c r="Z44" s="106" t="str">
        <f t="shared" si="107"/>
        <v/>
      </c>
      <c r="AA44" s="106" t="str">
        <f t="shared" si="108"/>
        <v/>
      </c>
      <c r="AB44" s="106" t="str">
        <f t="shared" si="109"/>
        <v/>
      </c>
      <c r="AC44" s="106" t="str">
        <f t="shared" si="110"/>
        <v/>
      </c>
      <c r="AD44" s="106" t="str">
        <f t="shared" si="111"/>
        <v/>
      </c>
      <c r="AE44" s="106" t="str">
        <f t="shared" si="112"/>
        <v/>
      </c>
      <c r="AF44" s="106" t="str">
        <f t="shared" si="113"/>
        <v/>
      </c>
      <c r="AG44" s="106" t="str">
        <f t="shared" si="114"/>
        <v/>
      </c>
      <c r="AH44" s="106" t="str">
        <f t="shared" si="115"/>
        <v/>
      </c>
      <c r="AI44" s="106" t="str">
        <f t="shared" si="116"/>
        <v/>
      </c>
      <c r="AJ44" s="106" t="str">
        <f t="shared" si="117"/>
        <v/>
      </c>
      <c r="AK44" s="106" t="str">
        <f t="shared" si="118"/>
        <v/>
      </c>
      <c r="AL44" s="106" t="str">
        <f t="shared" si="119"/>
        <v/>
      </c>
      <c r="AM44" s="106" t="str">
        <f t="shared" si="120"/>
        <v/>
      </c>
      <c r="AN44" s="106" t="str">
        <f t="shared" si="121"/>
        <v/>
      </c>
      <c r="AO44" s="106" t="str">
        <f t="shared" si="122"/>
        <v/>
      </c>
      <c r="AP44" s="106" t="str">
        <f t="shared" si="123"/>
        <v/>
      </c>
      <c r="AQ44" s="106" t="str">
        <f t="shared" si="124"/>
        <v/>
      </c>
      <c r="AR44" s="106" t="str">
        <f t="shared" si="125"/>
        <v/>
      </c>
      <c r="AS44" s="106" t="str">
        <f t="shared" si="126"/>
        <v/>
      </c>
      <c r="AT44" s="106" t="str">
        <f t="shared" si="127"/>
        <v/>
      </c>
      <c r="AU44" s="106" t="str">
        <f t="shared" si="128"/>
        <v/>
      </c>
      <c r="AV44" s="106" t="str">
        <f t="shared" si="129"/>
        <v/>
      </c>
      <c r="AW44" s="106" t="str">
        <f t="shared" si="130"/>
        <v/>
      </c>
      <c r="AX44" s="106" t="str">
        <f t="shared" si="131"/>
        <v/>
      </c>
      <c r="AY44" s="106" t="str">
        <f t="shared" si="132"/>
        <v/>
      </c>
      <c r="AZ44" s="106" t="str">
        <f t="shared" si="133"/>
        <v/>
      </c>
      <c r="BA44" s="106" t="str">
        <f t="shared" si="134"/>
        <v/>
      </c>
      <c r="BB44" s="106" t="str">
        <f t="shared" si="135"/>
        <v/>
      </c>
      <c r="BC44" s="106" t="str">
        <f t="shared" si="136"/>
        <v/>
      </c>
      <c r="BD44" s="180" t="str">
        <f>IF(OR(P44="",BA44=""),"",IF(BB44="",MAX($BA$4:$BA$503)-BA44+1-COUNTIF($BA$4:BA44,BA44)/1000,INDEX($BD$4:$BD$503,BC44,1)-COUNTIF($BA$4:BA44,BA44)/1000000))</f>
        <v/>
      </c>
      <c r="BE44" s="181" t="str">
        <f t="shared" si="137"/>
        <v/>
      </c>
      <c r="BF44" s="181" t="str">
        <f>IFERROR(IF(BB44="",BD44-BE44*100,INDEX($BF$4:$BF$503,BC44,1)-COUNTIF($BA$4:BA44,BA44)/1000000),"")</f>
        <v/>
      </c>
      <c r="BG44" s="179" t="str">
        <f t="shared" si="138"/>
        <v/>
      </c>
      <c r="BI44" s="120" t="str">
        <f t="shared" si="160"/>
        <v/>
      </c>
      <c r="BJ44" s="121" t="str">
        <f t="shared" si="161"/>
        <v/>
      </c>
      <c r="BK44" s="122" t="str">
        <f t="shared" si="162"/>
        <v/>
      </c>
      <c r="BL44" s="122" t="str">
        <f t="shared" si="163"/>
        <v/>
      </c>
      <c r="BM44" s="122" t="str">
        <f t="shared" si="164"/>
        <v/>
      </c>
      <c r="BN44" s="122" t="str">
        <f t="shared" si="165"/>
        <v/>
      </c>
      <c r="BO44" s="122" t="str">
        <f t="shared" si="166"/>
        <v/>
      </c>
      <c r="BP44" s="123" t="str">
        <f t="shared" si="167"/>
        <v/>
      </c>
      <c r="BQ44" s="122" t="str">
        <f t="shared" si="168"/>
        <v/>
      </c>
      <c r="BR44" s="123" t="str">
        <f t="shared" si="169"/>
        <v/>
      </c>
      <c r="BS44" s="123" t="str">
        <f t="shared" si="170"/>
        <v/>
      </c>
      <c r="BU44" s="198" t="str">
        <f t="shared" si="139"/>
        <v>xxx</v>
      </c>
      <c r="BV44" s="193"/>
      <c r="BW44" s="193"/>
      <c r="BX44" s="193"/>
      <c r="BY44" s="193"/>
      <c r="BZ44" s="193"/>
      <c r="CA44" s="193"/>
      <c r="CB44" s="193"/>
      <c r="CC44" s="194"/>
      <c r="CD44" s="194"/>
      <c r="CE44" s="193"/>
      <c r="CF44" s="201">
        <f>IFERROR(IF(ISNUMBER(BV44), IF(ISNUMBER(MATCH(BV44,$BV$4:BV43,0)),INDEX($CF$4:CF43, MATCH(BV44,$BV$4:BV43,0),1),IF(AND(BR44="",INDEX($BR$4:$BR$503,BV44,1)=""),
IF(INDEX($BL$4:$BL$503,BV44,1)="",0,IFERROR(IF(INDEX($BR$4:$BR$503,BW44,1)="es",COUNTIF($BV$4:$BV$503,BW44),0),0)+IF(ISNUMBER(BV44),SUMIFS($CH$4:$CH$503,$BV$4:$BV$503,"&lt;&gt;"&amp;BV44,$BW$4:$BW$503,BV44),0)),0)),0),0)</f>
        <v>0</v>
      </c>
      <c r="CG44" s="193"/>
      <c r="CH44" s="193"/>
      <c r="CI44" s="193"/>
      <c r="CJ44" s="193"/>
      <c r="CK44" s="201">
        <f t="shared" si="88"/>
        <v>1</v>
      </c>
      <c r="CL44" s="193"/>
      <c r="CM44" s="193"/>
      <c r="CN44" s="193"/>
      <c r="CO44" s="193"/>
      <c r="CP44" s="193"/>
      <c r="CQ44" s="193"/>
      <c r="CR44" s="193"/>
      <c r="CT44" s="193"/>
      <c r="CU44" s="193"/>
      <c r="CV44" s="193"/>
      <c r="CW44" s="208"/>
      <c r="CX44" s="208"/>
      <c r="CY44" s="208"/>
      <c r="CZ44" s="208"/>
      <c r="DA44" s="193"/>
      <c r="DC44" s="133" t="str">
        <f>IF(MAX($DC$3:DC43)&lt;$I$2,MAX($DC$3:DC43)+1,"")</f>
        <v/>
      </c>
      <c r="DD44" s="131" t="str">
        <f t="shared" si="156"/>
        <v/>
      </c>
      <c r="DE44" s="131" t="str">
        <f t="shared" si="157"/>
        <v/>
      </c>
      <c r="DF44" s="134" t="str">
        <f t="shared" si="158"/>
        <v/>
      </c>
      <c r="DG44" s="132" t="str">
        <f t="shared" si="159"/>
        <v/>
      </c>
      <c r="DL44" s="107" t="str">
        <f>IF(DM44&lt;&gt;"",MAX($DL$3:DL43)+1,"")</f>
        <v/>
      </c>
      <c r="DM44" s="107" t="str">
        <f>IF(OR(INDEX(Photos!$B$3:$B$502,ROW(DM44)-ROW($DM$3),1)="", ISNUMBER(MATCH(INDEX(Photos!$B$3:$B$502,ROW(DM44)-ROW($DM$3),1),$BJ$4:$BJ$503,0))),"",INDEX(Photos!$B$3:$B$502,ROW(DM44)-ROW($DM$3),1) )</f>
        <v/>
      </c>
      <c r="DN44" s="107" t="str">
        <f t="shared" si="45"/>
        <v/>
      </c>
      <c r="DS44" s="112"/>
      <c r="DT44" s="112"/>
      <c r="DU44" s="111"/>
      <c r="DV44" s="111"/>
      <c r="DW44" s="145"/>
      <c r="DX44" s="111"/>
      <c r="DY44" s="111"/>
      <c r="DZ44" s="111"/>
      <c r="EA44" s="111"/>
      <c r="EB44" s="111"/>
    </row>
    <row r="45" spans="2:132" x14ac:dyDescent="0.25">
      <c r="B45" s="117" t="str">
        <f>IF(P45&lt;&gt;"",MAX(B$3:$B44)+1,"")</f>
        <v/>
      </c>
      <c r="C45" s="141" t="str">
        <f>IF(D45&lt;&gt;"",MAX(C$3:$C44)+1,"")</f>
        <v/>
      </c>
      <c r="D45" s="115" t="str">
        <f>IF(LEN(Q45)&gt;1,IF(ISNUMBER(MATCH(Q45&amp;" ─ "&amp;P45, $D$2:D44,0)),"",P45&amp;" ─ "&amp;Q45),"")</f>
        <v/>
      </c>
      <c r="E45" s="117" t="str">
        <f>IF(F45&lt;&gt;"",MAX($E$3:E44)+1,"")</f>
        <v/>
      </c>
      <c r="F45" s="116" t="str">
        <f>IF(LEN(T45)&gt;1,IF(ISNUMBER(MATCH(T45&amp;" ─ "&amp;P45, $F$2:F44,0)),"",P45&amp;" ─ "&amp;T45),"")</f>
        <v/>
      </c>
      <c r="G45" s="93">
        <v>42</v>
      </c>
      <c r="H45" s="118" t="str">
        <f t="shared" si="179"/>
        <v/>
      </c>
      <c r="I45" s="119" t="str">
        <f>IF(ISNUMBER(SEARCH("─",H45,1)),MAX($I$3:I44)+1,"")</f>
        <v/>
      </c>
      <c r="M45" s="192" t="str">
        <f t="shared" si="98"/>
        <v/>
      </c>
      <c r="N45" s="142" t="str">
        <f t="shared" si="99"/>
        <v/>
      </c>
      <c r="O45" s="102" t="str">
        <f>IF(P45="","",MAX($O$3:O44)+1)</f>
        <v/>
      </c>
      <c r="P45" s="103" t="str">
        <f>IF(LEN(INDEX(Dashboard!B$6:B$505,ROW(P45)-ROW(P$3),1))&lt;=1,"",TRIM(INDEX(Dashboard!B$6:B$505,ROW(P45)-ROW(P$3),1)))</f>
        <v/>
      </c>
      <c r="Q45" s="104" t="str">
        <f t="shared" si="100"/>
        <v/>
      </c>
      <c r="R45" s="104" t="str">
        <f>IF(LEN(INDEX(Dashboard!D$6:D$505,ROW(R45)-ROW(R$3),1))&lt;=1,"",INDEX(Dashboard!D$6:D$505,ROW(R45)-ROW(R$3),1))</f>
        <v/>
      </c>
      <c r="S45" s="104" t="str">
        <f>IF(LEN(INDEX(Dashboard!E$6:E$505,ROW(S45)-ROW(S$3),1))&lt;=1,"",INDEX(Dashboard!E$6:E$505,ROW(S45)-ROW(S$3),1))</f>
        <v/>
      </c>
      <c r="T45" s="104" t="str">
        <f t="shared" si="101"/>
        <v/>
      </c>
      <c r="U45" s="104" t="str">
        <f t="shared" si="102"/>
        <v/>
      </c>
      <c r="V45" s="104" t="str">
        <f t="shared" si="103"/>
        <v/>
      </c>
      <c r="W45" s="106" t="str">
        <f t="shared" si="104"/>
        <v/>
      </c>
      <c r="X45" s="106" t="str">
        <f t="shared" si="105"/>
        <v/>
      </c>
      <c r="Y45" s="106" t="str">
        <f t="shared" si="106"/>
        <v/>
      </c>
      <c r="Z45" s="106" t="str">
        <f t="shared" si="107"/>
        <v/>
      </c>
      <c r="AA45" s="106" t="str">
        <f t="shared" si="108"/>
        <v/>
      </c>
      <c r="AB45" s="106" t="str">
        <f t="shared" si="109"/>
        <v/>
      </c>
      <c r="AC45" s="106" t="str">
        <f t="shared" si="110"/>
        <v/>
      </c>
      <c r="AD45" s="106" t="str">
        <f t="shared" si="111"/>
        <v/>
      </c>
      <c r="AE45" s="106" t="str">
        <f t="shared" si="112"/>
        <v/>
      </c>
      <c r="AF45" s="106" t="str">
        <f t="shared" si="113"/>
        <v/>
      </c>
      <c r="AG45" s="106" t="str">
        <f t="shared" si="114"/>
        <v/>
      </c>
      <c r="AH45" s="106" t="str">
        <f t="shared" si="115"/>
        <v/>
      </c>
      <c r="AI45" s="106" t="str">
        <f t="shared" si="116"/>
        <v/>
      </c>
      <c r="AJ45" s="106" t="str">
        <f t="shared" si="117"/>
        <v/>
      </c>
      <c r="AK45" s="106" t="str">
        <f t="shared" si="118"/>
        <v/>
      </c>
      <c r="AL45" s="106" t="str">
        <f t="shared" si="119"/>
        <v/>
      </c>
      <c r="AM45" s="106" t="str">
        <f t="shared" si="120"/>
        <v/>
      </c>
      <c r="AN45" s="106" t="str">
        <f t="shared" si="121"/>
        <v/>
      </c>
      <c r="AO45" s="106" t="str">
        <f t="shared" si="122"/>
        <v/>
      </c>
      <c r="AP45" s="106" t="str">
        <f t="shared" si="123"/>
        <v/>
      </c>
      <c r="AQ45" s="106" t="str">
        <f t="shared" si="124"/>
        <v/>
      </c>
      <c r="AR45" s="106" t="str">
        <f t="shared" si="125"/>
        <v/>
      </c>
      <c r="AS45" s="106" t="str">
        <f t="shared" si="126"/>
        <v/>
      </c>
      <c r="AT45" s="106" t="str">
        <f t="shared" si="127"/>
        <v/>
      </c>
      <c r="AU45" s="106" t="str">
        <f t="shared" si="128"/>
        <v/>
      </c>
      <c r="AV45" s="106" t="str">
        <f t="shared" si="129"/>
        <v/>
      </c>
      <c r="AW45" s="106" t="str">
        <f t="shared" si="130"/>
        <v/>
      </c>
      <c r="AX45" s="106" t="str">
        <f t="shared" si="131"/>
        <v/>
      </c>
      <c r="AY45" s="106" t="str">
        <f t="shared" si="132"/>
        <v/>
      </c>
      <c r="AZ45" s="106" t="str">
        <f t="shared" si="133"/>
        <v/>
      </c>
      <c r="BA45" s="106" t="str">
        <f t="shared" si="134"/>
        <v/>
      </c>
      <c r="BB45" s="106" t="str">
        <f t="shared" si="135"/>
        <v/>
      </c>
      <c r="BC45" s="106" t="str">
        <f t="shared" si="136"/>
        <v/>
      </c>
      <c r="BD45" s="180" t="str">
        <f>IF(OR(P45="",BA45=""),"",IF(BB45="",MAX($BA$4:$BA$503)-BA45+1-COUNTIF($BA$4:BA45,BA45)/1000,INDEX($BD$4:$BD$503,BC45,1)-COUNTIF($BA$4:BA45,BA45)/1000000))</f>
        <v/>
      </c>
      <c r="BE45" s="181" t="str">
        <f t="shared" si="137"/>
        <v/>
      </c>
      <c r="BF45" s="181" t="str">
        <f>IFERROR(IF(BB45="",BD45-BE45*100,INDEX($BF$4:$BF$503,BC45,1)-COUNTIF($BA$4:BA45,BA45)/1000000),"")</f>
        <v/>
      </c>
      <c r="BG45" s="179" t="str">
        <f t="shared" si="138"/>
        <v/>
      </c>
      <c r="BI45" s="120" t="str">
        <f t="shared" si="160"/>
        <v/>
      </c>
      <c r="BJ45" s="121" t="str">
        <f t="shared" si="161"/>
        <v/>
      </c>
      <c r="BK45" s="122" t="str">
        <f t="shared" si="162"/>
        <v/>
      </c>
      <c r="BL45" s="122" t="str">
        <f t="shared" si="163"/>
        <v/>
      </c>
      <c r="BM45" s="122" t="str">
        <f t="shared" si="164"/>
        <v/>
      </c>
      <c r="BN45" s="122" t="str">
        <f t="shared" si="165"/>
        <v/>
      </c>
      <c r="BO45" s="122" t="str">
        <f t="shared" si="166"/>
        <v/>
      </c>
      <c r="BP45" s="123" t="str">
        <f t="shared" si="167"/>
        <v/>
      </c>
      <c r="BQ45" s="122" t="str">
        <f t="shared" si="168"/>
        <v/>
      </c>
      <c r="BR45" s="123" t="str">
        <f t="shared" si="169"/>
        <v/>
      </c>
      <c r="BS45" s="123" t="str">
        <f t="shared" si="170"/>
        <v/>
      </c>
      <c r="BU45" s="198" t="str">
        <f t="shared" si="139"/>
        <v>xxx</v>
      </c>
      <c r="BV45" s="193"/>
      <c r="BW45" s="193"/>
      <c r="BX45" s="193"/>
      <c r="BY45" s="193"/>
      <c r="BZ45" s="193"/>
      <c r="CA45" s="193"/>
      <c r="CB45" s="193"/>
      <c r="CC45" s="194"/>
      <c r="CD45" s="194"/>
      <c r="CE45" s="193"/>
      <c r="CF45" s="201">
        <f>IFERROR(IF(ISNUMBER(BV45), IF(ISNUMBER(MATCH(BV45,$BV$4:BV44,0)),INDEX($CF$4:CF44, MATCH(BV45,$BV$4:BV44,0),1),IF(AND(BR45="",INDEX($BR$4:$BR$503,BV45,1)=""),
IF(INDEX($BL$4:$BL$503,BV45,1)="",0,IFERROR(IF(INDEX($BR$4:$BR$503,BW45,1)="es",COUNTIF($BV$4:$BV$503,BW45),0),0)+IF(ISNUMBER(BV45),SUMIFS($CH$4:$CH$503,$BV$4:$BV$503,"&lt;&gt;"&amp;BV45,$BW$4:$BW$503,BV45),0)),0)),0),0)</f>
        <v>0</v>
      </c>
      <c r="CG45" s="193"/>
      <c r="CH45" s="193"/>
      <c r="CI45" s="193"/>
      <c r="CJ45" s="193"/>
      <c r="CK45" s="201">
        <f t="shared" si="88"/>
        <v>1</v>
      </c>
      <c r="CL45" s="193"/>
      <c r="CM45" s="193"/>
      <c r="CN45" s="193"/>
      <c r="CO45" s="193"/>
      <c r="CP45" s="193"/>
      <c r="CQ45" s="193"/>
      <c r="CR45" s="193"/>
      <c r="CT45" s="193"/>
      <c r="CU45" s="193"/>
      <c r="CV45" s="193"/>
      <c r="CW45" s="208"/>
      <c r="CX45" s="208"/>
      <c r="CY45" s="208"/>
      <c r="CZ45" s="208"/>
      <c r="DA45" s="193"/>
      <c r="DC45" s="133" t="str">
        <f>IF(MAX($DC$3:DC44)&lt;$I$2,MAX($DC$3:DC44)+1,"")</f>
        <v/>
      </c>
      <c r="DD45" s="131" t="str">
        <f t="shared" si="156"/>
        <v/>
      </c>
      <c r="DE45" s="131" t="str">
        <f t="shared" si="157"/>
        <v/>
      </c>
      <c r="DF45" s="134" t="str">
        <f t="shared" si="158"/>
        <v/>
      </c>
      <c r="DG45" s="132" t="str">
        <f t="shared" si="159"/>
        <v/>
      </c>
      <c r="DL45" s="107" t="str">
        <f>IF(DM45&lt;&gt;"",MAX($DL$3:DL44)+1,"")</f>
        <v/>
      </c>
      <c r="DM45" s="107" t="str">
        <f>IF(OR(INDEX(Photos!$B$3:$B$502,ROW(DM45)-ROW($DM$3),1)="", ISNUMBER(MATCH(INDEX(Photos!$B$3:$B$502,ROW(DM45)-ROW($DM$3),1),$BJ$4:$BJ$503,0))),"",INDEX(Photos!$B$3:$B$502,ROW(DM45)-ROW($DM$3),1) )</f>
        <v/>
      </c>
      <c r="DN45" s="107" t="str">
        <f t="shared" si="45"/>
        <v/>
      </c>
      <c r="DS45" s="112"/>
      <c r="DT45" s="112"/>
      <c r="DU45" s="111"/>
      <c r="DV45" s="111"/>
      <c r="DW45" s="145"/>
      <c r="DX45" s="111"/>
      <c r="DY45" s="111"/>
      <c r="DZ45" s="111"/>
      <c r="EA45" s="111"/>
      <c r="EB45" s="111"/>
    </row>
    <row r="46" spans="2:132" x14ac:dyDescent="0.25">
      <c r="B46" s="117" t="str">
        <f>IF(P46&lt;&gt;"",MAX(B$3:$B45)+1,"")</f>
        <v/>
      </c>
      <c r="C46" s="141" t="str">
        <f>IF(D46&lt;&gt;"",MAX(C$3:$C45)+1,"")</f>
        <v/>
      </c>
      <c r="D46" s="115" t="str">
        <f>IF(LEN(Q46)&gt;1,IF(ISNUMBER(MATCH(Q46&amp;" ─ "&amp;P46, $D$2:D45,0)),"",P46&amp;" ─ "&amp;Q46),"")</f>
        <v/>
      </c>
      <c r="E46" s="117" t="str">
        <f>IF(F46&lt;&gt;"",MAX($E$3:E45)+1,"")</f>
        <v/>
      </c>
      <c r="F46" s="116" t="str">
        <f>IF(LEN(T46)&gt;1,IF(ISNUMBER(MATCH(T46&amp;" ─ "&amp;P46, $F$2:F45,0)),"",P46&amp;" ─ "&amp;T46),"")</f>
        <v/>
      </c>
      <c r="G46" s="93">
        <v>43</v>
      </c>
      <c r="H46" s="118" t="str">
        <f t="shared" si="179"/>
        <v/>
      </c>
      <c r="I46" s="119" t="str">
        <f>IF(ISNUMBER(SEARCH("─",H46,1)),MAX($I$3:I45)+1,"")</f>
        <v/>
      </c>
      <c r="M46" s="192" t="str">
        <f t="shared" si="98"/>
        <v/>
      </c>
      <c r="N46" s="142" t="str">
        <f t="shared" si="99"/>
        <v/>
      </c>
      <c r="O46" s="102" t="str">
        <f>IF(P46="","",MAX($O$3:O45)+1)</f>
        <v/>
      </c>
      <c r="P46" s="103" t="str">
        <f>IF(LEN(INDEX(Dashboard!B$6:B$505,ROW(P46)-ROW(P$3),1))&lt;=1,"",TRIM(INDEX(Dashboard!B$6:B$505,ROW(P46)-ROW(P$3),1)))</f>
        <v/>
      </c>
      <c r="Q46" s="104" t="str">
        <f t="shared" si="100"/>
        <v/>
      </c>
      <c r="R46" s="104" t="str">
        <f>IF(LEN(INDEX(Dashboard!D$6:D$505,ROW(R46)-ROW(R$3),1))&lt;=1,"",INDEX(Dashboard!D$6:D$505,ROW(R46)-ROW(R$3),1))</f>
        <v/>
      </c>
      <c r="S46" s="104" t="str">
        <f>IF(LEN(INDEX(Dashboard!E$6:E$505,ROW(S46)-ROW(S$3),1))&lt;=1,"",INDEX(Dashboard!E$6:E$505,ROW(S46)-ROW(S$3),1))</f>
        <v/>
      </c>
      <c r="T46" s="104" t="str">
        <f t="shared" si="101"/>
        <v/>
      </c>
      <c r="U46" s="104" t="str">
        <f t="shared" si="102"/>
        <v/>
      </c>
      <c r="V46" s="104" t="str">
        <f t="shared" si="103"/>
        <v/>
      </c>
      <c r="W46" s="106" t="str">
        <f t="shared" si="104"/>
        <v/>
      </c>
      <c r="X46" s="106" t="str">
        <f t="shared" si="105"/>
        <v/>
      </c>
      <c r="Y46" s="106" t="str">
        <f t="shared" si="106"/>
        <v/>
      </c>
      <c r="Z46" s="106" t="str">
        <f t="shared" si="107"/>
        <v/>
      </c>
      <c r="AA46" s="106" t="str">
        <f t="shared" si="108"/>
        <v/>
      </c>
      <c r="AB46" s="106" t="str">
        <f t="shared" si="109"/>
        <v/>
      </c>
      <c r="AC46" s="106" t="str">
        <f t="shared" si="110"/>
        <v/>
      </c>
      <c r="AD46" s="106" t="str">
        <f t="shared" si="111"/>
        <v/>
      </c>
      <c r="AE46" s="106" t="str">
        <f t="shared" si="112"/>
        <v/>
      </c>
      <c r="AF46" s="106" t="str">
        <f t="shared" si="113"/>
        <v/>
      </c>
      <c r="AG46" s="106" t="str">
        <f t="shared" si="114"/>
        <v/>
      </c>
      <c r="AH46" s="106" t="str">
        <f t="shared" si="115"/>
        <v/>
      </c>
      <c r="AI46" s="106" t="str">
        <f t="shared" si="116"/>
        <v/>
      </c>
      <c r="AJ46" s="106" t="str">
        <f t="shared" si="117"/>
        <v/>
      </c>
      <c r="AK46" s="106" t="str">
        <f t="shared" si="118"/>
        <v/>
      </c>
      <c r="AL46" s="106" t="str">
        <f t="shared" si="119"/>
        <v/>
      </c>
      <c r="AM46" s="106" t="str">
        <f t="shared" si="120"/>
        <v/>
      </c>
      <c r="AN46" s="106" t="str">
        <f t="shared" si="121"/>
        <v/>
      </c>
      <c r="AO46" s="106" t="str">
        <f t="shared" si="122"/>
        <v/>
      </c>
      <c r="AP46" s="106" t="str">
        <f t="shared" si="123"/>
        <v/>
      </c>
      <c r="AQ46" s="106" t="str">
        <f t="shared" si="124"/>
        <v/>
      </c>
      <c r="AR46" s="106" t="str">
        <f t="shared" si="125"/>
        <v/>
      </c>
      <c r="AS46" s="106" t="str">
        <f t="shared" si="126"/>
        <v/>
      </c>
      <c r="AT46" s="106" t="str">
        <f t="shared" si="127"/>
        <v/>
      </c>
      <c r="AU46" s="106" t="str">
        <f t="shared" si="128"/>
        <v/>
      </c>
      <c r="AV46" s="106" t="str">
        <f t="shared" si="129"/>
        <v/>
      </c>
      <c r="AW46" s="106" t="str">
        <f t="shared" si="130"/>
        <v/>
      </c>
      <c r="AX46" s="106" t="str">
        <f t="shared" si="131"/>
        <v/>
      </c>
      <c r="AY46" s="106" t="str">
        <f t="shared" si="132"/>
        <v/>
      </c>
      <c r="AZ46" s="106" t="str">
        <f t="shared" si="133"/>
        <v/>
      </c>
      <c r="BA46" s="106" t="str">
        <f t="shared" si="134"/>
        <v/>
      </c>
      <c r="BB46" s="106" t="str">
        <f t="shared" si="135"/>
        <v/>
      </c>
      <c r="BC46" s="106" t="str">
        <f t="shared" si="136"/>
        <v/>
      </c>
      <c r="BD46" s="180" t="str">
        <f>IF(OR(P46="",BA46=""),"",IF(BB46="",MAX($BA$4:$BA$503)-BA46+1-COUNTIF($BA$4:BA46,BA46)/1000,INDEX($BD$4:$BD$503,BC46,1)-COUNTIF($BA$4:BA46,BA46)/1000000))</f>
        <v/>
      </c>
      <c r="BE46" s="181" t="str">
        <f t="shared" si="137"/>
        <v/>
      </c>
      <c r="BF46" s="181" t="str">
        <f>IFERROR(IF(BB46="",BD46-BE46*100,INDEX($BF$4:$BF$503,BC46,1)-COUNTIF($BA$4:BA46,BA46)/1000000),"")</f>
        <v/>
      </c>
      <c r="BG46" s="179" t="str">
        <f t="shared" si="138"/>
        <v/>
      </c>
      <c r="BI46" s="120" t="str">
        <f t="shared" si="160"/>
        <v/>
      </c>
      <c r="BJ46" s="121" t="str">
        <f t="shared" si="161"/>
        <v/>
      </c>
      <c r="BK46" s="122" t="str">
        <f t="shared" si="162"/>
        <v/>
      </c>
      <c r="BL46" s="122" t="str">
        <f t="shared" si="163"/>
        <v/>
      </c>
      <c r="BM46" s="122" t="str">
        <f t="shared" si="164"/>
        <v/>
      </c>
      <c r="BN46" s="122" t="str">
        <f t="shared" si="165"/>
        <v/>
      </c>
      <c r="BO46" s="122" t="str">
        <f t="shared" si="166"/>
        <v/>
      </c>
      <c r="BP46" s="123" t="str">
        <f t="shared" si="167"/>
        <v/>
      </c>
      <c r="BQ46" s="122" t="str">
        <f t="shared" si="168"/>
        <v/>
      </c>
      <c r="BR46" s="123" t="str">
        <f t="shared" si="169"/>
        <v/>
      </c>
      <c r="BS46" s="123" t="str">
        <f t="shared" si="170"/>
        <v/>
      </c>
      <c r="BU46" s="198" t="str">
        <f t="shared" si="139"/>
        <v>xxx</v>
      </c>
      <c r="BV46" s="193"/>
      <c r="BW46" s="193"/>
      <c r="BX46" s="193"/>
      <c r="BY46" s="193"/>
      <c r="BZ46" s="193"/>
      <c r="CA46" s="193"/>
      <c r="CB46" s="193"/>
      <c r="CC46" s="194"/>
      <c r="CD46" s="194"/>
      <c r="CE46" s="193"/>
      <c r="CF46" s="201">
        <f>IFERROR(IF(ISNUMBER(BV46), IF(ISNUMBER(MATCH(BV46,$BV$4:BV45,0)),INDEX($CF$4:CF45, MATCH(BV46,$BV$4:BV45,0),1),IF(AND(BR46="",INDEX($BR$4:$BR$503,BV46,1)=""),
IF(INDEX($BL$4:$BL$503,BV46,1)="",0,IFERROR(IF(INDEX($BR$4:$BR$503,BW46,1)="es",COUNTIF($BV$4:$BV$503,BW46),0),0)+IF(ISNUMBER(BV46),SUMIFS($CH$4:$CH$503,$BV$4:$BV$503,"&lt;&gt;"&amp;BV46,$BW$4:$BW$503,BV46),0)),0)),0),0)</f>
        <v>0</v>
      </c>
      <c r="CG46" s="193"/>
      <c r="CH46" s="193"/>
      <c r="CI46" s="193"/>
      <c r="CJ46" s="193"/>
      <c r="CK46" s="201">
        <f t="shared" si="88"/>
        <v>1</v>
      </c>
      <c r="CL46" s="193"/>
      <c r="CM46" s="193"/>
      <c r="CN46" s="193"/>
      <c r="CO46" s="193"/>
      <c r="CP46" s="193"/>
      <c r="CQ46" s="193"/>
      <c r="CR46" s="193"/>
      <c r="CT46" s="193"/>
      <c r="CU46" s="193"/>
      <c r="CV46" s="193"/>
      <c r="CW46" s="208"/>
      <c r="CX46" s="208"/>
      <c r="CY46" s="208"/>
      <c r="CZ46" s="208"/>
      <c r="DA46" s="193"/>
      <c r="DC46" s="133" t="str">
        <f>IF(MAX($DC$3:DC45)&lt;$I$2,MAX($DC$3:DC45)+1,"")</f>
        <v/>
      </c>
      <c r="DD46" s="131" t="str">
        <f t="shared" si="156"/>
        <v/>
      </c>
      <c r="DE46" s="131" t="str">
        <f t="shared" si="157"/>
        <v/>
      </c>
      <c r="DF46" s="134" t="str">
        <f t="shared" si="158"/>
        <v/>
      </c>
      <c r="DG46" s="132" t="str">
        <f t="shared" si="159"/>
        <v/>
      </c>
      <c r="DL46" s="107" t="str">
        <f>IF(DM46&lt;&gt;"",MAX($DL$3:DL45)+1,"")</f>
        <v/>
      </c>
      <c r="DM46" s="107" t="str">
        <f>IF(OR(INDEX(Photos!$B$3:$B$502,ROW(DM46)-ROW($DM$3),1)="", ISNUMBER(MATCH(INDEX(Photos!$B$3:$B$502,ROW(DM46)-ROW($DM$3),1),$BJ$4:$BJ$503,0))),"",INDEX(Photos!$B$3:$B$502,ROW(DM46)-ROW($DM$3),1) )</f>
        <v/>
      </c>
      <c r="DN46" s="107" t="str">
        <f t="shared" si="45"/>
        <v/>
      </c>
      <c r="DS46" s="112"/>
      <c r="DT46" s="112"/>
      <c r="DU46" s="111"/>
      <c r="DV46" s="111"/>
      <c r="DW46" s="145"/>
      <c r="DX46" s="111"/>
      <c r="DY46" s="111"/>
      <c r="DZ46" s="111"/>
      <c r="EA46" s="111"/>
      <c r="EB46" s="111"/>
    </row>
    <row r="47" spans="2:132" x14ac:dyDescent="0.25">
      <c r="B47" s="117" t="str">
        <f>IF(P47&lt;&gt;"",MAX(B$3:$B46)+1,"")</f>
        <v/>
      </c>
      <c r="C47" s="141" t="str">
        <f>IF(D47&lt;&gt;"",MAX(C$3:$C46)+1,"")</f>
        <v/>
      </c>
      <c r="D47" s="115" t="str">
        <f>IF(LEN(Q47)&gt;1,IF(ISNUMBER(MATCH(Q47&amp;" ─ "&amp;P47, $D$2:D46,0)),"",P47&amp;" ─ "&amp;Q47),"")</f>
        <v/>
      </c>
      <c r="E47" s="117" t="str">
        <f>IF(F47&lt;&gt;"",MAX($E$3:E46)+1,"")</f>
        <v/>
      </c>
      <c r="F47" s="116" t="str">
        <f>IF(LEN(T47)&gt;1,IF(ISNUMBER(MATCH(T47&amp;" ─ "&amp;P47, $F$2:F46,0)),"",P47&amp;" ─ "&amp;T47),"")</f>
        <v/>
      </c>
      <c r="G47" s="93">
        <v>44</v>
      </c>
      <c r="H47" s="118" t="str">
        <f t="shared" si="179"/>
        <v/>
      </c>
      <c r="I47" s="119" t="str">
        <f>IF(ISNUMBER(SEARCH("─",H47,1)),MAX($I$3:I46)+1,"")</f>
        <v/>
      </c>
      <c r="M47" s="192" t="str">
        <f t="shared" si="98"/>
        <v/>
      </c>
      <c r="N47" s="142" t="str">
        <f t="shared" si="99"/>
        <v/>
      </c>
      <c r="O47" s="102" t="str">
        <f>IF(P47="","",MAX($O$3:O46)+1)</f>
        <v/>
      </c>
      <c r="P47" s="103" t="str">
        <f>IF(LEN(INDEX(Dashboard!B$6:B$505,ROW(P47)-ROW(P$3),1))&lt;=1,"",TRIM(INDEX(Dashboard!B$6:B$505,ROW(P47)-ROW(P$3),1)))</f>
        <v/>
      </c>
      <c r="Q47" s="104" t="str">
        <f t="shared" si="100"/>
        <v/>
      </c>
      <c r="R47" s="104" t="str">
        <f>IF(LEN(INDEX(Dashboard!D$6:D$505,ROW(R47)-ROW(R$3),1))&lt;=1,"",INDEX(Dashboard!D$6:D$505,ROW(R47)-ROW(R$3),1))</f>
        <v/>
      </c>
      <c r="S47" s="104" t="str">
        <f>IF(LEN(INDEX(Dashboard!E$6:E$505,ROW(S47)-ROW(S$3),1))&lt;=1,"",INDEX(Dashboard!E$6:E$505,ROW(S47)-ROW(S$3),1))</f>
        <v/>
      </c>
      <c r="T47" s="104" t="str">
        <f t="shared" si="101"/>
        <v/>
      </c>
      <c r="U47" s="104" t="str">
        <f t="shared" si="102"/>
        <v/>
      </c>
      <c r="V47" s="104" t="str">
        <f t="shared" si="103"/>
        <v/>
      </c>
      <c r="W47" s="106" t="str">
        <f t="shared" si="104"/>
        <v/>
      </c>
      <c r="X47" s="106" t="str">
        <f t="shared" si="105"/>
        <v/>
      </c>
      <c r="Y47" s="106" t="str">
        <f t="shared" si="106"/>
        <v/>
      </c>
      <c r="Z47" s="106" t="str">
        <f t="shared" si="107"/>
        <v/>
      </c>
      <c r="AA47" s="106" t="str">
        <f t="shared" si="108"/>
        <v/>
      </c>
      <c r="AB47" s="106" t="str">
        <f t="shared" si="109"/>
        <v/>
      </c>
      <c r="AC47" s="106" t="str">
        <f t="shared" si="110"/>
        <v/>
      </c>
      <c r="AD47" s="106" t="str">
        <f t="shared" si="111"/>
        <v/>
      </c>
      <c r="AE47" s="106" t="str">
        <f t="shared" si="112"/>
        <v/>
      </c>
      <c r="AF47" s="106" t="str">
        <f t="shared" si="113"/>
        <v/>
      </c>
      <c r="AG47" s="106" t="str">
        <f t="shared" si="114"/>
        <v/>
      </c>
      <c r="AH47" s="106" t="str">
        <f t="shared" si="115"/>
        <v/>
      </c>
      <c r="AI47" s="106" t="str">
        <f t="shared" si="116"/>
        <v/>
      </c>
      <c r="AJ47" s="106" t="str">
        <f t="shared" si="117"/>
        <v/>
      </c>
      <c r="AK47" s="106" t="str">
        <f t="shared" si="118"/>
        <v/>
      </c>
      <c r="AL47" s="106" t="str">
        <f t="shared" si="119"/>
        <v/>
      </c>
      <c r="AM47" s="106" t="str">
        <f t="shared" si="120"/>
        <v/>
      </c>
      <c r="AN47" s="106" t="str">
        <f t="shared" si="121"/>
        <v/>
      </c>
      <c r="AO47" s="106" t="str">
        <f t="shared" si="122"/>
        <v/>
      </c>
      <c r="AP47" s="106" t="str">
        <f t="shared" si="123"/>
        <v/>
      </c>
      <c r="AQ47" s="106" t="str">
        <f t="shared" si="124"/>
        <v/>
      </c>
      <c r="AR47" s="106" t="str">
        <f t="shared" si="125"/>
        <v/>
      </c>
      <c r="AS47" s="106" t="str">
        <f t="shared" si="126"/>
        <v/>
      </c>
      <c r="AT47" s="106" t="str">
        <f t="shared" si="127"/>
        <v/>
      </c>
      <c r="AU47" s="106" t="str">
        <f t="shared" si="128"/>
        <v/>
      </c>
      <c r="AV47" s="106" t="str">
        <f t="shared" si="129"/>
        <v/>
      </c>
      <c r="AW47" s="106" t="str">
        <f t="shared" si="130"/>
        <v/>
      </c>
      <c r="AX47" s="106" t="str">
        <f t="shared" si="131"/>
        <v/>
      </c>
      <c r="AY47" s="106" t="str">
        <f t="shared" si="132"/>
        <v/>
      </c>
      <c r="AZ47" s="106" t="str">
        <f t="shared" si="133"/>
        <v/>
      </c>
      <c r="BA47" s="106" t="str">
        <f t="shared" si="134"/>
        <v/>
      </c>
      <c r="BB47" s="106" t="str">
        <f t="shared" si="135"/>
        <v/>
      </c>
      <c r="BC47" s="106" t="str">
        <f t="shared" si="136"/>
        <v/>
      </c>
      <c r="BD47" s="180" t="str">
        <f>IF(OR(P47="",BA47=""),"",IF(BB47="",MAX($BA$4:$BA$503)-BA47+1-COUNTIF($BA$4:BA47,BA47)/1000,INDEX($BD$4:$BD$503,BC47,1)-COUNTIF($BA$4:BA47,BA47)/1000000))</f>
        <v/>
      </c>
      <c r="BE47" s="181" t="str">
        <f t="shared" si="137"/>
        <v/>
      </c>
      <c r="BF47" s="181" t="str">
        <f>IFERROR(IF(BB47="",BD47-BE47*100,INDEX($BF$4:$BF$503,BC47,1)-COUNTIF($BA$4:BA47,BA47)/1000000),"")</f>
        <v/>
      </c>
      <c r="BG47" s="179" t="str">
        <f t="shared" si="138"/>
        <v/>
      </c>
      <c r="BI47" s="120" t="str">
        <f t="shared" si="160"/>
        <v/>
      </c>
      <c r="BJ47" s="121" t="str">
        <f t="shared" si="161"/>
        <v/>
      </c>
      <c r="BK47" s="122" t="str">
        <f t="shared" si="162"/>
        <v/>
      </c>
      <c r="BL47" s="122" t="str">
        <f t="shared" si="163"/>
        <v/>
      </c>
      <c r="BM47" s="122" t="str">
        <f t="shared" si="164"/>
        <v/>
      </c>
      <c r="BN47" s="122" t="str">
        <f t="shared" si="165"/>
        <v/>
      </c>
      <c r="BO47" s="122" t="str">
        <f t="shared" si="166"/>
        <v/>
      </c>
      <c r="BP47" s="123" t="str">
        <f t="shared" si="167"/>
        <v/>
      </c>
      <c r="BQ47" s="122" t="str">
        <f t="shared" si="168"/>
        <v/>
      </c>
      <c r="BR47" s="123" t="str">
        <f t="shared" si="169"/>
        <v/>
      </c>
      <c r="BS47" s="123" t="str">
        <f t="shared" si="170"/>
        <v/>
      </c>
      <c r="BU47" s="198" t="str">
        <f t="shared" si="139"/>
        <v>xxx</v>
      </c>
      <c r="BV47" s="193"/>
      <c r="BW47" s="193"/>
      <c r="BX47" s="193"/>
      <c r="BY47" s="193"/>
      <c r="BZ47" s="193"/>
      <c r="CA47" s="193"/>
      <c r="CB47" s="193"/>
      <c r="CC47" s="194"/>
      <c r="CD47" s="194"/>
      <c r="CE47" s="193"/>
      <c r="CF47" s="201">
        <f>IFERROR(IF(ISNUMBER(BV47), IF(ISNUMBER(MATCH(BV47,$BV$4:BV46,0)),INDEX($CF$4:CF46, MATCH(BV47,$BV$4:BV46,0),1),IF(AND(BR47="",INDEX($BR$4:$BR$503,BV47,1)=""),
IF(INDEX($BL$4:$BL$503,BV47,1)="",0,IFERROR(IF(INDEX($BR$4:$BR$503,BW47,1)="es",COUNTIF($BV$4:$BV$503,BW47),0),0)+IF(ISNUMBER(BV47),SUMIFS($CH$4:$CH$503,$BV$4:$BV$503,"&lt;&gt;"&amp;BV47,$BW$4:$BW$503,BV47),0)),0)),0),0)</f>
        <v>0</v>
      </c>
      <c r="CG47" s="193"/>
      <c r="CH47" s="193"/>
      <c r="CI47" s="193"/>
      <c r="CJ47" s="193"/>
      <c r="CK47" s="201">
        <f t="shared" si="88"/>
        <v>1</v>
      </c>
      <c r="CL47" s="193"/>
      <c r="CM47" s="193"/>
      <c r="CN47" s="193"/>
      <c r="CO47" s="193"/>
      <c r="CP47" s="193"/>
      <c r="CQ47" s="193"/>
      <c r="CR47" s="193"/>
      <c r="CT47" s="193"/>
      <c r="CU47" s="193"/>
      <c r="CV47" s="193"/>
      <c r="CW47" s="208"/>
      <c r="CX47" s="208"/>
      <c r="CY47" s="208"/>
      <c r="CZ47" s="208"/>
      <c r="DA47" s="193"/>
      <c r="DC47" s="133" t="str">
        <f>IF(MAX($DC$3:DC46)&lt;$I$2,MAX($DC$3:DC46)+1,"")</f>
        <v/>
      </c>
      <c r="DD47" s="131" t="str">
        <f t="shared" si="156"/>
        <v/>
      </c>
      <c r="DE47" s="131" t="str">
        <f t="shared" si="157"/>
        <v/>
      </c>
      <c r="DF47" s="134" t="str">
        <f t="shared" si="158"/>
        <v/>
      </c>
      <c r="DG47" s="132" t="str">
        <f t="shared" si="159"/>
        <v/>
      </c>
      <c r="DL47" s="107" t="str">
        <f>IF(DM47&lt;&gt;"",MAX($DL$3:DL46)+1,"")</f>
        <v/>
      </c>
      <c r="DM47" s="107" t="str">
        <f>IF(OR(INDEX(Photos!$B$3:$B$502,ROW(DM47)-ROW($DM$3),1)="", ISNUMBER(MATCH(INDEX(Photos!$B$3:$B$502,ROW(DM47)-ROW($DM$3),1),$BJ$4:$BJ$503,0))),"",INDEX(Photos!$B$3:$B$502,ROW(DM47)-ROW($DM$3),1) )</f>
        <v/>
      </c>
      <c r="DN47" s="107" t="str">
        <f t="shared" si="45"/>
        <v/>
      </c>
      <c r="DS47" s="112"/>
      <c r="DT47" s="112"/>
      <c r="DU47" s="111"/>
      <c r="DV47" s="111"/>
      <c r="DW47" s="145"/>
      <c r="DX47" s="111"/>
      <c r="DY47" s="111"/>
      <c r="DZ47" s="111"/>
      <c r="EA47" s="111"/>
      <c r="EB47" s="111"/>
    </row>
    <row r="48" spans="2:132" x14ac:dyDescent="0.25">
      <c r="B48" s="117" t="str">
        <f>IF(P48&lt;&gt;"",MAX(B$3:$B47)+1,"")</f>
        <v/>
      </c>
      <c r="C48" s="141" t="str">
        <f>IF(D48&lt;&gt;"",MAX(C$3:$C47)+1,"")</f>
        <v/>
      </c>
      <c r="D48" s="115" t="str">
        <f>IF(LEN(Q48)&gt;1,IF(ISNUMBER(MATCH(Q48&amp;" ─ "&amp;P48, $D$2:D47,0)),"",P48&amp;" ─ "&amp;Q48),"")</f>
        <v/>
      </c>
      <c r="E48" s="117" t="str">
        <f>IF(F48&lt;&gt;"",MAX($E$3:E47)+1,"")</f>
        <v/>
      </c>
      <c r="F48" s="116" t="str">
        <f>IF(LEN(T48)&gt;1,IF(ISNUMBER(MATCH(T48&amp;" ─ "&amp;P48, $F$2:F47,0)),"",P48&amp;" ─ "&amp;T48),"")</f>
        <v/>
      </c>
      <c r="G48" s="93">
        <v>45</v>
      </c>
      <c r="H48" s="118" t="str">
        <f t="shared" si="179"/>
        <v/>
      </c>
      <c r="I48" s="119" t="str">
        <f>IF(ISNUMBER(SEARCH("─",H48,1)),MAX($I$3:I47)+1,"")</f>
        <v/>
      </c>
      <c r="M48" s="192" t="str">
        <f t="shared" si="98"/>
        <v/>
      </c>
      <c r="N48" s="142" t="str">
        <f t="shared" si="99"/>
        <v/>
      </c>
      <c r="O48" s="102" t="str">
        <f>IF(P48="","",MAX($O$3:O47)+1)</f>
        <v/>
      </c>
      <c r="P48" s="103" t="str">
        <f>IF(LEN(INDEX(Dashboard!B$6:B$505,ROW(P48)-ROW(P$3),1))&lt;=1,"",TRIM(INDEX(Dashboard!B$6:B$505,ROW(P48)-ROW(P$3),1)))</f>
        <v/>
      </c>
      <c r="Q48" s="104" t="str">
        <f t="shared" si="100"/>
        <v/>
      </c>
      <c r="R48" s="104" t="str">
        <f>IF(LEN(INDEX(Dashboard!D$6:D$505,ROW(R48)-ROW(R$3),1))&lt;=1,"",INDEX(Dashboard!D$6:D$505,ROW(R48)-ROW(R$3),1))</f>
        <v/>
      </c>
      <c r="S48" s="104" t="str">
        <f>IF(LEN(INDEX(Dashboard!E$6:E$505,ROW(S48)-ROW(S$3),1))&lt;=1,"",INDEX(Dashboard!E$6:E$505,ROW(S48)-ROW(S$3),1))</f>
        <v/>
      </c>
      <c r="T48" s="104" t="str">
        <f t="shared" si="101"/>
        <v/>
      </c>
      <c r="U48" s="104" t="str">
        <f t="shared" si="102"/>
        <v/>
      </c>
      <c r="V48" s="104" t="str">
        <f t="shared" si="103"/>
        <v/>
      </c>
      <c r="W48" s="106" t="str">
        <f t="shared" si="104"/>
        <v/>
      </c>
      <c r="X48" s="106" t="str">
        <f t="shared" si="105"/>
        <v/>
      </c>
      <c r="Y48" s="106" t="str">
        <f t="shared" si="106"/>
        <v/>
      </c>
      <c r="Z48" s="106" t="str">
        <f t="shared" si="107"/>
        <v/>
      </c>
      <c r="AA48" s="106" t="str">
        <f t="shared" si="108"/>
        <v/>
      </c>
      <c r="AB48" s="106" t="str">
        <f t="shared" si="109"/>
        <v/>
      </c>
      <c r="AC48" s="106" t="str">
        <f t="shared" si="110"/>
        <v/>
      </c>
      <c r="AD48" s="106" t="str">
        <f t="shared" si="111"/>
        <v/>
      </c>
      <c r="AE48" s="106" t="str">
        <f t="shared" si="112"/>
        <v/>
      </c>
      <c r="AF48" s="106" t="str">
        <f t="shared" si="113"/>
        <v/>
      </c>
      <c r="AG48" s="106" t="str">
        <f t="shared" si="114"/>
        <v/>
      </c>
      <c r="AH48" s="106" t="str">
        <f t="shared" si="115"/>
        <v/>
      </c>
      <c r="AI48" s="106" t="str">
        <f t="shared" si="116"/>
        <v/>
      </c>
      <c r="AJ48" s="106" t="str">
        <f t="shared" si="117"/>
        <v/>
      </c>
      <c r="AK48" s="106" t="str">
        <f t="shared" si="118"/>
        <v/>
      </c>
      <c r="AL48" s="106" t="str">
        <f t="shared" si="119"/>
        <v/>
      </c>
      <c r="AM48" s="106" t="str">
        <f t="shared" si="120"/>
        <v/>
      </c>
      <c r="AN48" s="106" t="str">
        <f t="shared" si="121"/>
        <v/>
      </c>
      <c r="AO48" s="106" t="str">
        <f t="shared" si="122"/>
        <v/>
      </c>
      <c r="AP48" s="106" t="str">
        <f t="shared" si="123"/>
        <v/>
      </c>
      <c r="AQ48" s="106" t="str">
        <f t="shared" si="124"/>
        <v/>
      </c>
      <c r="AR48" s="106" t="str">
        <f t="shared" si="125"/>
        <v/>
      </c>
      <c r="AS48" s="106" t="str">
        <f t="shared" si="126"/>
        <v/>
      </c>
      <c r="AT48" s="106" t="str">
        <f t="shared" si="127"/>
        <v/>
      </c>
      <c r="AU48" s="106" t="str">
        <f t="shared" si="128"/>
        <v/>
      </c>
      <c r="AV48" s="106" t="str">
        <f t="shared" si="129"/>
        <v/>
      </c>
      <c r="AW48" s="106" t="str">
        <f t="shared" si="130"/>
        <v/>
      </c>
      <c r="AX48" s="106" t="str">
        <f t="shared" si="131"/>
        <v/>
      </c>
      <c r="AY48" s="106" t="str">
        <f t="shared" si="132"/>
        <v/>
      </c>
      <c r="AZ48" s="106" t="str">
        <f t="shared" si="133"/>
        <v/>
      </c>
      <c r="BA48" s="106" t="str">
        <f t="shared" si="134"/>
        <v/>
      </c>
      <c r="BB48" s="106" t="str">
        <f t="shared" si="135"/>
        <v/>
      </c>
      <c r="BC48" s="106" t="str">
        <f t="shared" si="136"/>
        <v/>
      </c>
      <c r="BD48" s="180" t="str">
        <f>IF(OR(P48="",BA48=""),"",IF(BB48="",MAX($BA$4:$BA$503)-BA48+1-COUNTIF($BA$4:BA48,BA48)/1000,INDEX($BD$4:$BD$503,BC48,1)-COUNTIF($BA$4:BA48,BA48)/1000000))</f>
        <v/>
      </c>
      <c r="BE48" s="181" t="str">
        <f t="shared" si="137"/>
        <v/>
      </c>
      <c r="BF48" s="181" t="str">
        <f>IFERROR(IF(BB48="",BD48-BE48*100,INDEX($BF$4:$BF$503,BC48,1)-COUNTIF($BA$4:BA48,BA48)/1000000),"")</f>
        <v/>
      </c>
      <c r="BG48" s="179" t="str">
        <f t="shared" si="138"/>
        <v/>
      </c>
      <c r="BI48" s="120" t="str">
        <f t="shared" si="160"/>
        <v/>
      </c>
      <c r="BJ48" s="121" t="str">
        <f t="shared" si="161"/>
        <v/>
      </c>
      <c r="BK48" s="122" t="str">
        <f t="shared" si="162"/>
        <v/>
      </c>
      <c r="BL48" s="122" t="str">
        <f t="shared" si="163"/>
        <v/>
      </c>
      <c r="BM48" s="122" t="str">
        <f t="shared" si="164"/>
        <v/>
      </c>
      <c r="BN48" s="122" t="str">
        <f t="shared" si="165"/>
        <v/>
      </c>
      <c r="BO48" s="122" t="str">
        <f t="shared" si="166"/>
        <v/>
      </c>
      <c r="BP48" s="123" t="str">
        <f t="shared" si="167"/>
        <v/>
      </c>
      <c r="BQ48" s="122" t="str">
        <f t="shared" si="168"/>
        <v/>
      </c>
      <c r="BR48" s="123" t="str">
        <f t="shared" si="169"/>
        <v/>
      </c>
      <c r="BS48" s="123" t="str">
        <f t="shared" si="170"/>
        <v/>
      </c>
      <c r="BU48" s="198" t="str">
        <f t="shared" si="139"/>
        <v>xxx</v>
      </c>
      <c r="BV48" s="193"/>
      <c r="BW48" s="193"/>
      <c r="BX48" s="193"/>
      <c r="BY48" s="193"/>
      <c r="BZ48" s="193"/>
      <c r="CA48" s="193"/>
      <c r="CB48" s="193"/>
      <c r="CC48" s="194"/>
      <c r="CD48" s="194"/>
      <c r="CE48" s="193"/>
      <c r="CF48" s="201">
        <f>IFERROR(IF(ISNUMBER(BV48), IF(ISNUMBER(MATCH(BV48,$BV$4:BV47,0)),INDEX($CF$4:CF47, MATCH(BV48,$BV$4:BV47,0),1),IF(AND(BR48="",INDEX($BR$4:$BR$503,BV48,1)=""),
IF(INDEX($BL$4:$BL$503,BV48,1)="",0,IFERROR(IF(INDEX($BR$4:$BR$503,BW48,1)="es",COUNTIF($BV$4:$BV$503,BW48),0),0)+IF(ISNUMBER(BV48),SUMIFS($CH$4:$CH$503,$BV$4:$BV$503,"&lt;&gt;"&amp;BV48,$BW$4:$BW$503,BV48),0)),0)),0),0)</f>
        <v>0</v>
      </c>
      <c r="CG48" s="193"/>
      <c r="CH48" s="193"/>
      <c r="CI48" s="193"/>
      <c r="CJ48" s="193"/>
      <c r="CK48" s="201">
        <f t="shared" si="88"/>
        <v>1</v>
      </c>
      <c r="CL48" s="193"/>
      <c r="CM48" s="193"/>
      <c r="CN48" s="193"/>
      <c r="CO48" s="193"/>
      <c r="CP48" s="193"/>
      <c r="CQ48" s="193"/>
      <c r="CR48" s="193"/>
      <c r="CT48" s="193"/>
      <c r="CU48" s="193"/>
      <c r="CV48" s="193"/>
      <c r="CW48" s="208"/>
      <c r="CX48" s="208"/>
      <c r="CY48" s="208"/>
      <c r="CZ48" s="208"/>
      <c r="DA48" s="193"/>
      <c r="DC48" s="133" t="str">
        <f>IF(MAX($DC$3:DC47)&lt;$I$2,MAX($DC$3:DC47)+1,"")</f>
        <v/>
      </c>
      <c r="DD48" s="131" t="str">
        <f t="shared" si="156"/>
        <v/>
      </c>
      <c r="DE48" s="131" t="str">
        <f t="shared" si="157"/>
        <v/>
      </c>
      <c r="DF48" s="134" t="str">
        <f t="shared" si="158"/>
        <v/>
      </c>
      <c r="DG48" s="132" t="str">
        <f t="shared" si="159"/>
        <v/>
      </c>
      <c r="DL48" s="107" t="str">
        <f>IF(DM48&lt;&gt;"",MAX($DL$3:DL47)+1,"")</f>
        <v/>
      </c>
      <c r="DM48" s="107" t="str">
        <f>IF(OR(INDEX(Photos!$B$3:$B$502,ROW(DM48)-ROW($DM$3),1)="", ISNUMBER(MATCH(INDEX(Photos!$B$3:$B$502,ROW(DM48)-ROW($DM$3),1),$BJ$4:$BJ$503,0))),"",INDEX(Photos!$B$3:$B$502,ROW(DM48)-ROW($DM$3),1) )</f>
        <v/>
      </c>
      <c r="DN48" s="107" t="str">
        <f t="shared" si="45"/>
        <v/>
      </c>
      <c r="DS48" s="112"/>
      <c r="DT48" s="112"/>
      <c r="DU48" s="111"/>
      <c r="DV48" s="111"/>
      <c r="DW48" s="145"/>
      <c r="DX48" s="111"/>
      <c r="DY48" s="111"/>
      <c r="DZ48" s="111"/>
      <c r="EA48" s="111"/>
      <c r="EB48" s="111"/>
    </row>
    <row r="49" spans="2:132" x14ac:dyDescent="0.25">
      <c r="B49" s="117" t="str">
        <f>IF(P49&lt;&gt;"",MAX(B$3:$B48)+1,"")</f>
        <v/>
      </c>
      <c r="C49" s="141" t="str">
        <f>IF(D49&lt;&gt;"",MAX(C$3:$C48)+1,"")</f>
        <v/>
      </c>
      <c r="D49" s="115" t="str">
        <f>IF(LEN(Q49)&gt;1,IF(ISNUMBER(MATCH(Q49&amp;" ─ "&amp;P49, $D$2:D48,0)),"",P49&amp;" ─ "&amp;Q49),"")</f>
        <v/>
      </c>
      <c r="E49" s="117" t="str">
        <f>IF(F49&lt;&gt;"",MAX($E$3:E48)+1,"")</f>
        <v/>
      </c>
      <c r="F49" s="116" t="str">
        <f>IF(LEN(T49)&gt;1,IF(ISNUMBER(MATCH(T49&amp;" ─ "&amp;P49, $F$2:F48,0)),"",P49&amp;" ─ "&amp;T49),"")</f>
        <v/>
      </c>
      <c r="G49" s="93">
        <v>46</v>
      </c>
      <c r="H49" s="118" t="str">
        <f t="shared" si="179"/>
        <v/>
      </c>
      <c r="I49" s="119" t="str">
        <f>IF(ISNUMBER(SEARCH("─",H49,1)),MAX($I$3:I48)+1,"")</f>
        <v/>
      </c>
      <c r="M49" s="192" t="str">
        <f t="shared" si="98"/>
        <v/>
      </c>
      <c r="N49" s="142" t="str">
        <f t="shared" si="99"/>
        <v/>
      </c>
      <c r="O49" s="102" t="str">
        <f>IF(P49="","",MAX($O$3:O48)+1)</f>
        <v/>
      </c>
      <c r="P49" s="103" t="str">
        <f>IF(LEN(INDEX(Dashboard!B$6:B$505,ROW(P49)-ROW(P$3),1))&lt;=1,"",TRIM(INDEX(Dashboard!B$6:B$505,ROW(P49)-ROW(P$3),1)))</f>
        <v/>
      </c>
      <c r="Q49" s="104" t="str">
        <f t="shared" si="100"/>
        <v/>
      </c>
      <c r="R49" s="104" t="str">
        <f>IF(LEN(INDEX(Dashboard!D$6:D$505,ROW(R49)-ROW(R$3),1))&lt;=1,"",INDEX(Dashboard!D$6:D$505,ROW(R49)-ROW(R$3),1))</f>
        <v/>
      </c>
      <c r="S49" s="104" t="str">
        <f>IF(LEN(INDEX(Dashboard!E$6:E$505,ROW(S49)-ROW(S$3),1))&lt;=1,"",INDEX(Dashboard!E$6:E$505,ROW(S49)-ROW(S$3),1))</f>
        <v/>
      </c>
      <c r="T49" s="104" t="str">
        <f t="shared" si="101"/>
        <v/>
      </c>
      <c r="U49" s="104" t="str">
        <f t="shared" si="102"/>
        <v/>
      </c>
      <c r="V49" s="104" t="str">
        <f t="shared" si="103"/>
        <v/>
      </c>
      <c r="W49" s="106" t="str">
        <f t="shared" si="104"/>
        <v/>
      </c>
      <c r="X49" s="106" t="str">
        <f t="shared" si="105"/>
        <v/>
      </c>
      <c r="Y49" s="106" t="str">
        <f t="shared" si="106"/>
        <v/>
      </c>
      <c r="Z49" s="106" t="str">
        <f t="shared" si="107"/>
        <v/>
      </c>
      <c r="AA49" s="106" t="str">
        <f t="shared" si="108"/>
        <v/>
      </c>
      <c r="AB49" s="106" t="str">
        <f t="shared" si="109"/>
        <v/>
      </c>
      <c r="AC49" s="106" t="str">
        <f t="shared" si="110"/>
        <v/>
      </c>
      <c r="AD49" s="106" t="str">
        <f t="shared" si="111"/>
        <v/>
      </c>
      <c r="AE49" s="106" t="str">
        <f t="shared" si="112"/>
        <v/>
      </c>
      <c r="AF49" s="106" t="str">
        <f t="shared" si="113"/>
        <v/>
      </c>
      <c r="AG49" s="106" t="str">
        <f t="shared" si="114"/>
        <v/>
      </c>
      <c r="AH49" s="106" t="str">
        <f t="shared" si="115"/>
        <v/>
      </c>
      <c r="AI49" s="106" t="str">
        <f t="shared" si="116"/>
        <v/>
      </c>
      <c r="AJ49" s="106" t="str">
        <f t="shared" si="117"/>
        <v/>
      </c>
      <c r="AK49" s="106" t="str">
        <f t="shared" si="118"/>
        <v/>
      </c>
      <c r="AL49" s="106" t="str">
        <f t="shared" si="119"/>
        <v/>
      </c>
      <c r="AM49" s="106" t="str">
        <f t="shared" si="120"/>
        <v/>
      </c>
      <c r="AN49" s="106" t="str">
        <f t="shared" si="121"/>
        <v/>
      </c>
      <c r="AO49" s="106" t="str">
        <f t="shared" si="122"/>
        <v/>
      </c>
      <c r="AP49" s="106" t="str">
        <f t="shared" si="123"/>
        <v/>
      </c>
      <c r="AQ49" s="106" t="str">
        <f t="shared" si="124"/>
        <v/>
      </c>
      <c r="AR49" s="106" t="str">
        <f t="shared" si="125"/>
        <v/>
      </c>
      <c r="AS49" s="106" t="str">
        <f t="shared" si="126"/>
        <v/>
      </c>
      <c r="AT49" s="106" t="str">
        <f t="shared" si="127"/>
        <v/>
      </c>
      <c r="AU49" s="106" t="str">
        <f t="shared" si="128"/>
        <v/>
      </c>
      <c r="AV49" s="106" t="str">
        <f t="shared" si="129"/>
        <v/>
      </c>
      <c r="AW49" s="106" t="str">
        <f t="shared" si="130"/>
        <v/>
      </c>
      <c r="AX49" s="106" t="str">
        <f t="shared" si="131"/>
        <v/>
      </c>
      <c r="AY49" s="106" t="str">
        <f t="shared" si="132"/>
        <v/>
      </c>
      <c r="AZ49" s="106" t="str">
        <f t="shared" si="133"/>
        <v/>
      </c>
      <c r="BA49" s="106" t="str">
        <f t="shared" si="134"/>
        <v/>
      </c>
      <c r="BB49" s="106" t="str">
        <f t="shared" si="135"/>
        <v/>
      </c>
      <c r="BC49" s="106" t="str">
        <f t="shared" si="136"/>
        <v/>
      </c>
      <c r="BD49" s="180" t="str">
        <f>IF(OR(P49="",BA49=""),"",IF(BB49="",MAX($BA$4:$BA$503)-BA49+1-COUNTIF($BA$4:BA49,BA49)/1000,INDEX($BD$4:$BD$503,BC49,1)-COUNTIF($BA$4:BA49,BA49)/1000000))</f>
        <v/>
      </c>
      <c r="BE49" s="181" t="str">
        <f t="shared" si="137"/>
        <v/>
      </c>
      <c r="BF49" s="181" t="str">
        <f>IFERROR(IF(BB49="",BD49-BE49*100,INDEX($BF$4:$BF$503,BC49,1)-COUNTIF($BA$4:BA49,BA49)/1000000),"")</f>
        <v/>
      </c>
      <c r="BG49" s="179" t="str">
        <f t="shared" si="138"/>
        <v/>
      </c>
      <c r="BI49" s="120" t="str">
        <f t="shared" si="160"/>
        <v/>
      </c>
      <c r="BJ49" s="121" t="str">
        <f t="shared" si="161"/>
        <v/>
      </c>
      <c r="BK49" s="122" t="str">
        <f t="shared" si="162"/>
        <v/>
      </c>
      <c r="BL49" s="122" t="str">
        <f t="shared" si="163"/>
        <v/>
      </c>
      <c r="BM49" s="122" t="str">
        <f t="shared" si="164"/>
        <v/>
      </c>
      <c r="BN49" s="122" t="str">
        <f t="shared" si="165"/>
        <v/>
      </c>
      <c r="BO49" s="122" t="str">
        <f t="shared" si="166"/>
        <v/>
      </c>
      <c r="BP49" s="123" t="str">
        <f t="shared" si="167"/>
        <v/>
      </c>
      <c r="BQ49" s="122" t="str">
        <f t="shared" si="168"/>
        <v/>
      </c>
      <c r="BR49" s="123" t="str">
        <f t="shared" si="169"/>
        <v/>
      </c>
      <c r="BS49" s="123" t="str">
        <f t="shared" si="170"/>
        <v/>
      </c>
      <c r="BU49" s="198" t="str">
        <f t="shared" si="139"/>
        <v>xxx</v>
      </c>
      <c r="BV49" s="193"/>
      <c r="BW49" s="193"/>
      <c r="BX49" s="193"/>
      <c r="BY49" s="193"/>
      <c r="BZ49" s="193"/>
      <c r="CA49" s="193"/>
      <c r="CB49" s="193"/>
      <c r="CC49" s="194"/>
      <c r="CD49" s="194"/>
      <c r="CE49" s="193"/>
      <c r="CF49" s="201">
        <f>IFERROR(IF(ISNUMBER(BV49), IF(ISNUMBER(MATCH(BV49,$BV$4:BV48,0)),INDEX($CF$4:CF48, MATCH(BV49,$BV$4:BV48,0),1),IF(AND(BR49="",INDEX($BR$4:$BR$503,BV49,1)=""),
IF(INDEX($BL$4:$BL$503,BV49,1)="",0,IFERROR(IF(INDEX($BR$4:$BR$503,BW49,1)="es",COUNTIF($BV$4:$BV$503,BW49),0),0)+IF(ISNUMBER(BV49),SUMIFS($CH$4:$CH$503,$BV$4:$BV$503,"&lt;&gt;"&amp;BV49,$BW$4:$BW$503,BV49),0)),0)),0),0)</f>
        <v>0</v>
      </c>
      <c r="CG49" s="193"/>
      <c r="CH49" s="193"/>
      <c r="CI49" s="193"/>
      <c r="CJ49" s="193"/>
      <c r="CK49" s="201">
        <f t="shared" si="88"/>
        <v>1</v>
      </c>
      <c r="CL49" s="193"/>
      <c r="CM49" s="193"/>
      <c r="CN49" s="193"/>
      <c r="CO49" s="193"/>
      <c r="CP49" s="193"/>
      <c r="CQ49" s="193"/>
      <c r="CR49" s="193"/>
      <c r="CT49" s="193"/>
      <c r="CU49" s="193"/>
      <c r="CV49" s="193"/>
      <c r="CW49" s="208"/>
      <c r="CX49" s="208"/>
      <c r="CY49" s="208"/>
      <c r="CZ49" s="208"/>
      <c r="DA49" s="193"/>
      <c r="DC49" s="133" t="str">
        <f>IF(MAX($DC$3:DC48)&lt;$I$2,MAX($DC$3:DC48)+1,"")</f>
        <v/>
      </c>
      <c r="DD49" s="131" t="str">
        <f t="shared" si="156"/>
        <v/>
      </c>
      <c r="DE49" s="131" t="str">
        <f t="shared" si="157"/>
        <v/>
      </c>
      <c r="DF49" s="134" t="str">
        <f t="shared" si="158"/>
        <v/>
      </c>
      <c r="DG49" s="132" t="str">
        <f t="shared" si="159"/>
        <v/>
      </c>
      <c r="DL49" s="107" t="str">
        <f>IF(DM49&lt;&gt;"",MAX($DL$3:DL48)+1,"")</f>
        <v/>
      </c>
      <c r="DM49" s="107" t="str">
        <f>IF(OR(INDEX(Photos!$B$3:$B$502,ROW(DM49)-ROW($DM$3),1)="", ISNUMBER(MATCH(INDEX(Photos!$B$3:$B$502,ROW(DM49)-ROW($DM$3),1),$BJ$4:$BJ$503,0))),"",INDEX(Photos!$B$3:$B$502,ROW(DM49)-ROW($DM$3),1) )</f>
        <v/>
      </c>
      <c r="DN49" s="107" t="str">
        <f t="shared" si="45"/>
        <v/>
      </c>
      <c r="DS49" s="112"/>
      <c r="DT49" s="112"/>
      <c r="DU49" s="111"/>
      <c r="DV49" s="111"/>
      <c r="DW49" s="145"/>
      <c r="DX49" s="111"/>
      <c r="DY49" s="111"/>
      <c r="DZ49" s="111"/>
      <c r="EA49" s="111"/>
      <c r="EB49" s="111"/>
    </row>
    <row r="50" spans="2:132" x14ac:dyDescent="0.25">
      <c r="B50" s="117" t="str">
        <f>IF(P50&lt;&gt;"",MAX(B$3:$B49)+1,"")</f>
        <v/>
      </c>
      <c r="C50" s="141" t="str">
        <f>IF(D50&lt;&gt;"",MAX(C$3:$C49)+1,"")</f>
        <v/>
      </c>
      <c r="D50" s="115" t="str">
        <f>IF(LEN(Q50)&gt;1,IF(ISNUMBER(MATCH(Q50&amp;" ─ "&amp;P50, $D$2:D49,0)),"",P50&amp;" ─ "&amp;Q50),"")</f>
        <v/>
      </c>
      <c r="E50" s="117" t="str">
        <f>IF(F50&lt;&gt;"",MAX($E$3:E49)+1,"")</f>
        <v/>
      </c>
      <c r="F50" s="116" t="str">
        <f>IF(LEN(T50)&gt;1,IF(ISNUMBER(MATCH(T50&amp;" ─ "&amp;P50, $F$2:F49,0)),"",P50&amp;" ─ "&amp;T50),"")</f>
        <v/>
      </c>
      <c r="G50" s="93">
        <v>47</v>
      </c>
      <c r="H50" s="118" t="str">
        <f t="shared" si="179"/>
        <v/>
      </c>
      <c r="I50" s="119" t="str">
        <f>IF(ISNUMBER(SEARCH("─",H50,1)),MAX($I$3:I49)+1,"")</f>
        <v/>
      </c>
      <c r="M50" s="192" t="str">
        <f t="shared" si="98"/>
        <v/>
      </c>
      <c r="N50" s="142" t="str">
        <f t="shared" si="99"/>
        <v/>
      </c>
      <c r="O50" s="102" t="str">
        <f>IF(P50="","",MAX($O$3:O49)+1)</f>
        <v/>
      </c>
      <c r="P50" s="103" t="str">
        <f>IF(LEN(INDEX(Dashboard!B$6:B$505,ROW(P50)-ROW(P$3),1))&lt;=1,"",TRIM(INDEX(Dashboard!B$6:B$505,ROW(P50)-ROW(P$3),1)))</f>
        <v/>
      </c>
      <c r="Q50" s="104" t="str">
        <f t="shared" si="100"/>
        <v/>
      </c>
      <c r="R50" s="104" t="str">
        <f>IF(LEN(INDEX(Dashboard!D$6:D$505,ROW(R50)-ROW(R$3),1))&lt;=1,"",INDEX(Dashboard!D$6:D$505,ROW(R50)-ROW(R$3),1))</f>
        <v/>
      </c>
      <c r="S50" s="104" t="str">
        <f>IF(LEN(INDEX(Dashboard!E$6:E$505,ROW(S50)-ROW(S$3),1))&lt;=1,"",INDEX(Dashboard!E$6:E$505,ROW(S50)-ROW(S$3),1))</f>
        <v/>
      </c>
      <c r="T50" s="104" t="str">
        <f t="shared" si="101"/>
        <v/>
      </c>
      <c r="U50" s="104" t="str">
        <f t="shared" si="102"/>
        <v/>
      </c>
      <c r="V50" s="104" t="str">
        <f t="shared" si="103"/>
        <v/>
      </c>
      <c r="W50" s="106" t="str">
        <f t="shared" si="104"/>
        <v/>
      </c>
      <c r="X50" s="106" t="str">
        <f t="shared" si="105"/>
        <v/>
      </c>
      <c r="Y50" s="106" t="str">
        <f t="shared" si="106"/>
        <v/>
      </c>
      <c r="Z50" s="106" t="str">
        <f t="shared" si="107"/>
        <v/>
      </c>
      <c r="AA50" s="106" t="str">
        <f t="shared" si="108"/>
        <v/>
      </c>
      <c r="AB50" s="106" t="str">
        <f t="shared" si="109"/>
        <v/>
      </c>
      <c r="AC50" s="106" t="str">
        <f t="shared" si="110"/>
        <v/>
      </c>
      <c r="AD50" s="106" t="str">
        <f t="shared" si="111"/>
        <v/>
      </c>
      <c r="AE50" s="106" t="str">
        <f t="shared" si="112"/>
        <v/>
      </c>
      <c r="AF50" s="106" t="str">
        <f t="shared" si="113"/>
        <v/>
      </c>
      <c r="AG50" s="106" t="str">
        <f t="shared" si="114"/>
        <v/>
      </c>
      <c r="AH50" s="106" t="str">
        <f t="shared" si="115"/>
        <v/>
      </c>
      <c r="AI50" s="106" t="str">
        <f t="shared" si="116"/>
        <v/>
      </c>
      <c r="AJ50" s="106" t="str">
        <f t="shared" si="117"/>
        <v/>
      </c>
      <c r="AK50" s="106" t="str">
        <f t="shared" si="118"/>
        <v/>
      </c>
      <c r="AL50" s="106" t="str">
        <f t="shared" si="119"/>
        <v/>
      </c>
      <c r="AM50" s="106" t="str">
        <f t="shared" si="120"/>
        <v/>
      </c>
      <c r="AN50" s="106" t="str">
        <f t="shared" si="121"/>
        <v/>
      </c>
      <c r="AO50" s="106" t="str">
        <f t="shared" si="122"/>
        <v/>
      </c>
      <c r="AP50" s="106" t="str">
        <f t="shared" si="123"/>
        <v/>
      </c>
      <c r="AQ50" s="106" t="str">
        <f t="shared" si="124"/>
        <v/>
      </c>
      <c r="AR50" s="106" t="str">
        <f t="shared" si="125"/>
        <v/>
      </c>
      <c r="AS50" s="106" t="str">
        <f t="shared" si="126"/>
        <v/>
      </c>
      <c r="AT50" s="106" t="str">
        <f t="shared" si="127"/>
        <v/>
      </c>
      <c r="AU50" s="106" t="str">
        <f t="shared" si="128"/>
        <v/>
      </c>
      <c r="AV50" s="106" t="str">
        <f t="shared" si="129"/>
        <v/>
      </c>
      <c r="AW50" s="106" t="str">
        <f t="shared" si="130"/>
        <v/>
      </c>
      <c r="AX50" s="106" t="str">
        <f t="shared" si="131"/>
        <v/>
      </c>
      <c r="AY50" s="106" t="str">
        <f t="shared" si="132"/>
        <v/>
      </c>
      <c r="AZ50" s="106" t="str">
        <f t="shared" si="133"/>
        <v/>
      </c>
      <c r="BA50" s="106" t="str">
        <f t="shared" si="134"/>
        <v/>
      </c>
      <c r="BB50" s="106" t="str">
        <f t="shared" si="135"/>
        <v/>
      </c>
      <c r="BC50" s="106" t="str">
        <f t="shared" si="136"/>
        <v/>
      </c>
      <c r="BD50" s="180" t="str">
        <f>IF(OR(P50="",BA50=""),"",IF(BB50="",MAX($BA$4:$BA$503)-BA50+1-COUNTIF($BA$4:BA50,BA50)/1000,INDEX($BD$4:$BD$503,BC50,1)-COUNTIF($BA$4:BA50,BA50)/1000000))</f>
        <v/>
      </c>
      <c r="BE50" s="181" t="str">
        <f t="shared" si="137"/>
        <v/>
      </c>
      <c r="BF50" s="181" t="str">
        <f>IFERROR(IF(BB50="",BD50-BE50*100,INDEX($BF$4:$BF$503,BC50,1)-COUNTIF($BA$4:BA50,BA50)/1000000),"")</f>
        <v/>
      </c>
      <c r="BG50" s="179" t="str">
        <f t="shared" si="138"/>
        <v/>
      </c>
      <c r="BI50" s="120" t="str">
        <f t="shared" si="160"/>
        <v/>
      </c>
      <c r="BJ50" s="121" t="str">
        <f t="shared" si="161"/>
        <v/>
      </c>
      <c r="BK50" s="122" t="str">
        <f t="shared" si="162"/>
        <v/>
      </c>
      <c r="BL50" s="122" t="str">
        <f t="shared" si="163"/>
        <v/>
      </c>
      <c r="BM50" s="122" t="str">
        <f t="shared" si="164"/>
        <v/>
      </c>
      <c r="BN50" s="122" t="str">
        <f t="shared" si="165"/>
        <v/>
      </c>
      <c r="BO50" s="122" t="str">
        <f t="shared" si="166"/>
        <v/>
      </c>
      <c r="BP50" s="123" t="str">
        <f t="shared" si="167"/>
        <v/>
      </c>
      <c r="BQ50" s="122" t="str">
        <f t="shared" si="168"/>
        <v/>
      </c>
      <c r="BR50" s="123" t="str">
        <f t="shared" si="169"/>
        <v/>
      </c>
      <c r="BS50" s="123" t="str">
        <f t="shared" si="170"/>
        <v/>
      </c>
      <c r="BU50" s="198" t="str">
        <f t="shared" si="139"/>
        <v>xxx</v>
      </c>
      <c r="BV50" s="193"/>
      <c r="BW50" s="193"/>
      <c r="BX50" s="193"/>
      <c r="BY50" s="193"/>
      <c r="BZ50" s="193"/>
      <c r="CA50" s="193"/>
      <c r="CB50" s="193"/>
      <c r="CC50" s="194"/>
      <c r="CD50" s="194"/>
      <c r="CE50" s="193"/>
      <c r="CF50" s="201">
        <f>IFERROR(IF(ISNUMBER(BV50), IF(ISNUMBER(MATCH(BV50,$BV$4:BV49,0)),INDEX($CF$4:CF49, MATCH(BV50,$BV$4:BV49,0),1),IF(AND(BR50="",INDEX($BR$4:$BR$503,BV50,1)=""),
IF(INDEX($BL$4:$BL$503,BV50,1)="",0,IFERROR(IF(INDEX($BR$4:$BR$503,BW50,1)="es",COUNTIF($BV$4:$BV$503,BW50),0),0)+IF(ISNUMBER(BV50),SUMIFS($CH$4:$CH$503,$BV$4:$BV$503,"&lt;&gt;"&amp;BV50,$BW$4:$BW$503,BV50),0)),0)),0),0)</f>
        <v>0</v>
      </c>
      <c r="CG50" s="193"/>
      <c r="CH50" s="193"/>
      <c r="CI50" s="193"/>
      <c r="CJ50" s="193"/>
      <c r="CK50" s="201">
        <f t="shared" si="88"/>
        <v>1</v>
      </c>
      <c r="CL50" s="193"/>
      <c r="CM50" s="193"/>
      <c r="CN50" s="193"/>
      <c r="CO50" s="193"/>
      <c r="CP50" s="193"/>
      <c r="CQ50" s="193"/>
      <c r="CR50" s="193"/>
      <c r="CT50" s="193"/>
      <c r="CU50" s="193"/>
      <c r="CV50" s="193"/>
      <c r="CW50" s="208"/>
      <c r="CX50" s="208"/>
      <c r="CY50" s="208"/>
      <c r="CZ50" s="208"/>
      <c r="DA50" s="193"/>
      <c r="DC50" s="133" t="str">
        <f>IF(MAX($DC$3:DC49)&lt;$I$2,MAX($DC$3:DC49)+1,"")</f>
        <v/>
      </c>
      <c r="DD50" s="131" t="str">
        <f t="shared" si="156"/>
        <v/>
      </c>
      <c r="DE50" s="131" t="str">
        <f t="shared" si="157"/>
        <v/>
      </c>
      <c r="DF50" s="134" t="str">
        <f t="shared" si="158"/>
        <v/>
      </c>
      <c r="DG50" s="132" t="str">
        <f t="shared" si="159"/>
        <v/>
      </c>
      <c r="DL50" s="107" t="str">
        <f>IF(DM50&lt;&gt;"",MAX($DL$3:DL49)+1,"")</f>
        <v/>
      </c>
      <c r="DM50" s="107" t="str">
        <f>IF(OR(INDEX(Photos!$B$3:$B$502,ROW(DM50)-ROW($DM$3),1)="", ISNUMBER(MATCH(INDEX(Photos!$B$3:$B$502,ROW(DM50)-ROW($DM$3),1),$BJ$4:$BJ$503,0))),"",INDEX(Photos!$B$3:$B$502,ROW(DM50)-ROW($DM$3),1) )</f>
        <v/>
      </c>
      <c r="DN50" s="107" t="str">
        <f t="shared" si="45"/>
        <v/>
      </c>
      <c r="DS50" s="112"/>
      <c r="DT50" s="112"/>
      <c r="DU50" s="111"/>
      <c r="DV50" s="111"/>
      <c r="DW50" s="145"/>
      <c r="DX50" s="111"/>
      <c r="DY50" s="111"/>
      <c r="DZ50" s="111"/>
      <c r="EA50" s="111"/>
      <c r="EB50" s="111"/>
    </row>
    <row r="51" spans="2:132" x14ac:dyDescent="0.25">
      <c r="B51" s="117" t="str">
        <f>IF(P51&lt;&gt;"",MAX(B$3:$B50)+1,"")</f>
        <v/>
      </c>
      <c r="C51" s="141" t="str">
        <f>IF(D51&lt;&gt;"",MAX(C$3:$C50)+1,"")</f>
        <v/>
      </c>
      <c r="D51" s="115" t="str">
        <f>IF(LEN(Q51)&gt;1,IF(ISNUMBER(MATCH(Q51&amp;" ─ "&amp;P51, $D$2:D50,0)),"",P51&amp;" ─ "&amp;Q51),"")</f>
        <v/>
      </c>
      <c r="E51" s="117" t="str">
        <f>IF(F51&lt;&gt;"",MAX($E$3:E50)+1,"")</f>
        <v/>
      </c>
      <c r="F51" s="116" t="str">
        <f>IF(LEN(T51)&gt;1,IF(ISNUMBER(MATCH(T51&amp;" ─ "&amp;P51, $F$2:F50,0)),"",P51&amp;" ─ "&amp;T51),"")</f>
        <v/>
      </c>
      <c r="G51" s="93">
        <v>48</v>
      </c>
      <c r="H51" s="118" t="str">
        <f t="shared" si="179"/>
        <v/>
      </c>
      <c r="I51" s="119" t="str">
        <f>IF(ISNUMBER(SEARCH("─",H51,1)),MAX($I$3:I50)+1,"")</f>
        <v/>
      </c>
      <c r="M51" s="192" t="str">
        <f t="shared" si="98"/>
        <v/>
      </c>
      <c r="N51" s="142" t="str">
        <f t="shared" si="99"/>
        <v/>
      </c>
      <c r="O51" s="102" t="str">
        <f>IF(P51="","",MAX($O$3:O50)+1)</f>
        <v/>
      </c>
      <c r="P51" s="103" t="str">
        <f>IF(LEN(INDEX(Dashboard!B$6:B$505,ROW(P51)-ROW(P$3),1))&lt;=1,"",TRIM(INDEX(Dashboard!B$6:B$505,ROW(P51)-ROW(P$3),1)))</f>
        <v/>
      </c>
      <c r="Q51" s="104" t="str">
        <f t="shared" si="100"/>
        <v/>
      </c>
      <c r="R51" s="104" t="str">
        <f>IF(LEN(INDEX(Dashboard!D$6:D$505,ROW(R51)-ROW(R$3),1))&lt;=1,"",INDEX(Dashboard!D$6:D$505,ROW(R51)-ROW(R$3),1))</f>
        <v/>
      </c>
      <c r="S51" s="104" t="str">
        <f>IF(LEN(INDEX(Dashboard!E$6:E$505,ROW(S51)-ROW(S$3),1))&lt;=1,"",INDEX(Dashboard!E$6:E$505,ROW(S51)-ROW(S$3),1))</f>
        <v/>
      </c>
      <c r="T51" s="104" t="str">
        <f t="shared" si="101"/>
        <v/>
      </c>
      <c r="U51" s="104" t="str">
        <f t="shared" si="102"/>
        <v/>
      </c>
      <c r="V51" s="104" t="str">
        <f t="shared" si="103"/>
        <v/>
      </c>
      <c r="W51" s="106" t="str">
        <f t="shared" si="104"/>
        <v/>
      </c>
      <c r="X51" s="106" t="str">
        <f t="shared" si="105"/>
        <v/>
      </c>
      <c r="Y51" s="106" t="str">
        <f t="shared" si="106"/>
        <v/>
      </c>
      <c r="Z51" s="106" t="str">
        <f t="shared" si="107"/>
        <v/>
      </c>
      <c r="AA51" s="106" t="str">
        <f t="shared" si="108"/>
        <v/>
      </c>
      <c r="AB51" s="106" t="str">
        <f t="shared" si="109"/>
        <v/>
      </c>
      <c r="AC51" s="106" t="str">
        <f t="shared" si="110"/>
        <v/>
      </c>
      <c r="AD51" s="106" t="str">
        <f t="shared" si="111"/>
        <v/>
      </c>
      <c r="AE51" s="106" t="str">
        <f t="shared" si="112"/>
        <v/>
      </c>
      <c r="AF51" s="106" t="str">
        <f t="shared" si="113"/>
        <v/>
      </c>
      <c r="AG51" s="106" t="str">
        <f t="shared" si="114"/>
        <v/>
      </c>
      <c r="AH51" s="106" t="str">
        <f t="shared" si="115"/>
        <v/>
      </c>
      <c r="AI51" s="106" t="str">
        <f t="shared" si="116"/>
        <v/>
      </c>
      <c r="AJ51" s="106" t="str">
        <f t="shared" si="117"/>
        <v/>
      </c>
      <c r="AK51" s="106" t="str">
        <f t="shared" si="118"/>
        <v/>
      </c>
      <c r="AL51" s="106" t="str">
        <f t="shared" si="119"/>
        <v/>
      </c>
      <c r="AM51" s="106" t="str">
        <f t="shared" si="120"/>
        <v/>
      </c>
      <c r="AN51" s="106" t="str">
        <f t="shared" si="121"/>
        <v/>
      </c>
      <c r="AO51" s="106" t="str">
        <f t="shared" si="122"/>
        <v/>
      </c>
      <c r="AP51" s="106" t="str">
        <f t="shared" si="123"/>
        <v/>
      </c>
      <c r="AQ51" s="106" t="str">
        <f t="shared" si="124"/>
        <v/>
      </c>
      <c r="AR51" s="106" t="str">
        <f t="shared" si="125"/>
        <v/>
      </c>
      <c r="AS51" s="106" t="str">
        <f t="shared" si="126"/>
        <v/>
      </c>
      <c r="AT51" s="106" t="str">
        <f t="shared" si="127"/>
        <v/>
      </c>
      <c r="AU51" s="106" t="str">
        <f t="shared" si="128"/>
        <v/>
      </c>
      <c r="AV51" s="106" t="str">
        <f t="shared" si="129"/>
        <v/>
      </c>
      <c r="AW51" s="106" t="str">
        <f t="shared" si="130"/>
        <v/>
      </c>
      <c r="AX51" s="106" t="str">
        <f t="shared" si="131"/>
        <v/>
      </c>
      <c r="AY51" s="106" t="str">
        <f t="shared" si="132"/>
        <v/>
      </c>
      <c r="AZ51" s="106" t="str">
        <f t="shared" si="133"/>
        <v/>
      </c>
      <c r="BA51" s="106" t="str">
        <f t="shared" si="134"/>
        <v/>
      </c>
      <c r="BB51" s="106" t="str">
        <f t="shared" si="135"/>
        <v/>
      </c>
      <c r="BC51" s="106" t="str">
        <f t="shared" si="136"/>
        <v/>
      </c>
      <c r="BD51" s="180" t="str">
        <f>IF(OR(P51="",BA51=""),"",IF(BB51="",MAX($BA$4:$BA$503)-BA51+1-COUNTIF($BA$4:BA51,BA51)/1000,INDEX($BD$4:$BD$503,BC51,1)-COUNTIF($BA$4:BA51,BA51)/1000000))</f>
        <v/>
      </c>
      <c r="BE51" s="181" t="str">
        <f t="shared" si="137"/>
        <v/>
      </c>
      <c r="BF51" s="181" t="str">
        <f>IFERROR(IF(BB51="",BD51-BE51*100,INDEX($BF$4:$BF$503,BC51,1)-COUNTIF($BA$4:BA51,BA51)/1000000),"")</f>
        <v/>
      </c>
      <c r="BG51" s="179" t="str">
        <f t="shared" si="138"/>
        <v/>
      </c>
      <c r="BI51" s="120" t="str">
        <f t="shared" si="160"/>
        <v/>
      </c>
      <c r="BJ51" s="121" t="str">
        <f t="shared" si="161"/>
        <v/>
      </c>
      <c r="BK51" s="122" t="str">
        <f t="shared" si="162"/>
        <v/>
      </c>
      <c r="BL51" s="122" t="str">
        <f t="shared" si="163"/>
        <v/>
      </c>
      <c r="BM51" s="122" t="str">
        <f t="shared" si="164"/>
        <v/>
      </c>
      <c r="BN51" s="122" t="str">
        <f t="shared" si="165"/>
        <v/>
      </c>
      <c r="BO51" s="122" t="str">
        <f t="shared" si="166"/>
        <v/>
      </c>
      <c r="BP51" s="123" t="str">
        <f t="shared" si="167"/>
        <v/>
      </c>
      <c r="BQ51" s="122" t="str">
        <f t="shared" si="168"/>
        <v/>
      </c>
      <c r="BR51" s="123" t="str">
        <f t="shared" si="169"/>
        <v/>
      </c>
      <c r="BS51" s="123" t="str">
        <f t="shared" si="170"/>
        <v/>
      </c>
      <c r="BU51" s="198" t="str">
        <f t="shared" si="139"/>
        <v>xxx</v>
      </c>
      <c r="BV51" s="193"/>
      <c r="BW51" s="193"/>
      <c r="BX51" s="193"/>
      <c r="BY51" s="193"/>
      <c r="BZ51" s="193"/>
      <c r="CA51" s="193"/>
      <c r="CB51" s="193"/>
      <c r="CC51" s="194"/>
      <c r="CD51" s="194"/>
      <c r="CE51" s="193"/>
      <c r="CF51" s="201">
        <f>IFERROR(IF(ISNUMBER(BV51), IF(ISNUMBER(MATCH(BV51,$BV$4:BV50,0)),INDEX($CF$4:CF50, MATCH(BV51,$BV$4:BV50,0),1),IF(AND(BR51="",INDEX($BR$4:$BR$503,BV51,1)=""),
IF(INDEX($BL$4:$BL$503,BV51,1)="",0,IFERROR(IF(INDEX($BR$4:$BR$503,BW51,1)="es",COUNTIF($BV$4:$BV$503,BW51),0),0)+IF(ISNUMBER(BV51),SUMIFS($CH$4:$CH$503,$BV$4:$BV$503,"&lt;&gt;"&amp;BV51,$BW$4:$BW$503,BV51),0)),0)),0),0)</f>
        <v>0</v>
      </c>
      <c r="CG51" s="193"/>
      <c r="CH51" s="193"/>
      <c r="CI51" s="193"/>
      <c r="CJ51" s="193"/>
      <c r="CK51" s="201">
        <f t="shared" si="88"/>
        <v>1</v>
      </c>
      <c r="CL51" s="193"/>
      <c r="CM51" s="193"/>
      <c r="CN51" s="193"/>
      <c r="CO51" s="193"/>
      <c r="CP51" s="193"/>
      <c r="CQ51" s="193"/>
      <c r="CR51" s="193"/>
      <c r="CT51" s="193"/>
      <c r="CU51" s="193"/>
      <c r="CV51" s="193"/>
      <c r="CW51" s="208"/>
      <c r="CX51" s="208"/>
      <c r="CY51" s="208"/>
      <c r="CZ51" s="208"/>
      <c r="DA51" s="193"/>
      <c r="DC51" s="133" t="str">
        <f>IF(MAX($DC$3:DC50)&lt;$I$2,MAX($DC$3:DC50)+1,"")</f>
        <v/>
      </c>
      <c r="DD51" s="131" t="str">
        <f t="shared" si="156"/>
        <v/>
      </c>
      <c r="DE51" s="131" t="str">
        <f t="shared" si="157"/>
        <v/>
      </c>
      <c r="DF51" s="134" t="str">
        <f t="shared" si="158"/>
        <v/>
      </c>
      <c r="DG51" s="132" t="str">
        <f t="shared" si="159"/>
        <v/>
      </c>
      <c r="DL51" s="107" t="str">
        <f>IF(DM51&lt;&gt;"",MAX($DL$3:DL50)+1,"")</f>
        <v/>
      </c>
      <c r="DM51" s="107" t="str">
        <f>IF(OR(INDEX(Photos!$B$3:$B$502,ROW(DM51)-ROW($DM$3),1)="", ISNUMBER(MATCH(INDEX(Photos!$B$3:$B$502,ROW(DM51)-ROW($DM$3),1),$BJ$4:$BJ$503,0))),"",INDEX(Photos!$B$3:$B$502,ROW(DM51)-ROW($DM$3),1) )</f>
        <v/>
      </c>
      <c r="DN51" s="107" t="str">
        <f t="shared" si="45"/>
        <v/>
      </c>
      <c r="DS51" s="112"/>
      <c r="DT51" s="112"/>
      <c r="DU51" s="111"/>
      <c r="DV51" s="111"/>
      <c r="DW51" s="145"/>
      <c r="DX51" s="111"/>
      <c r="DY51" s="111"/>
      <c r="DZ51" s="111"/>
      <c r="EA51" s="111"/>
      <c r="EB51" s="111"/>
    </row>
    <row r="52" spans="2:132" x14ac:dyDescent="0.25">
      <c r="B52" s="117" t="str">
        <f>IF(P52&lt;&gt;"",MAX(B$3:$B51)+1,"")</f>
        <v/>
      </c>
      <c r="C52" s="141" t="str">
        <f>IF(D52&lt;&gt;"",MAX(C$3:$C51)+1,"")</f>
        <v/>
      </c>
      <c r="D52" s="115" t="str">
        <f>IF(LEN(Q52)&gt;1,IF(ISNUMBER(MATCH(Q52&amp;" ─ "&amp;P52, $D$2:D51,0)),"",P52&amp;" ─ "&amp;Q52),"")</f>
        <v/>
      </c>
      <c r="E52" s="117" t="str">
        <f>IF(F52&lt;&gt;"",MAX($E$3:E51)+1,"")</f>
        <v/>
      </c>
      <c r="F52" s="116" t="str">
        <f>IF(LEN(T52)&gt;1,IF(ISNUMBER(MATCH(T52&amp;" ─ "&amp;P52, $F$2:F51,0)),"",P52&amp;" ─ "&amp;T52),"")</f>
        <v/>
      </c>
      <c r="G52" s="93">
        <v>49</v>
      </c>
      <c r="H52" s="118" t="str">
        <f t="shared" si="179"/>
        <v/>
      </c>
      <c r="I52" s="119" t="str">
        <f>IF(ISNUMBER(SEARCH("─",H52,1)),MAX($I$3:I51)+1,"")</f>
        <v/>
      </c>
      <c r="M52" s="192" t="str">
        <f t="shared" si="98"/>
        <v/>
      </c>
      <c r="N52" s="142" t="str">
        <f t="shared" si="99"/>
        <v/>
      </c>
      <c r="O52" s="102" t="str">
        <f>IF(P52="","",MAX($O$3:O51)+1)</f>
        <v/>
      </c>
      <c r="P52" s="103" t="str">
        <f>IF(LEN(INDEX(Dashboard!B$6:B$505,ROW(P52)-ROW(P$3),1))&lt;=1,"",TRIM(INDEX(Dashboard!B$6:B$505,ROW(P52)-ROW(P$3),1)))</f>
        <v/>
      </c>
      <c r="Q52" s="104" t="str">
        <f t="shared" si="100"/>
        <v/>
      </c>
      <c r="R52" s="104" t="str">
        <f>IF(LEN(INDEX(Dashboard!D$6:D$505,ROW(R52)-ROW(R$3),1))&lt;=1,"",INDEX(Dashboard!D$6:D$505,ROW(R52)-ROW(R$3),1))</f>
        <v/>
      </c>
      <c r="S52" s="104" t="str">
        <f>IF(LEN(INDEX(Dashboard!E$6:E$505,ROW(S52)-ROW(S$3),1))&lt;=1,"",INDEX(Dashboard!E$6:E$505,ROW(S52)-ROW(S$3),1))</f>
        <v/>
      </c>
      <c r="T52" s="104" t="str">
        <f t="shared" si="101"/>
        <v/>
      </c>
      <c r="U52" s="104" t="str">
        <f t="shared" si="102"/>
        <v/>
      </c>
      <c r="V52" s="104" t="str">
        <f t="shared" si="103"/>
        <v/>
      </c>
      <c r="W52" s="106" t="str">
        <f t="shared" si="104"/>
        <v/>
      </c>
      <c r="X52" s="106" t="str">
        <f t="shared" si="105"/>
        <v/>
      </c>
      <c r="Y52" s="106" t="str">
        <f t="shared" si="106"/>
        <v/>
      </c>
      <c r="Z52" s="106" t="str">
        <f t="shared" si="107"/>
        <v/>
      </c>
      <c r="AA52" s="106" t="str">
        <f t="shared" si="108"/>
        <v/>
      </c>
      <c r="AB52" s="106" t="str">
        <f t="shared" si="109"/>
        <v/>
      </c>
      <c r="AC52" s="106" t="str">
        <f t="shared" si="110"/>
        <v/>
      </c>
      <c r="AD52" s="106" t="str">
        <f t="shared" si="111"/>
        <v/>
      </c>
      <c r="AE52" s="106" t="str">
        <f t="shared" si="112"/>
        <v/>
      </c>
      <c r="AF52" s="106" t="str">
        <f t="shared" si="113"/>
        <v/>
      </c>
      <c r="AG52" s="106" t="str">
        <f t="shared" si="114"/>
        <v/>
      </c>
      <c r="AH52" s="106" t="str">
        <f t="shared" si="115"/>
        <v/>
      </c>
      <c r="AI52" s="106" t="str">
        <f t="shared" si="116"/>
        <v/>
      </c>
      <c r="AJ52" s="106" t="str">
        <f t="shared" si="117"/>
        <v/>
      </c>
      <c r="AK52" s="106" t="str">
        <f t="shared" si="118"/>
        <v/>
      </c>
      <c r="AL52" s="106" t="str">
        <f t="shared" si="119"/>
        <v/>
      </c>
      <c r="AM52" s="106" t="str">
        <f t="shared" si="120"/>
        <v/>
      </c>
      <c r="AN52" s="106" t="str">
        <f t="shared" si="121"/>
        <v/>
      </c>
      <c r="AO52" s="106" t="str">
        <f t="shared" si="122"/>
        <v/>
      </c>
      <c r="AP52" s="106" t="str">
        <f t="shared" si="123"/>
        <v/>
      </c>
      <c r="AQ52" s="106" t="str">
        <f t="shared" si="124"/>
        <v/>
      </c>
      <c r="AR52" s="106" t="str">
        <f t="shared" si="125"/>
        <v/>
      </c>
      <c r="AS52" s="106" t="str">
        <f t="shared" si="126"/>
        <v/>
      </c>
      <c r="AT52" s="106" t="str">
        <f t="shared" si="127"/>
        <v/>
      </c>
      <c r="AU52" s="106" t="str">
        <f t="shared" si="128"/>
        <v/>
      </c>
      <c r="AV52" s="106" t="str">
        <f t="shared" si="129"/>
        <v/>
      </c>
      <c r="AW52" s="106" t="str">
        <f t="shared" si="130"/>
        <v/>
      </c>
      <c r="AX52" s="106" t="str">
        <f t="shared" si="131"/>
        <v/>
      </c>
      <c r="AY52" s="106" t="str">
        <f t="shared" si="132"/>
        <v/>
      </c>
      <c r="AZ52" s="106" t="str">
        <f t="shared" si="133"/>
        <v/>
      </c>
      <c r="BA52" s="106" t="str">
        <f t="shared" si="134"/>
        <v/>
      </c>
      <c r="BB52" s="106" t="str">
        <f t="shared" si="135"/>
        <v/>
      </c>
      <c r="BC52" s="106" t="str">
        <f t="shared" si="136"/>
        <v/>
      </c>
      <c r="BD52" s="180" t="str">
        <f>IF(OR(P52="",BA52=""),"",IF(BB52="",MAX($BA$4:$BA$503)-BA52+1-COUNTIF($BA$4:BA52,BA52)/1000,INDEX($BD$4:$BD$503,BC52,1)-COUNTIF($BA$4:BA52,BA52)/1000000))</f>
        <v/>
      </c>
      <c r="BE52" s="181" t="str">
        <f t="shared" si="137"/>
        <v/>
      </c>
      <c r="BF52" s="181" t="str">
        <f>IFERROR(IF(BB52="",BD52-BE52*100,INDEX($BF$4:$BF$503,BC52,1)-COUNTIF($BA$4:BA52,BA52)/1000000),"")</f>
        <v/>
      </c>
      <c r="BG52" s="179" t="str">
        <f t="shared" si="138"/>
        <v/>
      </c>
      <c r="BI52" s="120" t="str">
        <f t="shared" si="160"/>
        <v/>
      </c>
      <c r="BJ52" s="121" t="str">
        <f t="shared" si="161"/>
        <v/>
      </c>
      <c r="BK52" s="122" t="str">
        <f t="shared" si="162"/>
        <v/>
      </c>
      <c r="BL52" s="122" t="str">
        <f t="shared" si="163"/>
        <v/>
      </c>
      <c r="BM52" s="122" t="str">
        <f t="shared" si="164"/>
        <v/>
      </c>
      <c r="BN52" s="122" t="str">
        <f t="shared" si="165"/>
        <v/>
      </c>
      <c r="BO52" s="122" t="str">
        <f t="shared" si="166"/>
        <v/>
      </c>
      <c r="BP52" s="123" t="str">
        <f t="shared" si="167"/>
        <v/>
      </c>
      <c r="BQ52" s="122" t="str">
        <f t="shared" si="168"/>
        <v/>
      </c>
      <c r="BR52" s="123" t="str">
        <f t="shared" si="169"/>
        <v/>
      </c>
      <c r="BS52" s="123" t="str">
        <f t="shared" si="170"/>
        <v/>
      </c>
      <c r="BU52" s="198" t="str">
        <f t="shared" si="139"/>
        <v>xxx</v>
      </c>
      <c r="BV52" s="193"/>
      <c r="BW52" s="193"/>
      <c r="BX52" s="193"/>
      <c r="BY52" s="193"/>
      <c r="BZ52" s="193"/>
      <c r="CA52" s="193"/>
      <c r="CB52" s="193"/>
      <c r="CC52" s="194"/>
      <c r="CD52" s="194"/>
      <c r="CE52" s="193"/>
      <c r="CF52" s="201">
        <f>IFERROR(IF(ISNUMBER(BV52), IF(ISNUMBER(MATCH(BV52,$BV$4:BV51,0)),INDEX($CF$4:CF51, MATCH(BV52,$BV$4:BV51,0),1),IF(AND(BR52="",INDEX($BR$4:$BR$503,BV52,1)=""),
IF(INDEX($BL$4:$BL$503,BV52,1)="",0,IFERROR(IF(INDEX($BR$4:$BR$503,BW52,1)="es",COUNTIF($BV$4:$BV$503,BW52),0),0)+IF(ISNUMBER(BV52),SUMIFS($CH$4:$CH$503,$BV$4:$BV$503,"&lt;&gt;"&amp;BV52,$BW$4:$BW$503,BV52),0)),0)),0),0)</f>
        <v>0</v>
      </c>
      <c r="CG52" s="193"/>
      <c r="CH52" s="193"/>
      <c r="CI52" s="193"/>
      <c r="CJ52" s="193"/>
      <c r="CK52" s="201">
        <f t="shared" si="88"/>
        <v>1</v>
      </c>
      <c r="CL52" s="193"/>
      <c r="CM52" s="193"/>
      <c r="CN52" s="193"/>
      <c r="CO52" s="193"/>
      <c r="CP52" s="193"/>
      <c r="CQ52" s="193"/>
      <c r="CR52" s="193"/>
      <c r="CT52" s="193"/>
      <c r="CU52" s="193"/>
      <c r="CV52" s="193"/>
      <c r="CW52" s="208"/>
      <c r="CX52" s="208"/>
      <c r="CY52" s="208"/>
      <c r="CZ52" s="208"/>
      <c r="DA52" s="193"/>
      <c r="DC52" s="133" t="str">
        <f>IF(MAX($DC$3:DC51)&lt;$I$2,MAX($DC$3:DC51)+1,"")</f>
        <v/>
      </c>
      <c r="DD52" s="131" t="str">
        <f t="shared" si="156"/>
        <v/>
      </c>
      <c r="DE52" s="131" t="str">
        <f t="shared" si="157"/>
        <v/>
      </c>
      <c r="DF52" s="134" t="str">
        <f t="shared" si="158"/>
        <v/>
      </c>
      <c r="DG52" s="132" t="str">
        <f t="shared" si="159"/>
        <v/>
      </c>
      <c r="DL52" s="107" t="str">
        <f>IF(DM52&lt;&gt;"",MAX($DL$3:DL51)+1,"")</f>
        <v/>
      </c>
      <c r="DM52" s="107" t="str">
        <f>IF(OR(INDEX(Photos!$B$3:$B$502,ROW(DM52)-ROW($DM$3),1)="", ISNUMBER(MATCH(INDEX(Photos!$B$3:$B$502,ROW(DM52)-ROW($DM$3),1),$BJ$4:$BJ$503,0))),"",INDEX(Photos!$B$3:$B$502,ROW(DM52)-ROW($DM$3),1) )</f>
        <v/>
      </c>
      <c r="DN52" s="107" t="str">
        <f t="shared" si="45"/>
        <v/>
      </c>
      <c r="DS52" s="112"/>
      <c r="DT52" s="112"/>
      <c r="DU52" s="111"/>
      <c r="DV52" s="111"/>
      <c r="DW52" s="145"/>
      <c r="DX52" s="111"/>
      <c r="DY52" s="111"/>
      <c r="DZ52" s="111"/>
      <c r="EA52" s="111"/>
      <c r="EB52" s="111"/>
    </row>
    <row r="53" spans="2:132" x14ac:dyDescent="0.25">
      <c r="B53" s="117" t="str">
        <f>IF(P53&lt;&gt;"",MAX(B$3:$B52)+1,"")</f>
        <v/>
      </c>
      <c r="C53" s="141" t="str">
        <f>IF(D53&lt;&gt;"",MAX(C$3:$C52)+1,"")</f>
        <v/>
      </c>
      <c r="D53" s="115" t="str">
        <f>IF(LEN(Q53)&gt;1,IF(ISNUMBER(MATCH(Q53&amp;" ─ "&amp;P53, $D$2:D52,0)),"",P53&amp;" ─ "&amp;Q53),"")</f>
        <v/>
      </c>
      <c r="E53" s="117" t="str">
        <f>IF(F53&lt;&gt;"",MAX($E$3:E52)+1,"")</f>
        <v/>
      </c>
      <c r="F53" s="116" t="str">
        <f>IF(LEN(T53)&gt;1,IF(ISNUMBER(MATCH(T53&amp;" ─ "&amp;P53, $F$2:F52,0)),"",P53&amp;" ─ "&amp;T53),"")</f>
        <v/>
      </c>
      <c r="G53" s="93">
        <v>50</v>
      </c>
      <c r="H53" s="118" t="str">
        <f t="shared" si="179"/>
        <v/>
      </c>
      <c r="I53" s="119" t="str">
        <f>IF(ISNUMBER(SEARCH("─",H53,1)),MAX($I$3:I52)+1,"")</f>
        <v/>
      </c>
      <c r="M53" s="192" t="str">
        <f t="shared" si="98"/>
        <v/>
      </c>
      <c r="N53" s="142" t="str">
        <f t="shared" si="99"/>
        <v/>
      </c>
      <c r="O53" s="102" t="str">
        <f>IF(P53="","",MAX($O$3:O52)+1)</f>
        <v/>
      </c>
      <c r="P53" s="103" t="str">
        <f>IF(LEN(INDEX(Dashboard!B$6:B$505,ROW(P53)-ROW(P$3),1))&lt;=1,"",TRIM(INDEX(Dashboard!B$6:B$505,ROW(P53)-ROW(P$3),1)))</f>
        <v/>
      </c>
      <c r="Q53" s="104" t="str">
        <f t="shared" si="100"/>
        <v/>
      </c>
      <c r="R53" s="104" t="str">
        <f>IF(LEN(INDEX(Dashboard!D$6:D$505,ROW(R53)-ROW(R$3),1))&lt;=1,"",INDEX(Dashboard!D$6:D$505,ROW(R53)-ROW(R$3),1))</f>
        <v/>
      </c>
      <c r="S53" s="104" t="str">
        <f>IF(LEN(INDEX(Dashboard!E$6:E$505,ROW(S53)-ROW(S$3),1))&lt;=1,"",INDEX(Dashboard!E$6:E$505,ROW(S53)-ROW(S$3),1))</f>
        <v/>
      </c>
      <c r="T53" s="104" t="str">
        <f t="shared" si="101"/>
        <v/>
      </c>
      <c r="U53" s="104" t="str">
        <f t="shared" si="102"/>
        <v/>
      </c>
      <c r="V53" s="104" t="str">
        <f t="shared" si="103"/>
        <v/>
      </c>
      <c r="W53" s="106" t="str">
        <f t="shared" si="104"/>
        <v/>
      </c>
      <c r="X53" s="106" t="str">
        <f t="shared" si="105"/>
        <v/>
      </c>
      <c r="Y53" s="106" t="str">
        <f t="shared" si="106"/>
        <v/>
      </c>
      <c r="Z53" s="106" t="str">
        <f t="shared" si="107"/>
        <v/>
      </c>
      <c r="AA53" s="106" t="str">
        <f t="shared" si="108"/>
        <v/>
      </c>
      <c r="AB53" s="106" t="str">
        <f t="shared" si="109"/>
        <v/>
      </c>
      <c r="AC53" s="106" t="str">
        <f t="shared" si="110"/>
        <v/>
      </c>
      <c r="AD53" s="106" t="str">
        <f t="shared" si="111"/>
        <v/>
      </c>
      <c r="AE53" s="106" t="str">
        <f t="shared" si="112"/>
        <v/>
      </c>
      <c r="AF53" s="106" t="str">
        <f t="shared" si="113"/>
        <v/>
      </c>
      <c r="AG53" s="106" t="str">
        <f t="shared" si="114"/>
        <v/>
      </c>
      <c r="AH53" s="106" t="str">
        <f t="shared" si="115"/>
        <v/>
      </c>
      <c r="AI53" s="106" t="str">
        <f t="shared" si="116"/>
        <v/>
      </c>
      <c r="AJ53" s="106" t="str">
        <f t="shared" si="117"/>
        <v/>
      </c>
      <c r="AK53" s="106" t="str">
        <f t="shared" si="118"/>
        <v/>
      </c>
      <c r="AL53" s="106" t="str">
        <f t="shared" si="119"/>
        <v/>
      </c>
      <c r="AM53" s="106" t="str">
        <f t="shared" si="120"/>
        <v/>
      </c>
      <c r="AN53" s="106" t="str">
        <f t="shared" si="121"/>
        <v/>
      </c>
      <c r="AO53" s="106" t="str">
        <f t="shared" si="122"/>
        <v/>
      </c>
      <c r="AP53" s="106" t="str">
        <f t="shared" si="123"/>
        <v/>
      </c>
      <c r="AQ53" s="106" t="str">
        <f t="shared" si="124"/>
        <v/>
      </c>
      <c r="AR53" s="106" t="str">
        <f t="shared" si="125"/>
        <v/>
      </c>
      <c r="AS53" s="106" t="str">
        <f t="shared" si="126"/>
        <v/>
      </c>
      <c r="AT53" s="106" t="str">
        <f t="shared" si="127"/>
        <v/>
      </c>
      <c r="AU53" s="106" t="str">
        <f t="shared" si="128"/>
        <v/>
      </c>
      <c r="AV53" s="106" t="str">
        <f t="shared" si="129"/>
        <v/>
      </c>
      <c r="AW53" s="106" t="str">
        <f t="shared" si="130"/>
        <v/>
      </c>
      <c r="AX53" s="106" t="str">
        <f t="shared" si="131"/>
        <v/>
      </c>
      <c r="AY53" s="106" t="str">
        <f t="shared" si="132"/>
        <v/>
      </c>
      <c r="AZ53" s="106" t="str">
        <f t="shared" si="133"/>
        <v/>
      </c>
      <c r="BA53" s="106" t="str">
        <f t="shared" si="134"/>
        <v/>
      </c>
      <c r="BB53" s="106" t="str">
        <f t="shared" si="135"/>
        <v/>
      </c>
      <c r="BC53" s="106" t="str">
        <f t="shared" si="136"/>
        <v/>
      </c>
      <c r="BD53" s="180" t="str">
        <f>IF(OR(P53="",BA53=""),"",IF(BB53="",MAX($BA$4:$BA$503)-BA53+1-COUNTIF($BA$4:BA53,BA53)/1000,INDEX($BD$4:$BD$503,BC53,1)-COUNTIF($BA$4:BA53,BA53)/1000000))</f>
        <v/>
      </c>
      <c r="BE53" s="181" t="str">
        <f t="shared" si="137"/>
        <v/>
      </c>
      <c r="BF53" s="181" t="str">
        <f>IFERROR(IF(BB53="",BD53-BE53*100,INDEX($BF$4:$BF$503,BC53,1)-COUNTIF($BA$4:BA53,BA53)/1000000),"")</f>
        <v/>
      </c>
      <c r="BG53" s="179" t="str">
        <f t="shared" si="138"/>
        <v/>
      </c>
      <c r="BI53" s="120" t="str">
        <f t="shared" si="160"/>
        <v/>
      </c>
      <c r="BJ53" s="121" t="str">
        <f t="shared" si="161"/>
        <v/>
      </c>
      <c r="BK53" s="122" t="str">
        <f t="shared" si="162"/>
        <v/>
      </c>
      <c r="BL53" s="122" t="str">
        <f t="shared" si="163"/>
        <v/>
      </c>
      <c r="BM53" s="122" t="str">
        <f t="shared" si="164"/>
        <v/>
      </c>
      <c r="BN53" s="122" t="str">
        <f t="shared" si="165"/>
        <v/>
      </c>
      <c r="BO53" s="122" t="str">
        <f t="shared" si="166"/>
        <v/>
      </c>
      <c r="BP53" s="123" t="str">
        <f t="shared" si="167"/>
        <v/>
      </c>
      <c r="BQ53" s="122" t="str">
        <f t="shared" si="168"/>
        <v/>
      </c>
      <c r="BR53" s="123" t="str">
        <f t="shared" si="169"/>
        <v/>
      </c>
      <c r="BS53" s="123" t="str">
        <f t="shared" si="170"/>
        <v/>
      </c>
      <c r="BU53" s="198" t="str">
        <f t="shared" si="139"/>
        <v>xxx</v>
      </c>
      <c r="BV53" s="193"/>
      <c r="BW53" s="193"/>
      <c r="BX53" s="193"/>
      <c r="BY53" s="193"/>
      <c r="BZ53" s="193"/>
      <c r="CA53" s="193"/>
      <c r="CB53" s="193"/>
      <c r="CC53" s="194"/>
      <c r="CD53" s="194"/>
      <c r="CE53" s="193"/>
      <c r="CF53" s="201">
        <f>IFERROR(IF(ISNUMBER(BV53), IF(ISNUMBER(MATCH(BV53,$BV$4:BV52,0)),INDEX($CF$4:CF52, MATCH(BV53,$BV$4:BV52,0),1),IF(AND(BR53="",INDEX($BR$4:$BR$503,BV53,1)=""),
IF(INDEX($BL$4:$BL$503,BV53,1)="",0,IFERROR(IF(INDEX($BR$4:$BR$503,BW53,1)="es",COUNTIF($BV$4:$BV$503,BW53),0),0)+IF(ISNUMBER(BV53),SUMIFS($CH$4:$CH$503,$BV$4:$BV$503,"&lt;&gt;"&amp;BV53,$BW$4:$BW$503,BV53),0)),0)),0),0)</f>
        <v>0</v>
      </c>
      <c r="CG53" s="193"/>
      <c r="CH53" s="193"/>
      <c r="CI53" s="193"/>
      <c r="CJ53" s="193"/>
      <c r="CK53" s="201">
        <f t="shared" si="88"/>
        <v>1</v>
      </c>
      <c r="CL53" s="193"/>
      <c r="CM53" s="193"/>
      <c r="CN53" s="193"/>
      <c r="CO53" s="193"/>
      <c r="CP53" s="193"/>
      <c r="CQ53" s="193"/>
      <c r="CR53" s="193"/>
      <c r="CT53" s="193"/>
      <c r="CU53" s="193"/>
      <c r="CV53" s="193"/>
      <c r="CW53" s="208"/>
      <c r="CX53" s="208"/>
      <c r="CY53" s="208"/>
      <c r="CZ53" s="208"/>
      <c r="DA53" s="193"/>
      <c r="DC53" s="133" t="str">
        <f>IF(MAX($DC$3:DC52)&lt;$I$2,MAX($DC$3:DC52)+1,"")</f>
        <v/>
      </c>
      <c r="DD53" s="131" t="str">
        <f t="shared" si="156"/>
        <v/>
      </c>
      <c r="DE53" s="131" t="str">
        <f t="shared" si="157"/>
        <v/>
      </c>
      <c r="DF53" s="134" t="str">
        <f t="shared" si="158"/>
        <v/>
      </c>
      <c r="DG53" s="132" t="str">
        <f t="shared" si="159"/>
        <v/>
      </c>
      <c r="DL53" s="107" t="str">
        <f>IF(DM53&lt;&gt;"",MAX($DL$3:DL52)+1,"")</f>
        <v/>
      </c>
      <c r="DM53" s="107" t="str">
        <f>IF(OR(INDEX(Photos!$B$3:$B$502,ROW(DM53)-ROW($DM$3),1)="", ISNUMBER(MATCH(INDEX(Photos!$B$3:$B$502,ROW(DM53)-ROW($DM$3),1),$BJ$4:$BJ$503,0))),"",INDEX(Photos!$B$3:$B$502,ROW(DM53)-ROW($DM$3),1) )</f>
        <v/>
      </c>
      <c r="DN53" s="107" t="str">
        <f t="shared" si="45"/>
        <v/>
      </c>
      <c r="DS53" s="112"/>
      <c r="DT53" s="112"/>
      <c r="DU53" s="111"/>
      <c r="DV53" s="111"/>
      <c r="DW53" s="145"/>
      <c r="DX53" s="111"/>
      <c r="DY53" s="111"/>
      <c r="DZ53" s="111"/>
      <c r="EA53" s="111"/>
      <c r="EB53" s="111"/>
    </row>
    <row r="54" spans="2:132" x14ac:dyDescent="0.25">
      <c r="B54" s="117" t="str">
        <f>IF(P54&lt;&gt;"",MAX(B$3:$B53)+1,"")</f>
        <v/>
      </c>
      <c r="C54" s="141" t="str">
        <f>IF(D54&lt;&gt;"",MAX(C$3:$C53)+1,"")</f>
        <v/>
      </c>
      <c r="D54" s="115" t="str">
        <f>IF(LEN(Q54)&gt;1,IF(ISNUMBER(MATCH(Q54&amp;" ─ "&amp;P54, $D$2:D53,0)),"",P54&amp;" ─ "&amp;Q54),"")</f>
        <v/>
      </c>
      <c r="E54" s="117" t="str">
        <f>IF(F54&lt;&gt;"",MAX($E$3:E53)+1,"")</f>
        <v/>
      </c>
      <c r="F54" s="116" t="str">
        <f>IF(LEN(T54)&gt;1,IF(ISNUMBER(MATCH(T54&amp;" ─ "&amp;P54, $F$2:F53,0)),"",P54&amp;" ─ "&amp;T54),"")</f>
        <v/>
      </c>
      <c r="G54" s="93">
        <v>51</v>
      </c>
      <c r="H54" s="118" t="str">
        <f t="shared" si="179"/>
        <v/>
      </c>
      <c r="I54" s="119" t="str">
        <f>IF(ISNUMBER(SEARCH("─",H54,1)),MAX($I$3:I53)+1,"")</f>
        <v/>
      </c>
      <c r="M54" s="192" t="str">
        <f t="shared" si="98"/>
        <v/>
      </c>
      <c r="N54" s="142" t="str">
        <f t="shared" si="99"/>
        <v/>
      </c>
      <c r="O54" s="102" t="str">
        <f>IF(P54="","",MAX($O$3:O53)+1)</f>
        <v/>
      </c>
      <c r="P54" s="103" t="str">
        <f>IF(LEN(INDEX(Dashboard!B$6:B$505,ROW(P54)-ROW(P$3),1))&lt;=1,"",TRIM(INDEX(Dashboard!B$6:B$505,ROW(P54)-ROW(P$3),1)))</f>
        <v/>
      </c>
      <c r="Q54" s="104" t="str">
        <f t="shared" si="100"/>
        <v/>
      </c>
      <c r="R54" s="104" t="str">
        <f>IF(LEN(INDEX(Dashboard!D$6:D$505,ROW(R54)-ROW(R$3),1))&lt;=1,"",INDEX(Dashboard!D$6:D$505,ROW(R54)-ROW(R$3),1))</f>
        <v/>
      </c>
      <c r="S54" s="104" t="str">
        <f>IF(LEN(INDEX(Dashboard!E$6:E$505,ROW(S54)-ROW(S$3),1))&lt;=1,"",INDEX(Dashboard!E$6:E$505,ROW(S54)-ROW(S$3),1))</f>
        <v/>
      </c>
      <c r="T54" s="104" t="str">
        <f t="shared" si="101"/>
        <v/>
      </c>
      <c r="U54" s="104" t="str">
        <f t="shared" si="102"/>
        <v/>
      </c>
      <c r="V54" s="104" t="str">
        <f t="shared" si="103"/>
        <v/>
      </c>
      <c r="W54" s="106" t="str">
        <f t="shared" si="104"/>
        <v/>
      </c>
      <c r="X54" s="106" t="str">
        <f t="shared" si="105"/>
        <v/>
      </c>
      <c r="Y54" s="106" t="str">
        <f t="shared" si="106"/>
        <v/>
      </c>
      <c r="Z54" s="106" t="str">
        <f t="shared" si="107"/>
        <v/>
      </c>
      <c r="AA54" s="106" t="str">
        <f t="shared" si="108"/>
        <v/>
      </c>
      <c r="AB54" s="106" t="str">
        <f t="shared" si="109"/>
        <v/>
      </c>
      <c r="AC54" s="106" t="str">
        <f t="shared" si="110"/>
        <v/>
      </c>
      <c r="AD54" s="106" t="str">
        <f t="shared" si="111"/>
        <v/>
      </c>
      <c r="AE54" s="106" t="str">
        <f t="shared" si="112"/>
        <v/>
      </c>
      <c r="AF54" s="106" t="str">
        <f t="shared" si="113"/>
        <v/>
      </c>
      <c r="AG54" s="106" t="str">
        <f t="shared" si="114"/>
        <v/>
      </c>
      <c r="AH54" s="106" t="str">
        <f t="shared" si="115"/>
        <v/>
      </c>
      <c r="AI54" s="106" t="str">
        <f t="shared" si="116"/>
        <v/>
      </c>
      <c r="AJ54" s="106" t="str">
        <f t="shared" si="117"/>
        <v/>
      </c>
      <c r="AK54" s="106" t="str">
        <f t="shared" si="118"/>
        <v/>
      </c>
      <c r="AL54" s="106" t="str">
        <f t="shared" si="119"/>
        <v/>
      </c>
      <c r="AM54" s="106" t="str">
        <f t="shared" si="120"/>
        <v/>
      </c>
      <c r="AN54" s="106" t="str">
        <f t="shared" si="121"/>
        <v/>
      </c>
      <c r="AO54" s="106" t="str">
        <f t="shared" si="122"/>
        <v/>
      </c>
      <c r="AP54" s="106" t="str">
        <f t="shared" si="123"/>
        <v/>
      </c>
      <c r="AQ54" s="106" t="str">
        <f t="shared" si="124"/>
        <v/>
      </c>
      <c r="AR54" s="106" t="str">
        <f t="shared" si="125"/>
        <v/>
      </c>
      <c r="AS54" s="106" t="str">
        <f t="shared" si="126"/>
        <v/>
      </c>
      <c r="AT54" s="106" t="str">
        <f t="shared" si="127"/>
        <v/>
      </c>
      <c r="AU54" s="106" t="str">
        <f t="shared" si="128"/>
        <v/>
      </c>
      <c r="AV54" s="106" t="str">
        <f t="shared" si="129"/>
        <v/>
      </c>
      <c r="AW54" s="106" t="str">
        <f t="shared" si="130"/>
        <v/>
      </c>
      <c r="AX54" s="106" t="str">
        <f t="shared" si="131"/>
        <v/>
      </c>
      <c r="AY54" s="106" t="str">
        <f t="shared" si="132"/>
        <v/>
      </c>
      <c r="AZ54" s="106" t="str">
        <f t="shared" si="133"/>
        <v/>
      </c>
      <c r="BA54" s="106" t="str">
        <f t="shared" si="134"/>
        <v/>
      </c>
      <c r="BB54" s="106" t="str">
        <f t="shared" si="135"/>
        <v/>
      </c>
      <c r="BC54" s="106" t="str">
        <f t="shared" si="136"/>
        <v/>
      </c>
      <c r="BD54" s="180" t="str">
        <f>IF(OR(P54="",BA54=""),"",IF(BB54="",MAX($BA$4:$BA$503)-BA54+1-COUNTIF($BA$4:BA54,BA54)/1000,INDEX($BD$4:$BD$503,BC54,1)-COUNTIF($BA$4:BA54,BA54)/1000000))</f>
        <v/>
      </c>
      <c r="BE54" s="181" t="str">
        <f t="shared" si="137"/>
        <v/>
      </c>
      <c r="BF54" s="181" t="str">
        <f>IFERROR(IF(BB54="",BD54-BE54*100,INDEX($BF$4:$BF$503,BC54,1)-COUNTIF($BA$4:BA54,BA54)/1000000),"")</f>
        <v/>
      </c>
      <c r="BG54" s="179" t="str">
        <f t="shared" si="138"/>
        <v/>
      </c>
      <c r="BI54" s="120" t="str">
        <f t="shared" si="160"/>
        <v/>
      </c>
      <c r="BJ54" s="121" t="str">
        <f t="shared" si="161"/>
        <v/>
      </c>
      <c r="BK54" s="122" t="str">
        <f t="shared" si="162"/>
        <v/>
      </c>
      <c r="BL54" s="122" t="str">
        <f t="shared" si="163"/>
        <v/>
      </c>
      <c r="BM54" s="122" t="str">
        <f t="shared" si="164"/>
        <v/>
      </c>
      <c r="BN54" s="122" t="str">
        <f t="shared" si="165"/>
        <v/>
      </c>
      <c r="BO54" s="122" t="str">
        <f t="shared" si="166"/>
        <v/>
      </c>
      <c r="BP54" s="123" t="str">
        <f t="shared" si="167"/>
        <v/>
      </c>
      <c r="BQ54" s="122" t="str">
        <f t="shared" si="168"/>
        <v/>
      </c>
      <c r="BR54" s="123" t="str">
        <f t="shared" si="169"/>
        <v/>
      </c>
      <c r="BS54" s="123" t="str">
        <f t="shared" si="170"/>
        <v/>
      </c>
      <c r="BU54" s="198" t="str">
        <f t="shared" si="139"/>
        <v>xxx</v>
      </c>
      <c r="BV54" s="193"/>
      <c r="BW54" s="193"/>
      <c r="BX54" s="193"/>
      <c r="BY54" s="193"/>
      <c r="BZ54" s="193"/>
      <c r="CA54" s="193"/>
      <c r="CB54" s="193"/>
      <c r="CC54" s="194"/>
      <c r="CD54" s="194"/>
      <c r="CE54" s="193"/>
      <c r="CF54" s="201">
        <f>IFERROR(IF(ISNUMBER(BV54), IF(ISNUMBER(MATCH(BV54,$BV$4:BV53,0)),INDEX($CF$4:CF53, MATCH(BV54,$BV$4:BV53,0),1),IF(AND(BR54="",INDEX($BR$4:$BR$503,BV54,1)=""),
IF(INDEX($BL$4:$BL$503,BV54,1)="",0,IFERROR(IF(INDEX($BR$4:$BR$503,BW54,1)="es",COUNTIF($BV$4:$BV$503,BW54),0),0)+IF(ISNUMBER(BV54),SUMIFS($CH$4:$CH$503,$BV$4:$BV$503,"&lt;&gt;"&amp;BV54,$BW$4:$BW$503,BV54),0)),0)),0),0)</f>
        <v>0</v>
      </c>
      <c r="CG54" s="193"/>
      <c r="CH54" s="193"/>
      <c r="CI54" s="193"/>
      <c r="CJ54" s="193"/>
      <c r="CK54" s="201">
        <f t="shared" si="88"/>
        <v>1</v>
      </c>
      <c r="CL54" s="193"/>
      <c r="CM54" s="193"/>
      <c r="CN54" s="193"/>
      <c r="CO54" s="193"/>
      <c r="CP54" s="193"/>
      <c r="CQ54" s="193"/>
      <c r="CR54" s="193"/>
      <c r="CT54" s="193"/>
      <c r="CU54" s="193"/>
      <c r="CV54" s="193"/>
      <c r="CW54" s="208"/>
      <c r="CX54" s="208"/>
      <c r="CY54" s="208"/>
      <c r="CZ54" s="208"/>
      <c r="DA54" s="193"/>
      <c r="DC54" s="133" t="str">
        <f>IF(MAX($DC$3:DC53)&lt;$I$2,MAX($DC$3:DC53)+1,"")</f>
        <v/>
      </c>
      <c r="DD54" s="131" t="str">
        <f t="shared" si="156"/>
        <v/>
      </c>
      <c r="DE54" s="131" t="str">
        <f t="shared" si="157"/>
        <v/>
      </c>
      <c r="DF54" s="134" t="str">
        <f t="shared" si="158"/>
        <v/>
      </c>
      <c r="DG54" s="132" t="str">
        <f t="shared" si="159"/>
        <v/>
      </c>
      <c r="DL54" s="107" t="str">
        <f>IF(DM54&lt;&gt;"",MAX($DL$3:DL53)+1,"")</f>
        <v/>
      </c>
      <c r="DM54" s="107" t="str">
        <f>IF(OR(INDEX(Photos!$B$3:$B$502,ROW(DM54)-ROW($DM$3),1)="", ISNUMBER(MATCH(INDEX(Photos!$B$3:$B$502,ROW(DM54)-ROW($DM$3),1),$BJ$4:$BJ$503,0))),"",INDEX(Photos!$B$3:$B$502,ROW(DM54)-ROW($DM$3),1) )</f>
        <v/>
      </c>
      <c r="DN54" s="107" t="str">
        <f t="shared" si="45"/>
        <v/>
      </c>
      <c r="DS54" s="112"/>
      <c r="DT54" s="112"/>
      <c r="DU54" s="111"/>
      <c r="DV54" s="111"/>
      <c r="DW54" s="145"/>
      <c r="DX54" s="111"/>
      <c r="DY54" s="111"/>
      <c r="DZ54" s="111"/>
      <c r="EA54" s="111"/>
      <c r="EB54" s="111"/>
    </row>
    <row r="55" spans="2:132" x14ac:dyDescent="0.25">
      <c r="B55" s="117" t="str">
        <f>IF(P55&lt;&gt;"",MAX(B$3:$B54)+1,"")</f>
        <v/>
      </c>
      <c r="C55" s="141" t="str">
        <f>IF(D55&lt;&gt;"",MAX(C$3:$C54)+1,"")</f>
        <v/>
      </c>
      <c r="D55" s="115" t="str">
        <f>IF(LEN(Q55)&gt;1,IF(ISNUMBER(MATCH(Q55&amp;" ─ "&amp;P55, $D$2:D54,0)),"",P55&amp;" ─ "&amp;Q55),"")</f>
        <v/>
      </c>
      <c r="E55" s="117" t="str">
        <f>IF(F55&lt;&gt;"",MAX($E$3:E54)+1,"")</f>
        <v/>
      </c>
      <c r="F55" s="116" t="str">
        <f>IF(LEN(T55)&gt;1,IF(ISNUMBER(MATCH(T55&amp;" ─ "&amp;P55, $F$2:F54,0)),"",P55&amp;" ─ "&amp;T55),"")</f>
        <v/>
      </c>
      <c r="G55" s="93">
        <v>52</v>
      </c>
      <c r="H55" s="118" t="str">
        <f t="shared" si="179"/>
        <v/>
      </c>
      <c r="I55" s="119" t="str">
        <f>IF(ISNUMBER(SEARCH("─",H55,1)),MAX($I$3:I54)+1,"")</f>
        <v/>
      </c>
      <c r="M55" s="192" t="str">
        <f t="shared" si="98"/>
        <v/>
      </c>
      <c r="N55" s="142" t="str">
        <f t="shared" si="99"/>
        <v/>
      </c>
      <c r="O55" s="102" t="str">
        <f>IF(P55="","",MAX($O$3:O54)+1)</f>
        <v/>
      </c>
      <c r="P55" s="103" t="str">
        <f>IF(LEN(INDEX(Dashboard!B$6:B$505,ROW(P55)-ROW(P$3),1))&lt;=1,"",TRIM(INDEX(Dashboard!B$6:B$505,ROW(P55)-ROW(P$3),1)))</f>
        <v/>
      </c>
      <c r="Q55" s="104" t="str">
        <f t="shared" si="100"/>
        <v/>
      </c>
      <c r="R55" s="104" t="str">
        <f>IF(LEN(INDEX(Dashboard!D$6:D$505,ROW(R55)-ROW(R$3),1))&lt;=1,"",INDEX(Dashboard!D$6:D$505,ROW(R55)-ROW(R$3),1))</f>
        <v/>
      </c>
      <c r="S55" s="104" t="str">
        <f>IF(LEN(INDEX(Dashboard!E$6:E$505,ROW(S55)-ROW(S$3),1))&lt;=1,"",INDEX(Dashboard!E$6:E$505,ROW(S55)-ROW(S$3),1))</f>
        <v/>
      </c>
      <c r="T55" s="104" t="str">
        <f t="shared" si="101"/>
        <v/>
      </c>
      <c r="U55" s="104" t="str">
        <f t="shared" si="102"/>
        <v/>
      </c>
      <c r="V55" s="104" t="str">
        <f t="shared" si="103"/>
        <v/>
      </c>
      <c r="W55" s="106" t="str">
        <f t="shared" si="104"/>
        <v/>
      </c>
      <c r="X55" s="106" t="str">
        <f t="shared" si="105"/>
        <v/>
      </c>
      <c r="Y55" s="106" t="str">
        <f t="shared" si="106"/>
        <v/>
      </c>
      <c r="Z55" s="106" t="str">
        <f t="shared" si="107"/>
        <v/>
      </c>
      <c r="AA55" s="106" t="str">
        <f t="shared" si="108"/>
        <v/>
      </c>
      <c r="AB55" s="106" t="str">
        <f t="shared" si="109"/>
        <v/>
      </c>
      <c r="AC55" s="106" t="str">
        <f t="shared" si="110"/>
        <v/>
      </c>
      <c r="AD55" s="106" t="str">
        <f t="shared" si="111"/>
        <v/>
      </c>
      <c r="AE55" s="106" t="str">
        <f t="shared" si="112"/>
        <v/>
      </c>
      <c r="AF55" s="106" t="str">
        <f t="shared" si="113"/>
        <v/>
      </c>
      <c r="AG55" s="106" t="str">
        <f t="shared" si="114"/>
        <v/>
      </c>
      <c r="AH55" s="106" t="str">
        <f t="shared" si="115"/>
        <v/>
      </c>
      <c r="AI55" s="106" t="str">
        <f t="shared" si="116"/>
        <v/>
      </c>
      <c r="AJ55" s="106" t="str">
        <f t="shared" si="117"/>
        <v/>
      </c>
      <c r="AK55" s="106" t="str">
        <f t="shared" si="118"/>
        <v/>
      </c>
      <c r="AL55" s="106" t="str">
        <f t="shared" si="119"/>
        <v/>
      </c>
      <c r="AM55" s="106" t="str">
        <f t="shared" si="120"/>
        <v/>
      </c>
      <c r="AN55" s="106" t="str">
        <f t="shared" si="121"/>
        <v/>
      </c>
      <c r="AO55" s="106" t="str">
        <f t="shared" si="122"/>
        <v/>
      </c>
      <c r="AP55" s="106" t="str">
        <f t="shared" si="123"/>
        <v/>
      </c>
      <c r="AQ55" s="106" t="str">
        <f t="shared" si="124"/>
        <v/>
      </c>
      <c r="AR55" s="106" t="str">
        <f t="shared" si="125"/>
        <v/>
      </c>
      <c r="AS55" s="106" t="str">
        <f t="shared" si="126"/>
        <v/>
      </c>
      <c r="AT55" s="106" t="str">
        <f t="shared" si="127"/>
        <v/>
      </c>
      <c r="AU55" s="106" t="str">
        <f t="shared" si="128"/>
        <v/>
      </c>
      <c r="AV55" s="106" t="str">
        <f t="shared" si="129"/>
        <v/>
      </c>
      <c r="AW55" s="106" t="str">
        <f t="shared" si="130"/>
        <v/>
      </c>
      <c r="AX55" s="106" t="str">
        <f t="shared" si="131"/>
        <v/>
      </c>
      <c r="AY55" s="106" t="str">
        <f t="shared" si="132"/>
        <v/>
      </c>
      <c r="AZ55" s="106" t="str">
        <f t="shared" si="133"/>
        <v/>
      </c>
      <c r="BA55" s="106" t="str">
        <f t="shared" si="134"/>
        <v/>
      </c>
      <c r="BB55" s="106" t="str">
        <f t="shared" si="135"/>
        <v/>
      </c>
      <c r="BC55" s="106" t="str">
        <f t="shared" si="136"/>
        <v/>
      </c>
      <c r="BD55" s="180" t="str">
        <f>IF(OR(P55="",BA55=""),"",IF(BB55="",MAX($BA$4:$BA$503)-BA55+1-COUNTIF($BA$4:BA55,BA55)/1000,INDEX($BD$4:$BD$503,BC55,1)-COUNTIF($BA$4:BA55,BA55)/1000000))</f>
        <v/>
      </c>
      <c r="BE55" s="181" t="str">
        <f t="shared" si="137"/>
        <v/>
      </c>
      <c r="BF55" s="181" t="str">
        <f>IFERROR(IF(BB55="",BD55-BE55*100,INDEX($BF$4:$BF$503,BC55,1)-COUNTIF($BA$4:BA55,BA55)/1000000),"")</f>
        <v/>
      </c>
      <c r="BG55" s="179" t="str">
        <f t="shared" si="138"/>
        <v/>
      </c>
      <c r="BI55" s="120" t="str">
        <f t="shared" si="160"/>
        <v/>
      </c>
      <c r="BJ55" s="121" t="str">
        <f t="shared" si="161"/>
        <v/>
      </c>
      <c r="BK55" s="122" t="str">
        <f t="shared" si="162"/>
        <v/>
      </c>
      <c r="BL55" s="122" t="str">
        <f t="shared" si="163"/>
        <v/>
      </c>
      <c r="BM55" s="122" t="str">
        <f t="shared" si="164"/>
        <v/>
      </c>
      <c r="BN55" s="122" t="str">
        <f t="shared" si="165"/>
        <v/>
      </c>
      <c r="BO55" s="122" t="str">
        <f t="shared" si="166"/>
        <v/>
      </c>
      <c r="BP55" s="123" t="str">
        <f t="shared" si="167"/>
        <v/>
      </c>
      <c r="BQ55" s="122" t="str">
        <f t="shared" si="168"/>
        <v/>
      </c>
      <c r="BR55" s="123" t="str">
        <f t="shared" si="169"/>
        <v/>
      </c>
      <c r="BS55" s="123" t="str">
        <f t="shared" si="170"/>
        <v/>
      </c>
      <c r="BU55" s="198" t="str">
        <f t="shared" si="139"/>
        <v>xxx</v>
      </c>
      <c r="BV55" s="193"/>
      <c r="BW55" s="193"/>
      <c r="BX55" s="193"/>
      <c r="BY55" s="193"/>
      <c r="BZ55" s="193"/>
      <c r="CA55" s="193"/>
      <c r="CB55" s="193"/>
      <c r="CC55" s="194"/>
      <c r="CD55" s="194"/>
      <c r="CE55" s="193"/>
      <c r="CF55" s="201">
        <f>IFERROR(IF(ISNUMBER(BV55), IF(ISNUMBER(MATCH(BV55,$BV$4:BV54,0)),INDEX($CF$4:CF54, MATCH(BV55,$BV$4:BV54,0),1),IF(AND(BR55="",INDEX($BR$4:$BR$503,BV55,1)=""),
IF(INDEX($BL$4:$BL$503,BV55,1)="",0,IFERROR(IF(INDEX($BR$4:$BR$503,BW55,1)="es",COUNTIF($BV$4:$BV$503,BW55),0),0)+IF(ISNUMBER(BV55),SUMIFS($CH$4:$CH$503,$BV$4:$BV$503,"&lt;&gt;"&amp;BV55,$BW$4:$BW$503,BV55),0)),0)),0),0)</f>
        <v>0</v>
      </c>
      <c r="CG55" s="193"/>
      <c r="CH55" s="193"/>
      <c r="CI55" s="193"/>
      <c r="CJ55" s="193"/>
      <c r="CK55" s="201">
        <f t="shared" si="88"/>
        <v>1</v>
      </c>
      <c r="CL55" s="193"/>
      <c r="CM55" s="193"/>
      <c r="CN55" s="193"/>
      <c r="CO55" s="193"/>
      <c r="CP55" s="193"/>
      <c r="CQ55" s="193"/>
      <c r="CR55" s="193"/>
      <c r="CT55" s="193"/>
      <c r="CU55" s="193"/>
      <c r="CV55" s="193"/>
      <c r="CW55" s="208"/>
      <c r="CX55" s="208"/>
      <c r="CY55" s="208"/>
      <c r="CZ55" s="208"/>
      <c r="DA55" s="193"/>
      <c r="DC55" s="133" t="str">
        <f>IF(MAX($DC$3:DC54)&lt;$I$2,MAX($DC$3:DC54)+1,"")</f>
        <v/>
      </c>
      <c r="DD55" s="131" t="str">
        <f t="shared" si="156"/>
        <v/>
      </c>
      <c r="DE55" s="131" t="str">
        <f t="shared" si="157"/>
        <v/>
      </c>
      <c r="DF55" s="134" t="str">
        <f t="shared" si="158"/>
        <v/>
      </c>
      <c r="DG55" s="132" t="str">
        <f t="shared" si="159"/>
        <v/>
      </c>
      <c r="DL55" s="107" t="str">
        <f>IF(DM55&lt;&gt;"",MAX($DL$3:DL54)+1,"")</f>
        <v/>
      </c>
      <c r="DM55" s="107" t="str">
        <f>IF(OR(INDEX(Photos!$B$3:$B$502,ROW(DM55)-ROW($DM$3),1)="", ISNUMBER(MATCH(INDEX(Photos!$B$3:$B$502,ROW(DM55)-ROW($DM$3),1),$BJ$4:$BJ$503,0))),"",INDEX(Photos!$B$3:$B$502,ROW(DM55)-ROW($DM$3),1) )</f>
        <v/>
      </c>
      <c r="DN55" s="107" t="str">
        <f t="shared" si="45"/>
        <v/>
      </c>
      <c r="DS55" s="112"/>
      <c r="DT55" s="112"/>
      <c r="DU55" s="111"/>
      <c r="DV55" s="111"/>
      <c r="DW55" s="145"/>
      <c r="DX55" s="111"/>
      <c r="DY55" s="111"/>
      <c r="DZ55" s="111"/>
      <c r="EA55" s="111"/>
      <c r="EB55" s="111"/>
    </row>
    <row r="56" spans="2:132" x14ac:dyDescent="0.25">
      <c r="B56" s="117" t="str">
        <f>IF(P56&lt;&gt;"",MAX(B$3:$B55)+1,"")</f>
        <v/>
      </c>
      <c r="C56" s="141" t="str">
        <f>IF(D56&lt;&gt;"",MAX(C$3:$C55)+1,"")</f>
        <v/>
      </c>
      <c r="D56" s="115" t="str">
        <f>IF(LEN(Q56)&gt;1,IF(ISNUMBER(MATCH(Q56&amp;" ─ "&amp;P56, $D$2:D55,0)),"",P56&amp;" ─ "&amp;Q56),"")</f>
        <v/>
      </c>
      <c r="E56" s="117" t="str">
        <f>IF(F56&lt;&gt;"",MAX($E$3:E55)+1,"")</f>
        <v/>
      </c>
      <c r="F56" s="116" t="str">
        <f>IF(LEN(T56)&gt;1,IF(ISNUMBER(MATCH(T56&amp;" ─ "&amp;P56, $F$2:F55,0)),"",P56&amp;" ─ "&amp;T56),"")</f>
        <v/>
      </c>
      <c r="G56" s="93">
        <v>53</v>
      </c>
      <c r="H56" s="118" t="str">
        <f t="shared" si="179"/>
        <v/>
      </c>
      <c r="I56" s="119" t="str">
        <f>IF(ISNUMBER(SEARCH("─",H56,1)),MAX($I$3:I55)+1,"")</f>
        <v/>
      </c>
      <c r="M56" s="192" t="str">
        <f t="shared" si="98"/>
        <v/>
      </c>
      <c r="N56" s="142" t="str">
        <f t="shared" si="99"/>
        <v/>
      </c>
      <c r="O56" s="102" t="str">
        <f>IF(P56="","",MAX($O$3:O55)+1)</f>
        <v/>
      </c>
      <c r="P56" s="103" t="str">
        <f>IF(LEN(INDEX(Dashboard!B$6:B$505,ROW(P56)-ROW(P$3),1))&lt;=1,"",TRIM(INDEX(Dashboard!B$6:B$505,ROW(P56)-ROW(P$3),1)))</f>
        <v/>
      </c>
      <c r="Q56" s="104" t="str">
        <f t="shared" si="100"/>
        <v/>
      </c>
      <c r="R56" s="104" t="str">
        <f>IF(LEN(INDEX(Dashboard!D$6:D$505,ROW(R56)-ROW(R$3),1))&lt;=1,"",INDEX(Dashboard!D$6:D$505,ROW(R56)-ROW(R$3),1))</f>
        <v/>
      </c>
      <c r="S56" s="104" t="str">
        <f>IF(LEN(INDEX(Dashboard!E$6:E$505,ROW(S56)-ROW(S$3),1))&lt;=1,"",INDEX(Dashboard!E$6:E$505,ROW(S56)-ROW(S$3),1))</f>
        <v/>
      </c>
      <c r="T56" s="104" t="str">
        <f t="shared" si="101"/>
        <v/>
      </c>
      <c r="U56" s="104" t="str">
        <f t="shared" si="102"/>
        <v/>
      </c>
      <c r="V56" s="104" t="str">
        <f t="shared" si="103"/>
        <v/>
      </c>
      <c r="W56" s="106" t="str">
        <f t="shared" si="104"/>
        <v/>
      </c>
      <c r="X56" s="106" t="str">
        <f t="shared" si="105"/>
        <v/>
      </c>
      <c r="Y56" s="106" t="str">
        <f t="shared" si="106"/>
        <v/>
      </c>
      <c r="Z56" s="106" t="str">
        <f t="shared" si="107"/>
        <v/>
      </c>
      <c r="AA56" s="106" t="str">
        <f t="shared" si="108"/>
        <v/>
      </c>
      <c r="AB56" s="106" t="str">
        <f t="shared" si="109"/>
        <v/>
      </c>
      <c r="AC56" s="106" t="str">
        <f t="shared" si="110"/>
        <v/>
      </c>
      <c r="AD56" s="106" t="str">
        <f t="shared" si="111"/>
        <v/>
      </c>
      <c r="AE56" s="106" t="str">
        <f t="shared" si="112"/>
        <v/>
      </c>
      <c r="AF56" s="106" t="str">
        <f t="shared" si="113"/>
        <v/>
      </c>
      <c r="AG56" s="106" t="str">
        <f t="shared" si="114"/>
        <v/>
      </c>
      <c r="AH56" s="106" t="str">
        <f t="shared" si="115"/>
        <v/>
      </c>
      <c r="AI56" s="106" t="str">
        <f t="shared" si="116"/>
        <v/>
      </c>
      <c r="AJ56" s="106" t="str">
        <f t="shared" si="117"/>
        <v/>
      </c>
      <c r="AK56" s="106" t="str">
        <f t="shared" si="118"/>
        <v/>
      </c>
      <c r="AL56" s="106" t="str">
        <f t="shared" si="119"/>
        <v/>
      </c>
      <c r="AM56" s="106" t="str">
        <f t="shared" si="120"/>
        <v/>
      </c>
      <c r="AN56" s="106" t="str">
        <f t="shared" si="121"/>
        <v/>
      </c>
      <c r="AO56" s="106" t="str">
        <f t="shared" si="122"/>
        <v/>
      </c>
      <c r="AP56" s="106" t="str">
        <f t="shared" si="123"/>
        <v/>
      </c>
      <c r="AQ56" s="106" t="str">
        <f t="shared" si="124"/>
        <v/>
      </c>
      <c r="AR56" s="106" t="str">
        <f t="shared" si="125"/>
        <v/>
      </c>
      <c r="AS56" s="106" t="str">
        <f t="shared" si="126"/>
        <v/>
      </c>
      <c r="AT56" s="106" t="str">
        <f t="shared" si="127"/>
        <v/>
      </c>
      <c r="AU56" s="106" t="str">
        <f t="shared" si="128"/>
        <v/>
      </c>
      <c r="AV56" s="106" t="str">
        <f t="shared" si="129"/>
        <v/>
      </c>
      <c r="AW56" s="106" t="str">
        <f t="shared" si="130"/>
        <v/>
      </c>
      <c r="AX56" s="106" t="str">
        <f t="shared" si="131"/>
        <v/>
      </c>
      <c r="AY56" s="106" t="str">
        <f t="shared" si="132"/>
        <v/>
      </c>
      <c r="AZ56" s="106" t="str">
        <f t="shared" si="133"/>
        <v/>
      </c>
      <c r="BA56" s="106" t="str">
        <f t="shared" si="134"/>
        <v/>
      </c>
      <c r="BB56" s="106" t="str">
        <f t="shared" si="135"/>
        <v/>
      </c>
      <c r="BC56" s="106" t="str">
        <f t="shared" si="136"/>
        <v/>
      </c>
      <c r="BD56" s="180" t="str">
        <f>IF(OR(P56="",BA56=""),"",IF(BB56="",MAX($BA$4:$BA$503)-BA56+1-COUNTIF($BA$4:BA56,BA56)/1000,INDEX($BD$4:$BD$503,BC56,1)-COUNTIF($BA$4:BA56,BA56)/1000000))</f>
        <v/>
      </c>
      <c r="BE56" s="181" t="str">
        <f t="shared" si="137"/>
        <v/>
      </c>
      <c r="BF56" s="181" t="str">
        <f>IFERROR(IF(BB56="",BD56-BE56*100,INDEX($BF$4:$BF$503,BC56,1)-COUNTIF($BA$4:BA56,BA56)/1000000),"")</f>
        <v/>
      </c>
      <c r="BG56" s="179" t="str">
        <f t="shared" si="138"/>
        <v/>
      </c>
      <c r="BI56" s="120" t="str">
        <f t="shared" si="160"/>
        <v/>
      </c>
      <c r="BJ56" s="121" t="str">
        <f t="shared" si="161"/>
        <v/>
      </c>
      <c r="BK56" s="122" t="str">
        <f t="shared" si="162"/>
        <v/>
      </c>
      <c r="BL56" s="122" t="str">
        <f t="shared" si="163"/>
        <v/>
      </c>
      <c r="BM56" s="122" t="str">
        <f t="shared" si="164"/>
        <v/>
      </c>
      <c r="BN56" s="122" t="str">
        <f t="shared" si="165"/>
        <v/>
      </c>
      <c r="BO56" s="122" t="str">
        <f t="shared" si="166"/>
        <v/>
      </c>
      <c r="BP56" s="123" t="str">
        <f t="shared" si="167"/>
        <v/>
      </c>
      <c r="BQ56" s="122" t="str">
        <f t="shared" si="168"/>
        <v/>
      </c>
      <c r="BR56" s="123" t="str">
        <f t="shared" si="169"/>
        <v/>
      </c>
      <c r="BS56" s="123" t="str">
        <f t="shared" si="170"/>
        <v/>
      </c>
      <c r="BU56" s="198" t="str">
        <f t="shared" si="139"/>
        <v>xxx</v>
      </c>
      <c r="BV56" s="193"/>
      <c r="BW56" s="193"/>
      <c r="BX56" s="193"/>
      <c r="BY56" s="193"/>
      <c r="BZ56" s="193"/>
      <c r="CA56" s="193"/>
      <c r="CB56" s="193"/>
      <c r="CC56" s="194"/>
      <c r="CD56" s="194"/>
      <c r="CE56" s="193"/>
      <c r="CF56" s="201">
        <f>IFERROR(IF(ISNUMBER(BV56), IF(ISNUMBER(MATCH(BV56,$BV$4:BV55,0)),INDEX($CF$4:CF55, MATCH(BV56,$BV$4:BV55,0),1),IF(AND(BR56="",INDEX($BR$4:$BR$503,BV56,1)=""),
IF(INDEX($BL$4:$BL$503,BV56,1)="",0,IFERROR(IF(INDEX($BR$4:$BR$503,BW56,1)="es",COUNTIF($BV$4:$BV$503,BW56),0),0)+IF(ISNUMBER(BV56),SUMIFS($CH$4:$CH$503,$BV$4:$BV$503,"&lt;&gt;"&amp;BV56,$BW$4:$BW$503,BV56),0)),0)),0),0)</f>
        <v>0</v>
      </c>
      <c r="CG56" s="193"/>
      <c r="CH56" s="193"/>
      <c r="CI56" s="193"/>
      <c r="CJ56" s="193"/>
      <c r="CK56" s="201">
        <f t="shared" si="88"/>
        <v>1</v>
      </c>
      <c r="CL56" s="193"/>
      <c r="CM56" s="193"/>
      <c r="CN56" s="193"/>
      <c r="CO56" s="193"/>
      <c r="CP56" s="193"/>
      <c r="CQ56" s="193"/>
      <c r="CR56" s="193"/>
      <c r="CT56" s="193"/>
      <c r="CU56" s="193"/>
      <c r="CV56" s="193"/>
      <c r="CW56" s="208"/>
      <c r="CX56" s="208"/>
      <c r="CY56" s="208"/>
      <c r="CZ56" s="208"/>
      <c r="DA56" s="193"/>
      <c r="DC56" s="133" t="str">
        <f>IF(MAX($DC$3:DC55)&lt;$I$2,MAX($DC$3:DC55)+1,"")</f>
        <v/>
      </c>
      <c r="DD56" s="131" t="str">
        <f t="shared" si="156"/>
        <v/>
      </c>
      <c r="DE56" s="131" t="str">
        <f t="shared" si="157"/>
        <v/>
      </c>
      <c r="DF56" s="134" t="str">
        <f t="shared" si="158"/>
        <v/>
      </c>
      <c r="DG56" s="132" t="str">
        <f t="shared" si="159"/>
        <v/>
      </c>
      <c r="DL56" s="107" t="str">
        <f>IF(DM56&lt;&gt;"",MAX($DL$3:DL55)+1,"")</f>
        <v/>
      </c>
      <c r="DM56" s="107" t="str">
        <f>IF(OR(INDEX(Photos!$B$3:$B$502,ROW(DM56)-ROW($DM$3),1)="", ISNUMBER(MATCH(INDEX(Photos!$B$3:$B$502,ROW(DM56)-ROW($DM$3),1),$BJ$4:$BJ$503,0))),"",INDEX(Photos!$B$3:$B$502,ROW(DM56)-ROW($DM$3),1) )</f>
        <v/>
      </c>
      <c r="DN56" s="107" t="str">
        <f t="shared" si="45"/>
        <v/>
      </c>
      <c r="DS56" s="112"/>
      <c r="DT56" s="112"/>
      <c r="DU56" s="111"/>
      <c r="DV56" s="111"/>
      <c r="DW56" s="145"/>
      <c r="DX56" s="111"/>
      <c r="DY56" s="111"/>
      <c r="DZ56" s="111"/>
      <c r="EA56" s="111"/>
      <c r="EB56" s="111"/>
    </row>
    <row r="57" spans="2:132" x14ac:dyDescent="0.25">
      <c r="B57" s="117" t="str">
        <f>IF(P57&lt;&gt;"",MAX(B$3:$B56)+1,"")</f>
        <v/>
      </c>
      <c r="C57" s="141" t="str">
        <f>IF(D57&lt;&gt;"",MAX(C$3:$C56)+1,"")</f>
        <v/>
      </c>
      <c r="D57" s="115" t="str">
        <f>IF(LEN(Q57)&gt;1,IF(ISNUMBER(MATCH(Q57&amp;" ─ "&amp;P57, $D$2:D56,0)),"",P57&amp;" ─ "&amp;Q57),"")</f>
        <v/>
      </c>
      <c r="E57" s="117" t="str">
        <f>IF(F57&lt;&gt;"",MAX($E$3:E56)+1,"")</f>
        <v/>
      </c>
      <c r="F57" s="116" t="str">
        <f>IF(LEN(T57)&gt;1,IF(ISNUMBER(MATCH(T57&amp;" ─ "&amp;P57, $F$2:F56,0)),"",P57&amp;" ─ "&amp;T57),"")</f>
        <v/>
      </c>
      <c r="G57" s="93">
        <v>54</v>
      </c>
      <c r="H57" s="118" t="str">
        <f t="shared" si="179"/>
        <v/>
      </c>
      <c r="I57" s="119" t="str">
        <f>IF(ISNUMBER(SEARCH("─",H57,1)),MAX($I$3:I56)+1,"")</f>
        <v/>
      </c>
      <c r="M57" s="192" t="str">
        <f t="shared" si="98"/>
        <v/>
      </c>
      <c r="N57" s="142" t="str">
        <f t="shared" si="99"/>
        <v/>
      </c>
      <c r="O57" s="102" t="str">
        <f>IF(P57="","",MAX($O$3:O56)+1)</f>
        <v/>
      </c>
      <c r="P57" s="103" t="str">
        <f>IF(LEN(INDEX(Dashboard!B$6:B$505,ROW(P57)-ROW(P$3),1))&lt;=1,"",TRIM(INDEX(Dashboard!B$6:B$505,ROW(P57)-ROW(P$3),1)))</f>
        <v/>
      </c>
      <c r="Q57" s="104" t="str">
        <f t="shared" si="100"/>
        <v/>
      </c>
      <c r="R57" s="104" t="str">
        <f>IF(LEN(INDEX(Dashboard!D$6:D$505,ROW(R57)-ROW(R$3),1))&lt;=1,"",INDEX(Dashboard!D$6:D$505,ROW(R57)-ROW(R$3),1))</f>
        <v/>
      </c>
      <c r="S57" s="104" t="str">
        <f>IF(LEN(INDEX(Dashboard!E$6:E$505,ROW(S57)-ROW(S$3),1))&lt;=1,"",INDEX(Dashboard!E$6:E$505,ROW(S57)-ROW(S$3),1))</f>
        <v/>
      </c>
      <c r="T57" s="104" t="str">
        <f t="shared" si="101"/>
        <v/>
      </c>
      <c r="U57" s="104" t="str">
        <f t="shared" si="102"/>
        <v/>
      </c>
      <c r="V57" s="104" t="str">
        <f t="shared" si="103"/>
        <v/>
      </c>
      <c r="W57" s="106" t="str">
        <f t="shared" si="104"/>
        <v/>
      </c>
      <c r="X57" s="106" t="str">
        <f t="shared" si="105"/>
        <v/>
      </c>
      <c r="Y57" s="106" t="str">
        <f t="shared" si="106"/>
        <v/>
      </c>
      <c r="Z57" s="106" t="str">
        <f t="shared" si="107"/>
        <v/>
      </c>
      <c r="AA57" s="106" t="str">
        <f t="shared" si="108"/>
        <v/>
      </c>
      <c r="AB57" s="106" t="str">
        <f t="shared" si="109"/>
        <v/>
      </c>
      <c r="AC57" s="106" t="str">
        <f t="shared" si="110"/>
        <v/>
      </c>
      <c r="AD57" s="106" t="str">
        <f t="shared" si="111"/>
        <v/>
      </c>
      <c r="AE57" s="106" t="str">
        <f t="shared" si="112"/>
        <v/>
      </c>
      <c r="AF57" s="106" t="str">
        <f t="shared" si="113"/>
        <v/>
      </c>
      <c r="AG57" s="106" t="str">
        <f t="shared" si="114"/>
        <v/>
      </c>
      <c r="AH57" s="106" t="str">
        <f t="shared" si="115"/>
        <v/>
      </c>
      <c r="AI57" s="106" t="str">
        <f t="shared" si="116"/>
        <v/>
      </c>
      <c r="AJ57" s="106" t="str">
        <f t="shared" si="117"/>
        <v/>
      </c>
      <c r="AK57" s="106" t="str">
        <f t="shared" si="118"/>
        <v/>
      </c>
      <c r="AL57" s="106" t="str">
        <f t="shared" si="119"/>
        <v/>
      </c>
      <c r="AM57" s="106" t="str">
        <f t="shared" si="120"/>
        <v/>
      </c>
      <c r="AN57" s="106" t="str">
        <f t="shared" si="121"/>
        <v/>
      </c>
      <c r="AO57" s="106" t="str">
        <f t="shared" si="122"/>
        <v/>
      </c>
      <c r="AP57" s="106" t="str">
        <f t="shared" si="123"/>
        <v/>
      </c>
      <c r="AQ57" s="106" t="str">
        <f t="shared" si="124"/>
        <v/>
      </c>
      <c r="AR57" s="106" t="str">
        <f t="shared" si="125"/>
        <v/>
      </c>
      <c r="AS57" s="106" t="str">
        <f t="shared" si="126"/>
        <v/>
      </c>
      <c r="AT57" s="106" t="str">
        <f t="shared" si="127"/>
        <v/>
      </c>
      <c r="AU57" s="106" t="str">
        <f t="shared" si="128"/>
        <v/>
      </c>
      <c r="AV57" s="106" t="str">
        <f t="shared" si="129"/>
        <v/>
      </c>
      <c r="AW57" s="106" t="str">
        <f t="shared" si="130"/>
        <v/>
      </c>
      <c r="AX57" s="106" t="str">
        <f t="shared" si="131"/>
        <v/>
      </c>
      <c r="AY57" s="106" t="str">
        <f t="shared" si="132"/>
        <v/>
      </c>
      <c r="AZ57" s="106" t="str">
        <f t="shared" si="133"/>
        <v/>
      </c>
      <c r="BA57" s="106" t="str">
        <f t="shared" si="134"/>
        <v/>
      </c>
      <c r="BB57" s="106" t="str">
        <f t="shared" si="135"/>
        <v/>
      </c>
      <c r="BC57" s="106" t="str">
        <f t="shared" si="136"/>
        <v/>
      </c>
      <c r="BD57" s="180" t="str">
        <f>IF(OR(P57="",BA57=""),"",IF(BB57="",MAX($BA$4:$BA$503)-BA57+1-COUNTIF($BA$4:BA57,BA57)/1000,INDEX($BD$4:$BD$503,BC57,1)-COUNTIF($BA$4:BA57,BA57)/1000000))</f>
        <v/>
      </c>
      <c r="BE57" s="181" t="str">
        <f t="shared" si="137"/>
        <v/>
      </c>
      <c r="BF57" s="181" t="str">
        <f>IFERROR(IF(BB57="",BD57-BE57*100,INDEX($BF$4:$BF$503,BC57,1)-COUNTIF($BA$4:BA57,BA57)/1000000),"")</f>
        <v/>
      </c>
      <c r="BG57" s="179" t="str">
        <f t="shared" si="138"/>
        <v/>
      </c>
      <c r="BI57" s="120" t="str">
        <f t="shared" si="160"/>
        <v/>
      </c>
      <c r="BJ57" s="121" t="str">
        <f t="shared" si="161"/>
        <v/>
      </c>
      <c r="BK57" s="122" t="str">
        <f t="shared" si="162"/>
        <v/>
      </c>
      <c r="BL57" s="122" t="str">
        <f t="shared" si="163"/>
        <v/>
      </c>
      <c r="BM57" s="122" t="str">
        <f t="shared" si="164"/>
        <v/>
      </c>
      <c r="BN57" s="122" t="str">
        <f t="shared" si="165"/>
        <v/>
      </c>
      <c r="BO57" s="122" t="str">
        <f t="shared" si="166"/>
        <v/>
      </c>
      <c r="BP57" s="123" t="str">
        <f t="shared" si="167"/>
        <v/>
      </c>
      <c r="BQ57" s="122" t="str">
        <f t="shared" si="168"/>
        <v/>
      </c>
      <c r="BR57" s="123" t="str">
        <f t="shared" si="169"/>
        <v/>
      </c>
      <c r="BS57" s="123" t="str">
        <f t="shared" si="170"/>
        <v/>
      </c>
      <c r="BU57" s="198" t="str">
        <f t="shared" si="139"/>
        <v>xxx</v>
      </c>
      <c r="BV57" s="193"/>
      <c r="BW57" s="193"/>
      <c r="BX57" s="193"/>
      <c r="BY57" s="193"/>
      <c r="BZ57" s="193"/>
      <c r="CA57" s="193"/>
      <c r="CB57" s="193"/>
      <c r="CC57" s="194"/>
      <c r="CD57" s="194"/>
      <c r="CE57" s="193"/>
      <c r="CF57" s="201">
        <f>IFERROR(IF(ISNUMBER(BV57), IF(ISNUMBER(MATCH(BV57,$BV$4:BV56,0)),INDEX($CF$4:CF56, MATCH(BV57,$BV$4:BV56,0),1),IF(AND(BR57="",INDEX($BR$4:$BR$503,BV57,1)=""),
IF(INDEX($BL$4:$BL$503,BV57,1)="",0,IFERROR(IF(INDEX($BR$4:$BR$503,BW57,1)="es",COUNTIF($BV$4:$BV$503,BW57),0),0)+IF(ISNUMBER(BV57),SUMIFS($CH$4:$CH$503,$BV$4:$BV$503,"&lt;&gt;"&amp;BV57,$BW$4:$BW$503,BV57),0)),0)),0),0)</f>
        <v>0</v>
      </c>
      <c r="CG57" s="193"/>
      <c r="CH57" s="193"/>
      <c r="CI57" s="193"/>
      <c r="CJ57" s="193"/>
      <c r="CK57" s="201">
        <f t="shared" si="88"/>
        <v>1</v>
      </c>
      <c r="CL57" s="193"/>
      <c r="CM57" s="193"/>
      <c r="CN57" s="193"/>
      <c r="CO57" s="193"/>
      <c r="CP57" s="193"/>
      <c r="CQ57" s="193"/>
      <c r="CR57" s="193"/>
      <c r="CT57" s="193"/>
      <c r="CU57" s="193"/>
      <c r="CV57" s="193"/>
      <c r="CW57" s="208"/>
      <c r="CX57" s="208"/>
      <c r="CY57" s="208"/>
      <c r="CZ57" s="208"/>
      <c r="DA57" s="193"/>
      <c r="DC57" s="133" t="str">
        <f>IF(MAX($DC$3:DC56)&lt;$I$2,MAX($DC$3:DC56)+1,"")</f>
        <v/>
      </c>
      <c r="DD57" s="131" t="str">
        <f t="shared" si="156"/>
        <v/>
      </c>
      <c r="DE57" s="131" t="str">
        <f t="shared" si="157"/>
        <v/>
      </c>
      <c r="DF57" s="134" t="str">
        <f t="shared" si="158"/>
        <v/>
      </c>
      <c r="DG57" s="132" t="str">
        <f t="shared" si="159"/>
        <v/>
      </c>
      <c r="DL57" s="107" t="str">
        <f>IF(DM57&lt;&gt;"",MAX($DL$3:DL56)+1,"")</f>
        <v/>
      </c>
      <c r="DM57" s="107" t="str">
        <f>IF(OR(INDEX(Photos!$B$3:$B$502,ROW(DM57)-ROW($DM$3),1)="", ISNUMBER(MATCH(INDEX(Photos!$B$3:$B$502,ROW(DM57)-ROW($DM$3),1),$BJ$4:$BJ$503,0))),"",INDEX(Photos!$B$3:$B$502,ROW(DM57)-ROW($DM$3),1) )</f>
        <v/>
      </c>
      <c r="DN57" s="107" t="str">
        <f t="shared" si="45"/>
        <v/>
      </c>
      <c r="DS57" s="112"/>
      <c r="DT57" s="112"/>
      <c r="DU57" s="111"/>
      <c r="DV57" s="111"/>
      <c r="DW57" s="145"/>
      <c r="DX57" s="111"/>
      <c r="DY57" s="111"/>
      <c r="DZ57" s="111"/>
      <c r="EA57" s="111"/>
      <c r="EB57" s="111"/>
    </row>
    <row r="58" spans="2:132" x14ac:dyDescent="0.25">
      <c r="B58" s="117" t="str">
        <f>IF(P58&lt;&gt;"",MAX(B$3:$B57)+1,"")</f>
        <v/>
      </c>
      <c r="C58" s="141" t="str">
        <f>IF(D58&lt;&gt;"",MAX(C$3:$C57)+1,"")</f>
        <v/>
      </c>
      <c r="D58" s="115" t="str">
        <f>IF(LEN(Q58)&gt;1,IF(ISNUMBER(MATCH(Q58&amp;" ─ "&amp;P58, $D$2:D57,0)),"",P58&amp;" ─ "&amp;Q58),"")</f>
        <v/>
      </c>
      <c r="E58" s="117" t="str">
        <f>IF(F58&lt;&gt;"",MAX($E$3:E57)+1,"")</f>
        <v/>
      </c>
      <c r="F58" s="116" t="str">
        <f>IF(LEN(T58)&gt;1,IF(ISNUMBER(MATCH(T58&amp;" ─ "&amp;P58, $F$2:F57,0)),"",P58&amp;" ─ "&amp;T58),"")</f>
        <v/>
      </c>
      <c r="G58" s="93">
        <v>55</v>
      </c>
      <c r="H58" s="118" t="str">
        <f t="shared" si="179"/>
        <v/>
      </c>
      <c r="I58" s="119" t="str">
        <f>IF(ISNUMBER(SEARCH("─",H58,1)),MAX($I$3:I57)+1,"")</f>
        <v/>
      </c>
      <c r="M58" s="192" t="str">
        <f t="shared" si="98"/>
        <v/>
      </c>
      <c r="N58" s="142" t="str">
        <f t="shared" si="99"/>
        <v/>
      </c>
      <c r="O58" s="102" t="str">
        <f>IF(P58="","",MAX($O$3:O57)+1)</f>
        <v/>
      </c>
      <c r="P58" s="103" t="str">
        <f>IF(LEN(INDEX(Dashboard!B$6:B$505,ROW(P58)-ROW(P$3),1))&lt;=1,"",TRIM(INDEX(Dashboard!B$6:B$505,ROW(P58)-ROW(P$3),1)))</f>
        <v/>
      </c>
      <c r="Q58" s="104" t="str">
        <f t="shared" si="100"/>
        <v/>
      </c>
      <c r="R58" s="104" t="str">
        <f>IF(LEN(INDEX(Dashboard!D$6:D$505,ROW(R58)-ROW(R$3),1))&lt;=1,"",INDEX(Dashboard!D$6:D$505,ROW(R58)-ROW(R$3),1))</f>
        <v/>
      </c>
      <c r="S58" s="104" t="str">
        <f>IF(LEN(INDEX(Dashboard!E$6:E$505,ROW(S58)-ROW(S$3),1))&lt;=1,"",INDEX(Dashboard!E$6:E$505,ROW(S58)-ROW(S$3),1))</f>
        <v/>
      </c>
      <c r="T58" s="104" t="str">
        <f t="shared" si="101"/>
        <v/>
      </c>
      <c r="U58" s="104" t="str">
        <f t="shared" si="102"/>
        <v/>
      </c>
      <c r="V58" s="104" t="str">
        <f t="shared" si="103"/>
        <v/>
      </c>
      <c r="W58" s="106" t="str">
        <f t="shared" si="104"/>
        <v/>
      </c>
      <c r="X58" s="106" t="str">
        <f t="shared" si="105"/>
        <v/>
      </c>
      <c r="Y58" s="106" t="str">
        <f t="shared" si="106"/>
        <v/>
      </c>
      <c r="Z58" s="106" t="str">
        <f t="shared" si="107"/>
        <v/>
      </c>
      <c r="AA58" s="106" t="str">
        <f t="shared" si="108"/>
        <v/>
      </c>
      <c r="AB58" s="106" t="str">
        <f t="shared" si="109"/>
        <v/>
      </c>
      <c r="AC58" s="106" t="str">
        <f t="shared" si="110"/>
        <v/>
      </c>
      <c r="AD58" s="106" t="str">
        <f t="shared" si="111"/>
        <v/>
      </c>
      <c r="AE58" s="106" t="str">
        <f t="shared" si="112"/>
        <v/>
      </c>
      <c r="AF58" s="106" t="str">
        <f t="shared" si="113"/>
        <v/>
      </c>
      <c r="AG58" s="106" t="str">
        <f t="shared" si="114"/>
        <v/>
      </c>
      <c r="AH58" s="106" t="str">
        <f t="shared" si="115"/>
        <v/>
      </c>
      <c r="AI58" s="106" t="str">
        <f t="shared" si="116"/>
        <v/>
      </c>
      <c r="AJ58" s="106" t="str">
        <f t="shared" si="117"/>
        <v/>
      </c>
      <c r="AK58" s="106" t="str">
        <f t="shared" si="118"/>
        <v/>
      </c>
      <c r="AL58" s="106" t="str">
        <f t="shared" si="119"/>
        <v/>
      </c>
      <c r="AM58" s="106" t="str">
        <f t="shared" si="120"/>
        <v/>
      </c>
      <c r="AN58" s="106" t="str">
        <f t="shared" si="121"/>
        <v/>
      </c>
      <c r="AO58" s="106" t="str">
        <f t="shared" si="122"/>
        <v/>
      </c>
      <c r="AP58" s="106" t="str">
        <f t="shared" si="123"/>
        <v/>
      </c>
      <c r="AQ58" s="106" t="str">
        <f t="shared" si="124"/>
        <v/>
      </c>
      <c r="AR58" s="106" t="str">
        <f t="shared" si="125"/>
        <v/>
      </c>
      <c r="AS58" s="106" t="str">
        <f t="shared" si="126"/>
        <v/>
      </c>
      <c r="AT58" s="106" t="str">
        <f t="shared" si="127"/>
        <v/>
      </c>
      <c r="AU58" s="106" t="str">
        <f t="shared" si="128"/>
        <v/>
      </c>
      <c r="AV58" s="106" t="str">
        <f t="shared" si="129"/>
        <v/>
      </c>
      <c r="AW58" s="106" t="str">
        <f t="shared" si="130"/>
        <v/>
      </c>
      <c r="AX58" s="106" t="str">
        <f t="shared" si="131"/>
        <v/>
      </c>
      <c r="AY58" s="106" t="str">
        <f t="shared" si="132"/>
        <v/>
      </c>
      <c r="AZ58" s="106" t="str">
        <f t="shared" si="133"/>
        <v/>
      </c>
      <c r="BA58" s="106" t="str">
        <f t="shared" si="134"/>
        <v/>
      </c>
      <c r="BB58" s="106" t="str">
        <f t="shared" si="135"/>
        <v/>
      </c>
      <c r="BC58" s="106" t="str">
        <f t="shared" si="136"/>
        <v/>
      </c>
      <c r="BD58" s="180" t="str">
        <f>IF(OR(P58="",BA58=""),"",IF(BB58="",MAX($BA$4:$BA$503)-BA58+1-COUNTIF($BA$4:BA58,BA58)/1000,INDEX($BD$4:$BD$503,BC58,1)-COUNTIF($BA$4:BA58,BA58)/1000000))</f>
        <v/>
      </c>
      <c r="BE58" s="181" t="str">
        <f t="shared" si="137"/>
        <v/>
      </c>
      <c r="BF58" s="181" t="str">
        <f>IFERROR(IF(BB58="",BD58-BE58*100,INDEX($BF$4:$BF$503,BC58,1)-COUNTIF($BA$4:BA58,BA58)/1000000),"")</f>
        <v/>
      </c>
      <c r="BG58" s="179" t="str">
        <f t="shared" si="138"/>
        <v/>
      </c>
      <c r="BI58" s="120" t="str">
        <f t="shared" si="160"/>
        <v/>
      </c>
      <c r="BJ58" s="121" t="str">
        <f t="shared" si="161"/>
        <v/>
      </c>
      <c r="BK58" s="122" t="str">
        <f t="shared" si="162"/>
        <v/>
      </c>
      <c r="BL58" s="122" t="str">
        <f t="shared" si="163"/>
        <v/>
      </c>
      <c r="BM58" s="122" t="str">
        <f t="shared" si="164"/>
        <v/>
      </c>
      <c r="BN58" s="122" t="str">
        <f t="shared" si="165"/>
        <v/>
      </c>
      <c r="BO58" s="122" t="str">
        <f t="shared" si="166"/>
        <v/>
      </c>
      <c r="BP58" s="123" t="str">
        <f t="shared" si="167"/>
        <v/>
      </c>
      <c r="BQ58" s="122" t="str">
        <f t="shared" si="168"/>
        <v/>
      </c>
      <c r="BR58" s="123" t="str">
        <f t="shared" si="169"/>
        <v/>
      </c>
      <c r="BS58" s="123" t="str">
        <f t="shared" si="170"/>
        <v/>
      </c>
      <c r="BU58" s="198" t="str">
        <f t="shared" si="139"/>
        <v>xxx</v>
      </c>
      <c r="BV58" s="193"/>
      <c r="BW58" s="193"/>
      <c r="BX58" s="193"/>
      <c r="BY58" s="193"/>
      <c r="BZ58" s="193"/>
      <c r="CA58" s="193"/>
      <c r="CB58" s="193"/>
      <c r="CC58" s="194"/>
      <c r="CD58" s="194"/>
      <c r="CE58" s="193"/>
      <c r="CF58" s="201">
        <f>IFERROR(IF(ISNUMBER(BV58), IF(ISNUMBER(MATCH(BV58,$BV$4:BV57,0)),INDEX($CF$4:CF57, MATCH(BV58,$BV$4:BV57,0),1),IF(AND(BR58="",INDEX($BR$4:$BR$503,BV58,1)=""),
IF(INDEX($BL$4:$BL$503,BV58,1)="",0,IFERROR(IF(INDEX($BR$4:$BR$503,BW58,1)="es",COUNTIF($BV$4:$BV$503,BW58),0),0)+IF(ISNUMBER(BV58),SUMIFS($CH$4:$CH$503,$BV$4:$BV$503,"&lt;&gt;"&amp;BV58,$BW$4:$BW$503,BV58),0)),0)),0),0)</f>
        <v>0</v>
      </c>
      <c r="CG58" s="193"/>
      <c r="CH58" s="193"/>
      <c r="CI58" s="193"/>
      <c r="CJ58" s="193"/>
      <c r="CK58" s="201">
        <f t="shared" si="88"/>
        <v>1</v>
      </c>
      <c r="CL58" s="193"/>
      <c r="CM58" s="193"/>
      <c r="CN58" s="193"/>
      <c r="CO58" s="193"/>
      <c r="CP58" s="193"/>
      <c r="CQ58" s="193"/>
      <c r="CR58" s="193"/>
      <c r="CT58" s="193"/>
      <c r="CU58" s="193"/>
      <c r="CV58" s="193"/>
      <c r="CW58" s="208"/>
      <c r="CX58" s="208"/>
      <c r="CY58" s="208"/>
      <c r="CZ58" s="208"/>
      <c r="DA58" s="193"/>
      <c r="DC58" s="133" t="str">
        <f>IF(MAX($DC$3:DC57)&lt;$I$2,MAX($DC$3:DC57)+1,"")</f>
        <v/>
      </c>
      <c r="DD58" s="131" t="str">
        <f t="shared" si="156"/>
        <v/>
      </c>
      <c r="DE58" s="131" t="str">
        <f t="shared" si="157"/>
        <v/>
      </c>
      <c r="DF58" s="134" t="str">
        <f t="shared" si="158"/>
        <v/>
      </c>
      <c r="DG58" s="132" t="str">
        <f t="shared" si="159"/>
        <v/>
      </c>
      <c r="DL58" s="107" t="str">
        <f>IF(DM58&lt;&gt;"",MAX($DL$3:DL57)+1,"")</f>
        <v/>
      </c>
      <c r="DM58" s="107" t="str">
        <f>IF(OR(INDEX(Photos!$B$3:$B$502,ROW(DM58)-ROW($DM$3),1)="", ISNUMBER(MATCH(INDEX(Photos!$B$3:$B$502,ROW(DM58)-ROW($DM$3),1),$BJ$4:$BJ$503,0))),"",INDEX(Photos!$B$3:$B$502,ROW(DM58)-ROW($DM$3),1) )</f>
        <v/>
      </c>
      <c r="DN58" s="107" t="str">
        <f t="shared" si="45"/>
        <v/>
      </c>
      <c r="DS58" s="112"/>
      <c r="DT58" s="112"/>
      <c r="DU58" s="111"/>
      <c r="DV58" s="111"/>
      <c r="DW58" s="145"/>
      <c r="DX58" s="111"/>
      <c r="DY58" s="111"/>
      <c r="DZ58" s="111"/>
      <c r="EA58" s="111"/>
      <c r="EB58" s="111"/>
    </row>
    <row r="59" spans="2:132" x14ac:dyDescent="0.25">
      <c r="B59" s="117" t="str">
        <f>IF(P59&lt;&gt;"",MAX(B$3:$B58)+1,"")</f>
        <v/>
      </c>
      <c r="C59" s="141" t="str">
        <f>IF(D59&lt;&gt;"",MAX(C$3:$C58)+1,"")</f>
        <v/>
      </c>
      <c r="D59" s="115" t="str">
        <f>IF(LEN(Q59)&gt;1,IF(ISNUMBER(MATCH(Q59&amp;" ─ "&amp;P59, $D$2:D58,0)),"",P59&amp;" ─ "&amp;Q59),"")</f>
        <v/>
      </c>
      <c r="E59" s="117" t="str">
        <f>IF(F59&lt;&gt;"",MAX($E$3:E58)+1,"")</f>
        <v/>
      </c>
      <c r="F59" s="116" t="str">
        <f>IF(LEN(T59)&gt;1,IF(ISNUMBER(MATCH(T59&amp;" ─ "&amp;P59, $F$2:F58,0)),"",P59&amp;" ─ "&amp;T59),"")</f>
        <v/>
      </c>
      <c r="G59" s="93">
        <v>56</v>
      </c>
      <c r="H59" s="118" t="str">
        <f t="shared" si="179"/>
        <v/>
      </c>
      <c r="I59" s="119" t="str">
        <f>IF(ISNUMBER(SEARCH("─",H59,1)),MAX($I$3:I58)+1,"")</f>
        <v/>
      </c>
      <c r="M59" s="192" t="str">
        <f t="shared" si="98"/>
        <v/>
      </c>
      <c r="N59" s="142" t="str">
        <f t="shared" si="99"/>
        <v/>
      </c>
      <c r="O59" s="102" t="str">
        <f>IF(P59="","",MAX($O$3:O58)+1)</f>
        <v/>
      </c>
      <c r="P59" s="103" t="str">
        <f>IF(LEN(INDEX(Dashboard!B$6:B$505,ROW(P59)-ROW(P$3),1))&lt;=1,"",TRIM(INDEX(Dashboard!B$6:B$505,ROW(P59)-ROW(P$3),1)))</f>
        <v/>
      </c>
      <c r="Q59" s="104" t="str">
        <f t="shared" si="100"/>
        <v/>
      </c>
      <c r="R59" s="104" t="str">
        <f>IF(LEN(INDEX(Dashboard!D$6:D$505,ROW(R59)-ROW(R$3),1))&lt;=1,"",INDEX(Dashboard!D$6:D$505,ROW(R59)-ROW(R$3),1))</f>
        <v/>
      </c>
      <c r="S59" s="104" t="str">
        <f>IF(LEN(INDEX(Dashboard!E$6:E$505,ROW(S59)-ROW(S$3),1))&lt;=1,"",INDEX(Dashboard!E$6:E$505,ROW(S59)-ROW(S$3),1))</f>
        <v/>
      </c>
      <c r="T59" s="104" t="str">
        <f t="shared" si="101"/>
        <v/>
      </c>
      <c r="U59" s="104" t="str">
        <f t="shared" si="102"/>
        <v/>
      </c>
      <c r="V59" s="104" t="str">
        <f t="shared" si="103"/>
        <v/>
      </c>
      <c r="W59" s="106" t="str">
        <f t="shared" si="104"/>
        <v/>
      </c>
      <c r="X59" s="106" t="str">
        <f t="shared" si="105"/>
        <v/>
      </c>
      <c r="Y59" s="106" t="str">
        <f t="shared" si="106"/>
        <v/>
      </c>
      <c r="Z59" s="106" t="str">
        <f t="shared" si="107"/>
        <v/>
      </c>
      <c r="AA59" s="106" t="str">
        <f t="shared" si="108"/>
        <v/>
      </c>
      <c r="AB59" s="106" t="str">
        <f t="shared" si="109"/>
        <v/>
      </c>
      <c r="AC59" s="106" t="str">
        <f t="shared" si="110"/>
        <v/>
      </c>
      <c r="AD59" s="106" t="str">
        <f t="shared" si="111"/>
        <v/>
      </c>
      <c r="AE59" s="106" t="str">
        <f t="shared" si="112"/>
        <v/>
      </c>
      <c r="AF59" s="106" t="str">
        <f t="shared" si="113"/>
        <v/>
      </c>
      <c r="AG59" s="106" t="str">
        <f t="shared" si="114"/>
        <v/>
      </c>
      <c r="AH59" s="106" t="str">
        <f t="shared" si="115"/>
        <v/>
      </c>
      <c r="AI59" s="106" t="str">
        <f t="shared" si="116"/>
        <v/>
      </c>
      <c r="AJ59" s="106" t="str">
        <f t="shared" si="117"/>
        <v/>
      </c>
      <c r="AK59" s="106" t="str">
        <f t="shared" si="118"/>
        <v/>
      </c>
      <c r="AL59" s="106" t="str">
        <f t="shared" si="119"/>
        <v/>
      </c>
      <c r="AM59" s="106" t="str">
        <f t="shared" si="120"/>
        <v/>
      </c>
      <c r="AN59" s="106" t="str">
        <f t="shared" si="121"/>
        <v/>
      </c>
      <c r="AO59" s="106" t="str">
        <f t="shared" si="122"/>
        <v/>
      </c>
      <c r="AP59" s="106" t="str">
        <f t="shared" si="123"/>
        <v/>
      </c>
      <c r="AQ59" s="106" t="str">
        <f t="shared" si="124"/>
        <v/>
      </c>
      <c r="AR59" s="106" t="str">
        <f t="shared" si="125"/>
        <v/>
      </c>
      <c r="AS59" s="106" t="str">
        <f t="shared" si="126"/>
        <v/>
      </c>
      <c r="AT59" s="106" t="str">
        <f t="shared" si="127"/>
        <v/>
      </c>
      <c r="AU59" s="106" t="str">
        <f t="shared" si="128"/>
        <v/>
      </c>
      <c r="AV59" s="106" t="str">
        <f t="shared" si="129"/>
        <v/>
      </c>
      <c r="AW59" s="106" t="str">
        <f t="shared" si="130"/>
        <v/>
      </c>
      <c r="AX59" s="106" t="str">
        <f t="shared" si="131"/>
        <v/>
      </c>
      <c r="AY59" s="106" t="str">
        <f t="shared" si="132"/>
        <v/>
      </c>
      <c r="AZ59" s="106" t="str">
        <f t="shared" si="133"/>
        <v/>
      </c>
      <c r="BA59" s="106" t="str">
        <f t="shared" si="134"/>
        <v/>
      </c>
      <c r="BB59" s="106" t="str">
        <f t="shared" si="135"/>
        <v/>
      </c>
      <c r="BC59" s="106" t="str">
        <f t="shared" si="136"/>
        <v/>
      </c>
      <c r="BD59" s="180" t="str">
        <f>IF(OR(P59="",BA59=""),"",IF(BB59="",MAX($BA$4:$BA$503)-BA59+1-COUNTIF($BA$4:BA59,BA59)/1000,INDEX($BD$4:$BD$503,BC59,1)-COUNTIF($BA$4:BA59,BA59)/1000000))</f>
        <v/>
      </c>
      <c r="BE59" s="181" t="str">
        <f t="shared" si="137"/>
        <v/>
      </c>
      <c r="BF59" s="181" t="str">
        <f>IFERROR(IF(BB59="",BD59-BE59*100,INDEX($BF$4:$BF$503,BC59,1)-COUNTIF($BA$4:BA59,BA59)/1000000),"")</f>
        <v/>
      </c>
      <c r="BG59" s="179" t="str">
        <f t="shared" si="138"/>
        <v/>
      </c>
      <c r="BI59" s="120" t="str">
        <f t="shared" si="160"/>
        <v/>
      </c>
      <c r="BJ59" s="121" t="str">
        <f t="shared" si="161"/>
        <v/>
      </c>
      <c r="BK59" s="122" t="str">
        <f t="shared" si="162"/>
        <v/>
      </c>
      <c r="BL59" s="122" t="str">
        <f t="shared" si="163"/>
        <v/>
      </c>
      <c r="BM59" s="122" t="str">
        <f t="shared" si="164"/>
        <v/>
      </c>
      <c r="BN59" s="122" t="str">
        <f t="shared" si="165"/>
        <v/>
      </c>
      <c r="BO59" s="122" t="str">
        <f t="shared" si="166"/>
        <v/>
      </c>
      <c r="BP59" s="123" t="str">
        <f t="shared" si="167"/>
        <v/>
      </c>
      <c r="BQ59" s="122" t="str">
        <f t="shared" si="168"/>
        <v/>
      </c>
      <c r="BR59" s="123" t="str">
        <f t="shared" si="169"/>
        <v/>
      </c>
      <c r="BS59" s="123" t="str">
        <f t="shared" si="170"/>
        <v/>
      </c>
      <c r="BU59" s="198" t="str">
        <f t="shared" si="139"/>
        <v>xxx</v>
      </c>
      <c r="BV59" s="193"/>
      <c r="BW59" s="193"/>
      <c r="BX59" s="193"/>
      <c r="BY59" s="193"/>
      <c r="BZ59" s="193"/>
      <c r="CA59" s="193"/>
      <c r="CB59" s="193"/>
      <c r="CC59" s="194"/>
      <c r="CD59" s="194"/>
      <c r="CE59" s="193"/>
      <c r="CF59" s="201">
        <f>IFERROR(IF(ISNUMBER(BV59), IF(ISNUMBER(MATCH(BV59,$BV$4:BV58,0)),INDEX($CF$4:CF58, MATCH(BV59,$BV$4:BV58,0),1),IF(AND(BR59="",INDEX($BR$4:$BR$503,BV59,1)=""),
IF(INDEX($BL$4:$BL$503,BV59,1)="",0,IFERROR(IF(INDEX($BR$4:$BR$503,BW59,1)="es",COUNTIF($BV$4:$BV$503,BW59),0),0)+IF(ISNUMBER(BV59),SUMIFS($CH$4:$CH$503,$BV$4:$BV$503,"&lt;&gt;"&amp;BV59,$BW$4:$BW$503,BV59),0)),0)),0),0)</f>
        <v>0</v>
      </c>
      <c r="CG59" s="193"/>
      <c r="CH59" s="193"/>
      <c r="CI59" s="193"/>
      <c r="CJ59" s="193"/>
      <c r="CK59" s="201">
        <f t="shared" si="88"/>
        <v>1</v>
      </c>
      <c r="CL59" s="193"/>
      <c r="CM59" s="193"/>
      <c r="CN59" s="193"/>
      <c r="CO59" s="193"/>
      <c r="CP59" s="193"/>
      <c r="CQ59" s="193"/>
      <c r="CR59" s="193"/>
      <c r="CT59" s="193"/>
      <c r="CU59" s="193"/>
      <c r="CV59" s="193"/>
      <c r="CW59" s="208"/>
      <c r="CX59" s="208"/>
      <c r="CY59" s="208"/>
      <c r="CZ59" s="208"/>
      <c r="DA59" s="193"/>
      <c r="DC59" s="133" t="str">
        <f>IF(MAX($DC$3:DC58)&lt;$I$2,MAX($DC$3:DC58)+1,"")</f>
        <v/>
      </c>
      <c r="DD59" s="131" t="str">
        <f t="shared" si="156"/>
        <v/>
      </c>
      <c r="DE59" s="131" t="str">
        <f t="shared" si="157"/>
        <v/>
      </c>
      <c r="DF59" s="134" t="str">
        <f t="shared" si="158"/>
        <v/>
      </c>
      <c r="DG59" s="132" t="str">
        <f t="shared" si="159"/>
        <v/>
      </c>
      <c r="DL59" s="107" t="str">
        <f>IF(DM59&lt;&gt;"",MAX($DL$3:DL58)+1,"")</f>
        <v/>
      </c>
      <c r="DM59" s="107" t="str">
        <f>IF(OR(INDEX(Photos!$B$3:$B$502,ROW(DM59)-ROW($DM$3),1)="", ISNUMBER(MATCH(INDEX(Photos!$B$3:$B$502,ROW(DM59)-ROW($DM$3),1),$BJ$4:$BJ$503,0))),"",INDEX(Photos!$B$3:$B$502,ROW(DM59)-ROW($DM$3),1) )</f>
        <v/>
      </c>
      <c r="DN59" s="107" t="str">
        <f t="shared" si="45"/>
        <v/>
      </c>
      <c r="DS59" s="112"/>
      <c r="DT59" s="112"/>
      <c r="DU59" s="111"/>
      <c r="DV59" s="111"/>
      <c r="DW59" s="145"/>
      <c r="DX59" s="111"/>
      <c r="DY59" s="111"/>
      <c r="DZ59" s="111"/>
      <c r="EA59" s="111"/>
      <c r="EB59" s="111"/>
    </row>
    <row r="60" spans="2:132" x14ac:dyDescent="0.25">
      <c r="B60" s="117" t="str">
        <f>IF(P60&lt;&gt;"",MAX(B$3:$B59)+1,"")</f>
        <v/>
      </c>
      <c r="C60" s="141" t="str">
        <f>IF(D60&lt;&gt;"",MAX(C$3:$C59)+1,"")</f>
        <v/>
      </c>
      <c r="D60" s="115" t="str">
        <f>IF(LEN(Q60)&gt;1,IF(ISNUMBER(MATCH(Q60&amp;" ─ "&amp;P60, $D$2:D59,0)),"",P60&amp;" ─ "&amp;Q60),"")</f>
        <v/>
      </c>
      <c r="E60" s="117" t="str">
        <f>IF(F60&lt;&gt;"",MAX($E$3:E59)+1,"")</f>
        <v/>
      </c>
      <c r="F60" s="116" t="str">
        <f>IF(LEN(T60)&gt;1,IF(ISNUMBER(MATCH(T60&amp;" ─ "&amp;P60, $F$2:F59,0)),"",P60&amp;" ─ "&amp;T60),"")</f>
        <v/>
      </c>
      <c r="G60" s="93">
        <v>57</v>
      </c>
      <c r="H60" s="118" t="str">
        <f t="shared" si="179"/>
        <v/>
      </c>
      <c r="I60" s="119" t="str">
        <f>IF(ISNUMBER(SEARCH("─",H60,1)),MAX($I$3:I59)+1,"")</f>
        <v/>
      </c>
      <c r="M60" s="192" t="str">
        <f t="shared" si="98"/>
        <v/>
      </c>
      <c r="N60" s="142" t="str">
        <f t="shared" si="99"/>
        <v/>
      </c>
      <c r="O60" s="102" t="str">
        <f>IF(P60="","",MAX($O$3:O59)+1)</f>
        <v/>
      </c>
      <c r="P60" s="103" t="str">
        <f>IF(LEN(INDEX(Dashboard!B$6:B$505,ROW(P60)-ROW(P$3),1))&lt;=1,"",TRIM(INDEX(Dashboard!B$6:B$505,ROW(P60)-ROW(P$3),1)))</f>
        <v/>
      </c>
      <c r="Q60" s="104" t="str">
        <f t="shared" si="100"/>
        <v/>
      </c>
      <c r="R60" s="104" t="str">
        <f>IF(LEN(INDEX(Dashboard!D$6:D$505,ROW(R60)-ROW(R$3),1))&lt;=1,"",INDEX(Dashboard!D$6:D$505,ROW(R60)-ROW(R$3),1))</f>
        <v/>
      </c>
      <c r="S60" s="104" t="str">
        <f>IF(LEN(INDEX(Dashboard!E$6:E$505,ROW(S60)-ROW(S$3),1))&lt;=1,"",INDEX(Dashboard!E$6:E$505,ROW(S60)-ROW(S$3),1))</f>
        <v/>
      </c>
      <c r="T60" s="104" t="str">
        <f t="shared" si="101"/>
        <v/>
      </c>
      <c r="U60" s="104" t="str">
        <f t="shared" si="102"/>
        <v/>
      </c>
      <c r="V60" s="104" t="str">
        <f t="shared" si="103"/>
        <v/>
      </c>
      <c r="W60" s="106" t="str">
        <f t="shared" si="104"/>
        <v/>
      </c>
      <c r="X60" s="106" t="str">
        <f t="shared" si="105"/>
        <v/>
      </c>
      <c r="Y60" s="106" t="str">
        <f t="shared" si="106"/>
        <v/>
      </c>
      <c r="Z60" s="106" t="str">
        <f t="shared" si="107"/>
        <v/>
      </c>
      <c r="AA60" s="106" t="str">
        <f t="shared" si="108"/>
        <v/>
      </c>
      <c r="AB60" s="106" t="str">
        <f t="shared" si="109"/>
        <v/>
      </c>
      <c r="AC60" s="106" t="str">
        <f t="shared" si="110"/>
        <v/>
      </c>
      <c r="AD60" s="106" t="str">
        <f t="shared" si="111"/>
        <v/>
      </c>
      <c r="AE60" s="106" t="str">
        <f t="shared" si="112"/>
        <v/>
      </c>
      <c r="AF60" s="106" t="str">
        <f t="shared" si="113"/>
        <v/>
      </c>
      <c r="AG60" s="106" t="str">
        <f t="shared" si="114"/>
        <v/>
      </c>
      <c r="AH60" s="106" t="str">
        <f t="shared" si="115"/>
        <v/>
      </c>
      <c r="AI60" s="106" t="str">
        <f t="shared" si="116"/>
        <v/>
      </c>
      <c r="AJ60" s="106" t="str">
        <f t="shared" si="117"/>
        <v/>
      </c>
      <c r="AK60" s="106" t="str">
        <f t="shared" si="118"/>
        <v/>
      </c>
      <c r="AL60" s="106" t="str">
        <f t="shared" si="119"/>
        <v/>
      </c>
      <c r="AM60" s="106" t="str">
        <f t="shared" si="120"/>
        <v/>
      </c>
      <c r="AN60" s="106" t="str">
        <f t="shared" si="121"/>
        <v/>
      </c>
      <c r="AO60" s="106" t="str">
        <f t="shared" si="122"/>
        <v/>
      </c>
      <c r="AP60" s="106" t="str">
        <f t="shared" si="123"/>
        <v/>
      </c>
      <c r="AQ60" s="106" t="str">
        <f t="shared" si="124"/>
        <v/>
      </c>
      <c r="AR60" s="106" t="str">
        <f t="shared" si="125"/>
        <v/>
      </c>
      <c r="AS60" s="106" t="str">
        <f t="shared" si="126"/>
        <v/>
      </c>
      <c r="AT60" s="106" t="str">
        <f t="shared" si="127"/>
        <v/>
      </c>
      <c r="AU60" s="106" t="str">
        <f t="shared" si="128"/>
        <v/>
      </c>
      <c r="AV60" s="106" t="str">
        <f t="shared" si="129"/>
        <v/>
      </c>
      <c r="AW60" s="106" t="str">
        <f t="shared" si="130"/>
        <v/>
      </c>
      <c r="AX60" s="106" t="str">
        <f t="shared" si="131"/>
        <v/>
      </c>
      <c r="AY60" s="106" t="str">
        <f t="shared" si="132"/>
        <v/>
      </c>
      <c r="AZ60" s="106" t="str">
        <f t="shared" si="133"/>
        <v/>
      </c>
      <c r="BA60" s="106" t="str">
        <f t="shared" si="134"/>
        <v/>
      </c>
      <c r="BB60" s="106" t="str">
        <f t="shared" si="135"/>
        <v/>
      </c>
      <c r="BC60" s="106" t="str">
        <f t="shared" si="136"/>
        <v/>
      </c>
      <c r="BD60" s="180" t="str">
        <f>IF(OR(P60="",BA60=""),"",IF(BB60="",MAX($BA$4:$BA$503)-BA60+1-COUNTIF($BA$4:BA60,BA60)/1000,INDEX($BD$4:$BD$503,BC60,1)-COUNTIF($BA$4:BA60,BA60)/1000000))</f>
        <v/>
      </c>
      <c r="BE60" s="181" t="str">
        <f t="shared" si="137"/>
        <v/>
      </c>
      <c r="BF60" s="181" t="str">
        <f>IFERROR(IF(BB60="",BD60-BE60*100,INDEX($BF$4:$BF$503,BC60,1)-COUNTIF($BA$4:BA60,BA60)/1000000),"")</f>
        <v/>
      </c>
      <c r="BG60" s="179" t="str">
        <f t="shared" si="138"/>
        <v/>
      </c>
      <c r="BI60" s="120" t="str">
        <f t="shared" si="160"/>
        <v/>
      </c>
      <c r="BJ60" s="121" t="str">
        <f t="shared" si="161"/>
        <v/>
      </c>
      <c r="BK60" s="122" t="str">
        <f t="shared" si="162"/>
        <v/>
      </c>
      <c r="BL60" s="122" t="str">
        <f t="shared" si="163"/>
        <v/>
      </c>
      <c r="BM60" s="122" t="str">
        <f t="shared" si="164"/>
        <v/>
      </c>
      <c r="BN60" s="122" t="str">
        <f t="shared" si="165"/>
        <v/>
      </c>
      <c r="BO60" s="122" t="str">
        <f t="shared" si="166"/>
        <v/>
      </c>
      <c r="BP60" s="123" t="str">
        <f t="shared" si="167"/>
        <v/>
      </c>
      <c r="BQ60" s="122" t="str">
        <f t="shared" si="168"/>
        <v/>
      </c>
      <c r="BR60" s="123" t="str">
        <f t="shared" si="169"/>
        <v/>
      </c>
      <c r="BS60" s="123" t="str">
        <f t="shared" si="170"/>
        <v/>
      </c>
      <c r="BU60" s="198" t="str">
        <f t="shared" si="139"/>
        <v>xxx</v>
      </c>
      <c r="BV60" s="193"/>
      <c r="BW60" s="193"/>
      <c r="BX60" s="193"/>
      <c r="BY60" s="193"/>
      <c r="BZ60" s="193"/>
      <c r="CA60" s="193"/>
      <c r="CB60" s="193"/>
      <c r="CC60" s="194"/>
      <c r="CD60" s="194"/>
      <c r="CE60" s="193"/>
      <c r="CF60" s="201">
        <f>IFERROR(IF(ISNUMBER(BV60), IF(ISNUMBER(MATCH(BV60,$BV$4:BV59,0)),INDEX($CF$4:CF59, MATCH(BV60,$BV$4:BV59,0),1),IF(AND(BR60="",INDEX($BR$4:$BR$503,BV60,1)=""),
IF(INDEX($BL$4:$BL$503,BV60,1)="",0,IFERROR(IF(INDEX($BR$4:$BR$503,BW60,1)="es",COUNTIF($BV$4:$BV$503,BW60),0),0)+IF(ISNUMBER(BV60),SUMIFS($CH$4:$CH$503,$BV$4:$BV$503,"&lt;&gt;"&amp;BV60,$BW$4:$BW$503,BV60),0)),0)),0),0)</f>
        <v>0</v>
      </c>
      <c r="CG60" s="193"/>
      <c r="CH60" s="193"/>
      <c r="CI60" s="193"/>
      <c r="CJ60" s="193"/>
      <c r="CK60" s="201">
        <f t="shared" si="88"/>
        <v>1</v>
      </c>
      <c r="CL60" s="193"/>
      <c r="CM60" s="193"/>
      <c r="CN60" s="193"/>
      <c r="CO60" s="193"/>
      <c r="CP60" s="193"/>
      <c r="CQ60" s="193"/>
      <c r="CR60" s="193"/>
      <c r="CT60" s="193"/>
      <c r="CU60" s="193"/>
      <c r="CV60" s="193"/>
      <c r="CW60" s="208"/>
      <c r="CX60" s="208"/>
      <c r="CY60" s="208"/>
      <c r="CZ60" s="208"/>
      <c r="DA60" s="193"/>
      <c r="DC60" s="133" t="str">
        <f>IF(MAX($DC$3:DC59)&lt;$I$2,MAX($DC$3:DC59)+1,"")</f>
        <v/>
      </c>
      <c r="DD60" s="131" t="str">
        <f t="shared" si="156"/>
        <v/>
      </c>
      <c r="DE60" s="131" t="str">
        <f t="shared" si="157"/>
        <v/>
      </c>
      <c r="DF60" s="134" t="str">
        <f t="shared" si="158"/>
        <v/>
      </c>
      <c r="DG60" s="132" t="str">
        <f t="shared" si="159"/>
        <v/>
      </c>
      <c r="DL60" s="107" t="str">
        <f>IF(DM60&lt;&gt;"",MAX($DL$3:DL59)+1,"")</f>
        <v/>
      </c>
      <c r="DM60" s="107" t="str">
        <f>IF(OR(INDEX(Photos!$B$3:$B$502,ROW(DM60)-ROW($DM$3),1)="", ISNUMBER(MATCH(INDEX(Photos!$B$3:$B$502,ROW(DM60)-ROW($DM$3),1),$BJ$4:$BJ$503,0))),"",INDEX(Photos!$B$3:$B$502,ROW(DM60)-ROW($DM$3),1) )</f>
        <v/>
      </c>
      <c r="DN60" s="107" t="str">
        <f t="shared" si="45"/>
        <v/>
      </c>
      <c r="DS60" s="112"/>
      <c r="DT60" s="112"/>
      <c r="DU60" s="111"/>
      <c r="DV60" s="111"/>
      <c r="DW60" s="145"/>
      <c r="DX60" s="111"/>
      <c r="DY60" s="111"/>
      <c r="DZ60" s="111"/>
      <c r="EA60" s="111"/>
      <c r="EB60" s="111"/>
    </row>
    <row r="61" spans="2:132" x14ac:dyDescent="0.25">
      <c r="B61" s="117" t="str">
        <f>IF(P61&lt;&gt;"",MAX(B$3:$B60)+1,"")</f>
        <v/>
      </c>
      <c r="C61" s="141" t="str">
        <f>IF(D61&lt;&gt;"",MAX(C$3:$C60)+1,"")</f>
        <v/>
      </c>
      <c r="D61" s="115" t="str">
        <f>IF(LEN(Q61)&gt;1,IF(ISNUMBER(MATCH(Q61&amp;" ─ "&amp;P61, $D$2:D60,0)),"",P61&amp;" ─ "&amp;Q61),"")</f>
        <v/>
      </c>
      <c r="E61" s="117" t="str">
        <f>IF(F61&lt;&gt;"",MAX($E$3:E60)+1,"")</f>
        <v/>
      </c>
      <c r="F61" s="116" t="str">
        <f>IF(LEN(T61)&gt;1,IF(ISNUMBER(MATCH(T61&amp;" ─ "&amp;P61, $F$2:F60,0)),"",P61&amp;" ─ "&amp;T61),"")</f>
        <v/>
      </c>
      <c r="G61" s="93">
        <v>58</v>
      </c>
      <c r="H61" s="118" t="str">
        <f t="shared" si="179"/>
        <v/>
      </c>
      <c r="I61" s="119" t="str">
        <f>IF(ISNUMBER(SEARCH("─",H61,1)),MAX($I$3:I60)+1,"")</f>
        <v/>
      </c>
      <c r="M61" s="192" t="str">
        <f t="shared" si="98"/>
        <v/>
      </c>
      <c r="N61" s="142" t="str">
        <f t="shared" si="99"/>
        <v/>
      </c>
      <c r="O61" s="102" t="str">
        <f>IF(P61="","",MAX($O$3:O60)+1)</f>
        <v/>
      </c>
      <c r="P61" s="103" t="str">
        <f>IF(LEN(INDEX(Dashboard!B$6:B$505,ROW(P61)-ROW(P$3),1))&lt;=1,"",TRIM(INDEX(Dashboard!B$6:B$505,ROW(P61)-ROW(P$3),1)))</f>
        <v/>
      </c>
      <c r="Q61" s="104" t="str">
        <f t="shared" si="100"/>
        <v/>
      </c>
      <c r="R61" s="104" t="str">
        <f>IF(LEN(INDEX(Dashboard!D$6:D$505,ROW(R61)-ROW(R$3),1))&lt;=1,"",INDEX(Dashboard!D$6:D$505,ROW(R61)-ROW(R$3),1))</f>
        <v/>
      </c>
      <c r="S61" s="104" t="str">
        <f>IF(LEN(INDEX(Dashboard!E$6:E$505,ROW(S61)-ROW(S$3),1))&lt;=1,"",INDEX(Dashboard!E$6:E$505,ROW(S61)-ROW(S$3),1))</f>
        <v/>
      </c>
      <c r="T61" s="104" t="str">
        <f t="shared" si="101"/>
        <v/>
      </c>
      <c r="U61" s="104" t="str">
        <f t="shared" si="102"/>
        <v/>
      </c>
      <c r="V61" s="104" t="str">
        <f t="shared" si="103"/>
        <v/>
      </c>
      <c r="W61" s="106" t="str">
        <f t="shared" si="104"/>
        <v/>
      </c>
      <c r="X61" s="106" t="str">
        <f t="shared" si="105"/>
        <v/>
      </c>
      <c r="Y61" s="106" t="str">
        <f t="shared" si="106"/>
        <v/>
      </c>
      <c r="Z61" s="106" t="str">
        <f t="shared" si="107"/>
        <v/>
      </c>
      <c r="AA61" s="106" t="str">
        <f t="shared" si="108"/>
        <v/>
      </c>
      <c r="AB61" s="106" t="str">
        <f t="shared" si="109"/>
        <v/>
      </c>
      <c r="AC61" s="106" t="str">
        <f t="shared" si="110"/>
        <v/>
      </c>
      <c r="AD61" s="106" t="str">
        <f t="shared" si="111"/>
        <v/>
      </c>
      <c r="AE61" s="106" t="str">
        <f t="shared" si="112"/>
        <v/>
      </c>
      <c r="AF61" s="106" t="str">
        <f t="shared" si="113"/>
        <v/>
      </c>
      <c r="AG61" s="106" t="str">
        <f t="shared" si="114"/>
        <v/>
      </c>
      <c r="AH61" s="106" t="str">
        <f t="shared" si="115"/>
        <v/>
      </c>
      <c r="AI61" s="106" t="str">
        <f t="shared" si="116"/>
        <v/>
      </c>
      <c r="AJ61" s="106" t="str">
        <f t="shared" si="117"/>
        <v/>
      </c>
      <c r="AK61" s="106" t="str">
        <f t="shared" si="118"/>
        <v/>
      </c>
      <c r="AL61" s="106" t="str">
        <f t="shared" si="119"/>
        <v/>
      </c>
      <c r="AM61" s="106" t="str">
        <f t="shared" si="120"/>
        <v/>
      </c>
      <c r="AN61" s="106" t="str">
        <f t="shared" si="121"/>
        <v/>
      </c>
      <c r="AO61" s="106" t="str">
        <f t="shared" si="122"/>
        <v/>
      </c>
      <c r="AP61" s="106" t="str">
        <f t="shared" si="123"/>
        <v/>
      </c>
      <c r="AQ61" s="106" t="str">
        <f t="shared" si="124"/>
        <v/>
      </c>
      <c r="AR61" s="106" t="str">
        <f t="shared" si="125"/>
        <v/>
      </c>
      <c r="AS61" s="106" t="str">
        <f t="shared" si="126"/>
        <v/>
      </c>
      <c r="AT61" s="106" t="str">
        <f t="shared" si="127"/>
        <v/>
      </c>
      <c r="AU61" s="106" t="str">
        <f t="shared" si="128"/>
        <v/>
      </c>
      <c r="AV61" s="106" t="str">
        <f t="shared" si="129"/>
        <v/>
      </c>
      <c r="AW61" s="106" t="str">
        <f t="shared" si="130"/>
        <v/>
      </c>
      <c r="AX61" s="106" t="str">
        <f t="shared" si="131"/>
        <v/>
      </c>
      <c r="AY61" s="106" t="str">
        <f t="shared" si="132"/>
        <v/>
      </c>
      <c r="AZ61" s="106" t="str">
        <f t="shared" si="133"/>
        <v/>
      </c>
      <c r="BA61" s="106" t="str">
        <f t="shared" si="134"/>
        <v/>
      </c>
      <c r="BB61" s="106" t="str">
        <f t="shared" si="135"/>
        <v/>
      </c>
      <c r="BC61" s="106" t="str">
        <f t="shared" si="136"/>
        <v/>
      </c>
      <c r="BD61" s="180" t="str">
        <f>IF(OR(P61="",BA61=""),"",IF(BB61="",MAX($BA$4:$BA$503)-BA61+1-COUNTIF($BA$4:BA61,BA61)/1000,INDEX($BD$4:$BD$503,BC61,1)-COUNTIF($BA$4:BA61,BA61)/1000000))</f>
        <v/>
      </c>
      <c r="BE61" s="181" t="str">
        <f t="shared" si="137"/>
        <v/>
      </c>
      <c r="BF61" s="181" t="str">
        <f>IFERROR(IF(BB61="",BD61-BE61*100,INDEX($BF$4:$BF$503,BC61,1)-COUNTIF($BA$4:BA61,BA61)/1000000),"")</f>
        <v/>
      </c>
      <c r="BG61" s="179" t="str">
        <f t="shared" si="138"/>
        <v/>
      </c>
      <c r="BI61" s="120" t="str">
        <f t="shared" si="160"/>
        <v/>
      </c>
      <c r="BJ61" s="121" t="str">
        <f t="shared" si="161"/>
        <v/>
      </c>
      <c r="BK61" s="122" t="str">
        <f t="shared" si="162"/>
        <v/>
      </c>
      <c r="BL61" s="122" t="str">
        <f t="shared" si="163"/>
        <v/>
      </c>
      <c r="BM61" s="122" t="str">
        <f t="shared" si="164"/>
        <v/>
      </c>
      <c r="BN61" s="122" t="str">
        <f t="shared" si="165"/>
        <v/>
      </c>
      <c r="BO61" s="122" t="str">
        <f t="shared" si="166"/>
        <v/>
      </c>
      <c r="BP61" s="123" t="str">
        <f t="shared" si="167"/>
        <v/>
      </c>
      <c r="BQ61" s="122" t="str">
        <f t="shared" si="168"/>
        <v/>
      </c>
      <c r="BR61" s="123" t="str">
        <f t="shared" si="169"/>
        <v/>
      </c>
      <c r="BS61" s="123" t="str">
        <f t="shared" si="170"/>
        <v/>
      </c>
      <c r="BU61" s="198" t="str">
        <f t="shared" si="139"/>
        <v>xxx</v>
      </c>
      <c r="BV61" s="193"/>
      <c r="BW61" s="193"/>
      <c r="BX61" s="193"/>
      <c r="BY61" s="193"/>
      <c r="BZ61" s="193"/>
      <c r="CA61" s="193"/>
      <c r="CB61" s="193"/>
      <c r="CC61" s="194"/>
      <c r="CD61" s="194"/>
      <c r="CE61" s="193"/>
      <c r="CF61" s="201">
        <f>IFERROR(IF(ISNUMBER(BV61), IF(ISNUMBER(MATCH(BV61,$BV$4:BV60,0)),INDEX($CF$4:CF60, MATCH(BV61,$BV$4:BV60,0),1),IF(AND(BR61="",INDEX($BR$4:$BR$503,BV61,1)=""),
IF(INDEX($BL$4:$BL$503,BV61,1)="",0,IFERROR(IF(INDEX($BR$4:$BR$503,BW61,1)="es",COUNTIF($BV$4:$BV$503,BW61),0),0)+IF(ISNUMBER(BV61),SUMIFS($CH$4:$CH$503,$BV$4:$BV$503,"&lt;&gt;"&amp;BV61,$BW$4:$BW$503,BV61),0)),0)),0),0)</f>
        <v>0</v>
      </c>
      <c r="CG61" s="193"/>
      <c r="CH61" s="193"/>
      <c r="CI61" s="193"/>
      <c r="CJ61" s="193"/>
      <c r="CK61" s="201">
        <f t="shared" si="88"/>
        <v>1</v>
      </c>
      <c r="CL61" s="193"/>
      <c r="CM61" s="193"/>
      <c r="CN61" s="193"/>
      <c r="CO61" s="193"/>
      <c r="CP61" s="193"/>
      <c r="CQ61" s="193"/>
      <c r="CR61" s="193"/>
      <c r="CT61" s="193"/>
      <c r="CU61" s="193"/>
      <c r="CV61" s="193"/>
      <c r="CW61" s="208"/>
      <c r="CX61" s="208"/>
      <c r="CY61" s="208"/>
      <c r="CZ61" s="208"/>
      <c r="DA61" s="193"/>
      <c r="DC61" s="133" t="str">
        <f>IF(MAX($DC$3:DC60)&lt;$I$2,MAX($DC$3:DC60)+1,"")</f>
        <v/>
      </c>
      <c r="DD61" s="131" t="str">
        <f t="shared" si="156"/>
        <v/>
      </c>
      <c r="DE61" s="131" t="str">
        <f t="shared" si="157"/>
        <v/>
      </c>
      <c r="DF61" s="134" t="str">
        <f t="shared" si="158"/>
        <v/>
      </c>
      <c r="DG61" s="132" t="str">
        <f t="shared" si="159"/>
        <v/>
      </c>
      <c r="DL61" s="107" t="str">
        <f>IF(DM61&lt;&gt;"",MAX($DL$3:DL60)+1,"")</f>
        <v/>
      </c>
      <c r="DM61" s="107" t="str">
        <f>IF(OR(INDEX(Photos!$B$3:$B$502,ROW(DM61)-ROW($DM$3),1)="", ISNUMBER(MATCH(INDEX(Photos!$B$3:$B$502,ROW(DM61)-ROW($DM$3),1),$BJ$4:$BJ$503,0))),"",INDEX(Photos!$B$3:$B$502,ROW(DM61)-ROW($DM$3),1) )</f>
        <v/>
      </c>
      <c r="DN61" s="107" t="str">
        <f t="shared" si="45"/>
        <v/>
      </c>
      <c r="DS61" s="112"/>
      <c r="DT61" s="112"/>
      <c r="DU61" s="111"/>
      <c r="DV61" s="111"/>
      <c r="DW61" s="145"/>
      <c r="DX61" s="111"/>
      <c r="DY61" s="111"/>
      <c r="DZ61" s="111"/>
      <c r="EA61" s="111"/>
      <c r="EB61" s="111"/>
    </row>
    <row r="62" spans="2:132" x14ac:dyDescent="0.25">
      <c r="B62" s="117" t="str">
        <f>IF(P62&lt;&gt;"",MAX(B$3:$B61)+1,"")</f>
        <v/>
      </c>
      <c r="C62" s="141" t="str">
        <f>IF(D62&lt;&gt;"",MAX(C$3:$C61)+1,"")</f>
        <v/>
      </c>
      <c r="D62" s="115" t="str">
        <f>IF(LEN(Q62)&gt;1,IF(ISNUMBER(MATCH(Q62&amp;" ─ "&amp;P62, $D$2:D61,0)),"",P62&amp;" ─ "&amp;Q62),"")</f>
        <v/>
      </c>
      <c r="E62" s="117" t="str">
        <f>IF(F62&lt;&gt;"",MAX($E$3:E61)+1,"")</f>
        <v/>
      </c>
      <c r="F62" s="116" t="str">
        <f>IF(LEN(T62)&gt;1,IF(ISNUMBER(MATCH(T62&amp;" ─ "&amp;P62, $F$2:F61,0)),"",P62&amp;" ─ "&amp;T62),"")</f>
        <v/>
      </c>
      <c r="G62" s="93">
        <v>59</v>
      </c>
      <c r="H62" s="118" t="str">
        <f t="shared" si="179"/>
        <v/>
      </c>
      <c r="I62" s="119" t="str">
        <f>IF(ISNUMBER(SEARCH("─",H62,1)),MAX($I$3:I61)+1,"")</f>
        <v/>
      </c>
      <c r="M62" s="192" t="str">
        <f t="shared" si="98"/>
        <v/>
      </c>
      <c r="N62" s="142" t="str">
        <f t="shared" si="99"/>
        <v/>
      </c>
      <c r="O62" s="102" t="str">
        <f>IF(P62="","",MAX($O$3:O61)+1)</f>
        <v/>
      </c>
      <c r="P62" s="103" t="str">
        <f>IF(LEN(INDEX(Dashboard!B$6:B$505,ROW(P62)-ROW(P$3),1))&lt;=1,"",TRIM(INDEX(Dashboard!B$6:B$505,ROW(P62)-ROW(P$3),1)))</f>
        <v/>
      </c>
      <c r="Q62" s="104" t="str">
        <f t="shared" si="100"/>
        <v/>
      </c>
      <c r="R62" s="104" t="str">
        <f>IF(LEN(INDEX(Dashboard!D$6:D$505,ROW(R62)-ROW(R$3),1))&lt;=1,"",INDEX(Dashboard!D$6:D$505,ROW(R62)-ROW(R$3),1))</f>
        <v/>
      </c>
      <c r="S62" s="104" t="str">
        <f>IF(LEN(INDEX(Dashboard!E$6:E$505,ROW(S62)-ROW(S$3),1))&lt;=1,"",INDEX(Dashboard!E$6:E$505,ROW(S62)-ROW(S$3),1))</f>
        <v/>
      </c>
      <c r="T62" s="104" t="str">
        <f t="shared" si="101"/>
        <v/>
      </c>
      <c r="U62" s="104" t="str">
        <f t="shared" si="102"/>
        <v/>
      </c>
      <c r="V62" s="104" t="str">
        <f t="shared" si="103"/>
        <v/>
      </c>
      <c r="W62" s="106" t="str">
        <f t="shared" si="104"/>
        <v/>
      </c>
      <c r="X62" s="106" t="str">
        <f t="shared" si="105"/>
        <v/>
      </c>
      <c r="Y62" s="106" t="str">
        <f t="shared" si="106"/>
        <v/>
      </c>
      <c r="Z62" s="106" t="str">
        <f t="shared" si="107"/>
        <v/>
      </c>
      <c r="AA62" s="106" t="str">
        <f t="shared" si="108"/>
        <v/>
      </c>
      <c r="AB62" s="106" t="str">
        <f t="shared" si="109"/>
        <v/>
      </c>
      <c r="AC62" s="106" t="str">
        <f t="shared" si="110"/>
        <v/>
      </c>
      <c r="AD62" s="106" t="str">
        <f t="shared" si="111"/>
        <v/>
      </c>
      <c r="AE62" s="106" t="str">
        <f t="shared" si="112"/>
        <v/>
      </c>
      <c r="AF62" s="106" t="str">
        <f t="shared" si="113"/>
        <v/>
      </c>
      <c r="AG62" s="106" t="str">
        <f t="shared" si="114"/>
        <v/>
      </c>
      <c r="AH62" s="106" t="str">
        <f t="shared" si="115"/>
        <v/>
      </c>
      <c r="AI62" s="106" t="str">
        <f t="shared" si="116"/>
        <v/>
      </c>
      <c r="AJ62" s="106" t="str">
        <f t="shared" si="117"/>
        <v/>
      </c>
      <c r="AK62" s="106" t="str">
        <f t="shared" si="118"/>
        <v/>
      </c>
      <c r="AL62" s="106" t="str">
        <f t="shared" si="119"/>
        <v/>
      </c>
      <c r="AM62" s="106" t="str">
        <f t="shared" si="120"/>
        <v/>
      </c>
      <c r="AN62" s="106" t="str">
        <f t="shared" si="121"/>
        <v/>
      </c>
      <c r="AO62" s="106" t="str">
        <f t="shared" si="122"/>
        <v/>
      </c>
      <c r="AP62" s="106" t="str">
        <f t="shared" si="123"/>
        <v/>
      </c>
      <c r="AQ62" s="106" t="str">
        <f t="shared" si="124"/>
        <v/>
      </c>
      <c r="AR62" s="106" t="str">
        <f t="shared" si="125"/>
        <v/>
      </c>
      <c r="AS62" s="106" t="str">
        <f t="shared" si="126"/>
        <v/>
      </c>
      <c r="AT62" s="106" t="str">
        <f t="shared" si="127"/>
        <v/>
      </c>
      <c r="AU62" s="106" t="str">
        <f t="shared" si="128"/>
        <v/>
      </c>
      <c r="AV62" s="106" t="str">
        <f t="shared" si="129"/>
        <v/>
      </c>
      <c r="AW62" s="106" t="str">
        <f t="shared" si="130"/>
        <v/>
      </c>
      <c r="AX62" s="106" t="str">
        <f t="shared" si="131"/>
        <v/>
      </c>
      <c r="AY62" s="106" t="str">
        <f t="shared" si="132"/>
        <v/>
      </c>
      <c r="AZ62" s="106" t="str">
        <f t="shared" si="133"/>
        <v/>
      </c>
      <c r="BA62" s="106" t="str">
        <f t="shared" si="134"/>
        <v/>
      </c>
      <c r="BB62" s="106" t="str">
        <f t="shared" si="135"/>
        <v/>
      </c>
      <c r="BC62" s="106" t="str">
        <f t="shared" si="136"/>
        <v/>
      </c>
      <c r="BD62" s="180" t="str">
        <f>IF(OR(P62="",BA62=""),"",IF(BB62="",MAX($BA$4:$BA$503)-BA62+1-COUNTIF($BA$4:BA62,BA62)/1000,INDEX($BD$4:$BD$503,BC62,1)-COUNTIF($BA$4:BA62,BA62)/1000000))</f>
        <v/>
      </c>
      <c r="BE62" s="181" t="str">
        <f t="shared" si="137"/>
        <v/>
      </c>
      <c r="BF62" s="181" t="str">
        <f>IFERROR(IF(BB62="",BD62-BE62*100,INDEX($BF$4:$BF$503,BC62,1)-COUNTIF($BA$4:BA62,BA62)/1000000),"")</f>
        <v/>
      </c>
      <c r="BG62" s="179" t="str">
        <f t="shared" si="138"/>
        <v/>
      </c>
      <c r="BI62" s="120" t="str">
        <f t="shared" si="160"/>
        <v/>
      </c>
      <c r="BJ62" s="121" t="str">
        <f t="shared" si="161"/>
        <v/>
      </c>
      <c r="BK62" s="122" t="str">
        <f t="shared" si="162"/>
        <v/>
      </c>
      <c r="BL62" s="122" t="str">
        <f t="shared" si="163"/>
        <v/>
      </c>
      <c r="BM62" s="122" t="str">
        <f t="shared" si="164"/>
        <v/>
      </c>
      <c r="BN62" s="122" t="str">
        <f t="shared" si="165"/>
        <v/>
      </c>
      <c r="BO62" s="122" t="str">
        <f t="shared" si="166"/>
        <v/>
      </c>
      <c r="BP62" s="123" t="str">
        <f t="shared" si="167"/>
        <v/>
      </c>
      <c r="BQ62" s="122" t="str">
        <f t="shared" si="168"/>
        <v/>
      </c>
      <c r="BR62" s="123" t="str">
        <f t="shared" si="169"/>
        <v/>
      </c>
      <c r="BS62" s="123" t="str">
        <f t="shared" si="170"/>
        <v/>
      </c>
      <c r="BU62" s="198" t="str">
        <f t="shared" si="139"/>
        <v>xxx</v>
      </c>
      <c r="BV62" s="193"/>
      <c r="BW62" s="193"/>
      <c r="BX62" s="193"/>
      <c r="BY62" s="193"/>
      <c r="BZ62" s="193"/>
      <c r="CA62" s="193"/>
      <c r="CB62" s="193"/>
      <c r="CC62" s="194"/>
      <c r="CD62" s="194"/>
      <c r="CE62" s="193"/>
      <c r="CF62" s="201">
        <f>IFERROR(IF(ISNUMBER(BV62), IF(ISNUMBER(MATCH(BV62,$BV$4:BV61,0)),INDEX($CF$4:CF61, MATCH(BV62,$BV$4:BV61,0),1),IF(AND(BR62="",INDEX($BR$4:$BR$503,BV62,1)=""),
IF(INDEX($BL$4:$BL$503,BV62,1)="",0,IFERROR(IF(INDEX($BR$4:$BR$503,BW62,1)="es",COUNTIF($BV$4:$BV$503,BW62),0),0)+IF(ISNUMBER(BV62),SUMIFS($CH$4:$CH$503,$BV$4:$BV$503,"&lt;&gt;"&amp;BV62,$BW$4:$BW$503,BV62),0)),0)),0),0)</f>
        <v>0</v>
      </c>
      <c r="CG62" s="193"/>
      <c r="CH62" s="193"/>
      <c r="CI62" s="193"/>
      <c r="CJ62" s="193"/>
      <c r="CK62" s="201">
        <f t="shared" si="88"/>
        <v>1</v>
      </c>
      <c r="CL62" s="193"/>
      <c r="CM62" s="193"/>
      <c r="CN62" s="193"/>
      <c r="CO62" s="193"/>
      <c r="CP62" s="193"/>
      <c r="CQ62" s="193"/>
      <c r="CR62" s="193"/>
      <c r="CT62" s="193"/>
      <c r="CU62" s="193"/>
      <c r="CV62" s="193"/>
      <c r="CW62" s="208"/>
      <c r="CX62" s="208"/>
      <c r="CY62" s="208"/>
      <c r="CZ62" s="208"/>
      <c r="DA62" s="193"/>
      <c r="DC62" s="133" t="str">
        <f>IF(MAX($DC$3:DC61)&lt;$I$2,MAX($DC$3:DC61)+1,"")</f>
        <v/>
      </c>
      <c r="DD62" s="131" t="str">
        <f t="shared" si="156"/>
        <v/>
      </c>
      <c r="DE62" s="131" t="str">
        <f t="shared" si="157"/>
        <v/>
      </c>
      <c r="DF62" s="134" t="str">
        <f t="shared" si="158"/>
        <v/>
      </c>
      <c r="DG62" s="132" t="str">
        <f t="shared" si="159"/>
        <v/>
      </c>
      <c r="DL62" s="107" t="str">
        <f>IF(DM62&lt;&gt;"",MAX($DL$3:DL61)+1,"")</f>
        <v/>
      </c>
      <c r="DM62" s="107" t="str">
        <f>IF(OR(INDEX(Photos!$B$3:$B$502,ROW(DM62)-ROW($DM$3),1)="", ISNUMBER(MATCH(INDEX(Photos!$B$3:$B$502,ROW(DM62)-ROW($DM$3),1),$BJ$4:$BJ$503,0))),"",INDEX(Photos!$B$3:$B$502,ROW(DM62)-ROW($DM$3),1) )</f>
        <v/>
      </c>
      <c r="DN62" s="107" t="str">
        <f t="shared" si="45"/>
        <v/>
      </c>
      <c r="DS62" s="112"/>
      <c r="DT62" s="112"/>
      <c r="DU62" s="111"/>
      <c r="DV62" s="111"/>
      <c r="DW62" s="145"/>
      <c r="DX62" s="111"/>
      <c r="DY62" s="111"/>
      <c r="DZ62" s="111"/>
      <c r="EA62" s="111"/>
      <c r="EB62" s="111"/>
    </row>
    <row r="63" spans="2:132" x14ac:dyDescent="0.25">
      <c r="B63" s="117" t="str">
        <f>IF(P63&lt;&gt;"",MAX(B$3:$B62)+1,"")</f>
        <v/>
      </c>
      <c r="C63" s="141" t="str">
        <f>IF(D63&lt;&gt;"",MAX(C$3:$C62)+1,"")</f>
        <v/>
      </c>
      <c r="D63" s="115" t="str">
        <f>IF(LEN(Q63)&gt;1,IF(ISNUMBER(MATCH(Q63&amp;" ─ "&amp;P63, $D$2:D62,0)),"",P63&amp;" ─ "&amp;Q63),"")</f>
        <v/>
      </c>
      <c r="E63" s="117" t="str">
        <f>IF(F63&lt;&gt;"",MAX($E$3:E62)+1,"")</f>
        <v/>
      </c>
      <c r="F63" s="116" t="str">
        <f>IF(LEN(T63)&gt;1,IF(ISNUMBER(MATCH(T63&amp;" ─ "&amp;P63, $F$2:F62,0)),"",P63&amp;" ─ "&amp;T63),"")</f>
        <v/>
      </c>
      <c r="G63" s="93">
        <v>60</v>
      </c>
      <c r="H63" s="118" t="str">
        <f t="shared" si="179"/>
        <v/>
      </c>
      <c r="I63" s="119" t="str">
        <f>IF(ISNUMBER(SEARCH("─",H63,1)),MAX($I$3:I62)+1,"")</f>
        <v/>
      </c>
      <c r="M63" s="192" t="str">
        <f t="shared" si="98"/>
        <v/>
      </c>
      <c r="N63" s="142" t="str">
        <f t="shared" si="99"/>
        <v/>
      </c>
      <c r="O63" s="102" t="str">
        <f>IF(P63="","",MAX($O$3:O62)+1)</f>
        <v/>
      </c>
      <c r="P63" s="103" t="str">
        <f>IF(LEN(INDEX(Dashboard!B$6:B$505,ROW(P63)-ROW(P$3),1))&lt;=1,"",TRIM(INDEX(Dashboard!B$6:B$505,ROW(P63)-ROW(P$3),1)))</f>
        <v/>
      </c>
      <c r="Q63" s="104" t="str">
        <f t="shared" si="100"/>
        <v/>
      </c>
      <c r="R63" s="104" t="str">
        <f>IF(LEN(INDEX(Dashboard!D$6:D$505,ROW(R63)-ROW(R$3),1))&lt;=1,"",INDEX(Dashboard!D$6:D$505,ROW(R63)-ROW(R$3),1))</f>
        <v/>
      </c>
      <c r="S63" s="104" t="str">
        <f>IF(LEN(INDEX(Dashboard!E$6:E$505,ROW(S63)-ROW(S$3),1))&lt;=1,"",INDEX(Dashboard!E$6:E$505,ROW(S63)-ROW(S$3),1))</f>
        <v/>
      </c>
      <c r="T63" s="104" t="str">
        <f t="shared" si="101"/>
        <v/>
      </c>
      <c r="U63" s="104" t="str">
        <f t="shared" si="102"/>
        <v/>
      </c>
      <c r="V63" s="104" t="str">
        <f t="shared" si="103"/>
        <v/>
      </c>
      <c r="W63" s="106" t="str">
        <f t="shared" si="104"/>
        <v/>
      </c>
      <c r="X63" s="106" t="str">
        <f t="shared" si="105"/>
        <v/>
      </c>
      <c r="Y63" s="106" t="str">
        <f t="shared" si="106"/>
        <v/>
      </c>
      <c r="Z63" s="106" t="str">
        <f t="shared" si="107"/>
        <v/>
      </c>
      <c r="AA63" s="106" t="str">
        <f t="shared" si="108"/>
        <v/>
      </c>
      <c r="AB63" s="106" t="str">
        <f t="shared" si="109"/>
        <v/>
      </c>
      <c r="AC63" s="106" t="str">
        <f t="shared" si="110"/>
        <v/>
      </c>
      <c r="AD63" s="106" t="str">
        <f t="shared" si="111"/>
        <v/>
      </c>
      <c r="AE63" s="106" t="str">
        <f t="shared" si="112"/>
        <v/>
      </c>
      <c r="AF63" s="106" t="str">
        <f t="shared" si="113"/>
        <v/>
      </c>
      <c r="AG63" s="106" t="str">
        <f t="shared" si="114"/>
        <v/>
      </c>
      <c r="AH63" s="106" t="str">
        <f t="shared" si="115"/>
        <v/>
      </c>
      <c r="AI63" s="106" t="str">
        <f t="shared" si="116"/>
        <v/>
      </c>
      <c r="AJ63" s="106" t="str">
        <f t="shared" si="117"/>
        <v/>
      </c>
      <c r="AK63" s="106" t="str">
        <f t="shared" si="118"/>
        <v/>
      </c>
      <c r="AL63" s="106" t="str">
        <f t="shared" si="119"/>
        <v/>
      </c>
      <c r="AM63" s="106" t="str">
        <f t="shared" si="120"/>
        <v/>
      </c>
      <c r="AN63" s="106" t="str">
        <f t="shared" si="121"/>
        <v/>
      </c>
      <c r="AO63" s="106" t="str">
        <f t="shared" si="122"/>
        <v/>
      </c>
      <c r="AP63" s="106" t="str">
        <f t="shared" si="123"/>
        <v/>
      </c>
      <c r="AQ63" s="106" t="str">
        <f t="shared" si="124"/>
        <v/>
      </c>
      <c r="AR63" s="106" t="str">
        <f t="shared" si="125"/>
        <v/>
      </c>
      <c r="AS63" s="106" t="str">
        <f t="shared" si="126"/>
        <v/>
      </c>
      <c r="AT63" s="106" t="str">
        <f t="shared" si="127"/>
        <v/>
      </c>
      <c r="AU63" s="106" t="str">
        <f t="shared" si="128"/>
        <v/>
      </c>
      <c r="AV63" s="106" t="str">
        <f t="shared" si="129"/>
        <v/>
      </c>
      <c r="AW63" s="106" t="str">
        <f t="shared" si="130"/>
        <v/>
      </c>
      <c r="AX63" s="106" t="str">
        <f t="shared" si="131"/>
        <v/>
      </c>
      <c r="AY63" s="106" t="str">
        <f t="shared" si="132"/>
        <v/>
      </c>
      <c r="AZ63" s="106" t="str">
        <f t="shared" si="133"/>
        <v/>
      </c>
      <c r="BA63" s="106" t="str">
        <f t="shared" si="134"/>
        <v/>
      </c>
      <c r="BB63" s="106" t="str">
        <f t="shared" si="135"/>
        <v/>
      </c>
      <c r="BC63" s="106" t="str">
        <f t="shared" si="136"/>
        <v/>
      </c>
      <c r="BD63" s="180" t="str">
        <f>IF(OR(P63="",BA63=""),"",IF(BB63="",MAX($BA$4:$BA$503)-BA63+1-COUNTIF($BA$4:BA63,BA63)/1000,INDEX($BD$4:$BD$503,BC63,1)-COUNTIF($BA$4:BA63,BA63)/1000000))</f>
        <v/>
      </c>
      <c r="BE63" s="181" t="str">
        <f t="shared" si="137"/>
        <v/>
      </c>
      <c r="BF63" s="181" t="str">
        <f>IFERROR(IF(BB63="",BD63-BE63*100,INDEX($BF$4:$BF$503,BC63,1)-COUNTIF($BA$4:BA63,BA63)/1000000),"")</f>
        <v/>
      </c>
      <c r="BG63" s="179" t="str">
        <f t="shared" si="138"/>
        <v/>
      </c>
      <c r="BI63" s="120" t="str">
        <f t="shared" si="160"/>
        <v/>
      </c>
      <c r="BJ63" s="121" t="str">
        <f t="shared" si="161"/>
        <v/>
      </c>
      <c r="BK63" s="122" t="str">
        <f t="shared" si="162"/>
        <v/>
      </c>
      <c r="BL63" s="122" t="str">
        <f t="shared" si="163"/>
        <v/>
      </c>
      <c r="BM63" s="122" t="str">
        <f t="shared" si="164"/>
        <v/>
      </c>
      <c r="BN63" s="122" t="str">
        <f t="shared" si="165"/>
        <v/>
      </c>
      <c r="BO63" s="122" t="str">
        <f t="shared" si="166"/>
        <v/>
      </c>
      <c r="BP63" s="123" t="str">
        <f t="shared" si="167"/>
        <v/>
      </c>
      <c r="BQ63" s="122" t="str">
        <f t="shared" si="168"/>
        <v/>
      </c>
      <c r="BR63" s="123" t="str">
        <f t="shared" si="169"/>
        <v/>
      </c>
      <c r="BS63" s="123" t="str">
        <f t="shared" si="170"/>
        <v/>
      </c>
      <c r="BU63" s="198" t="str">
        <f t="shared" si="139"/>
        <v>xxx</v>
      </c>
      <c r="BV63" s="193"/>
      <c r="BW63" s="193"/>
      <c r="BX63" s="193"/>
      <c r="BY63" s="193"/>
      <c r="BZ63" s="193"/>
      <c r="CA63" s="193"/>
      <c r="CB63" s="193"/>
      <c r="CC63" s="194"/>
      <c r="CD63" s="194"/>
      <c r="CE63" s="193"/>
      <c r="CF63" s="201">
        <f>IFERROR(IF(ISNUMBER(BV63), IF(ISNUMBER(MATCH(BV63,$BV$4:BV62,0)),INDEX($CF$4:CF62, MATCH(BV63,$BV$4:BV62,0),1),IF(AND(BR63="",INDEX($BR$4:$BR$503,BV63,1)=""),
IF(INDEX($BL$4:$BL$503,BV63,1)="",0,IFERROR(IF(INDEX($BR$4:$BR$503,BW63,1)="es",COUNTIF($BV$4:$BV$503,BW63),0),0)+IF(ISNUMBER(BV63),SUMIFS($CH$4:$CH$503,$BV$4:$BV$503,"&lt;&gt;"&amp;BV63,$BW$4:$BW$503,BV63),0)),0)),0),0)</f>
        <v>0</v>
      </c>
      <c r="CG63" s="193"/>
      <c r="CH63" s="193"/>
      <c r="CI63" s="193"/>
      <c r="CJ63" s="193"/>
      <c r="CK63" s="201">
        <f t="shared" si="88"/>
        <v>1</v>
      </c>
      <c r="CL63" s="193"/>
      <c r="CM63" s="193"/>
      <c r="CN63" s="193"/>
      <c r="CO63" s="193"/>
      <c r="CP63" s="193"/>
      <c r="CQ63" s="193"/>
      <c r="CR63" s="193"/>
      <c r="CT63" s="193"/>
      <c r="CU63" s="193"/>
      <c r="CV63" s="193"/>
      <c r="CW63" s="208"/>
      <c r="CX63" s="208"/>
      <c r="CY63" s="208"/>
      <c r="CZ63" s="208"/>
      <c r="DA63" s="193"/>
      <c r="DC63" s="133" t="str">
        <f>IF(MAX($DC$3:DC62)&lt;$I$2,MAX($DC$3:DC62)+1,"")</f>
        <v/>
      </c>
      <c r="DD63" s="131" t="str">
        <f t="shared" si="156"/>
        <v/>
      </c>
      <c r="DE63" s="131" t="str">
        <f t="shared" si="157"/>
        <v/>
      </c>
      <c r="DF63" s="134" t="str">
        <f t="shared" si="158"/>
        <v/>
      </c>
      <c r="DG63" s="132" t="str">
        <f t="shared" si="159"/>
        <v/>
      </c>
      <c r="DL63" s="107" t="str">
        <f>IF(DM63&lt;&gt;"",MAX($DL$3:DL62)+1,"")</f>
        <v/>
      </c>
      <c r="DM63" s="107" t="str">
        <f>IF(OR(INDEX(Photos!$B$3:$B$502,ROW(DM63)-ROW($DM$3),1)="", ISNUMBER(MATCH(INDEX(Photos!$B$3:$B$502,ROW(DM63)-ROW($DM$3),1),$BJ$4:$BJ$503,0))),"",INDEX(Photos!$B$3:$B$502,ROW(DM63)-ROW($DM$3),1) )</f>
        <v/>
      </c>
      <c r="DN63" s="107" t="str">
        <f t="shared" si="45"/>
        <v/>
      </c>
      <c r="DS63" s="112"/>
      <c r="DT63" s="112"/>
      <c r="DU63" s="111"/>
      <c r="DV63" s="111"/>
      <c r="DW63" s="145"/>
      <c r="DX63" s="111"/>
      <c r="DY63" s="111"/>
      <c r="DZ63" s="111"/>
      <c r="EA63" s="111"/>
      <c r="EB63" s="111"/>
    </row>
    <row r="64" spans="2:132" x14ac:dyDescent="0.25">
      <c r="B64" s="117" t="str">
        <f>IF(P64&lt;&gt;"",MAX(B$3:$B63)+1,"")</f>
        <v/>
      </c>
      <c r="C64" s="141" t="str">
        <f>IF(D64&lt;&gt;"",MAX(C$3:$C63)+1,"")</f>
        <v/>
      </c>
      <c r="D64" s="115" t="str">
        <f>IF(LEN(Q64)&gt;1,IF(ISNUMBER(MATCH(Q64&amp;" ─ "&amp;P64, $D$2:D63,0)),"",P64&amp;" ─ "&amp;Q64),"")</f>
        <v/>
      </c>
      <c r="E64" s="117" t="str">
        <f>IF(F64&lt;&gt;"",MAX($E$3:E63)+1,"")</f>
        <v/>
      </c>
      <c r="F64" s="116" t="str">
        <f>IF(LEN(T64)&gt;1,IF(ISNUMBER(MATCH(T64&amp;" ─ "&amp;P64, $F$2:F63,0)),"",P64&amp;" ─ "&amp;T64),"")</f>
        <v/>
      </c>
      <c r="G64" s="93">
        <v>61</v>
      </c>
      <c r="H64" s="118" t="str">
        <f t="shared" si="179"/>
        <v/>
      </c>
      <c r="I64" s="119" t="str">
        <f>IF(ISNUMBER(SEARCH("─",H64,1)),MAX($I$3:I63)+1,"")</f>
        <v/>
      </c>
      <c r="M64" s="192" t="str">
        <f t="shared" si="98"/>
        <v/>
      </c>
      <c r="N64" s="142" t="str">
        <f t="shared" si="99"/>
        <v/>
      </c>
      <c r="O64" s="102" t="str">
        <f>IF(P64="","",MAX($O$3:O63)+1)</f>
        <v/>
      </c>
      <c r="P64" s="103" t="str">
        <f>IF(LEN(INDEX(Dashboard!B$6:B$505,ROW(P64)-ROW(P$3),1))&lt;=1,"",TRIM(INDEX(Dashboard!B$6:B$505,ROW(P64)-ROW(P$3),1)))</f>
        <v/>
      </c>
      <c r="Q64" s="104" t="str">
        <f t="shared" si="100"/>
        <v/>
      </c>
      <c r="R64" s="104" t="str">
        <f>IF(LEN(INDEX(Dashboard!D$6:D$505,ROW(R64)-ROW(R$3),1))&lt;=1,"",INDEX(Dashboard!D$6:D$505,ROW(R64)-ROW(R$3),1))</f>
        <v/>
      </c>
      <c r="S64" s="104" t="str">
        <f>IF(LEN(INDEX(Dashboard!E$6:E$505,ROW(S64)-ROW(S$3),1))&lt;=1,"",INDEX(Dashboard!E$6:E$505,ROW(S64)-ROW(S$3),1))</f>
        <v/>
      </c>
      <c r="T64" s="104" t="str">
        <f t="shared" si="101"/>
        <v/>
      </c>
      <c r="U64" s="104" t="str">
        <f t="shared" si="102"/>
        <v/>
      </c>
      <c r="V64" s="104" t="str">
        <f t="shared" si="103"/>
        <v/>
      </c>
      <c r="W64" s="106" t="str">
        <f t="shared" si="104"/>
        <v/>
      </c>
      <c r="X64" s="106" t="str">
        <f t="shared" si="105"/>
        <v/>
      </c>
      <c r="Y64" s="106" t="str">
        <f t="shared" si="106"/>
        <v/>
      </c>
      <c r="Z64" s="106" t="str">
        <f t="shared" si="107"/>
        <v/>
      </c>
      <c r="AA64" s="106" t="str">
        <f t="shared" si="108"/>
        <v/>
      </c>
      <c r="AB64" s="106" t="str">
        <f t="shared" si="109"/>
        <v/>
      </c>
      <c r="AC64" s="106" t="str">
        <f t="shared" si="110"/>
        <v/>
      </c>
      <c r="AD64" s="106" t="str">
        <f t="shared" si="111"/>
        <v/>
      </c>
      <c r="AE64" s="106" t="str">
        <f t="shared" si="112"/>
        <v/>
      </c>
      <c r="AF64" s="106" t="str">
        <f t="shared" si="113"/>
        <v/>
      </c>
      <c r="AG64" s="106" t="str">
        <f t="shared" si="114"/>
        <v/>
      </c>
      <c r="AH64" s="106" t="str">
        <f t="shared" si="115"/>
        <v/>
      </c>
      <c r="AI64" s="106" t="str">
        <f t="shared" si="116"/>
        <v/>
      </c>
      <c r="AJ64" s="106" t="str">
        <f t="shared" si="117"/>
        <v/>
      </c>
      <c r="AK64" s="106" t="str">
        <f t="shared" si="118"/>
        <v/>
      </c>
      <c r="AL64" s="106" t="str">
        <f t="shared" si="119"/>
        <v/>
      </c>
      <c r="AM64" s="106" t="str">
        <f t="shared" si="120"/>
        <v/>
      </c>
      <c r="AN64" s="106" t="str">
        <f t="shared" si="121"/>
        <v/>
      </c>
      <c r="AO64" s="106" t="str">
        <f t="shared" si="122"/>
        <v/>
      </c>
      <c r="AP64" s="106" t="str">
        <f t="shared" si="123"/>
        <v/>
      </c>
      <c r="AQ64" s="106" t="str">
        <f t="shared" si="124"/>
        <v/>
      </c>
      <c r="AR64" s="106" t="str">
        <f t="shared" si="125"/>
        <v/>
      </c>
      <c r="AS64" s="106" t="str">
        <f t="shared" si="126"/>
        <v/>
      </c>
      <c r="AT64" s="106" t="str">
        <f t="shared" si="127"/>
        <v/>
      </c>
      <c r="AU64" s="106" t="str">
        <f t="shared" si="128"/>
        <v/>
      </c>
      <c r="AV64" s="106" t="str">
        <f t="shared" si="129"/>
        <v/>
      </c>
      <c r="AW64" s="106" t="str">
        <f t="shared" si="130"/>
        <v/>
      </c>
      <c r="AX64" s="106" t="str">
        <f t="shared" si="131"/>
        <v/>
      </c>
      <c r="AY64" s="106" t="str">
        <f t="shared" si="132"/>
        <v/>
      </c>
      <c r="AZ64" s="106" t="str">
        <f t="shared" si="133"/>
        <v/>
      </c>
      <c r="BA64" s="106" t="str">
        <f t="shared" si="134"/>
        <v/>
      </c>
      <c r="BB64" s="106" t="str">
        <f t="shared" si="135"/>
        <v/>
      </c>
      <c r="BC64" s="106" t="str">
        <f t="shared" si="136"/>
        <v/>
      </c>
      <c r="BD64" s="180" t="str">
        <f>IF(OR(P64="",BA64=""),"",IF(BB64="",MAX($BA$4:$BA$503)-BA64+1-COUNTIF($BA$4:BA64,BA64)/1000,INDEX($BD$4:$BD$503,BC64,1)-COUNTIF($BA$4:BA64,BA64)/1000000))</f>
        <v/>
      </c>
      <c r="BE64" s="181" t="str">
        <f t="shared" si="137"/>
        <v/>
      </c>
      <c r="BF64" s="181" t="str">
        <f>IFERROR(IF(BB64="",BD64-BE64*100,INDEX($BF$4:$BF$503,BC64,1)-COUNTIF($BA$4:BA64,BA64)/1000000),"")</f>
        <v/>
      </c>
      <c r="BG64" s="179" t="str">
        <f t="shared" si="138"/>
        <v/>
      </c>
      <c r="BI64" s="120" t="str">
        <f t="shared" si="160"/>
        <v/>
      </c>
      <c r="BJ64" s="121" t="str">
        <f t="shared" si="161"/>
        <v/>
      </c>
      <c r="BK64" s="122" t="str">
        <f t="shared" si="162"/>
        <v/>
      </c>
      <c r="BL64" s="122" t="str">
        <f t="shared" si="163"/>
        <v/>
      </c>
      <c r="BM64" s="122" t="str">
        <f t="shared" si="164"/>
        <v/>
      </c>
      <c r="BN64" s="122" t="str">
        <f t="shared" si="165"/>
        <v/>
      </c>
      <c r="BO64" s="122" t="str">
        <f t="shared" si="166"/>
        <v/>
      </c>
      <c r="BP64" s="123" t="str">
        <f t="shared" si="167"/>
        <v/>
      </c>
      <c r="BQ64" s="122" t="str">
        <f t="shared" si="168"/>
        <v/>
      </c>
      <c r="BR64" s="123" t="str">
        <f t="shared" si="169"/>
        <v/>
      </c>
      <c r="BS64" s="123" t="str">
        <f t="shared" si="170"/>
        <v/>
      </c>
      <c r="BU64" s="198" t="str">
        <f t="shared" si="139"/>
        <v>xxx</v>
      </c>
      <c r="BV64" s="193"/>
      <c r="BW64" s="193"/>
      <c r="BX64" s="193"/>
      <c r="BY64" s="193"/>
      <c r="BZ64" s="193"/>
      <c r="CA64" s="193"/>
      <c r="CB64" s="193"/>
      <c r="CC64" s="194"/>
      <c r="CD64" s="194"/>
      <c r="CE64" s="193"/>
      <c r="CF64" s="201">
        <f>IFERROR(IF(ISNUMBER(BV64), IF(ISNUMBER(MATCH(BV64,$BV$4:BV63,0)),INDEX($CF$4:CF63, MATCH(BV64,$BV$4:BV63,0),1),IF(AND(BR64="",INDEX($BR$4:$BR$503,BV64,1)=""),
IF(INDEX($BL$4:$BL$503,BV64,1)="",0,IFERROR(IF(INDEX($BR$4:$BR$503,BW64,1)="es",COUNTIF($BV$4:$BV$503,BW64),0),0)+IF(ISNUMBER(BV64),SUMIFS($CH$4:$CH$503,$BV$4:$BV$503,"&lt;&gt;"&amp;BV64,$BW$4:$BW$503,BV64),0)),0)),0),0)</f>
        <v>0</v>
      </c>
      <c r="CG64" s="193"/>
      <c r="CH64" s="193"/>
      <c r="CI64" s="193"/>
      <c r="CJ64" s="193"/>
      <c r="CK64" s="201">
        <f t="shared" si="88"/>
        <v>1</v>
      </c>
      <c r="CL64" s="193"/>
      <c r="CM64" s="193"/>
      <c r="CN64" s="193"/>
      <c r="CO64" s="193"/>
      <c r="CP64" s="193"/>
      <c r="CQ64" s="193"/>
      <c r="CR64" s="193"/>
      <c r="CT64" s="193"/>
      <c r="CU64" s="193"/>
      <c r="CV64" s="193"/>
      <c r="CW64" s="208"/>
      <c r="CX64" s="208"/>
      <c r="CY64" s="208"/>
      <c r="CZ64" s="208"/>
      <c r="DA64" s="193"/>
      <c r="DC64" s="133" t="str">
        <f>IF(MAX($DC$3:DC63)&lt;$I$2,MAX($DC$3:DC63)+1,"")</f>
        <v/>
      </c>
      <c r="DD64" s="131" t="str">
        <f t="shared" si="156"/>
        <v/>
      </c>
      <c r="DE64" s="131" t="str">
        <f t="shared" si="157"/>
        <v/>
      </c>
      <c r="DF64" s="134" t="str">
        <f t="shared" si="158"/>
        <v/>
      </c>
      <c r="DG64" s="132" t="str">
        <f t="shared" si="159"/>
        <v/>
      </c>
      <c r="DL64" s="107" t="str">
        <f>IF(DM64&lt;&gt;"",MAX($DL$3:DL63)+1,"")</f>
        <v/>
      </c>
      <c r="DM64" s="107" t="str">
        <f>IF(OR(INDEX(Photos!$B$3:$B$502,ROW(DM64)-ROW($DM$3),1)="", ISNUMBER(MATCH(INDEX(Photos!$B$3:$B$502,ROW(DM64)-ROW($DM$3),1),$BJ$4:$BJ$503,0))),"",INDEX(Photos!$B$3:$B$502,ROW(DM64)-ROW($DM$3),1) )</f>
        <v/>
      </c>
      <c r="DN64" s="107" t="str">
        <f t="shared" si="45"/>
        <v/>
      </c>
      <c r="DS64" s="112"/>
      <c r="DT64" s="112"/>
      <c r="DU64" s="111"/>
      <c r="DV64" s="111"/>
      <c r="DW64" s="145"/>
      <c r="DX64" s="111"/>
      <c r="DY64" s="111"/>
      <c r="DZ64" s="111"/>
      <c r="EA64" s="111"/>
      <c r="EB64" s="111"/>
    </row>
    <row r="65" spans="2:132" x14ac:dyDescent="0.25">
      <c r="B65" s="117" t="str">
        <f>IF(P65&lt;&gt;"",MAX(B$3:$B64)+1,"")</f>
        <v/>
      </c>
      <c r="C65" s="141" t="str">
        <f>IF(D65&lt;&gt;"",MAX(C$3:$C64)+1,"")</f>
        <v/>
      </c>
      <c r="D65" s="115" t="str">
        <f>IF(LEN(Q65)&gt;1,IF(ISNUMBER(MATCH(Q65&amp;" ─ "&amp;P65, $D$2:D64,0)),"",P65&amp;" ─ "&amp;Q65),"")</f>
        <v/>
      </c>
      <c r="E65" s="117" t="str">
        <f>IF(F65&lt;&gt;"",MAX($E$3:E64)+1,"")</f>
        <v/>
      </c>
      <c r="F65" s="116" t="str">
        <f>IF(LEN(T65)&gt;1,IF(ISNUMBER(MATCH(T65&amp;" ─ "&amp;P65, $F$2:F64,0)),"",P65&amp;" ─ "&amp;T65),"")</f>
        <v/>
      </c>
      <c r="G65" s="93">
        <v>62</v>
      </c>
      <c r="H65" s="118" t="str">
        <f t="shared" si="179"/>
        <v/>
      </c>
      <c r="I65" s="119" t="str">
        <f>IF(ISNUMBER(SEARCH("─",H65,1)),MAX($I$3:I64)+1,"")</f>
        <v/>
      </c>
      <c r="M65" s="192" t="str">
        <f t="shared" si="98"/>
        <v/>
      </c>
      <c r="N65" s="142" t="str">
        <f t="shared" si="99"/>
        <v/>
      </c>
      <c r="O65" s="102" t="str">
        <f>IF(P65="","",MAX($O$3:O64)+1)</f>
        <v/>
      </c>
      <c r="P65" s="103" t="str">
        <f>IF(LEN(INDEX(Dashboard!B$6:B$505,ROW(P65)-ROW(P$3),1))&lt;=1,"",TRIM(INDEX(Dashboard!B$6:B$505,ROW(P65)-ROW(P$3),1)))</f>
        <v/>
      </c>
      <c r="Q65" s="104" t="str">
        <f t="shared" si="100"/>
        <v/>
      </c>
      <c r="R65" s="104" t="str">
        <f>IF(LEN(INDEX(Dashboard!D$6:D$505,ROW(R65)-ROW(R$3),1))&lt;=1,"",INDEX(Dashboard!D$6:D$505,ROW(R65)-ROW(R$3),1))</f>
        <v/>
      </c>
      <c r="S65" s="104" t="str">
        <f>IF(LEN(INDEX(Dashboard!E$6:E$505,ROW(S65)-ROW(S$3),1))&lt;=1,"",INDEX(Dashboard!E$6:E$505,ROW(S65)-ROW(S$3),1))</f>
        <v/>
      </c>
      <c r="T65" s="104" t="str">
        <f t="shared" si="101"/>
        <v/>
      </c>
      <c r="U65" s="104" t="str">
        <f t="shared" si="102"/>
        <v/>
      </c>
      <c r="V65" s="104" t="str">
        <f t="shared" si="103"/>
        <v/>
      </c>
      <c r="W65" s="106" t="str">
        <f t="shared" si="104"/>
        <v/>
      </c>
      <c r="X65" s="106" t="str">
        <f t="shared" si="105"/>
        <v/>
      </c>
      <c r="Y65" s="106" t="str">
        <f t="shared" si="106"/>
        <v/>
      </c>
      <c r="Z65" s="106" t="str">
        <f t="shared" si="107"/>
        <v/>
      </c>
      <c r="AA65" s="106" t="str">
        <f t="shared" si="108"/>
        <v/>
      </c>
      <c r="AB65" s="106" t="str">
        <f t="shared" si="109"/>
        <v/>
      </c>
      <c r="AC65" s="106" t="str">
        <f t="shared" si="110"/>
        <v/>
      </c>
      <c r="AD65" s="106" t="str">
        <f t="shared" si="111"/>
        <v/>
      </c>
      <c r="AE65" s="106" t="str">
        <f t="shared" si="112"/>
        <v/>
      </c>
      <c r="AF65" s="106" t="str">
        <f t="shared" si="113"/>
        <v/>
      </c>
      <c r="AG65" s="106" t="str">
        <f t="shared" si="114"/>
        <v/>
      </c>
      <c r="AH65" s="106" t="str">
        <f t="shared" si="115"/>
        <v/>
      </c>
      <c r="AI65" s="106" t="str">
        <f t="shared" si="116"/>
        <v/>
      </c>
      <c r="AJ65" s="106" t="str">
        <f t="shared" si="117"/>
        <v/>
      </c>
      <c r="AK65" s="106" t="str">
        <f t="shared" si="118"/>
        <v/>
      </c>
      <c r="AL65" s="106" t="str">
        <f t="shared" si="119"/>
        <v/>
      </c>
      <c r="AM65" s="106" t="str">
        <f t="shared" si="120"/>
        <v/>
      </c>
      <c r="AN65" s="106" t="str">
        <f t="shared" si="121"/>
        <v/>
      </c>
      <c r="AO65" s="106" t="str">
        <f t="shared" si="122"/>
        <v/>
      </c>
      <c r="AP65" s="106" t="str">
        <f t="shared" si="123"/>
        <v/>
      </c>
      <c r="AQ65" s="106" t="str">
        <f t="shared" si="124"/>
        <v/>
      </c>
      <c r="AR65" s="106" t="str">
        <f t="shared" si="125"/>
        <v/>
      </c>
      <c r="AS65" s="106" t="str">
        <f t="shared" si="126"/>
        <v/>
      </c>
      <c r="AT65" s="106" t="str">
        <f t="shared" si="127"/>
        <v/>
      </c>
      <c r="AU65" s="106" t="str">
        <f t="shared" si="128"/>
        <v/>
      </c>
      <c r="AV65" s="106" t="str">
        <f t="shared" si="129"/>
        <v/>
      </c>
      <c r="AW65" s="106" t="str">
        <f t="shared" si="130"/>
        <v/>
      </c>
      <c r="AX65" s="106" t="str">
        <f t="shared" si="131"/>
        <v/>
      </c>
      <c r="AY65" s="106" t="str">
        <f t="shared" si="132"/>
        <v/>
      </c>
      <c r="AZ65" s="106" t="str">
        <f t="shared" si="133"/>
        <v/>
      </c>
      <c r="BA65" s="106" t="str">
        <f t="shared" si="134"/>
        <v/>
      </c>
      <c r="BB65" s="106" t="str">
        <f t="shared" si="135"/>
        <v/>
      </c>
      <c r="BC65" s="106" t="str">
        <f t="shared" si="136"/>
        <v/>
      </c>
      <c r="BD65" s="180" t="str">
        <f>IF(OR(P65="",BA65=""),"",IF(BB65="",MAX($BA$4:$BA$503)-BA65+1-COUNTIF($BA$4:BA65,BA65)/1000,INDEX($BD$4:$BD$503,BC65,1)-COUNTIF($BA$4:BA65,BA65)/1000000))</f>
        <v/>
      </c>
      <c r="BE65" s="181" t="str">
        <f t="shared" si="137"/>
        <v/>
      </c>
      <c r="BF65" s="181" t="str">
        <f>IFERROR(IF(BB65="",BD65-BE65*100,INDEX($BF$4:$BF$503,BC65,1)-COUNTIF($BA$4:BA65,BA65)/1000000),"")</f>
        <v/>
      </c>
      <c r="BG65" s="179" t="str">
        <f t="shared" si="138"/>
        <v/>
      </c>
      <c r="BI65" s="120" t="str">
        <f t="shared" si="160"/>
        <v/>
      </c>
      <c r="BJ65" s="121" t="str">
        <f t="shared" si="161"/>
        <v/>
      </c>
      <c r="BK65" s="122" t="str">
        <f t="shared" si="162"/>
        <v/>
      </c>
      <c r="BL65" s="122" t="str">
        <f t="shared" si="163"/>
        <v/>
      </c>
      <c r="BM65" s="122" t="str">
        <f t="shared" si="164"/>
        <v/>
      </c>
      <c r="BN65" s="122" t="str">
        <f t="shared" si="165"/>
        <v/>
      </c>
      <c r="BO65" s="122" t="str">
        <f t="shared" si="166"/>
        <v/>
      </c>
      <c r="BP65" s="123" t="str">
        <f t="shared" si="167"/>
        <v/>
      </c>
      <c r="BQ65" s="122" t="str">
        <f t="shared" si="168"/>
        <v/>
      </c>
      <c r="BR65" s="123" t="str">
        <f t="shared" si="169"/>
        <v/>
      </c>
      <c r="BS65" s="123" t="str">
        <f t="shared" si="170"/>
        <v/>
      </c>
      <c r="BU65" s="198" t="str">
        <f t="shared" si="139"/>
        <v>xxx</v>
      </c>
      <c r="BV65" s="193"/>
      <c r="BW65" s="193"/>
      <c r="BX65" s="193"/>
      <c r="BY65" s="193"/>
      <c r="BZ65" s="193"/>
      <c r="CA65" s="193"/>
      <c r="CB65" s="193"/>
      <c r="CC65" s="194"/>
      <c r="CD65" s="194"/>
      <c r="CE65" s="193"/>
      <c r="CF65" s="201">
        <f>IFERROR(IF(ISNUMBER(BV65), IF(ISNUMBER(MATCH(BV65,$BV$4:BV64,0)),INDEX($CF$4:CF64, MATCH(BV65,$BV$4:BV64,0),1),IF(AND(BR65="",INDEX($BR$4:$BR$503,BV65,1)=""),
IF(INDEX($BL$4:$BL$503,BV65,1)="",0,IFERROR(IF(INDEX($BR$4:$BR$503,BW65,1)="es",COUNTIF($BV$4:$BV$503,BW65),0),0)+IF(ISNUMBER(BV65),SUMIFS($CH$4:$CH$503,$BV$4:$BV$503,"&lt;&gt;"&amp;BV65,$BW$4:$BW$503,BV65),0)),0)),0),0)</f>
        <v>0</v>
      </c>
      <c r="CG65" s="193"/>
      <c r="CH65" s="193"/>
      <c r="CI65" s="193"/>
      <c r="CJ65" s="193"/>
      <c r="CK65" s="201">
        <f t="shared" si="88"/>
        <v>1</v>
      </c>
      <c r="CL65" s="193"/>
      <c r="CM65" s="193"/>
      <c r="CN65" s="193"/>
      <c r="CO65" s="193"/>
      <c r="CP65" s="193"/>
      <c r="CQ65" s="193"/>
      <c r="CR65" s="193"/>
      <c r="CT65" s="193"/>
      <c r="CU65" s="193"/>
      <c r="CV65" s="193"/>
      <c r="CW65" s="208"/>
      <c r="CX65" s="208"/>
      <c r="CY65" s="208"/>
      <c r="CZ65" s="208"/>
      <c r="DA65" s="193"/>
      <c r="DC65" s="133" t="str">
        <f>IF(MAX($DC$3:DC64)&lt;$I$2,MAX($DC$3:DC64)+1,"")</f>
        <v/>
      </c>
      <c r="DD65" s="131" t="str">
        <f t="shared" si="156"/>
        <v/>
      </c>
      <c r="DE65" s="131" t="str">
        <f t="shared" si="157"/>
        <v/>
      </c>
      <c r="DF65" s="134" t="str">
        <f t="shared" si="158"/>
        <v/>
      </c>
      <c r="DG65" s="132" t="str">
        <f t="shared" si="159"/>
        <v/>
      </c>
      <c r="DL65" s="107" t="str">
        <f>IF(DM65&lt;&gt;"",MAX($DL$3:DL64)+1,"")</f>
        <v/>
      </c>
      <c r="DM65" s="107" t="str">
        <f>IF(OR(INDEX(Photos!$B$3:$B$502,ROW(DM65)-ROW($DM$3),1)="", ISNUMBER(MATCH(INDEX(Photos!$B$3:$B$502,ROW(DM65)-ROW($DM$3),1),$BJ$4:$BJ$503,0))),"",INDEX(Photos!$B$3:$B$502,ROW(DM65)-ROW($DM$3),1) )</f>
        <v/>
      </c>
      <c r="DN65" s="107" t="str">
        <f t="shared" si="45"/>
        <v/>
      </c>
      <c r="DS65" s="112"/>
      <c r="DT65" s="112"/>
      <c r="DU65" s="111"/>
      <c r="DV65" s="111"/>
      <c r="DW65" s="145"/>
      <c r="DX65" s="111"/>
      <c r="DY65" s="111"/>
      <c r="DZ65" s="111"/>
      <c r="EA65" s="111"/>
      <c r="EB65" s="111"/>
    </row>
    <row r="66" spans="2:132" x14ac:dyDescent="0.25">
      <c r="B66" s="117" t="str">
        <f>IF(P66&lt;&gt;"",MAX(B$3:$B65)+1,"")</f>
        <v/>
      </c>
      <c r="C66" s="141" t="str">
        <f>IF(D66&lt;&gt;"",MAX(C$3:$C65)+1,"")</f>
        <v/>
      </c>
      <c r="D66" s="115" t="str">
        <f>IF(LEN(Q66)&gt;1,IF(ISNUMBER(MATCH(Q66&amp;" ─ "&amp;P66, $D$2:D65,0)),"",P66&amp;" ─ "&amp;Q66),"")</f>
        <v/>
      </c>
      <c r="E66" s="117" t="str">
        <f>IF(F66&lt;&gt;"",MAX($E$3:E65)+1,"")</f>
        <v/>
      </c>
      <c r="F66" s="116" t="str">
        <f>IF(LEN(T66)&gt;1,IF(ISNUMBER(MATCH(T66&amp;" ─ "&amp;P66, $F$2:F65,0)),"",P66&amp;" ─ "&amp;T66),"")</f>
        <v/>
      </c>
      <c r="G66" s="93">
        <v>63</v>
      </c>
      <c r="H66" s="118" t="str">
        <f t="shared" si="179"/>
        <v/>
      </c>
      <c r="I66" s="119" t="str">
        <f>IF(ISNUMBER(SEARCH("─",H66,1)),MAX($I$3:I65)+1,"")</f>
        <v/>
      </c>
      <c r="M66" s="192" t="str">
        <f t="shared" si="98"/>
        <v/>
      </c>
      <c r="N66" s="142" t="str">
        <f t="shared" si="99"/>
        <v/>
      </c>
      <c r="O66" s="102" t="str">
        <f>IF(P66="","",MAX($O$3:O65)+1)</f>
        <v/>
      </c>
      <c r="P66" s="103" t="str">
        <f>IF(LEN(INDEX(Dashboard!B$6:B$505,ROW(P66)-ROW(P$3),1))&lt;=1,"",TRIM(INDEX(Dashboard!B$6:B$505,ROW(P66)-ROW(P$3),1)))</f>
        <v/>
      </c>
      <c r="Q66" s="104" t="str">
        <f t="shared" si="100"/>
        <v/>
      </c>
      <c r="R66" s="104" t="str">
        <f>IF(LEN(INDEX(Dashboard!D$6:D$505,ROW(R66)-ROW(R$3),1))&lt;=1,"",INDEX(Dashboard!D$6:D$505,ROW(R66)-ROW(R$3),1))</f>
        <v/>
      </c>
      <c r="S66" s="104" t="str">
        <f>IF(LEN(INDEX(Dashboard!E$6:E$505,ROW(S66)-ROW(S$3),1))&lt;=1,"",INDEX(Dashboard!E$6:E$505,ROW(S66)-ROW(S$3),1))</f>
        <v/>
      </c>
      <c r="T66" s="104" t="str">
        <f t="shared" si="101"/>
        <v/>
      </c>
      <c r="U66" s="104" t="str">
        <f t="shared" si="102"/>
        <v/>
      </c>
      <c r="V66" s="104" t="str">
        <f t="shared" si="103"/>
        <v/>
      </c>
      <c r="W66" s="106" t="str">
        <f t="shared" si="104"/>
        <v/>
      </c>
      <c r="X66" s="106" t="str">
        <f t="shared" si="105"/>
        <v/>
      </c>
      <c r="Y66" s="106" t="str">
        <f t="shared" si="106"/>
        <v/>
      </c>
      <c r="Z66" s="106" t="str">
        <f t="shared" si="107"/>
        <v/>
      </c>
      <c r="AA66" s="106" t="str">
        <f t="shared" si="108"/>
        <v/>
      </c>
      <c r="AB66" s="106" t="str">
        <f t="shared" si="109"/>
        <v/>
      </c>
      <c r="AC66" s="106" t="str">
        <f t="shared" si="110"/>
        <v/>
      </c>
      <c r="AD66" s="106" t="str">
        <f t="shared" si="111"/>
        <v/>
      </c>
      <c r="AE66" s="106" t="str">
        <f t="shared" si="112"/>
        <v/>
      </c>
      <c r="AF66" s="106" t="str">
        <f t="shared" si="113"/>
        <v/>
      </c>
      <c r="AG66" s="106" t="str">
        <f t="shared" si="114"/>
        <v/>
      </c>
      <c r="AH66" s="106" t="str">
        <f t="shared" si="115"/>
        <v/>
      </c>
      <c r="AI66" s="106" t="str">
        <f t="shared" si="116"/>
        <v/>
      </c>
      <c r="AJ66" s="106" t="str">
        <f t="shared" si="117"/>
        <v/>
      </c>
      <c r="AK66" s="106" t="str">
        <f t="shared" si="118"/>
        <v/>
      </c>
      <c r="AL66" s="106" t="str">
        <f t="shared" si="119"/>
        <v/>
      </c>
      <c r="AM66" s="106" t="str">
        <f t="shared" si="120"/>
        <v/>
      </c>
      <c r="AN66" s="106" t="str">
        <f t="shared" si="121"/>
        <v/>
      </c>
      <c r="AO66" s="106" t="str">
        <f t="shared" si="122"/>
        <v/>
      </c>
      <c r="AP66" s="106" t="str">
        <f t="shared" si="123"/>
        <v/>
      </c>
      <c r="AQ66" s="106" t="str">
        <f t="shared" si="124"/>
        <v/>
      </c>
      <c r="AR66" s="106" t="str">
        <f t="shared" si="125"/>
        <v/>
      </c>
      <c r="AS66" s="106" t="str">
        <f t="shared" si="126"/>
        <v/>
      </c>
      <c r="AT66" s="106" t="str">
        <f t="shared" si="127"/>
        <v/>
      </c>
      <c r="AU66" s="106" t="str">
        <f t="shared" si="128"/>
        <v/>
      </c>
      <c r="AV66" s="106" t="str">
        <f t="shared" si="129"/>
        <v/>
      </c>
      <c r="AW66" s="106" t="str">
        <f t="shared" si="130"/>
        <v/>
      </c>
      <c r="AX66" s="106" t="str">
        <f t="shared" si="131"/>
        <v/>
      </c>
      <c r="AY66" s="106" t="str">
        <f t="shared" si="132"/>
        <v/>
      </c>
      <c r="AZ66" s="106" t="str">
        <f t="shared" si="133"/>
        <v/>
      </c>
      <c r="BA66" s="106" t="str">
        <f t="shared" si="134"/>
        <v/>
      </c>
      <c r="BB66" s="106" t="str">
        <f t="shared" si="135"/>
        <v/>
      </c>
      <c r="BC66" s="106" t="str">
        <f t="shared" si="136"/>
        <v/>
      </c>
      <c r="BD66" s="180" t="str">
        <f>IF(OR(P66="",BA66=""),"",IF(BB66="",MAX($BA$4:$BA$503)-BA66+1-COUNTIF($BA$4:BA66,BA66)/1000,INDEX($BD$4:$BD$503,BC66,1)-COUNTIF($BA$4:BA66,BA66)/1000000))</f>
        <v/>
      </c>
      <c r="BE66" s="181" t="str">
        <f t="shared" si="137"/>
        <v/>
      </c>
      <c r="BF66" s="181" t="str">
        <f>IFERROR(IF(BB66="",BD66-BE66*100,INDEX($BF$4:$BF$503,BC66,1)-COUNTIF($BA$4:BA66,BA66)/1000000),"")</f>
        <v/>
      </c>
      <c r="BG66" s="179" t="str">
        <f t="shared" si="138"/>
        <v/>
      </c>
      <c r="BI66" s="120" t="str">
        <f t="shared" si="160"/>
        <v/>
      </c>
      <c r="BJ66" s="121" t="str">
        <f t="shared" si="161"/>
        <v/>
      </c>
      <c r="BK66" s="122" t="str">
        <f t="shared" si="162"/>
        <v/>
      </c>
      <c r="BL66" s="122" t="str">
        <f t="shared" si="163"/>
        <v/>
      </c>
      <c r="BM66" s="122" t="str">
        <f t="shared" si="164"/>
        <v/>
      </c>
      <c r="BN66" s="122" t="str">
        <f t="shared" si="165"/>
        <v/>
      </c>
      <c r="BO66" s="122" t="str">
        <f t="shared" si="166"/>
        <v/>
      </c>
      <c r="BP66" s="123" t="str">
        <f t="shared" si="167"/>
        <v/>
      </c>
      <c r="BQ66" s="122" t="str">
        <f t="shared" si="168"/>
        <v/>
      </c>
      <c r="BR66" s="123" t="str">
        <f t="shared" si="169"/>
        <v/>
      </c>
      <c r="BS66" s="123" t="str">
        <f t="shared" si="170"/>
        <v/>
      </c>
      <c r="BU66" s="198" t="str">
        <f t="shared" si="139"/>
        <v>xxx</v>
      </c>
      <c r="BV66" s="193"/>
      <c r="BW66" s="193"/>
      <c r="BX66" s="193"/>
      <c r="BY66" s="193"/>
      <c r="BZ66" s="193"/>
      <c r="CA66" s="193"/>
      <c r="CB66" s="193"/>
      <c r="CC66" s="194"/>
      <c r="CD66" s="194"/>
      <c r="CE66" s="193"/>
      <c r="CF66" s="201">
        <f>IFERROR(IF(ISNUMBER(BV66), IF(ISNUMBER(MATCH(BV66,$BV$4:BV65,0)),INDEX($CF$4:CF65, MATCH(BV66,$BV$4:BV65,0),1),IF(AND(BR66="",INDEX($BR$4:$BR$503,BV66,1)=""),
IF(INDEX($BL$4:$BL$503,BV66,1)="",0,IFERROR(IF(INDEX($BR$4:$BR$503,BW66,1)="es",COUNTIF($BV$4:$BV$503,BW66),0),0)+IF(ISNUMBER(BV66),SUMIFS($CH$4:$CH$503,$BV$4:$BV$503,"&lt;&gt;"&amp;BV66,$BW$4:$BW$503,BV66),0)),0)),0),0)</f>
        <v>0</v>
      </c>
      <c r="CG66" s="193"/>
      <c r="CH66" s="193"/>
      <c r="CI66" s="193"/>
      <c r="CJ66" s="193"/>
      <c r="CK66" s="201">
        <f t="shared" si="88"/>
        <v>1</v>
      </c>
      <c r="CL66" s="193"/>
      <c r="CM66" s="193"/>
      <c r="CN66" s="193"/>
      <c r="CO66" s="193"/>
      <c r="CP66" s="193"/>
      <c r="CQ66" s="193"/>
      <c r="CR66" s="193"/>
      <c r="CT66" s="193"/>
      <c r="CU66" s="193"/>
      <c r="CV66" s="193"/>
      <c r="CW66" s="208"/>
      <c r="CX66" s="208"/>
      <c r="CY66" s="208"/>
      <c r="CZ66" s="208"/>
      <c r="DA66" s="193"/>
      <c r="DC66" s="133" t="str">
        <f>IF(MAX($DC$3:DC65)&lt;$I$2,MAX($DC$3:DC65)+1,"")</f>
        <v/>
      </c>
      <c r="DD66" s="131" t="str">
        <f t="shared" si="156"/>
        <v/>
      </c>
      <c r="DE66" s="131" t="str">
        <f t="shared" si="157"/>
        <v/>
      </c>
      <c r="DF66" s="134" t="str">
        <f t="shared" si="158"/>
        <v/>
      </c>
      <c r="DG66" s="132" t="str">
        <f t="shared" si="159"/>
        <v/>
      </c>
      <c r="DL66" s="107" t="str">
        <f>IF(DM66&lt;&gt;"",MAX($DL$3:DL65)+1,"")</f>
        <v/>
      </c>
      <c r="DM66" s="107" t="str">
        <f>IF(OR(INDEX(Photos!$B$3:$B$502,ROW(DM66)-ROW($DM$3),1)="", ISNUMBER(MATCH(INDEX(Photos!$B$3:$B$502,ROW(DM66)-ROW($DM$3),1),$BJ$4:$BJ$503,0))),"",INDEX(Photos!$B$3:$B$502,ROW(DM66)-ROW($DM$3),1) )</f>
        <v/>
      </c>
      <c r="DN66" s="107" t="str">
        <f t="shared" si="45"/>
        <v/>
      </c>
      <c r="DS66" s="112"/>
      <c r="DT66" s="112"/>
      <c r="DU66" s="111"/>
      <c r="DV66" s="111"/>
      <c r="DW66" s="145"/>
      <c r="DX66" s="111"/>
      <c r="DY66" s="111"/>
      <c r="DZ66" s="111"/>
      <c r="EA66" s="111"/>
      <c r="EB66" s="111"/>
    </row>
    <row r="67" spans="2:132" x14ac:dyDescent="0.25">
      <c r="B67" s="117" t="str">
        <f>IF(P67&lt;&gt;"",MAX(B$3:$B66)+1,"")</f>
        <v/>
      </c>
      <c r="C67" s="141" t="str">
        <f>IF(D67&lt;&gt;"",MAX(C$3:$C66)+1,"")</f>
        <v/>
      </c>
      <c r="D67" s="115" t="str">
        <f>IF(LEN(Q67)&gt;1,IF(ISNUMBER(MATCH(Q67&amp;" ─ "&amp;P67, $D$2:D66,0)),"",P67&amp;" ─ "&amp;Q67),"")</f>
        <v/>
      </c>
      <c r="E67" s="117" t="str">
        <f>IF(F67&lt;&gt;"",MAX($E$3:E66)+1,"")</f>
        <v/>
      </c>
      <c r="F67" s="116" t="str">
        <f>IF(LEN(T67)&gt;1,IF(ISNUMBER(MATCH(T67&amp;" ─ "&amp;P67, $F$2:F66,0)),"",P67&amp;" ─ "&amp;T67),"")</f>
        <v/>
      </c>
      <c r="G67" s="93">
        <v>64</v>
      </c>
      <c r="H67" s="118" t="str">
        <f t="shared" si="179"/>
        <v/>
      </c>
      <c r="I67" s="119" t="str">
        <f>IF(ISNUMBER(SEARCH("─",H67,1)),MAX($I$3:I66)+1,"")</f>
        <v/>
      </c>
      <c r="M67" s="192" t="str">
        <f t="shared" si="98"/>
        <v/>
      </c>
      <c r="N67" s="142" t="str">
        <f t="shared" si="99"/>
        <v/>
      </c>
      <c r="O67" s="102" t="str">
        <f>IF(P67="","",MAX($O$3:O66)+1)</f>
        <v/>
      </c>
      <c r="P67" s="103" t="str">
        <f>IF(LEN(INDEX(Dashboard!B$6:B$505,ROW(P67)-ROW(P$3),1))&lt;=1,"",TRIM(INDEX(Dashboard!B$6:B$505,ROW(P67)-ROW(P$3),1)))</f>
        <v/>
      </c>
      <c r="Q67" s="104" t="str">
        <f t="shared" si="100"/>
        <v/>
      </c>
      <c r="R67" s="104" t="str">
        <f>IF(LEN(INDEX(Dashboard!D$6:D$505,ROW(R67)-ROW(R$3),1))&lt;=1,"",INDEX(Dashboard!D$6:D$505,ROW(R67)-ROW(R$3),1))</f>
        <v/>
      </c>
      <c r="S67" s="104" t="str">
        <f>IF(LEN(INDEX(Dashboard!E$6:E$505,ROW(S67)-ROW(S$3),1))&lt;=1,"",INDEX(Dashboard!E$6:E$505,ROW(S67)-ROW(S$3),1))</f>
        <v/>
      </c>
      <c r="T67" s="104" t="str">
        <f t="shared" si="101"/>
        <v/>
      </c>
      <c r="U67" s="104" t="str">
        <f t="shared" si="102"/>
        <v/>
      </c>
      <c r="V67" s="104" t="str">
        <f t="shared" si="103"/>
        <v/>
      </c>
      <c r="W67" s="106" t="str">
        <f t="shared" si="104"/>
        <v/>
      </c>
      <c r="X67" s="106" t="str">
        <f t="shared" si="105"/>
        <v/>
      </c>
      <c r="Y67" s="106" t="str">
        <f t="shared" si="106"/>
        <v/>
      </c>
      <c r="Z67" s="106" t="str">
        <f t="shared" si="107"/>
        <v/>
      </c>
      <c r="AA67" s="106" t="str">
        <f t="shared" si="108"/>
        <v/>
      </c>
      <c r="AB67" s="106" t="str">
        <f t="shared" si="109"/>
        <v/>
      </c>
      <c r="AC67" s="106" t="str">
        <f t="shared" si="110"/>
        <v/>
      </c>
      <c r="AD67" s="106" t="str">
        <f t="shared" si="111"/>
        <v/>
      </c>
      <c r="AE67" s="106" t="str">
        <f t="shared" si="112"/>
        <v/>
      </c>
      <c r="AF67" s="106" t="str">
        <f t="shared" si="113"/>
        <v/>
      </c>
      <c r="AG67" s="106" t="str">
        <f t="shared" si="114"/>
        <v/>
      </c>
      <c r="AH67" s="106" t="str">
        <f t="shared" si="115"/>
        <v/>
      </c>
      <c r="AI67" s="106" t="str">
        <f t="shared" si="116"/>
        <v/>
      </c>
      <c r="AJ67" s="106" t="str">
        <f t="shared" si="117"/>
        <v/>
      </c>
      <c r="AK67" s="106" t="str">
        <f t="shared" si="118"/>
        <v/>
      </c>
      <c r="AL67" s="106" t="str">
        <f t="shared" si="119"/>
        <v/>
      </c>
      <c r="AM67" s="106" t="str">
        <f t="shared" si="120"/>
        <v/>
      </c>
      <c r="AN67" s="106" t="str">
        <f t="shared" si="121"/>
        <v/>
      </c>
      <c r="AO67" s="106" t="str">
        <f t="shared" si="122"/>
        <v/>
      </c>
      <c r="AP67" s="106" t="str">
        <f t="shared" si="123"/>
        <v/>
      </c>
      <c r="AQ67" s="106" t="str">
        <f t="shared" si="124"/>
        <v/>
      </c>
      <c r="AR67" s="106" t="str">
        <f t="shared" si="125"/>
        <v/>
      </c>
      <c r="AS67" s="106" t="str">
        <f t="shared" si="126"/>
        <v/>
      </c>
      <c r="AT67" s="106" t="str">
        <f t="shared" si="127"/>
        <v/>
      </c>
      <c r="AU67" s="106" t="str">
        <f t="shared" si="128"/>
        <v/>
      </c>
      <c r="AV67" s="106" t="str">
        <f t="shared" si="129"/>
        <v/>
      </c>
      <c r="AW67" s="106" t="str">
        <f t="shared" si="130"/>
        <v/>
      </c>
      <c r="AX67" s="106" t="str">
        <f t="shared" si="131"/>
        <v/>
      </c>
      <c r="AY67" s="106" t="str">
        <f t="shared" si="132"/>
        <v/>
      </c>
      <c r="AZ67" s="106" t="str">
        <f t="shared" si="133"/>
        <v/>
      </c>
      <c r="BA67" s="106" t="str">
        <f t="shared" si="134"/>
        <v/>
      </c>
      <c r="BB67" s="106" t="str">
        <f t="shared" si="135"/>
        <v/>
      </c>
      <c r="BC67" s="106" t="str">
        <f t="shared" si="136"/>
        <v/>
      </c>
      <c r="BD67" s="180" t="str">
        <f>IF(OR(P67="",BA67=""),"",IF(BB67="",MAX($BA$4:$BA$503)-BA67+1-COUNTIF($BA$4:BA67,BA67)/1000,INDEX($BD$4:$BD$503,BC67,1)-COUNTIF($BA$4:BA67,BA67)/1000000))</f>
        <v/>
      </c>
      <c r="BE67" s="181" t="str">
        <f t="shared" si="137"/>
        <v/>
      </c>
      <c r="BF67" s="181" t="str">
        <f>IFERROR(IF(BB67="",BD67-BE67*100,INDEX($BF$4:$BF$503,BC67,1)-COUNTIF($BA$4:BA67,BA67)/1000000),"")</f>
        <v/>
      </c>
      <c r="BG67" s="179" t="str">
        <f t="shared" si="138"/>
        <v/>
      </c>
      <c r="BI67" s="120" t="str">
        <f t="shared" si="160"/>
        <v/>
      </c>
      <c r="BJ67" s="121" t="str">
        <f t="shared" si="161"/>
        <v/>
      </c>
      <c r="BK67" s="122" t="str">
        <f t="shared" si="162"/>
        <v/>
      </c>
      <c r="BL67" s="122" t="str">
        <f t="shared" si="163"/>
        <v/>
      </c>
      <c r="BM67" s="122" t="str">
        <f t="shared" si="164"/>
        <v/>
      </c>
      <c r="BN67" s="122" t="str">
        <f t="shared" si="165"/>
        <v/>
      </c>
      <c r="BO67" s="122" t="str">
        <f t="shared" si="166"/>
        <v/>
      </c>
      <c r="BP67" s="123" t="str">
        <f t="shared" si="167"/>
        <v/>
      </c>
      <c r="BQ67" s="122" t="str">
        <f t="shared" si="168"/>
        <v/>
      </c>
      <c r="BR67" s="123" t="str">
        <f t="shared" si="169"/>
        <v/>
      </c>
      <c r="BS67" s="123" t="str">
        <f t="shared" si="170"/>
        <v/>
      </c>
      <c r="BU67" s="198" t="str">
        <f t="shared" si="139"/>
        <v>xxx</v>
      </c>
      <c r="BV67" s="193"/>
      <c r="BW67" s="193"/>
      <c r="BX67" s="193"/>
      <c r="BY67" s="193"/>
      <c r="BZ67" s="193"/>
      <c r="CA67" s="193"/>
      <c r="CB67" s="193"/>
      <c r="CC67" s="194"/>
      <c r="CD67" s="194"/>
      <c r="CE67" s="193"/>
      <c r="CF67" s="201">
        <f>IFERROR(IF(ISNUMBER(BV67), IF(ISNUMBER(MATCH(BV67,$BV$4:BV66,0)),INDEX($CF$4:CF66, MATCH(BV67,$BV$4:BV66,0),1),IF(AND(BR67="",INDEX($BR$4:$BR$503,BV67,1)=""),
IF(INDEX($BL$4:$BL$503,BV67,1)="",0,IFERROR(IF(INDEX($BR$4:$BR$503,BW67,1)="es",COUNTIF($BV$4:$BV$503,BW67),0),0)+IF(ISNUMBER(BV67),SUMIFS($CH$4:$CH$503,$BV$4:$BV$503,"&lt;&gt;"&amp;BV67,$BW$4:$BW$503,BV67),0)),0)),0),0)</f>
        <v>0</v>
      </c>
      <c r="CG67" s="193"/>
      <c r="CH67" s="193"/>
      <c r="CI67" s="193"/>
      <c r="CJ67" s="193"/>
      <c r="CK67" s="201">
        <f t="shared" si="88"/>
        <v>1</v>
      </c>
      <c r="CL67" s="193"/>
      <c r="CM67" s="193"/>
      <c r="CN67" s="193"/>
      <c r="CO67" s="193"/>
      <c r="CP67" s="193"/>
      <c r="CQ67" s="193"/>
      <c r="CR67" s="193"/>
      <c r="CT67" s="193"/>
      <c r="CU67" s="193"/>
      <c r="CV67" s="193"/>
      <c r="CW67" s="208"/>
      <c r="CX67" s="208"/>
      <c r="CY67" s="208"/>
      <c r="CZ67" s="208"/>
      <c r="DA67" s="193"/>
      <c r="DC67" s="133" t="str">
        <f>IF(MAX($DC$3:DC66)&lt;$I$2,MAX($DC$3:DC66)+1,"")</f>
        <v/>
      </c>
      <c r="DD67" s="131" t="str">
        <f t="shared" si="156"/>
        <v/>
      </c>
      <c r="DE67" s="131" t="str">
        <f t="shared" si="157"/>
        <v/>
      </c>
      <c r="DF67" s="134" t="str">
        <f t="shared" si="158"/>
        <v/>
      </c>
      <c r="DG67" s="132" t="str">
        <f t="shared" si="159"/>
        <v/>
      </c>
      <c r="DL67" s="107" t="str">
        <f>IF(DM67&lt;&gt;"",MAX($DL$3:DL66)+1,"")</f>
        <v/>
      </c>
      <c r="DM67" s="107" t="str">
        <f>IF(OR(INDEX(Photos!$B$3:$B$502,ROW(DM67)-ROW($DM$3),1)="", ISNUMBER(MATCH(INDEX(Photos!$B$3:$B$502,ROW(DM67)-ROW($DM$3),1),$BJ$4:$BJ$503,0))),"",INDEX(Photos!$B$3:$B$502,ROW(DM67)-ROW($DM$3),1) )</f>
        <v/>
      </c>
      <c r="DN67" s="107" t="str">
        <f t="shared" si="45"/>
        <v/>
      </c>
      <c r="DS67" s="112"/>
      <c r="DT67" s="112"/>
      <c r="DU67" s="111"/>
      <c r="DV67" s="111"/>
      <c r="DW67" s="145"/>
      <c r="DX67" s="111"/>
      <c r="DY67" s="111"/>
      <c r="DZ67" s="111"/>
      <c r="EA67" s="111"/>
      <c r="EB67" s="111"/>
    </row>
    <row r="68" spans="2:132" x14ac:dyDescent="0.25">
      <c r="B68" s="117" t="str">
        <f>IF(P68&lt;&gt;"",MAX(B$3:$B67)+1,"")</f>
        <v/>
      </c>
      <c r="C68" s="141" t="str">
        <f>IF(D68&lt;&gt;"",MAX(C$3:$C67)+1,"")</f>
        <v/>
      </c>
      <c r="D68" s="115" t="str">
        <f>IF(LEN(Q68)&gt;1,IF(ISNUMBER(MATCH(Q68&amp;" ─ "&amp;P68, $D$2:D67,0)),"",P68&amp;" ─ "&amp;Q68),"")</f>
        <v/>
      </c>
      <c r="E68" s="117" t="str">
        <f>IF(F68&lt;&gt;"",MAX($E$3:E67)+1,"")</f>
        <v/>
      </c>
      <c r="F68" s="116" t="str">
        <f>IF(LEN(T68)&gt;1,IF(ISNUMBER(MATCH(T68&amp;" ─ "&amp;P68, $F$2:F67,0)),"",P68&amp;" ─ "&amp;T68),"")</f>
        <v/>
      </c>
      <c r="G68" s="93">
        <v>65</v>
      </c>
      <c r="H68" s="118" t="str">
        <f t="shared" si="179"/>
        <v/>
      </c>
      <c r="I68" s="119" t="str">
        <f>IF(ISNUMBER(SEARCH("─",H68,1)),MAX($I$3:I67)+1,"")</f>
        <v/>
      </c>
      <c r="M68" s="192" t="str">
        <f t="shared" si="98"/>
        <v/>
      </c>
      <c r="N68" s="142" t="str">
        <f t="shared" si="99"/>
        <v/>
      </c>
      <c r="O68" s="102" t="str">
        <f>IF(P68="","",MAX($O$3:O67)+1)</f>
        <v/>
      </c>
      <c r="P68" s="103" t="str">
        <f>IF(LEN(INDEX(Dashboard!B$6:B$505,ROW(P68)-ROW(P$3),1))&lt;=1,"",TRIM(INDEX(Dashboard!B$6:B$505,ROW(P68)-ROW(P$3),1)))</f>
        <v/>
      </c>
      <c r="Q68" s="104" t="str">
        <f t="shared" si="100"/>
        <v/>
      </c>
      <c r="R68" s="104" t="str">
        <f>IF(LEN(INDEX(Dashboard!D$6:D$505,ROW(R68)-ROW(R$3),1))&lt;=1,"",INDEX(Dashboard!D$6:D$505,ROW(R68)-ROW(R$3),1))</f>
        <v/>
      </c>
      <c r="S68" s="104" t="str">
        <f>IF(LEN(INDEX(Dashboard!E$6:E$505,ROW(S68)-ROW(S$3),1))&lt;=1,"",INDEX(Dashboard!E$6:E$505,ROW(S68)-ROW(S$3),1))</f>
        <v/>
      </c>
      <c r="T68" s="104" t="str">
        <f t="shared" si="101"/>
        <v/>
      </c>
      <c r="U68" s="104" t="str">
        <f t="shared" si="102"/>
        <v/>
      </c>
      <c r="V68" s="104" t="str">
        <f t="shared" si="103"/>
        <v/>
      </c>
      <c r="W68" s="106" t="str">
        <f t="shared" si="104"/>
        <v/>
      </c>
      <c r="X68" s="106" t="str">
        <f t="shared" si="105"/>
        <v/>
      </c>
      <c r="Y68" s="106" t="str">
        <f t="shared" si="106"/>
        <v/>
      </c>
      <c r="Z68" s="106" t="str">
        <f t="shared" si="107"/>
        <v/>
      </c>
      <c r="AA68" s="106" t="str">
        <f t="shared" si="108"/>
        <v/>
      </c>
      <c r="AB68" s="106" t="str">
        <f t="shared" si="109"/>
        <v/>
      </c>
      <c r="AC68" s="106" t="str">
        <f t="shared" si="110"/>
        <v/>
      </c>
      <c r="AD68" s="106" t="str">
        <f t="shared" si="111"/>
        <v/>
      </c>
      <c r="AE68" s="106" t="str">
        <f t="shared" si="112"/>
        <v/>
      </c>
      <c r="AF68" s="106" t="str">
        <f t="shared" si="113"/>
        <v/>
      </c>
      <c r="AG68" s="106" t="str">
        <f t="shared" si="114"/>
        <v/>
      </c>
      <c r="AH68" s="106" t="str">
        <f t="shared" si="115"/>
        <v/>
      </c>
      <c r="AI68" s="106" t="str">
        <f t="shared" si="116"/>
        <v/>
      </c>
      <c r="AJ68" s="106" t="str">
        <f t="shared" si="117"/>
        <v/>
      </c>
      <c r="AK68" s="106" t="str">
        <f t="shared" si="118"/>
        <v/>
      </c>
      <c r="AL68" s="106" t="str">
        <f t="shared" si="119"/>
        <v/>
      </c>
      <c r="AM68" s="106" t="str">
        <f t="shared" si="120"/>
        <v/>
      </c>
      <c r="AN68" s="106" t="str">
        <f t="shared" si="121"/>
        <v/>
      </c>
      <c r="AO68" s="106" t="str">
        <f t="shared" si="122"/>
        <v/>
      </c>
      <c r="AP68" s="106" t="str">
        <f t="shared" si="123"/>
        <v/>
      </c>
      <c r="AQ68" s="106" t="str">
        <f t="shared" si="124"/>
        <v/>
      </c>
      <c r="AR68" s="106" t="str">
        <f t="shared" si="125"/>
        <v/>
      </c>
      <c r="AS68" s="106" t="str">
        <f t="shared" si="126"/>
        <v/>
      </c>
      <c r="AT68" s="106" t="str">
        <f t="shared" si="127"/>
        <v/>
      </c>
      <c r="AU68" s="106" t="str">
        <f t="shared" si="128"/>
        <v/>
      </c>
      <c r="AV68" s="106" t="str">
        <f t="shared" si="129"/>
        <v/>
      </c>
      <c r="AW68" s="106" t="str">
        <f t="shared" si="130"/>
        <v/>
      </c>
      <c r="AX68" s="106" t="str">
        <f t="shared" si="131"/>
        <v/>
      </c>
      <c r="AY68" s="106" t="str">
        <f t="shared" si="132"/>
        <v/>
      </c>
      <c r="AZ68" s="106" t="str">
        <f t="shared" si="133"/>
        <v/>
      </c>
      <c r="BA68" s="106" t="str">
        <f t="shared" si="134"/>
        <v/>
      </c>
      <c r="BB68" s="106" t="str">
        <f t="shared" si="135"/>
        <v/>
      </c>
      <c r="BC68" s="106" t="str">
        <f t="shared" si="136"/>
        <v/>
      </c>
      <c r="BD68" s="180" t="str">
        <f>IF(OR(P68="",BA68=""),"",IF(BB68="",MAX($BA$4:$BA$503)-BA68+1-COUNTIF($BA$4:BA68,BA68)/1000,INDEX($BD$4:$BD$503,BC68,1)-COUNTIF($BA$4:BA68,BA68)/1000000))</f>
        <v/>
      </c>
      <c r="BE68" s="181" t="str">
        <f t="shared" si="137"/>
        <v/>
      </c>
      <c r="BF68" s="181" t="str">
        <f>IFERROR(IF(BB68="",BD68-BE68*100,INDEX($BF$4:$BF$503,BC68,1)-COUNTIF($BA$4:BA68,BA68)/1000000),"")</f>
        <v/>
      </c>
      <c r="BG68" s="179" t="str">
        <f t="shared" si="138"/>
        <v/>
      </c>
      <c r="BI68" s="120" t="str">
        <f t="shared" si="160"/>
        <v/>
      </c>
      <c r="BJ68" s="121" t="str">
        <f t="shared" si="161"/>
        <v/>
      </c>
      <c r="BK68" s="122" t="str">
        <f t="shared" si="162"/>
        <v/>
      </c>
      <c r="BL68" s="122" t="str">
        <f t="shared" si="163"/>
        <v/>
      </c>
      <c r="BM68" s="122" t="str">
        <f t="shared" si="164"/>
        <v/>
      </c>
      <c r="BN68" s="122" t="str">
        <f t="shared" si="165"/>
        <v/>
      </c>
      <c r="BO68" s="122" t="str">
        <f t="shared" si="166"/>
        <v/>
      </c>
      <c r="BP68" s="123" t="str">
        <f t="shared" si="167"/>
        <v/>
      </c>
      <c r="BQ68" s="122" t="str">
        <f t="shared" si="168"/>
        <v/>
      </c>
      <c r="BR68" s="123" t="str">
        <f t="shared" si="169"/>
        <v/>
      </c>
      <c r="BS68" s="123" t="str">
        <f t="shared" si="170"/>
        <v/>
      </c>
      <c r="BU68" s="198" t="str">
        <f t="shared" si="139"/>
        <v>xxx</v>
      </c>
      <c r="BV68" s="193"/>
      <c r="BW68" s="193"/>
      <c r="BX68" s="193"/>
      <c r="BY68" s="193"/>
      <c r="BZ68" s="193"/>
      <c r="CA68" s="193"/>
      <c r="CB68" s="193"/>
      <c r="CC68" s="194"/>
      <c r="CD68" s="194"/>
      <c r="CE68" s="193"/>
      <c r="CF68" s="201">
        <f>IFERROR(IF(ISNUMBER(BV68), IF(ISNUMBER(MATCH(BV68,$BV$4:BV67,0)),INDEX($CF$4:CF67, MATCH(BV68,$BV$4:BV67,0),1),IF(AND(BR68="",INDEX($BR$4:$BR$503,BV68,1)=""),
IF(INDEX($BL$4:$BL$503,BV68,1)="",0,IFERROR(IF(INDEX($BR$4:$BR$503,BW68,1)="es",COUNTIF($BV$4:$BV$503,BW68),0),0)+IF(ISNUMBER(BV68),SUMIFS($CH$4:$CH$503,$BV$4:$BV$503,"&lt;&gt;"&amp;BV68,$BW$4:$BW$503,BV68),0)),0)),0),0)</f>
        <v>0</v>
      </c>
      <c r="CG68" s="193"/>
      <c r="CH68" s="193"/>
      <c r="CI68" s="193"/>
      <c r="CJ68" s="193"/>
      <c r="CK68" s="201">
        <f t="shared" si="88"/>
        <v>1</v>
      </c>
      <c r="CL68" s="193"/>
      <c r="CM68" s="193"/>
      <c r="CN68" s="193"/>
      <c r="CO68" s="193"/>
      <c r="CP68" s="193"/>
      <c r="CQ68" s="193"/>
      <c r="CR68" s="193"/>
      <c r="CT68" s="193"/>
      <c r="CU68" s="193"/>
      <c r="CV68" s="193"/>
      <c r="CW68" s="208"/>
      <c r="CX68" s="208"/>
      <c r="CY68" s="208"/>
      <c r="CZ68" s="208"/>
      <c r="DA68" s="193"/>
      <c r="DC68" s="133" t="str">
        <f>IF(MAX($DC$3:DC67)&lt;$I$2,MAX($DC$3:DC67)+1,"")</f>
        <v/>
      </c>
      <c r="DD68" s="131" t="str">
        <f t="shared" si="156"/>
        <v/>
      </c>
      <c r="DE68" s="131" t="str">
        <f t="shared" si="157"/>
        <v/>
      </c>
      <c r="DF68" s="134" t="str">
        <f t="shared" si="158"/>
        <v/>
      </c>
      <c r="DG68" s="132" t="str">
        <f t="shared" si="159"/>
        <v/>
      </c>
      <c r="DL68" s="107" t="str">
        <f>IF(DM68&lt;&gt;"",MAX($DL$3:DL67)+1,"")</f>
        <v/>
      </c>
      <c r="DM68" s="107" t="str">
        <f>IF(OR(INDEX(Photos!$B$3:$B$502,ROW(DM68)-ROW($DM$3),1)="", ISNUMBER(MATCH(INDEX(Photos!$B$3:$B$502,ROW(DM68)-ROW($DM$3),1),$BJ$4:$BJ$503,0))),"",INDEX(Photos!$B$3:$B$502,ROW(DM68)-ROW($DM$3),1) )</f>
        <v/>
      </c>
      <c r="DN68" s="107" t="str">
        <f t="shared" ref="DN68:DN131" si="180">IFERROR(IF(BI68&lt;&gt;"",BJ68,INDEX($DM$4:$DM$503,MATCH(ROW(DN68)-ROW($DN$3)-MAX($BI$4:$BI$503),$DL$4:$DL$503,0),1)),"")</f>
        <v/>
      </c>
      <c r="DS68" s="112"/>
      <c r="DT68" s="112"/>
      <c r="DU68" s="111"/>
      <c r="DV68" s="111"/>
      <c r="DW68" s="145"/>
      <c r="DX68" s="111"/>
      <c r="DY68" s="111"/>
      <c r="DZ68" s="111"/>
      <c r="EA68" s="111"/>
      <c r="EB68" s="111"/>
    </row>
    <row r="69" spans="2:132" x14ac:dyDescent="0.25">
      <c r="B69" s="117" t="str">
        <f>IF(P69&lt;&gt;"",MAX(B$3:$B68)+1,"")</f>
        <v/>
      </c>
      <c r="C69" s="141" t="str">
        <f>IF(D69&lt;&gt;"",MAX(C$3:$C68)+1,"")</f>
        <v/>
      </c>
      <c r="D69" s="115" t="str">
        <f>IF(LEN(Q69)&gt;1,IF(ISNUMBER(MATCH(Q69&amp;" ─ "&amp;P69, $D$2:D68,0)),"",P69&amp;" ─ "&amp;Q69),"")</f>
        <v/>
      </c>
      <c r="E69" s="117" t="str">
        <f>IF(F69&lt;&gt;"",MAX($E$3:E68)+1,"")</f>
        <v/>
      </c>
      <c r="F69" s="116" t="str">
        <f>IF(LEN(T69)&gt;1,IF(ISNUMBER(MATCH(T69&amp;" ─ "&amp;P69, $F$2:F68,0)),"",P69&amp;" ─ "&amp;T69),"")</f>
        <v/>
      </c>
      <c r="G69" s="93">
        <v>66</v>
      </c>
      <c r="H69" s="118" t="str">
        <f t="shared" si="179"/>
        <v/>
      </c>
      <c r="I69" s="119" t="str">
        <f>IF(ISNUMBER(SEARCH("─",H69,1)),MAX($I$3:I68)+1,"")</f>
        <v/>
      </c>
      <c r="M69" s="192" t="str">
        <f t="shared" si="98"/>
        <v/>
      </c>
      <c r="N69" s="142" t="str">
        <f t="shared" si="99"/>
        <v/>
      </c>
      <c r="O69" s="102" t="str">
        <f>IF(P69="","",MAX($O$3:O68)+1)</f>
        <v/>
      </c>
      <c r="P69" s="103" t="str">
        <f>IF(LEN(INDEX(Dashboard!B$6:B$505,ROW(P69)-ROW(P$3),1))&lt;=1,"",TRIM(INDEX(Dashboard!B$6:B$505,ROW(P69)-ROW(P$3),1)))</f>
        <v/>
      </c>
      <c r="Q69" s="104" t="str">
        <f t="shared" si="100"/>
        <v/>
      </c>
      <c r="R69" s="104" t="str">
        <f>IF(LEN(INDEX(Dashboard!D$6:D$505,ROW(R69)-ROW(R$3),1))&lt;=1,"",INDEX(Dashboard!D$6:D$505,ROW(R69)-ROW(R$3),1))</f>
        <v/>
      </c>
      <c r="S69" s="104" t="str">
        <f>IF(LEN(INDEX(Dashboard!E$6:E$505,ROW(S69)-ROW(S$3),1))&lt;=1,"",INDEX(Dashboard!E$6:E$505,ROW(S69)-ROW(S$3),1))</f>
        <v/>
      </c>
      <c r="T69" s="104" t="str">
        <f t="shared" si="101"/>
        <v/>
      </c>
      <c r="U69" s="104" t="str">
        <f t="shared" si="102"/>
        <v/>
      </c>
      <c r="V69" s="104" t="str">
        <f t="shared" si="103"/>
        <v/>
      </c>
      <c r="W69" s="106" t="str">
        <f t="shared" ref="W69:W132" si="181">IF(O69&lt;&gt;"",
IF(ISNUMBER(INDEX($W$4:$W$503,MATCH(P69,$U$4:$U$503,0),1)),INDEX($W$4:$W$503,MATCH(P69,$U$4:$U$503,0),1)-1,
IF(ISNUMBER(INDEX($W$4:$W$503,MATCH(P69,$V$4:$V$503,0),1)),INDEX($W$4:$W$503,MATCH(P69,$V$4:$V$503,0),1)-1,
"")),"")</f>
        <v/>
      </c>
      <c r="X69" s="106" t="str">
        <f t="shared" si="105"/>
        <v/>
      </c>
      <c r="Y69" s="106" t="str">
        <f t="shared" si="106"/>
        <v/>
      </c>
      <c r="Z69" s="106" t="str">
        <f t="shared" si="107"/>
        <v/>
      </c>
      <c r="AA69" s="106" t="str">
        <f t="shared" si="108"/>
        <v/>
      </c>
      <c r="AB69" s="106" t="str">
        <f t="shared" si="109"/>
        <v/>
      </c>
      <c r="AC69" s="106" t="str">
        <f t="shared" si="110"/>
        <v/>
      </c>
      <c r="AD69" s="106" t="str">
        <f t="shared" si="111"/>
        <v/>
      </c>
      <c r="AE69" s="106" t="str">
        <f t="shared" si="112"/>
        <v/>
      </c>
      <c r="AF69" s="106" t="str">
        <f t="shared" si="113"/>
        <v/>
      </c>
      <c r="AG69" s="106" t="str">
        <f t="shared" si="114"/>
        <v/>
      </c>
      <c r="AH69" s="106" t="str">
        <f t="shared" si="115"/>
        <v/>
      </c>
      <c r="AI69" s="106" t="str">
        <f t="shared" si="116"/>
        <v/>
      </c>
      <c r="AJ69" s="106" t="str">
        <f t="shared" si="117"/>
        <v/>
      </c>
      <c r="AK69" s="106" t="str">
        <f t="shared" si="118"/>
        <v/>
      </c>
      <c r="AL69" s="106" t="str">
        <f t="shared" si="119"/>
        <v/>
      </c>
      <c r="AM69" s="106" t="str">
        <f t="shared" si="120"/>
        <v/>
      </c>
      <c r="AN69" s="106" t="str">
        <f t="shared" si="121"/>
        <v/>
      </c>
      <c r="AO69" s="106" t="str">
        <f t="shared" si="122"/>
        <v/>
      </c>
      <c r="AP69" s="106" t="str">
        <f t="shared" si="123"/>
        <v/>
      </c>
      <c r="AQ69" s="106" t="str">
        <f t="shared" si="124"/>
        <v/>
      </c>
      <c r="AR69" s="106" t="str">
        <f t="shared" si="125"/>
        <v/>
      </c>
      <c r="AS69" s="106" t="str">
        <f t="shared" si="126"/>
        <v/>
      </c>
      <c r="AT69" s="106" t="str">
        <f t="shared" si="127"/>
        <v/>
      </c>
      <c r="AU69" s="106" t="str">
        <f t="shared" si="128"/>
        <v/>
      </c>
      <c r="AV69" s="106" t="str">
        <f t="shared" si="129"/>
        <v/>
      </c>
      <c r="AW69" s="106" t="str">
        <f t="shared" si="130"/>
        <v/>
      </c>
      <c r="AX69" s="106" t="str">
        <f t="shared" si="131"/>
        <v/>
      </c>
      <c r="AY69" s="106" t="str">
        <f t="shared" si="132"/>
        <v/>
      </c>
      <c r="AZ69" s="106" t="str">
        <f t="shared" si="133"/>
        <v/>
      </c>
      <c r="BA69" s="106" t="str">
        <f t="shared" si="134"/>
        <v/>
      </c>
      <c r="BB69" s="106" t="str">
        <f t="shared" si="135"/>
        <v/>
      </c>
      <c r="BC69" s="106" t="str">
        <f t="shared" si="136"/>
        <v/>
      </c>
      <c r="BD69" s="180" t="str">
        <f>IF(OR(P69="",BA69=""),"",IF(BB69="",MAX($BA$4:$BA$503)-BA69+1-COUNTIF($BA$4:BA69,BA69)/1000,INDEX($BD$4:$BD$503,BC69,1)-COUNTIF($BA$4:BA69,BA69)/1000000))</f>
        <v/>
      </c>
      <c r="BE69" s="181" t="str">
        <f t="shared" si="137"/>
        <v/>
      </c>
      <c r="BF69" s="181" t="str">
        <f>IFERROR(IF(BB69="",BD69-BE69*100,INDEX($BF$4:$BF$503,BC69,1)-COUNTIF($BA$4:BA69,BA69)/1000000),"")</f>
        <v/>
      </c>
      <c r="BG69" s="179" t="str">
        <f t="shared" si="138"/>
        <v/>
      </c>
      <c r="BI69" s="120" t="str">
        <f t="shared" si="160"/>
        <v/>
      </c>
      <c r="BJ69" s="121" t="str">
        <f t="shared" si="161"/>
        <v/>
      </c>
      <c r="BK69" s="122" t="str">
        <f t="shared" si="162"/>
        <v/>
      </c>
      <c r="BL69" s="122" t="str">
        <f t="shared" si="163"/>
        <v/>
      </c>
      <c r="BM69" s="122" t="str">
        <f t="shared" si="164"/>
        <v/>
      </c>
      <c r="BN69" s="122" t="str">
        <f t="shared" si="165"/>
        <v/>
      </c>
      <c r="BO69" s="122" t="str">
        <f t="shared" si="166"/>
        <v/>
      </c>
      <c r="BP69" s="123" t="str">
        <f t="shared" si="167"/>
        <v/>
      </c>
      <c r="BQ69" s="122" t="str">
        <f t="shared" si="168"/>
        <v/>
      </c>
      <c r="BR69" s="123" t="str">
        <f t="shared" si="169"/>
        <v/>
      </c>
      <c r="BS69" s="123" t="str">
        <f t="shared" si="170"/>
        <v/>
      </c>
      <c r="BU69" s="198" t="str">
        <f t="shared" si="139"/>
        <v>xxx</v>
      </c>
      <c r="BV69" s="193"/>
      <c r="BW69" s="193"/>
      <c r="BX69" s="193"/>
      <c r="BY69" s="193"/>
      <c r="BZ69" s="193"/>
      <c r="CA69" s="193"/>
      <c r="CB69" s="193"/>
      <c r="CC69" s="194"/>
      <c r="CD69" s="194"/>
      <c r="CE69" s="193"/>
      <c r="CF69" s="201">
        <f>IFERROR(IF(ISNUMBER(BV69), IF(ISNUMBER(MATCH(BV69,$BV$4:BV68,0)),INDEX($CF$4:CF68, MATCH(BV69,$BV$4:BV68,0),1),IF(AND(BR69="",INDEX($BR$4:$BR$503,BV69,1)=""),
IF(INDEX($BL$4:$BL$503,BV69,1)="",0,IFERROR(IF(INDEX($BR$4:$BR$503,BW69,1)="es",COUNTIF($BV$4:$BV$503,BW69),0),0)+IF(ISNUMBER(BV69),SUMIFS($CH$4:$CH$503,$BV$4:$BV$503,"&lt;&gt;"&amp;BV69,$BW$4:$BW$503,BV69),0)),0)),0),0)</f>
        <v>0</v>
      </c>
      <c r="CG69" s="193"/>
      <c r="CH69" s="193"/>
      <c r="CI69" s="193"/>
      <c r="CJ69" s="193"/>
      <c r="CK69" s="201">
        <f t="shared" ref="CK69:CK132" si="182">IF(BR69&lt;&gt;"",0,IF(IF(AND(BR70="s",BN70&lt;&gt;""),BN70&lt;&gt;BN69,FALSE),1,IF(BQ69="",1,IF(SUMIF($BQ$4:$BQ$503,BQ69,$BZ$4:$BZ$503)=0,0,1))))</f>
        <v>1</v>
      </c>
      <c r="CL69" s="193"/>
      <c r="CM69" s="193"/>
      <c r="CN69" s="193"/>
      <c r="CO69" s="193"/>
      <c r="CP69" s="193"/>
      <c r="CQ69" s="193"/>
      <c r="CR69" s="193"/>
      <c r="CT69" s="193"/>
      <c r="CU69" s="193"/>
      <c r="CV69" s="193"/>
      <c r="CW69" s="208"/>
      <c r="CX69" s="208"/>
      <c r="CY69" s="208"/>
      <c r="CZ69" s="208"/>
      <c r="DA69" s="193"/>
      <c r="DC69" s="133" t="str">
        <f>IF(MAX($DC$3:DC68)&lt;$I$2,MAX($DC$3:DC68)+1,"")</f>
        <v/>
      </c>
      <c r="DD69" s="131" t="str">
        <f t="shared" si="156"/>
        <v/>
      </c>
      <c r="DE69" s="131" t="str">
        <f t="shared" si="157"/>
        <v/>
      </c>
      <c r="DF69" s="134" t="str">
        <f t="shared" si="158"/>
        <v/>
      </c>
      <c r="DG69" s="132" t="str">
        <f t="shared" si="159"/>
        <v/>
      </c>
      <c r="DL69" s="107" t="str">
        <f>IF(DM69&lt;&gt;"",MAX($DL$3:DL68)+1,"")</f>
        <v/>
      </c>
      <c r="DM69" s="107" t="str">
        <f>IF(OR(INDEX(Photos!$B$3:$B$502,ROW(DM69)-ROW($DM$3),1)="", ISNUMBER(MATCH(INDEX(Photos!$B$3:$B$502,ROW(DM69)-ROW($DM$3),1),$BJ$4:$BJ$503,0))),"",INDEX(Photos!$B$3:$B$502,ROW(DM69)-ROW($DM$3),1) )</f>
        <v/>
      </c>
      <c r="DN69" s="107" t="str">
        <f t="shared" si="180"/>
        <v/>
      </c>
      <c r="DS69" s="112"/>
      <c r="DT69" s="112"/>
      <c r="DU69" s="111"/>
      <c r="DV69" s="111"/>
      <c r="DW69" s="145"/>
      <c r="DX69" s="111"/>
      <c r="DY69" s="111"/>
      <c r="DZ69" s="111"/>
      <c r="EA69" s="111"/>
      <c r="EB69" s="111"/>
    </row>
    <row r="70" spans="2:132" x14ac:dyDescent="0.25">
      <c r="B70" s="117" t="str">
        <f>IF(P70&lt;&gt;"",MAX(B$3:$B69)+1,"")</f>
        <v/>
      </c>
      <c r="C70" s="141" t="str">
        <f>IF(D70&lt;&gt;"",MAX(C$3:$C69)+1,"")</f>
        <v/>
      </c>
      <c r="D70" s="115" t="str">
        <f>IF(LEN(Q70)&gt;1,IF(ISNUMBER(MATCH(Q70&amp;" ─ "&amp;P70, $D$2:D69,0)),"",P70&amp;" ─ "&amp;Q70),"")</f>
        <v/>
      </c>
      <c r="E70" s="117" t="str">
        <f>IF(F70&lt;&gt;"",MAX($E$3:E69)+1,"")</f>
        <v/>
      </c>
      <c r="F70" s="116" t="str">
        <f>IF(LEN(T70)&gt;1,IF(ISNUMBER(MATCH(T70&amp;" ─ "&amp;P70, $F$2:F69,0)),"",P70&amp;" ─ "&amp;T70),"")</f>
        <v/>
      </c>
      <c r="G70" s="93">
        <v>67</v>
      </c>
      <c r="H70" s="118" t="str">
        <f t="shared" si="179"/>
        <v/>
      </c>
      <c r="I70" s="119" t="str">
        <f>IF(ISNUMBER(SEARCH("─",H70,1)),MAX($I$3:I69)+1,"")</f>
        <v/>
      </c>
      <c r="M70" s="192" t="str">
        <f t="shared" ref="M70:M133" si="183">IF(P70="","",IF(AND(ISNUMBER(MATCH(P70,$K$4:$K$503,0)),K70=""),INDEX($P$4:$P$503,MATCH(P70,$K$4:$K$503,0),1),""))</f>
        <v/>
      </c>
      <c r="N70" s="142" t="str">
        <f t="shared" ref="N70:N133" si="184">IF(P70="","",IF(AND(ISNUMBER(MATCH(P70,$L$4:$L$503,0)),L70=""),INDEX($P$4:$P$503,MATCH(P70,$L$4:$L$503,0),1),""))</f>
        <v/>
      </c>
      <c r="O70" s="102" t="str">
        <f>IF(P70="","",MAX($O$3:O69)+1)</f>
        <v/>
      </c>
      <c r="P70" s="103" t="str">
        <f>IF(LEN(INDEX(Dashboard!B$6:B$505,ROW(P70)-ROW(P$3),1))&lt;=1,"",TRIM(INDEX(Dashboard!B$6:B$505,ROW(P70)-ROW(P$3),1)))</f>
        <v/>
      </c>
      <c r="Q70" s="104" t="str">
        <f t="shared" ref="Q70:Q133" si="185">IF(K70="",M70,K70)</f>
        <v/>
      </c>
      <c r="R70" s="104" t="str">
        <f>IF(LEN(INDEX(Dashboard!D$6:D$505,ROW(R70)-ROW(R$3),1))&lt;=1,"",INDEX(Dashboard!D$6:D$505,ROW(R70)-ROW(R$3),1))</f>
        <v/>
      </c>
      <c r="S70" s="104" t="str">
        <f>IF(LEN(INDEX(Dashboard!E$6:E$505,ROW(S70)-ROW(S$3),1))&lt;=1,"",INDEX(Dashboard!E$6:E$505,ROW(S70)-ROW(S$3),1))</f>
        <v/>
      </c>
      <c r="T70" s="104" t="str">
        <f t="shared" ref="T70:T133" si="186">IF(L70="",N70,L70)</f>
        <v/>
      </c>
      <c r="U70" s="104" t="str">
        <f t="shared" ref="U70:U133" si="187">IF(LEN(R70)&gt;1,IF(ISNUMBER(SEARCH("─",R70,1)),TRIM(LEFT(R70,SEARCH("─",R70,1)-1)), TRIM(R70)),"")</f>
        <v/>
      </c>
      <c r="V70" s="104" t="str">
        <f t="shared" ref="V70:V133" si="188">IF(LEN(R70)&gt;1,IF(ISNUMBER(SEARCH("─",R70,1)),TRIM(RIGHT(R70,LEN(R70)-SEARCH("─",R70,1))), ""),"")</f>
        <v/>
      </c>
      <c r="W70" s="106" t="str">
        <f t="shared" si="181"/>
        <v/>
      </c>
      <c r="X70" s="106" t="str">
        <f t="shared" ref="X70:X133" si="189">IF(O70&lt;&gt;"",
IF(ISNUMBER(INDEX($X$4:$X$503,MATCH(U70,$P$4:$P$503,0),1)),INDEX($X$4:$X$503,MATCH(U70,$P$4:$P$503,0),1)+1,
IF(ISNUMBER(INDEX($X$4:$X$503,MATCH(V70,$P$4:$P$503,0),1)),INDEX($X$4:$X$503,MATCH(V70,$P$4:$P$503,0),1)+1,
"")),"")</f>
        <v/>
      </c>
      <c r="Y70" s="106" t="str">
        <f t="shared" ref="Y70:Y133" si="190">IF(LEN(P70)&gt;1,IFERROR(IF(Q70&lt;&gt;"",INDEX($X$4:$X$503,MATCH(P70,$Q$4:$Q$503,0),1),IF(T70&lt;&gt;"",INDEX($X$4:$X$503,MATCH(P70,$T$4:$T$503,0),1),"")),""),"")</f>
        <v/>
      </c>
      <c r="Z70" s="106" t="str">
        <f t="shared" ref="Z70:Z133" si="191">IF(OR(ISNUMBER(W70),ISNUMBER(X70),ISNUMBER(Y70)),MIN(W70:Y70),"")</f>
        <v/>
      </c>
      <c r="AA70" s="106" t="str">
        <f t="shared" ref="AA70:AA133" si="192">IF(LEN(P70)&gt;1,IFERROR(INDEX($Z$4:$Z$503,MATCH(P70,$U$4:$U$503,0),1)-1,""),"")</f>
        <v/>
      </c>
      <c r="AB70" s="106" t="str">
        <f t="shared" ref="AB70:AB133" si="193">IF(OR(ISNUMBER(Z70),ISNUMBER(AA70)),MIN(Z70:AA70),"")</f>
        <v/>
      </c>
      <c r="AC70" s="106" t="str">
        <f t="shared" ref="AC70:AC133" si="194">IF(LEN(P70)&gt;1,IFERROR(IF(Q70&lt;&gt;"",INDEX($AB$4:$AB$503,MATCH(P70,$Q$4:$Q$503,0),1),IF(T70&lt;&gt;"",INDEX($AB$4:$AB$503,MATCH(P70,$T$4:$T$503,0),1),"")),""),"")</f>
        <v/>
      </c>
      <c r="AD70" s="106" t="str">
        <f t="shared" ref="AD70:AD133" si="195">IF(OR(ISNUMBER(AB70),ISNUMBER(AC70)),MIN(AB70:AC70),"")</f>
        <v/>
      </c>
      <c r="AE70" s="106" t="str">
        <f t="shared" ref="AE70:AE133" si="196">IF(LEN(U70)&gt;1,IFERROR(INDEX($AD$4:$AD$503,MATCH(U70,$P$4:$P$503,0),1)+1,IFERROR(INDEX($AD$4:$AD$503,MATCH(V70,$P$4:$P$503,0),1)+1,"")),"")</f>
        <v/>
      </c>
      <c r="AF70" s="106" t="str">
        <f t="shared" ref="AF70:AF133" si="197">IF(OR(ISNUMBER(AD70),ISNUMBER(AE70)),MIN(AD70:AE70),"")</f>
        <v/>
      </c>
      <c r="AG70" s="106" t="str">
        <f t="shared" ref="AG70:AG133" si="198">IF(LEN(P70)&gt;1,IFERROR(IF(Q70&lt;&gt;"",INDEX($AF$4:$AF$503,MATCH(P70,$Q$4:$Q$503,0),1),IF(T70&lt;&gt;"",INDEX($AF$4:$AF$503,MATCH(P70,$T$4:$T$503,0),1),"")),""),"")</f>
        <v/>
      </c>
      <c r="AH70" s="106" t="str">
        <f t="shared" ref="AH70:AH133" si="199">IF(OR(ISNUMBER(AF70),ISNUMBER(AG70)),MIN(AF70:AG70),"")</f>
        <v/>
      </c>
      <c r="AI70" s="106" t="str">
        <f t="shared" ref="AI70:AI133" si="200">IF(LEN(P70)&gt;1,IFERROR(INDEX($AH$4:$AH$503,MATCH(P70,$U$4:$U$503,0),1)-1,""),"")</f>
        <v/>
      </c>
      <c r="AJ70" s="106" t="str">
        <f t="shared" ref="AJ70:AJ133" si="201">IF(OR(ISNUMBER(AH70),ISNUMBER(AI70)),MIN(AH70:AI70),"")</f>
        <v/>
      </c>
      <c r="AK70" s="106" t="str">
        <f t="shared" ref="AK70:AK133" si="202">IF(LEN(U70)&gt;1,IFERROR(INDEX($AJ$4:$AJ$503,MATCH(U70,$P$4:$P$503,0),1)+1,IFERROR(INDEX($AJ$4:$AJ$503,MATCH(V70,$P$4:$P$503,0),1)+1,"")),"")</f>
        <v/>
      </c>
      <c r="AL70" s="106" t="str">
        <f t="shared" ref="AL70:AL133" si="203">IF(OR(ISNUMBER(AJ70),ISNUMBER(AK70)),MIN(AJ70:AK70),"")</f>
        <v/>
      </c>
      <c r="AM70" s="106" t="str">
        <f t="shared" ref="AM70:AM133" si="204">IF(LEN(P70)&gt;1,IFERROR(IF(Q70&lt;&gt;"",INDEX($AL$4:$AL$503,MATCH(P70,$Q$4:$Q$503,0),1),IF(T70&lt;&gt;"",INDEX($AL$4:$AL$503,MATCH(P70,$T$4:$T$503,0),1),"")),""),"")</f>
        <v/>
      </c>
      <c r="AN70" s="106" t="str">
        <f t="shared" ref="AN70:AN133" si="205">IF(OR(ISNUMBER(AL70),ISNUMBER(AM70)),MIN(AL70:AM70),"")</f>
        <v/>
      </c>
      <c r="AO70" s="106" t="str">
        <f t="shared" ref="AO70:AO133" si="206">IF(LEN(P70)&gt;1,IFERROR(INDEX($AN$4:$AN$503,MATCH(P70,$U$4:$U$503,0),1)-1,""),"")</f>
        <v/>
      </c>
      <c r="AP70" s="106" t="str">
        <f t="shared" ref="AP70:AP133" si="207">IF(OR(ISNUMBER(AN70),ISNUMBER(AO70)),MIN(AN70:AO70),"")</f>
        <v/>
      </c>
      <c r="AQ70" s="106" t="str">
        <f t="shared" ref="AQ70:AQ133" si="208">IF(LEN(U70)&gt;1,IFERROR(INDEX($AP$4:$AP$503,MATCH(U70,$P$4:$P$503,0),1)+1,IFERROR(INDEX($AP$4:$AP$503,MATCH(V70,$P$4:$P$503,0),1)+1,"")),"")</f>
        <v/>
      </c>
      <c r="AR70" s="106" t="str">
        <f t="shared" ref="AR70:AR133" si="209">IF(OR(ISNUMBER(AP70),ISNUMBER(AQ70)),MIN(AP70:AQ70),"")</f>
        <v/>
      </c>
      <c r="AS70" s="106" t="str">
        <f t="shared" ref="AS70:AS133" si="210">IF(LEN(P70)&gt;1,IFERROR(IF(Q70&lt;&gt;"",INDEX($AR$4:$AR$503,MATCH(P70,$Q$4:$Q$503,0),1),IF(T70&lt;&gt;"",INDEX($AR$4:$AR$503,MATCH(P70,$T$4:$T$503,0),1),"")),""),"")</f>
        <v/>
      </c>
      <c r="AT70" s="106" t="str">
        <f t="shared" ref="AT70:AT133" si="211">IF(OR(ISNUMBER(AR70),ISNUMBER(AS70)),MIN(AR70:AS70),"")</f>
        <v/>
      </c>
      <c r="AU70" s="106" t="str">
        <f t="shared" ref="AU70:AU133" si="212">IF(LEN(P70)&gt;1,IFERROR(INDEX($AT$4:$AT$503,MATCH(P70,$U$4:$U$503,0),1)-1,""),"")</f>
        <v/>
      </c>
      <c r="AV70" s="106" t="str">
        <f t="shared" ref="AV70:AV133" si="213">IF(OR(ISNUMBER(AT70),ISNUMBER(AU70)),MIN(AT70:AU70),"")</f>
        <v/>
      </c>
      <c r="AW70" s="106" t="str">
        <f t="shared" ref="AW70:AW133" si="214">IF(LEN(U70)&gt;1,IFERROR(INDEX($AV$4:$AV$503,MATCH(U70,$P$4:$P$503,0),1)+1,IFERROR(INDEX($AV$4:$AV$503,MATCH(V70,$P$4:$P$503,0),1)+1,"")),"")</f>
        <v/>
      </c>
      <c r="AX70" s="106" t="str">
        <f t="shared" ref="AX70:AX133" si="215">IF(OR(ISNUMBER(AV70),ISNUMBER(AW70)),MIN(AV70:AW70),"")</f>
        <v/>
      </c>
      <c r="AY70" s="106" t="str">
        <f t="shared" ref="AY70:AY133" si="216">IF(LEN(P70)&gt;1,IFERROR(IF(Q70&lt;&gt;"",INDEX($AX$4:$AX$503,MATCH(P70,$Q$4:$Q$503,0),1),IF(T70&lt;&gt;"",INDEX($AX$4:$AX$503,MATCH(P70,$T$4:$T$503,0),1),"")),""),"")</f>
        <v/>
      </c>
      <c r="AZ70" s="106" t="str">
        <f t="shared" ref="AZ70:AZ133" si="217">IF(OR(ISNUMBER(AX70),ISNUMBER(AY70)),MIN(AX70:AY70),"")</f>
        <v/>
      </c>
      <c r="BA70" s="106" t="str">
        <f t="shared" ref="BA70:BA133" si="218">IF(AZ70="","",AZ70-$BA$2)</f>
        <v/>
      </c>
      <c r="BB70" s="106" t="str">
        <f t="shared" ref="BB70:BB133" si="219">IF(AND(ISNUMBER(INDEX($W$4:$W$503,MATCH(Q70,allNames,0),1)),ISNUMBER(INDEX($W$4:$W$503,MATCH(P70,$Q$4:$Q$503,0),1)),AA70=""),"s",INDEX($X$2:$AZ$2,1,MATCH(AZ70,X70:AY70,0)))</f>
        <v/>
      </c>
      <c r="BC70" s="106" t="str">
        <f t="shared" ref="BC70:BC133" si="220">IF(BB70="","",IF(Q70&lt;&gt;"",MATCH(Q70,$P$4:$P$503,0),MATCH(T70,$P$4:$P$503,0)))</f>
        <v/>
      </c>
      <c r="BD70" s="180" t="str">
        <f>IF(OR(P70="",BA70=""),"",IF(BB70="",MAX($BA$4:$BA$503)-BA70+1-COUNTIF($BA$4:BA70,BA70)/1000,INDEX($BD$4:$BD$503,BC70,1)-COUNTIF($BA$4:BA70,BA70)/1000000))</f>
        <v/>
      </c>
      <c r="BE70" s="181" t="str">
        <f t="shared" ref="BE70:BE133" si="221">IFERROR(RANK(BD70,$BD$4:$BD$503,0),"")</f>
        <v/>
      </c>
      <c r="BF70" s="181" t="str">
        <f>IFERROR(IF(BB70="",BD70-BE70*100,INDEX($BF$4:$BF$503,BC70,1)-COUNTIF($BA$4:BA70,BA70)/1000000),"")</f>
        <v/>
      </c>
      <c r="BG70" s="179" t="str">
        <f t="shared" ref="BG70:BG133" si="222">IFERROR(RANK(BF70,$BF$4:$BF$503,0),"")</f>
        <v/>
      </c>
      <c r="BI70" s="120" t="str">
        <f t="shared" si="160"/>
        <v/>
      </c>
      <c r="BJ70" s="121" t="str">
        <f t="shared" si="161"/>
        <v/>
      </c>
      <c r="BK70" s="122" t="str">
        <f t="shared" si="162"/>
        <v/>
      </c>
      <c r="BL70" s="122" t="str">
        <f t="shared" si="163"/>
        <v/>
      </c>
      <c r="BM70" s="122" t="str">
        <f t="shared" si="164"/>
        <v/>
      </c>
      <c r="BN70" s="122" t="str">
        <f t="shared" si="165"/>
        <v/>
      </c>
      <c r="BO70" s="122" t="str">
        <f t="shared" si="166"/>
        <v/>
      </c>
      <c r="BP70" s="123" t="str">
        <f t="shared" si="167"/>
        <v/>
      </c>
      <c r="BQ70" s="122" t="str">
        <f t="shared" si="168"/>
        <v/>
      </c>
      <c r="BR70" s="123" t="str">
        <f t="shared" si="169"/>
        <v/>
      </c>
      <c r="BS70" s="123" t="str">
        <f t="shared" si="170"/>
        <v/>
      </c>
      <c r="BU70" s="198" t="str">
        <f t="shared" ref="BU70:BU133" si="223">IF(BI70="","xxx",ROW(BU70)-3)</f>
        <v>xxx</v>
      </c>
      <c r="BV70" s="193"/>
      <c r="BW70" s="193"/>
      <c r="BX70" s="193"/>
      <c r="BY70" s="193"/>
      <c r="BZ70" s="193"/>
      <c r="CA70" s="193"/>
      <c r="CB70" s="193"/>
      <c r="CC70" s="194"/>
      <c r="CD70" s="194"/>
      <c r="CE70" s="193"/>
      <c r="CF70" s="201">
        <f>IFERROR(IF(ISNUMBER(BV70), IF(ISNUMBER(MATCH(BV70,$BV$4:BV69,0)),INDEX($CF$4:CF69, MATCH(BV70,$BV$4:BV69,0),1),IF(AND(BR70="",INDEX($BR$4:$BR$503,BV70,1)=""),
IF(INDEX($BL$4:$BL$503,BV70,1)="",0,IFERROR(IF(INDEX($BR$4:$BR$503,BW70,1)="es",COUNTIF($BV$4:$BV$503,BW70),0),0)+IF(ISNUMBER(BV70),SUMIFS($CH$4:$CH$503,$BV$4:$BV$503,"&lt;&gt;"&amp;BV70,$BW$4:$BW$503,BV70),0)),0)),0),0)</f>
        <v>0</v>
      </c>
      <c r="CG70" s="193"/>
      <c r="CH70" s="193"/>
      <c r="CI70" s="193"/>
      <c r="CJ70" s="193"/>
      <c r="CK70" s="201">
        <f t="shared" si="182"/>
        <v>1</v>
      </c>
      <c r="CL70" s="193"/>
      <c r="CM70" s="193"/>
      <c r="CN70" s="193"/>
      <c r="CO70" s="193"/>
      <c r="CP70" s="193"/>
      <c r="CQ70" s="193"/>
      <c r="CR70" s="193"/>
      <c r="CT70" s="193"/>
      <c r="CU70" s="193"/>
      <c r="CV70" s="193"/>
      <c r="CW70" s="208"/>
      <c r="CX70" s="208"/>
      <c r="CY70" s="208"/>
      <c r="CZ70" s="208"/>
      <c r="DA70" s="193"/>
      <c r="DC70" s="133" t="str">
        <f>IF(MAX($DC$3:DC69)&lt;$I$2,MAX($DC$3:DC69)+1,"")</f>
        <v/>
      </c>
      <c r="DD70" s="131" t="str">
        <f t="shared" ref="DD70:DD133" si="224">IF(DC70&lt;&gt;"",INDEX($H$4:$H$1003,MATCH(DC70,$I$4:$I$1003,0),1),"")</f>
        <v/>
      </c>
      <c r="DE70" s="131" t="str">
        <f t="shared" ref="DE70:DE133" si="225">IF(DC70="","",TRIM(LEFT(DD70,SEARCH("─",DD70,1)-1)))</f>
        <v/>
      </c>
      <c r="DF70" s="134" t="str">
        <f t="shared" ref="DF70:DF133" si="226">IF(DC70="","",TRIM(RIGHT(DD70,LEN(DD70)-SEARCH("─",DD70,1))))</f>
        <v/>
      </c>
      <c r="DG70" s="132" t="str">
        <f t="shared" ref="DG70:DG133" si="227">IF(DD70="","",IF(ISNUMBER(MATCH(DD70,$F$4:$F$503,0)),"e",""))</f>
        <v/>
      </c>
      <c r="DL70" s="107" t="str">
        <f>IF(DM70&lt;&gt;"",MAX($DL$3:DL69)+1,"")</f>
        <v/>
      </c>
      <c r="DM70" s="107" t="str">
        <f>IF(OR(INDEX(Photos!$B$3:$B$502,ROW(DM70)-ROW($DM$3),1)="", ISNUMBER(MATCH(INDEX(Photos!$B$3:$B$502,ROW(DM70)-ROW($DM$3),1),$BJ$4:$BJ$503,0))),"",INDEX(Photos!$B$3:$B$502,ROW(DM70)-ROW($DM$3),1) )</f>
        <v/>
      </c>
      <c r="DN70" s="107" t="str">
        <f t="shared" si="180"/>
        <v/>
      </c>
      <c r="DS70" s="112"/>
      <c r="DT70" s="112"/>
      <c r="DU70" s="111"/>
      <c r="DV70" s="111"/>
      <c r="DW70" s="145"/>
      <c r="DX70" s="111"/>
      <c r="DY70" s="111"/>
      <c r="DZ70" s="111"/>
      <c r="EA70" s="111"/>
      <c r="EB70" s="111"/>
    </row>
    <row r="71" spans="2:132" x14ac:dyDescent="0.25">
      <c r="B71" s="117" t="str">
        <f>IF(P71&lt;&gt;"",MAX(B$3:$B70)+1,"")</f>
        <v/>
      </c>
      <c r="C71" s="141" t="str">
        <f>IF(D71&lt;&gt;"",MAX(C$3:$C70)+1,"")</f>
        <v/>
      </c>
      <c r="D71" s="115" t="str">
        <f>IF(LEN(Q71)&gt;1,IF(ISNUMBER(MATCH(Q71&amp;" ─ "&amp;P71, $D$2:D70,0)),"",P71&amp;" ─ "&amp;Q71),"")</f>
        <v/>
      </c>
      <c r="E71" s="117" t="str">
        <f>IF(F71&lt;&gt;"",MAX($E$3:E70)+1,"")</f>
        <v/>
      </c>
      <c r="F71" s="116" t="str">
        <f>IF(LEN(T71)&gt;1,IF(ISNUMBER(MATCH(T71&amp;" ─ "&amp;P71, $F$2:F70,0)),"",P71&amp;" ─ "&amp;T71),"")</f>
        <v/>
      </c>
      <c r="G71" s="93">
        <v>68</v>
      </c>
      <c r="H71" s="118" t="str">
        <f t="shared" si="179"/>
        <v/>
      </c>
      <c r="I71" s="119" t="str">
        <f>IF(ISNUMBER(SEARCH("─",H71,1)),MAX($I$3:I70)+1,"")</f>
        <v/>
      </c>
      <c r="M71" s="192" t="str">
        <f t="shared" si="183"/>
        <v/>
      </c>
      <c r="N71" s="142" t="str">
        <f t="shared" si="184"/>
        <v/>
      </c>
      <c r="O71" s="102" t="str">
        <f>IF(P71="","",MAX($O$3:O70)+1)</f>
        <v/>
      </c>
      <c r="P71" s="103" t="str">
        <f>IF(LEN(INDEX(Dashboard!B$6:B$505,ROW(P71)-ROW(P$3),1))&lt;=1,"",TRIM(INDEX(Dashboard!B$6:B$505,ROW(P71)-ROW(P$3),1)))</f>
        <v/>
      </c>
      <c r="Q71" s="104" t="str">
        <f t="shared" si="185"/>
        <v/>
      </c>
      <c r="R71" s="104" t="str">
        <f>IF(LEN(INDEX(Dashboard!D$6:D$505,ROW(R71)-ROW(R$3),1))&lt;=1,"",INDEX(Dashboard!D$6:D$505,ROW(R71)-ROW(R$3),1))</f>
        <v/>
      </c>
      <c r="S71" s="104" t="str">
        <f>IF(LEN(INDEX(Dashboard!E$6:E$505,ROW(S71)-ROW(S$3),1))&lt;=1,"",INDEX(Dashboard!E$6:E$505,ROW(S71)-ROW(S$3),1))</f>
        <v/>
      </c>
      <c r="T71" s="104" t="str">
        <f t="shared" si="186"/>
        <v/>
      </c>
      <c r="U71" s="104" t="str">
        <f t="shared" si="187"/>
        <v/>
      </c>
      <c r="V71" s="104" t="str">
        <f t="shared" si="188"/>
        <v/>
      </c>
      <c r="W71" s="106" t="str">
        <f t="shared" si="181"/>
        <v/>
      </c>
      <c r="X71" s="106" t="str">
        <f t="shared" si="189"/>
        <v/>
      </c>
      <c r="Y71" s="106" t="str">
        <f t="shared" si="190"/>
        <v/>
      </c>
      <c r="Z71" s="106" t="str">
        <f t="shared" si="191"/>
        <v/>
      </c>
      <c r="AA71" s="106" t="str">
        <f t="shared" si="192"/>
        <v/>
      </c>
      <c r="AB71" s="106" t="str">
        <f t="shared" si="193"/>
        <v/>
      </c>
      <c r="AC71" s="106" t="str">
        <f t="shared" si="194"/>
        <v/>
      </c>
      <c r="AD71" s="106" t="str">
        <f t="shared" si="195"/>
        <v/>
      </c>
      <c r="AE71" s="106" t="str">
        <f t="shared" si="196"/>
        <v/>
      </c>
      <c r="AF71" s="106" t="str">
        <f t="shared" si="197"/>
        <v/>
      </c>
      <c r="AG71" s="106" t="str">
        <f t="shared" si="198"/>
        <v/>
      </c>
      <c r="AH71" s="106" t="str">
        <f t="shared" si="199"/>
        <v/>
      </c>
      <c r="AI71" s="106" t="str">
        <f t="shared" si="200"/>
        <v/>
      </c>
      <c r="AJ71" s="106" t="str">
        <f t="shared" si="201"/>
        <v/>
      </c>
      <c r="AK71" s="106" t="str">
        <f t="shared" si="202"/>
        <v/>
      </c>
      <c r="AL71" s="106" t="str">
        <f t="shared" si="203"/>
        <v/>
      </c>
      <c r="AM71" s="106" t="str">
        <f t="shared" si="204"/>
        <v/>
      </c>
      <c r="AN71" s="106" t="str">
        <f t="shared" si="205"/>
        <v/>
      </c>
      <c r="AO71" s="106" t="str">
        <f t="shared" si="206"/>
        <v/>
      </c>
      <c r="AP71" s="106" t="str">
        <f t="shared" si="207"/>
        <v/>
      </c>
      <c r="AQ71" s="106" t="str">
        <f t="shared" si="208"/>
        <v/>
      </c>
      <c r="AR71" s="106" t="str">
        <f t="shared" si="209"/>
        <v/>
      </c>
      <c r="AS71" s="106" t="str">
        <f t="shared" si="210"/>
        <v/>
      </c>
      <c r="AT71" s="106" t="str">
        <f t="shared" si="211"/>
        <v/>
      </c>
      <c r="AU71" s="106" t="str">
        <f t="shared" si="212"/>
        <v/>
      </c>
      <c r="AV71" s="106" t="str">
        <f t="shared" si="213"/>
        <v/>
      </c>
      <c r="AW71" s="106" t="str">
        <f t="shared" si="214"/>
        <v/>
      </c>
      <c r="AX71" s="106" t="str">
        <f t="shared" si="215"/>
        <v/>
      </c>
      <c r="AY71" s="106" t="str">
        <f t="shared" si="216"/>
        <v/>
      </c>
      <c r="AZ71" s="106" t="str">
        <f t="shared" si="217"/>
        <v/>
      </c>
      <c r="BA71" s="106" t="str">
        <f t="shared" si="218"/>
        <v/>
      </c>
      <c r="BB71" s="106" t="str">
        <f t="shared" si="219"/>
        <v/>
      </c>
      <c r="BC71" s="106" t="str">
        <f t="shared" si="220"/>
        <v/>
      </c>
      <c r="BD71" s="180" t="str">
        <f>IF(OR(P71="",BA71=""),"",IF(BB71="",MAX($BA$4:$BA$503)-BA71+1-COUNTIF($BA$4:BA71,BA71)/1000,INDEX($BD$4:$BD$503,BC71,1)-COUNTIF($BA$4:BA71,BA71)/1000000))</f>
        <v/>
      </c>
      <c r="BE71" s="181" t="str">
        <f t="shared" si="221"/>
        <v/>
      </c>
      <c r="BF71" s="181" t="str">
        <f>IFERROR(IF(BB71="",BD71-BE71*100,INDEX($BF$4:$BF$503,BC71,1)-COUNTIF($BA$4:BA71,BA71)/1000000),"")</f>
        <v/>
      </c>
      <c r="BG71" s="179" t="str">
        <f t="shared" si="222"/>
        <v/>
      </c>
      <c r="BI71" s="120" t="str">
        <f t="shared" ref="BI71:BI134" si="228">IFERROR(MATCH(ROW(BJ71)-ROW($BJ$3),$BG$4:$BG$503,0),"")</f>
        <v/>
      </c>
      <c r="BJ71" s="121" t="str">
        <f t="shared" ref="BJ71:BJ134" si="229" xml:space="preserve"> IF(BI71="","",INDEX($P$4:$P$503,$BI71,1))</f>
        <v/>
      </c>
      <c r="BK71" s="122" t="str">
        <f t="shared" ref="BK71:BK134" si="230">IF(BI71="","",INDEX($Q$4:$Q$503,$BI71,1))</f>
        <v/>
      </c>
      <c r="BL71" s="122" t="str">
        <f t="shared" ref="BL71:BL134" si="231">IF(BJ71="","",INDEX($T$4:$T$503,$BI71,1))</f>
        <v/>
      </c>
      <c r="BM71" s="122" t="str">
        <f t="shared" ref="BM71:BM134" si="232">IF(BJ71="","",INDEX($S$4:$S$503,$BI71,1))</f>
        <v/>
      </c>
      <c r="BN71" s="122" t="str">
        <f t="shared" ref="BN71:BN134" si="233">IFERROR(IF(BI71="","",IF(INDEX($BR$4:$BR$503,MATCH(INDEX($U$4:$U$503,$BI71,1),$BJ$4:$BJ$503,0),1)="s",INDEX($V$4:$V$503,$BI71,1),INDEX($U$4:$U$503,$BI71,1))),"")</f>
        <v/>
      </c>
      <c r="BO71" s="122" t="str">
        <f t="shared" ref="BO71:BO134" si="234">IFERROR(IF(BI71="","",IF(OR(INDEX($BR$4:$BR$503,MATCH(INDEX($V$4:$V$503,$BI71,1),$BJ$4:$BJ$503,0),1)="s",INDEX($V$4:$V$503,$BI71,1)&lt;&gt;BN71), INDEX($V$4:$V$503,$BI71,1),  INDEX($U$4:$U$503,$BI71,1))),"")</f>
        <v/>
      </c>
      <c r="BP71" s="123" t="str">
        <f t="shared" ref="BP71:BP134" si="235" xml:space="preserve"> IF(BI71="","",COUNTA(BN71:BO71)-COUNTIF(BN71:BO71,""))</f>
        <v/>
      </c>
      <c r="BQ71" s="122" t="str">
        <f t="shared" ref="BQ71:BQ134" si="236" xml:space="preserve"> IF(BI71="","",IF(BR71="",IF(AND(BN71="", BO71&lt;&gt;""),INDEX($BJ$4:$BJ$503,MATCH(BO71,$BK$4:$BK$503,0),1),IF(AND(INDEX($BR$4:$BR$503,MATCH(BN71,$BJ$4:$BJ$503,0),1)&lt;&gt;"",BO71&lt;&gt;""), BO71,BN71)),INDEX($BN$4:$BN$503,MATCH(BK71,$BJ$4:$BJ$503,0),1)))</f>
        <v/>
      </c>
      <c r="BR71" s="123" t="str">
        <f t="shared" ref="BR71:BR134" si="237">IF(BI71="","",IF(AND(BK71="",INDEX($BB$4:$BB$503,$BI71,1)="s"),IF(INDEX($BB$4:$BB$503,INDEX($BI$4:$BI$503,MATCH(BL71,$BJ$4:$BJ$503,0),1),1)="s","ess","es"),INDEX($BB$4:$BB$503,$BI71,1)))</f>
        <v/>
      </c>
      <c r="BS71" s="123" t="str">
        <f t="shared" ref="BS71:BS134" si="238">IFERROR(IF(AND(BV71="xxx",BY71&gt;1,BR71=""),IF(MATCH(INDEX($BQ$4:$BQ$503,MATCH(BJ71,$BN$4:$BN$503,0),1),$BJ$4:$BJ$503,0)=(ROW(BS71)-3),"x",MATCH(INDEX($BQ$4:$BQ$503,MATCH(BJ71,$BN$4:$BN$503,0),1),$BJ$4:$BJ$503,0)),""),BW71)</f>
        <v/>
      </c>
      <c r="BU71" s="198" t="str">
        <f t="shared" si="223"/>
        <v>xxx</v>
      </c>
      <c r="BV71" s="193"/>
      <c r="BW71" s="193"/>
      <c r="BX71" s="193"/>
      <c r="BY71" s="193"/>
      <c r="BZ71" s="193"/>
      <c r="CA71" s="193"/>
      <c r="CB71" s="193"/>
      <c r="CC71" s="194"/>
      <c r="CD71" s="194"/>
      <c r="CE71" s="193"/>
      <c r="CF71" s="201">
        <f>IFERROR(IF(ISNUMBER(BV71), IF(ISNUMBER(MATCH(BV71,$BV$4:BV70,0)),INDEX($CF$4:CF70, MATCH(BV71,$BV$4:BV70,0),1),IF(AND(BR71="",INDEX($BR$4:$BR$503,BV71,1)=""),
IF(INDEX($BL$4:$BL$503,BV71,1)="",0,IFERROR(IF(INDEX($BR$4:$BR$503,BW71,1)="es",COUNTIF($BV$4:$BV$503,BW71),0),0)+IF(ISNUMBER(BV71),SUMIFS($CH$4:$CH$503,$BV$4:$BV$503,"&lt;&gt;"&amp;BV71,$BW$4:$BW$503,BV71),0)),0)),0),0)</f>
        <v>0</v>
      </c>
      <c r="CG71" s="193"/>
      <c r="CH71" s="193"/>
      <c r="CI71" s="193"/>
      <c r="CJ71" s="193"/>
      <c r="CK71" s="201">
        <f t="shared" si="182"/>
        <v>1</v>
      </c>
      <c r="CL71" s="193"/>
      <c r="CM71" s="193"/>
      <c r="CN71" s="193"/>
      <c r="CO71" s="193"/>
      <c r="CP71" s="193"/>
      <c r="CQ71" s="193"/>
      <c r="CR71" s="193"/>
      <c r="CT71" s="193"/>
      <c r="CU71" s="193"/>
      <c r="CV71" s="193"/>
      <c r="CW71" s="208"/>
      <c r="CX71" s="208"/>
      <c r="CY71" s="208"/>
      <c r="CZ71" s="208"/>
      <c r="DA71" s="193"/>
      <c r="DC71" s="133" t="str">
        <f>IF(MAX($DC$3:DC70)&lt;$I$2,MAX($DC$3:DC70)+1,"")</f>
        <v/>
      </c>
      <c r="DD71" s="131" t="str">
        <f t="shared" si="224"/>
        <v/>
      </c>
      <c r="DE71" s="131" t="str">
        <f t="shared" si="225"/>
        <v/>
      </c>
      <c r="DF71" s="134" t="str">
        <f t="shared" si="226"/>
        <v/>
      </c>
      <c r="DG71" s="132" t="str">
        <f t="shared" si="227"/>
        <v/>
      </c>
      <c r="DL71" s="107" t="str">
        <f>IF(DM71&lt;&gt;"",MAX($DL$3:DL70)+1,"")</f>
        <v/>
      </c>
      <c r="DM71" s="107" t="str">
        <f>IF(OR(INDEX(Photos!$B$3:$B$502,ROW(DM71)-ROW($DM$3),1)="", ISNUMBER(MATCH(INDEX(Photos!$B$3:$B$502,ROW(DM71)-ROW($DM$3),1),$BJ$4:$BJ$503,0))),"",INDEX(Photos!$B$3:$B$502,ROW(DM71)-ROW($DM$3),1) )</f>
        <v/>
      </c>
      <c r="DN71" s="107" t="str">
        <f t="shared" si="180"/>
        <v/>
      </c>
      <c r="DS71" s="112"/>
      <c r="DT71" s="112"/>
      <c r="DU71" s="111"/>
      <c r="DV71" s="111"/>
      <c r="DW71" s="145"/>
      <c r="DX71" s="111"/>
      <c r="DY71" s="111"/>
      <c r="DZ71" s="111"/>
      <c r="EA71" s="111"/>
      <c r="EB71" s="111"/>
    </row>
    <row r="72" spans="2:132" x14ac:dyDescent="0.25">
      <c r="B72" s="117" t="str">
        <f>IF(P72&lt;&gt;"",MAX(B$3:$B71)+1,"")</f>
        <v/>
      </c>
      <c r="C72" s="141" t="str">
        <f>IF(D72&lt;&gt;"",MAX(C$3:$C71)+1,"")</f>
        <v/>
      </c>
      <c r="D72" s="115" t="str">
        <f>IF(LEN(Q72)&gt;1,IF(ISNUMBER(MATCH(Q72&amp;" ─ "&amp;P72, $D$2:D71,0)),"",P72&amp;" ─ "&amp;Q72),"")</f>
        <v/>
      </c>
      <c r="E72" s="117" t="str">
        <f>IF(F72&lt;&gt;"",MAX($E$3:E71)+1,"")</f>
        <v/>
      </c>
      <c r="F72" s="116" t="str">
        <f>IF(LEN(T72)&gt;1,IF(ISNUMBER(MATCH(T72&amp;" ─ "&amp;P72, $F$2:F71,0)),"",P72&amp;" ─ "&amp;T72),"")</f>
        <v/>
      </c>
      <c r="G72" s="93">
        <v>69</v>
      </c>
      <c r="H72" s="118" t="str">
        <f t="shared" si="179"/>
        <v/>
      </c>
      <c r="I72" s="119" t="str">
        <f>IF(ISNUMBER(SEARCH("─",H72,1)),MAX($I$3:I71)+1,"")</f>
        <v/>
      </c>
      <c r="M72" s="192" t="str">
        <f t="shared" si="183"/>
        <v/>
      </c>
      <c r="N72" s="142" t="str">
        <f t="shared" si="184"/>
        <v/>
      </c>
      <c r="O72" s="102" t="str">
        <f>IF(P72="","",MAX($O$3:O71)+1)</f>
        <v/>
      </c>
      <c r="P72" s="103" t="str">
        <f>IF(LEN(INDEX(Dashboard!B$6:B$505,ROW(P72)-ROW(P$3),1))&lt;=1,"",TRIM(INDEX(Dashboard!B$6:B$505,ROW(P72)-ROW(P$3),1)))</f>
        <v/>
      </c>
      <c r="Q72" s="104" t="str">
        <f t="shared" si="185"/>
        <v/>
      </c>
      <c r="R72" s="104" t="str">
        <f>IF(LEN(INDEX(Dashboard!D$6:D$505,ROW(R72)-ROW(R$3),1))&lt;=1,"",INDEX(Dashboard!D$6:D$505,ROW(R72)-ROW(R$3),1))</f>
        <v/>
      </c>
      <c r="S72" s="104" t="str">
        <f>IF(LEN(INDEX(Dashboard!E$6:E$505,ROW(S72)-ROW(S$3),1))&lt;=1,"",INDEX(Dashboard!E$6:E$505,ROW(S72)-ROW(S$3),1))</f>
        <v/>
      </c>
      <c r="T72" s="104" t="str">
        <f t="shared" si="186"/>
        <v/>
      </c>
      <c r="U72" s="104" t="str">
        <f t="shared" si="187"/>
        <v/>
      </c>
      <c r="V72" s="104" t="str">
        <f t="shared" si="188"/>
        <v/>
      </c>
      <c r="W72" s="106" t="str">
        <f t="shared" si="181"/>
        <v/>
      </c>
      <c r="X72" s="106" t="str">
        <f t="shared" si="189"/>
        <v/>
      </c>
      <c r="Y72" s="106" t="str">
        <f t="shared" si="190"/>
        <v/>
      </c>
      <c r="Z72" s="106" t="str">
        <f t="shared" si="191"/>
        <v/>
      </c>
      <c r="AA72" s="106" t="str">
        <f t="shared" si="192"/>
        <v/>
      </c>
      <c r="AB72" s="106" t="str">
        <f t="shared" si="193"/>
        <v/>
      </c>
      <c r="AC72" s="106" t="str">
        <f t="shared" si="194"/>
        <v/>
      </c>
      <c r="AD72" s="106" t="str">
        <f t="shared" si="195"/>
        <v/>
      </c>
      <c r="AE72" s="106" t="str">
        <f t="shared" si="196"/>
        <v/>
      </c>
      <c r="AF72" s="106" t="str">
        <f t="shared" si="197"/>
        <v/>
      </c>
      <c r="AG72" s="106" t="str">
        <f t="shared" si="198"/>
        <v/>
      </c>
      <c r="AH72" s="106" t="str">
        <f t="shared" si="199"/>
        <v/>
      </c>
      <c r="AI72" s="106" t="str">
        <f t="shared" si="200"/>
        <v/>
      </c>
      <c r="AJ72" s="106" t="str">
        <f t="shared" si="201"/>
        <v/>
      </c>
      <c r="AK72" s="106" t="str">
        <f t="shared" si="202"/>
        <v/>
      </c>
      <c r="AL72" s="106" t="str">
        <f t="shared" si="203"/>
        <v/>
      </c>
      <c r="AM72" s="106" t="str">
        <f t="shared" si="204"/>
        <v/>
      </c>
      <c r="AN72" s="106" t="str">
        <f t="shared" si="205"/>
        <v/>
      </c>
      <c r="AO72" s="106" t="str">
        <f t="shared" si="206"/>
        <v/>
      </c>
      <c r="AP72" s="106" t="str">
        <f t="shared" si="207"/>
        <v/>
      </c>
      <c r="AQ72" s="106" t="str">
        <f t="shared" si="208"/>
        <v/>
      </c>
      <c r="AR72" s="106" t="str">
        <f t="shared" si="209"/>
        <v/>
      </c>
      <c r="AS72" s="106" t="str">
        <f t="shared" si="210"/>
        <v/>
      </c>
      <c r="AT72" s="106" t="str">
        <f t="shared" si="211"/>
        <v/>
      </c>
      <c r="AU72" s="106" t="str">
        <f t="shared" si="212"/>
        <v/>
      </c>
      <c r="AV72" s="106" t="str">
        <f t="shared" si="213"/>
        <v/>
      </c>
      <c r="AW72" s="106" t="str">
        <f t="shared" si="214"/>
        <v/>
      </c>
      <c r="AX72" s="106" t="str">
        <f t="shared" si="215"/>
        <v/>
      </c>
      <c r="AY72" s="106" t="str">
        <f t="shared" si="216"/>
        <v/>
      </c>
      <c r="AZ72" s="106" t="str">
        <f t="shared" si="217"/>
        <v/>
      </c>
      <c r="BA72" s="106" t="str">
        <f t="shared" si="218"/>
        <v/>
      </c>
      <c r="BB72" s="106" t="str">
        <f t="shared" si="219"/>
        <v/>
      </c>
      <c r="BC72" s="106" t="str">
        <f t="shared" si="220"/>
        <v/>
      </c>
      <c r="BD72" s="180" t="str">
        <f>IF(OR(P72="",BA72=""),"",IF(BB72="",MAX($BA$4:$BA$503)-BA72+1-COUNTIF($BA$4:BA72,BA72)/1000,INDEX($BD$4:$BD$503,BC72,1)-COUNTIF($BA$4:BA72,BA72)/1000000))</f>
        <v/>
      </c>
      <c r="BE72" s="181" t="str">
        <f t="shared" si="221"/>
        <v/>
      </c>
      <c r="BF72" s="181" t="str">
        <f>IFERROR(IF(BB72="",BD72-BE72*100,INDEX($BF$4:$BF$503,BC72,1)-COUNTIF($BA$4:BA72,BA72)/1000000),"")</f>
        <v/>
      </c>
      <c r="BG72" s="179" t="str">
        <f t="shared" si="222"/>
        <v/>
      </c>
      <c r="BI72" s="120" t="str">
        <f t="shared" si="228"/>
        <v/>
      </c>
      <c r="BJ72" s="121" t="str">
        <f t="shared" si="229"/>
        <v/>
      </c>
      <c r="BK72" s="122" t="str">
        <f t="shared" si="230"/>
        <v/>
      </c>
      <c r="BL72" s="122" t="str">
        <f t="shared" si="231"/>
        <v/>
      </c>
      <c r="BM72" s="122" t="str">
        <f t="shared" si="232"/>
        <v/>
      </c>
      <c r="BN72" s="122" t="str">
        <f t="shared" si="233"/>
        <v/>
      </c>
      <c r="BO72" s="122" t="str">
        <f t="shared" si="234"/>
        <v/>
      </c>
      <c r="BP72" s="123" t="str">
        <f t="shared" si="235"/>
        <v/>
      </c>
      <c r="BQ72" s="122" t="str">
        <f t="shared" si="236"/>
        <v/>
      </c>
      <c r="BR72" s="123" t="str">
        <f t="shared" si="237"/>
        <v/>
      </c>
      <c r="BS72" s="123" t="str">
        <f t="shared" si="238"/>
        <v/>
      </c>
      <c r="BU72" s="198" t="str">
        <f t="shared" si="223"/>
        <v>xxx</v>
      </c>
      <c r="BV72" s="193"/>
      <c r="BW72" s="193"/>
      <c r="BX72" s="193"/>
      <c r="BY72" s="193"/>
      <c r="BZ72" s="193"/>
      <c r="CA72" s="193"/>
      <c r="CB72" s="193"/>
      <c r="CC72" s="194"/>
      <c r="CD72" s="194"/>
      <c r="CE72" s="193"/>
      <c r="CF72" s="201">
        <f>IFERROR(IF(ISNUMBER(BV72), IF(ISNUMBER(MATCH(BV72,$BV$4:BV71,0)),INDEX($CF$4:CF71, MATCH(BV72,$BV$4:BV71,0),1),IF(AND(BR72="",INDEX($BR$4:$BR$503,BV72,1)=""),
IF(INDEX($BL$4:$BL$503,BV72,1)="",0,IFERROR(IF(INDEX($BR$4:$BR$503,BW72,1)="es",COUNTIF($BV$4:$BV$503,BW72),0),0)+IF(ISNUMBER(BV72),SUMIFS($CH$4:$CH$503,$BV$4:$BV$503,"&lt;&gt;"&amp;BV72,$BW$4:$BW$503,BV72),0)),0)),0),0)</f>
        <v>0</v>
      </c>
      <c r="CG72" s="193"/>
      <c r="CH72" s="193"/>
      <c r="CI72" s="193"/>
      <c r="CJ72" s="193"/>
      <c r="CK72" s="201">
        <f t="shared" si="182"/>
        <v>1</v>
      </c>
      <c r="CL72" s="193"/>
      <c r="CM72" s="193"/>
      <c r="CN72" s="193"/>
      <c r="CO72" s="193"/>
      <c r="CP72" s="193"/>
      <c r="CQ72" s="193"/>
      <c r="CR72" s="193"/>
      <c r="CT72" s="193"/>
      <c r="CU72" s="193"/>
      <c r="CV72" s="193"/>
      <c r="CW72" s="208"/>
      <c r="CX72" s="208"/>
      <c r="CY72" s="208"/>
      <c r="CZ72" s="208"/>
      <c r="DA72" s="193"/>
      <c r="DC72" s="133" t="str">
        <f>IF(MAX($DC$3:DC71)&lt;$I$2,MAX($DC$3:DC71)+1,"")</f>
        <v/>
      </c>
      <c r="DD72" s="131" t="str">
        <f t="shared" si="224"/>
        <v/>
      </c>
      <c r="DE72" s="131" t="str">
        <f t="shared" si="225"/>
        <v/>
      </c>
      <c r="DF72" s="134" t="str">
        <f t="shared" si="226"/>
        <v/>
      </c>
      <c r="DG72" s="132" t="str">
        <f t="shared" si="227"/>
        <v/>
      </c>
      <c r="DL72" s="107" t="str">
        <f>IF(DM72&lt;&gt;"",MAX($DL$3:DL71)+1,"")</f>
        <v/>
      </c>
      <c r="DM72" s="107" t="str">
        <f>IF(OR(INDEX(Photos!$B$3:$B$502,ROW(DM72)-ROW($DM$3),1)="", ISNUMBER(MATCH(INDEX(Photos!$B$3:$B$502,ROW(DM72)-ROW($DM$3),1),$BJ$4:$BJ$503,0))),"",INDEX(Photos!$B$3:$B$502,ROW(DM72)-ROW($DM$3),1) )</f>
        <v/>
      </c>
      <c r="DN72" s="107" t="str">
        <f t="shared" si="180"/>
        <v/>
      </c>
      <c r="DS72" s="112"/>
      <c r="DT72" s="112"/>
      <c r="DU72" s="111"/>
      <c r="DV72" s="111"/>
      <c r="DW72" s="145"/>
      <c r="DX72" s="111"/>
      <c r="DY72" s="111"/>
      <c r="DZ72" s="111"/>
      <c r="EA72" s="111"/>
      <c r="EB72" s="111"/>
    </row>
    <row r="73" spans="2:132" x14ac:dyDescent="0.25">
      <c r="B73" s="117" t="str">
        <f>IF(P73&lt;&gt;"",MAX(B$3:$B72)+1,"")</f>
        <v/>
      </c>
      <c r="C73" s="141" t="str">
        <f>IF(D73&lt;&gt;"",MAX(C$3:$C72)+1,"")</f>
        <v/>
      </c>
      <c r="D73" s="115" t="str">
        <f>IF(LEN(Q73)&gt;1,IF(ISNUMBER(MATCH(Q73&amp;" ─ "&amp;P73, $D$2:D72,0)),"",P73&amp;" ─ "&amp;Q73),"")</f>
        <v/>
      </c>
      <c r="E73" s="117" t="str">
        <f>IF(F73&lt;&gt;"",MAX($E$3:E72)+1,"")</f>
        <v/>
      </c>
      <c r="F73" s="116" t="str">
        <f>IF(LEN(T73)&gt;1,IF(ISNUMBER(MATCH(T73&amp;" ─ "&amp;P73, $F$2:F72,0)),"",P73&amp;" ─ "&amp;T73),"")</f>
        <v/>
      </c>
      <c r="G73" s="93">
        <v>70</v>
      </c>
      <c r="H73" s="118" t="str">
        <f t="shared" si="179"/>
        <v/>
      </c>
      <c r="I73" s="119" t="str">
        <f>IF(ISNUMBER(SEARCH("─",H73,1)),MAX($I$3:I72)+1,"")</f>
        <v/>
      </c>
      <c r="M73" s="192" t="str">
        <f t="shared" si="183"/>
        <v/>
      </c>
      <c r="N73" s="142" t="str">
        <f t="shared" si="184"/>
        <v/>
      </c>
      <c r="O73" s="102" t="str">
        <f>IF(P73="","",MAX($O$3:O72)+1)</f>
        <v/>
      </c>
      <c r="P73" s="103" t="str">
        <f>IF(LEN(INDEX(Dashboard!B$6:B$505,ROW(P73)-ROW(P$3),1))&lt;=1,"",TRIM(INDEX(Dashboard!B$6:B$505,ROW(P73)-ROW(P$3),1)))</f>
        <v/>
      </c>
      <c r="Q73" s="104" t="str">
        <f t="shared" si="185"/>
        <v/>
      </c>
      <c r="R73" s="104" t="str">
        <f>IF(LEN(INDEX(Dashboard!D$6:D$505,ROW(R73)-ROW(R$3),1))&lt;=1,"",INDEX(Dashboard!D$6:D$505,ROW(R73)-ROW(R$3),1))</f>
        <v/>
      </c>
      <c r="S73" s="104" t="str">
        <f>IF(LEN(INDEX(Dashboard!E$6:E$505,ROW(S73)-ROW(S$3),1))&lt;=1,"",INDEX(Dashboard!E$6:E$505,ROW(S73)-ROW(S$3),1))</f>
        <v/>
      </c>
      <c r="T73" s="104" t="str">
        <f t="shared" si="186"/>
        <v/>
      </c>
      <c r="U73" s="104" t="str">
        <f t="shared" si="187"/>
        <v/>
      </c>
      <c r="V73" s="104" t="str">
        <f t="shared" si="188"/>
        <v/>
      </c>
      <c r="W73" s="106" t="str">
        <f t="shared" si="181"/>
        <v/>
      </c>
      <c r="X73" s="106" t="str">
        <f t="shared" si="189"/>
        <v/>
      </c>
      <c r="Y73" s="106" t="str">
        <f t="shared" si="190"/>
        <v/>
      </c>
      <c r="Z73" s="106" t="str">
        <f t="shared" si="191"/>
        <v/>
      </c>
      <c r="AA73" s="106" t="str">
        <f t="shared" si="192"/>
        <v/>
      </c>
      <c r="AB73" s="106" t="str">
        <f t="shared" si="193"/>
        <v/>
      </c>
      <c r="AC73" s="106" t="str">
        <f t="shared" si="194"/>
        <v/>
      </c>
      <c r="AD73" s="106" t="str">
        <f t="shared" si="195"/>
        <v/>
      </c>
      <c r="AE73" s="106" t="str">
        <f t="shared" si="196"/>
        <v/>
      </c>
      <c r="AF73" s="106" t="str">
        <f t="shared" si="197"/>
        <v/>
      </c>
      <c r="AG73" s="106" t="str">
        <f t="shared" si="198"/>
        <v/>
      </c>
      <c r="AH73" s="106" t="str">
        <f t="shared" si="199"/>
        <v/>
      </c>
      <c r="AI73" s="106" t="str">
        <f t="shared" si="200"/>
        <v/>
      </c>
      <c r="AJ73" s="106" t="str">
        <f t="shared" si="201"/>
        <v/>
      </c>
      <c r="AK73" s="106" t="str">
        <f t="shared" si="202"/>
        <v/>
      </c>
      <c r="AL73" s="106" t="str">
        <f t="shared" si="203"/>
        <v/>
      </c>
      <c r="AM73" s="106" t="str">
        <f t="shared" si="204"/>
        <v/>
      </c>
      <c r="AN73" s="106" t="str">
        <f t="shared" si="205"/>
        <v/>
      </c>
      <c r="AO73" s="106" t="str">
        <f t="shared" si="206"/>
        <v/>
      </c>
      <c r="AP73" s="106" t="str">
        <f t="shared" si="207"/>
        <v/>
      </c>
      <c r="AQ73" s="106" t="str">
        <f t="shared" si="208"/>
        <v/>
      </c>
      <c r="AR73" s="106" t="str">
        <f t="shared" si="209"/>
        <v/>
      </c>
      <c r="AS73" s="106" t="str">
        <f t="shared" si="210"/>
        <v/>
      </c>
      <c r="AT73" s="106" t="str">
        <f t="shared" si="211"/>
        <v/>
      </c>
      <c r="AU73" s="106" t="str">
        <f t="shared" si="212"/>
        <v/>
      </c>
      <c r="AV73" s="106" t="str">
        <f t="shared" si="213"/>
        <v/>
      </c>
      <c r="AW73" s="106" t="str">
        <f t="shared" si="214"/>
        <v/>
      </c>
      <c r="AX73" s="106" t="str">
        <f t="shared" si="215"/>
        <v/>
      </c>
      <c r="AY73" s="106" t="str">
        <f t="shared" si="216"/>
        <v/>
      </c>
      <c r="AZ73" s="106" t="str">
        <f t="shared" si="217"/>
        <v/>
      </c>
      <c r="BA73" s="106" t="str">
        <f t="shared" si="218"/>
        <v/>
      </c>
      <c r="BB73" s="106" t="str">
        <f t="shared" si="219"/>
        <v/>
      </c>
      <c r="BC73" s="106" t="str">
        <f t="shared" si="220"/>
        <v/>
      </c>
      <c r="BD73" s="180" t="str">
        <f>IF(OR(P73="",BA73=""),"",IF(BB73="",MAX($BA$4:$BA$503)-BA73+1-COUNTIF($BA$4:BA73,BA73)/1000,INDEX($BD$4:$BD$503,BC73,1)-COUNTIF($BA$4:BA73,BA73)/1000000))</f>
        <v/>
      </c>
      <c r="BE73" s="181" t="str">
        <f t="shared" si="221"/>
        <v/>
      </c>
      <c r="BF73" s="181" t="str">
        <f>IFERROR(IF(BB73="",BD73-BE73*100,INDEX($BF$4:$BF$503,BC73,1)-COUNTIF($BA$4:BA73,BA73)/1000000),"")</f>
        <v/>
      </c>
      <c r="BG73" s="179" t="str">
        <f t="shared" si="222"/>
        <v/>
      </c>
      <c r="BI73" s="120" t="str">
        <f t="shared" si="228"/>
        <v/>
      </c>
      <c r="BJ73" s="121" t="str">
        <f t="shared" si="229"/>
        <v/>
      </c>
      <c r="BK73" s="122" t="str">
        <f t="shared" si="230"/>
        <v/>
      </c>
      <c r="BL73" s="122" t="str">
        <f t="shared" si="231"/>
        <v/>
      </c>
      <c r="BM73" s="122" t="str">
        <f t="shared" si="232"/>
        <v/>
      </c>
      <c r="BN73" s="122" t="str">
        <f t="shared" si="233"/>
        <v/>
      </c>
      <c r="BO73" s="122" t="str">
        <f t="shared" si="234"/>
        <v/>
      </c>
      <c r="BP73" s="123" t="str">
        <f t="shared" si="235"/>
        <v/>
      </c>
      <c r="BQ73" s="122" t="str">
        <f t="shared" si="236"/>
        <v/>
      </c>
      <c r="BR73" s="123" t="str">
        <f t="shared" si="237"/>
        <v/>
      </c>
      <c r="BS73" s="123" t="str">
        <f t="shared" si="238"/>
        <v/>
      </c>
      <c r="BU73" s="198" t="str">
        <f t="shared" si="223"/>
        <v>xxx</v>
      </c>
      <c r="BV73" s="193"/>
      <c r="BW73" s="193"/>
      <c r="BX73" s="193"/>
      <c r="BY73" s="193"/>
      <c r="BZ73" s="193"/>
      <c r="CA73" s="193"/>
      <c r="CB73" s="193"/>
      <c r="CC73" s="194"/>
      <c r="CD73" s="194"/>
      <c r="CE73" s="193"/>
      <c r="CF73" s="201">
        <f>IFERROR(IF(ISNUMBER(BV73), IF(ISNUMBER(MATCH(BV73,$BV$4:BV72,0)),INDEX($CF$4:CF72, MATCH(BV73,$BV$4:BV72,0),1),IF(AND(BR73="",INDEX($BR$4:$BR$503,BV73,1)=""),
IF(INDEX($BL$4:$BL$503,BV73,1)="",0,IFERROR(IF(INDEX($BR$4:$BR$503,BW73,1)="es",COUNTIF($BV$4:$BV$503,BW73),0),0)+IF(ISNUMBER(BV73),SUMIFS($CH$4:$CH$503,$BV$4:$BV$503,"&lt;&gt;"&amp;BV73,$BW$4:$BW$503,BV73),0)),0)),0),0)</f>
        <v>0</v>
      </c>
      <c r="CG73" s="193"/>
      <c r="CH73" s="193"/>
      <c r="CI73" s="193"/>
      <c r="CJ73" s="193"/>
      <c r="CK73" s="201">
        <f t="shared" si="182"/>
        <v>1</v>
      </c>
      <c r="CL73" s="193"/>
      <c r="CM73" s="193"/>
      <c r="CN73" s="193"/>
      <c r="CO73" s="193"/>
      <c r="CP73" s="193"/>
      <c r="CQ73" s="193"/>
      <c r="CR73" s="193"/>
      <c r="CT73" s="193"/>
      <c r="CU73" s="193"/>
      <c r="CV73" s="193"/>
      <c r="CW73" s="208"/>
      <c r="CX73" s="208"/>
      <c r="CY73" s="208"/>
      <c r="CZ73" s="208"/>
      <c r="DA73" s="193"/>
      <c r="DC73" s="133" t="str">
        <f>IF(MAX($DC$3:DC72)&lt;$I$2,MAX($DC$3:DC72)+1,"")</f>
        <v/>
      </c>
      <c r="DD73" s="131" t="str">
        <f t="shared" si="224"/>
        <v/>
      </c>
      <c r="DE73" s="131" t="str">
        <f t="shared" si="225"/>
        <v/>
      </c>
      <c r="DF73" s="134" t="str">
        <f t="shared" si="226"/>
        <v/>
      </c>
      <c r="DG73" s="132" t="str">
        <f t="shared" si="227"/>
        <v/>
      </c>
      <c r="DL73" s="107" t="str">
        <f>IF(DM73&lt;&gt;"",MAX($DL$3:DL72)+1,"")</f>
        <v/>
      </c>
      <c r="DM73" s="107" t="str">
        <f>IF(OR(INDEX(Photos!$B$3:$B$502,ROW(DM73)-ROW($DM$3),1)="", ISNUMBER(MATCH(INDEX(Photos!$B$3:$B$502,ROW(DM73)-ROW($DM$3),1),$BJ$4:$BJ$503,0))),"",INDEX(Photos!$B$3:$B$502,ROW(DM73)-ROW($DM$3),1) )</f>
        <v/>
      </c>
      <c r="DN73" s="107" t="str">
        <f t="shared" si="180"/>
        <v/>
      </c>
      <c r="DS73" s="112"/>
      <c r="DT73" s="112"/>
      <c r="DU73" s="111"/>
      <c r="DV73" s="111"/>
      <c r="DW73" s="145"/>
      <c r="DX73" s="111"/>
      <c r="DY73" s="111"/>
      <c r="DZ73" s="111"/>
      <c r="EA73" s="111"/>
      <c r="EB73" s="111"/>
    </row>
    <row r="74" spans="2:132" x14ac:dyDescent="0.25">
      <c r="B74" s="117" t="str">
        <f>IF(P74&lt;&gt;"",MAX(B$3:$B73)+1,"")</f>
        <v/>
      </c>
      <c r="C74" s="141" t="str">
        <f>IF(D74&lt;&gt;"",MAX(C$3:$C73)+1,"")</f>
        <v/>
      </c>
      <c r="D74" s="115" t="str">
        <f>IF(LEN(Q74)&gt;1,IF(ISNUMBER(MATCH(Q74&amp;" ─ "&amp;P74, $D$2:D73,0)),"",P74&amp;" ─ "&amp;Q74),"")</f>
        <v/>
      </c>
      <c r="E74" s="117" t="str">
        <f>IF(F74&lt;&gt;"",MAX($E$3:E73)+1,"")</f>
        <v/>
      </c>
      <c r="F74" s="116" t="str">
        <f>IF(LEN(T74)&gt;1,IF(ISNUMBER(MATCH(T74&amp;" ─ "&amp;P74, $F$2:F73,0)),"",P74&amp;" ─ "&amp;T74),"")</f>
        <v/>
      </c>
      <c r="G74" s="93">
        <v>71</v>
      </c>
      <c r="H74" s="118" t="str">
        <f t="shared" si="179"/>
        <v/>
      </c>
      <c r="I74" s="119" t="str">
        <f>IF(ISNUMBER(SEARCH("─",H74,1)),MAX($I$3:I73)+1,"")</f>
        <v/>
      </c>
      <c r="M74" s="192" t="str">
        <f t="shared" si="183"/>
        <v/>
      </c>
      <c r="N74" s="142" t="str">
        <f t="shared" si="184"/>
        <v/>
      </c>
      <c r="O74" s="102" t="str">
        <f>IF(P74="","",MAX($O$3:O73)+1)</f>
        <v/>
      </c>
      <c r="P74" s="103" t="str">
        <f>IF(LEN(INDEX(Dashboard!B$6:B$505,ROW(P74)-ROW(P$3),1))&lt;=1,"",TRIM(INDEX(Dashboard!B$6:B$505,ROW(P74)-ROW(P$3),1)))</f>
        <v/>
      </c>
      <c r="Q74" s="104" t="str">
        <f t="shared" si="185"/>
        <v/>
      </c>
      <c r="R74" s="104" t="str">
        <f>IF(LEN(INDEX(Dashboard!D$6:D$505,ROW(R74)-ROW(R$3),1))&lt;=1,"",INDEX(Dashboard!D$6:D$505,ROW(R74)-ROW(R$3),1))</f>
        <v/>
      </c>
      <c r="S74" s="104" t="str">
        <f>IF(LEN(INDEX(Dashboard!E$6:E$505,ROW(S74)-ROW(S$3),1))&lt;=1,"",INDEX(Dashboard!E$6:E$505,ROW(S74)-ROW(S$3),1))</f>
        <v/>
      </c>
      <c r="T74" s="104" t="str">
        <f t="shared" si="186"/>
        <v/>
      </c>
      <c r="U74" s="104" t="str">
        <f t="shared" si="187"/>
        <v/>
      </c>
      <c r="V74" s="104" t="str">
        <f t="shared" si="188"/>
        <v/>
      </c>
      <c r="W74" s="106" t="str">
        <f t="shared" si="181"/>
        <v/>
      </c>
      <c r="X74" s="106" t="str">
        <f t="shared" si="189"/>
        <v/>
      </c>
      <c r="Y74" s="106" t="str">
        <f t="shared" si="190"/>
        <v/>
      </c>
      <c r="Z74" s="106" t="str">
        <f t="shared" si="191"/>
        <v/>
      </c>
      <c r="AA74" s="106" t="str">
        <f t="shared" si="192"/>
        <v/>
      </c>
      <c r="AB74" s="106" t="str">
        <f t="shared" si="193"/>
        <v/>
      </c>
      <c r="AC74" s="106" t="str">
        <f t="shared" si="194"/>
        <v/>
      </c>
      <c r="AD74" s="106" t="str">
        <f t="shared" si="195"/>
        <v/>
      </c>
      <c r="AE74" s="106" t="str">
        <f t="shared" si="196"/>
        <v/>
      </c>
      <c r="AF74" s="106" t="str">
        <f t="shared" si="197"/>
        <v/>
      </c>
      <c r="AG74" s="106" t="str">
        <f t="shared" si="198"/>
        <v/>
      </c>
      <c r="AH74" s="106" t="str">
        <f t="shared" si="199"/>
        <v/>
      </c>
      <c r="AI74" s="106" t="str">
        <f t="shared" si="200"/>
        <v/>
      </c>
      <c r="AJ74" s="106" t="str">
        <f t="shared" si="201"/>
        <v/>
      </c>
      <c r="AK74" s="106" t="str">
        <f t="shared" si="202"/>
        <v/>
      </c>
      <c r="AL74" s="106" t="str">
        <f t="shared" si="203"/>
        <v/>
      </c>
      <c r="AM74" s="106" t="str">
        <f t="shared" si="204"/>
        <v/>
      </c>
      <c r="AN74" s="106" t="str">
        <f t="shared" si="205"/>
        <v/>
      </c>
      <c r="AO74" s="106" t="str">
        <f t="shared" si="206"/>
        <v/>
      </c>
      <c r="AP74" s="106" t="str">
        <f t="shared" si="207"/>
        <v/>
      </c>
      <c r="AQ74" s="106" t="str">
        <f t="shared" si="208"/>
        <v/>
      </c>
      <c r="AR74" s="106" t="str">
        <f t="shared" si="209"/>
        <v/>
      </c>
      <c r="AS74" s="106" t="str">
        <f t="shared" si="210"/>
        <v/>
      </c>
      <c r="AT74" s="106" t="str">
        <f t="shared" si="211"/>
        <v/>
      </c>
      <c r="AU74" s="106" t="str">
        <f t="shared" si="212"/>
        <v/>
      </c>
      <c r="AV74" s="106" t="str">
        <f t="shared" si="213"/>
        <v/>
      </c>
      <c r="AW74" s="106" t="str">
        <f t="shared" si="214"/>
        <v/>
      </c>
      <c r="AX74" s="106" t="str">
        <f t="shared" si="215"/>
        <v/>
      </c>
      <c r="AY74" s="106" t="str">
        <f t="shared" si="216"/>
        <v/>
      </c>
      <c r="AZ74" s="106" t="str">
        <f t="shared" si="217"/>
        <v/>
      </c>
      <c r="BA74" s="106" t="str">
        <f t="shared" si="218"/>
        <v/>
      </c>
      <c r="BB74" s="106" t="str">
        <f t="shared" si="219"/>
        <v/>
      </c>
      <c r="BC74" s="106" t="str">
        <f t="shared" si="220"/>
        <v/>
      </c>
      <c r="BD74" s="180" t="str">
        <f>IF(OR(P74="",BA74=""),"",IF(BB74="",MAX($BA$4:$BA$503)-BA74+1-COUNTIF($BA$4:BA74,BA74)/1000,INDEX($BD$4:$BD$503,BC74,1)-COUNTIF($BA$4:BA74,BA74)/1000000))</f>
        <v/>
      </c>
      <c r="BE74" s="181" t="str">
        <f t="shared" si="221"/>
        <v/>
      </c>
      <c r="BF74" s="181" t="str">
        <f>IFERROR(IF(BB74="",BD74-BE74*100,INDEX($BF$4:$BF$503,BC74,1)-COUNTIF($BA$4:BA74,BA74)/1000000),"")</f>
        <v/>
      </c>
      <c r="BG74" s="179" t="str">
        <f t="shared" si="222"/>
        <v/>
      </c>
      <c r="BI74" s="120" t="str">
        <f t="shared" si="228"/>
        <v/>
      </c>
      <c r="BJ74" s="121" t="str">
        <f t="shared" si="229"/>
        <v/>
      </c>
      <c r="BK74" s="122" t="str">
        <f t="shared" si="230"/>
        <v/>
      </c>
      <c r="BL74" s="122" t="str">
        <f t="shared" si="231"/>
        <v/>
      </c>
      <c r="BM74" s="122" t="str">
        <f t="shared" si="232"/>
        <v/>
      </c>
      <c r="BN74" s="122" t="str">
        <f t="shared" si="233"/>
        <v/>
      </c>
      <c r="BO74" s="122" t="str">
        <f t="shared" si="234"/>
        <v/>
      </c>
      <c r="BP74" s="123" t="str">
        <f t="shared" si="235"/>
        <v/>
      </c>
      <c r="BQ74" s="122" t="str">
        <f t="shared" si="236"/>
        <v/>
      </c>
      <c r="BR74" s="123" t="str">
        <f t="shared" si="237"/>
        <v/>
      </c>
      <c r="BS74" s="123" t="str">
        <f t="shared" si="238"/>
        <v/>
      </c>
      <c r="BU74" s="198" t="str">
        <f t="shared" si="223"/>
        <v>xxx</v>
      </c>
      <c r="BV74" s="193"/>
      <c r="BW74" s="193"/>
      <c r="BX74" s="193"/>
      <c r="BY74" s="193"/>
      <c r="BZ74" s="193"/>
      <c r="CA74" s="193"/>
      <c r="CB74" s="193"/>
      <c r="CC74" s="194"/>
      <c r="CD74" s="194"/>
      <c r="CE74" s="193"/>
      <c r="CF74" s="201">
        <f>IFERROR(IF(ISNUMBER(BV74), IF(ISNUMBER(MATCH(BV74,$BV$4:BV73,0)),INDEX($CF$4:CF73, MATCH(BV74,$BV$4:BV73,0),1),IF(AND(BR74="",INDEX($BR$4:$BR$503,BV74,1)=""),
IF(INDEX($BL$4:$BL$503,BV74,1)="",0,IFERROR(IF(INDEX($BR$4:$BR$503,BW74,1)="es",COUNTIF($BV$4:$BV$503,BW74),0),0)+IF(ISNUMBER(BV74),SUMIFS($CH$4:$CH$503,$BV$4:$BV$503,"&lt;&gt;"&amp;BV74,$BW$4:$BW$503,BV74),0)),0)),0),0)</f>
        <v>0</v>
      </c>
      <c r="CG74" s="193"/>
      <c r="CH74" s="193"/>
      <c r="CI74" s="193"/>
      <c r="CJ74" s="193"/>
      <c r="CK74" s="201">
        <f t="shared" si="182"/>
        <v>1</v>
      </c>
      <c r="CL74" s="193"/>
      <c r="CM74" s="193"/>
      <c r="CN74" s="193"/>
      <c r="CO74" s="193"/>
      <c r="CP74" s="193"/>
      <c r="CQ74" s="193"/>
      <c r="CR74" s="193"/>
      <c r="CT74" s="193"/>
      <c r="CU74" s="193"/>
      <c r="CV74" s="193"/>
      <c r="CW74" s="208"/>
      <c r="CX74" s="208"/>
      <c r="CY74" s="208"/>
      <c r="CZ74" s="208"/>
      <c r="DA74" s="193"/>
      <c r="DC74" s="133" t="str">
        <f>IF(MAX($DC$3:DC73)&lt;$I$2,MAX($DC$3:DC73)+1,"")</f>
        <v/>
      </c>
      <c r="DD74" s="131" t="str">
        <f t="shared" si="224"/>
        <v/>
      </c>
      <c r="DE74" s="131" t="str">
        <f t="shared" si="225"/>
        <v/>
      </c>
      <c r="DF74" s="134" t="str">
        <f t="shared" si="226"/>
        <v/>
      </c>
      <c r="DG74" s="132" t="str">
        <f t="shared" si="227"/>
        <v/>
      </c>
      <c r="DL74" s="107" t="str">
        <f>IF(DM74&lt;&gt;"",MAX($DL$3:DL73)+1,"")</f>
        <v/>
      </c>
      <c r="DM74" s="107" t="str">
        <f>IF(OR(INDEX(Photos!$B$3:$B$502,ROW(DM74)-ROW($DM$3),1)="", ISNUMBER(MATCH(INDEX(Photos!$B$3:$B$502,ROW(DM74)-ROW($DM$3),1),$BJ$4:$BJ$503,0))),"",INDEX(Photos!$B$3:$B$502,ROW(DM74)-ROW($DM$3),1) )</f>
        <v/>
      </c>
      <c r="DN74" s="107" t="str">
        <f t="shared" si="180"/>
        <v/>
      </c>
      <c r="DS74" s="112"/>
      <c r="DT74" s="112"/>
      <c r="DU74" s="111"/>
      <c r="DV74" s="111"/>
      <c r="DW74" s="145"/>
      <c r="DX74" s="111"/>
      <c r="DY74" s="111"/>
      <c r="DZ74" s="111"/>
      <c r="EA74" s="111"/>
      <c r="EB74" s="111"/>
    </row>
    <row r="75" spans="2:132" x14ac:dyDescent="0.25">
      <c r="B75" s="117" t="str">
        <f>IF(P75&lt;&gt;"",MAX(B$3:$B74)+1,"")</f>
        <v/>
      </c>
      <c r="C75" s="141" t="str">
        <f>IF(D75&lt;&gt;"",MAX(C$3:$C74)+1,"")</f>
        <v/>
      </c>
      <c r="D75" s="115" t="str">
        <f>IF(LEN(Q75)&gt;1,IF(ISNUMBER(MATCH(Q75&amp;" ─ "&amp;P75, $D$2:D74,0)),"",P75&amp;" ─ "&amp;Q75),"")</f>
        <v/>
      </c>
      <c r="E75" s="117" t="str">
        <f>IF(F75&lt;&gt;"",MAX($E$3:E74)+1,"")</f>
        <v/>
      </c>
      <c r="F75" s="116" t="str">
        <f>IF(LEN(T75)&gt;1,IF(ISNUMBER(MATCH(T75&amp;" ─ "&amp;P75, $F$2:F74,0)),"",P75&amp;" ─ "&amp;T75),"")</f>
        <v/>
      </c>
      <c r="G75" s="93">
        <v>72</v>
      </c>
      <c r="H75" s="118" t="str">
        <f t="shared" si="179"/>
        <v/>
      </c>
      <c r="I75" s="119" t="str">
        <f>IF(ISNUMBER(SEARCH("─",H75,1)),MAX($I$3:I74)+1,"")</f>
        <v/>
      </c>
      <c r="M75" s="192" t="str">
        <f t="shared" si="183"/>
        <v/>
      </c>
      <c r="N75" s="142" t="str">
        <f t="shared" si="184"/>
        <v/>
      </c>
      <c r="O75" s="102" t="str">
        <f>IF(P75="","",MAX($O$3:O74)+1)</f>
        <v/>
      </c>
      <c r="P75" s="103" t="str">
        <f>IF(LEN(INDEX(Dashboard!B$6:B$505,ROW(P75)-ROW(P$3),1))&lt;=1,"",TRIM(INDEX(Dashboard!B$6:B$505,ROW(P75)-ROW(P$3),1)))</f>
        <v/>
      </c>
      <c r="Q75" s="104" t="str">
        <f t="shared" si="185"/>
        <v/>
      </c>
      <c r="R75" s="104" t="str">
        <f>IF(LEN(INDEX(Dashboard!D$6:D$505,ROW(R75)-ROW(R$3),1))&lt;=1,"",INDEX(Dashboard!D$6:D$505,ROW(R75)-ROW(R$3),1))</f>
        <v/>
      </c>
      <c r="S75" s="104" t="str">
        <f>IF(LEN(INDEX(Dashboard!E$6:E$505,ROW(S75)-ROW(S$3),1))&lt;=1,"",INDEX(Dashboard!E$6:E$505,ROW(S75)-ROW(S$3),1))</f>
        <v/>
      </c>
      <c r="T75" s="104" t="str">
        <f t="shared" si="186"/>
        <v/>
      </c>
      <c r="U75" s="104" t="str">
        <f t="shared" si="187"/>
        <v/>
      </c>
      <c r="V75" s="104" t="str">
        <f t="shared" si="188"/>
        <v/>
      </c>
      <c r="W75" s="106" t="str">
        <f t="shared" si="181"/>
        <v/>
      </c>
      <c r="X75" s="106" t="str">
        <f t="shared" si="189"/>
        <v/>
      </c>
      <c r="Y75" s="106" t="str">
        <f t="shared" si="190"/>
        <v/>
      </c>
      <c r="Z75" s="106" t="str">
        <f t="shared" si="191"/>
        <v/>
      </c>
      <c r="AA75" s="106" t="str">
        <f t="shared" si="192"/>
        <v/>
      </c>
      <c r="AB75" s="106" t="str">
        <f t="shared" si="193"/>
        <v/>
      </c>
      <c r="AC75" s="106" t="str">
        <f t="shared" si="194"/>
        <v/>
      </c>
      <c r="AD75" s="106" t="str">
        <f t="shared" si="195"/>
        <v/>
      </c>
      <c r="AE75" s="106" t="str">
        <f t="shared" si="196"/>
        <v/>
      </c>
      <c r="AF75" s="106" t="str">
        <f t="shared" si="197"/>
        <v/>
      </c>
      <c r="AG75" s="106" t="str">
        <f t="shared" si="198"/>
        <v/>
      </c>
      <c r="AH75" s="106" t="str">
        <f t="shared" si="199"/>
        <v/>
      </c>
      <c r="AI75" s="106" t="str">
        <f t="shared" si="200"/>
        <v/>
      </c>
      <c r="AJ75" s="106" t="str">
        <f t="shared" si="201"/>
        <v/>
      </c>
      <c r="AK75" s="106" t="str">
        <f t="shared" si="202"/>
        <v/>
      </c>
      <c r="AL75" s="106" t="str">
        <f t="shared" si="203"/>
        <v/>
      </c>
      <c r="AM75" s="106" t="str">
        <f t="shared" si="204"/>
        <v/>
      </c>
      <c r="AN75" s="106" t="str">
        <f t="shared" si="205"/>
        <v/>
      </c>
      <c r="AO75" s="106" t="str">
        <f t="shared" si="206"/>
        <v/>
      </c>
      <c r="AP75" s="106" t="str">
        <f t="shared" si="207"/>
        <v/>
      </c>
      <c r="AQ75" s="106" t="str">
        <f t="shared" si="208"/>
        <v/>
      </c>
      <c r="AR75" s="106" t="str">
        <f t="shared" si="209"/>
        <v/>
      </c>
      <c r="AS75" s="106" t="str">
        <f t="shared" si="210"/>
        <v/>
      </c>
      <c r="AT75" s="106" t="str">
        <f t="shared" si="211"/>
        <v/>
      </c>
      <c r="AU75" s="106" t="str">
        <f t="shared" si="212"/>
        <v/>
      </c>
      <c r="AV75" s="106" t="str">
        <f t="shared" si="213"/>
        <v/>
      </c>
      <c r="AW75" s="106" t="str">
        <f t="shared" si="214"/>
        <v/>
      </c>
      <c r="AX75" s="106" t="str">
        <f t="shared" si="215"/>
        <v/>
      </c>
      <c r="AY75" s="106" t="str">
        <f t="shared" si="216"/>
        <v/>
      </c>
      <c r="AZ75" s="106" t="str">
        <f t="shared" si="217"/>
        <v/>
      </c>
      <c r="BA75" s="106" t="str">
        <f t="shared" si="218"/>
        <v/>
      </c>
      <c r="BB75" s="106" t="str">
        <f t="shared" si="219"/>
        <v/>
      </c>
      <c r="BC75" s="106" t="str">
        <f t="shared" si="220"/>
        <v/>
      </c>
      <c r="BD75" s="180" t="str">
        <f>IF(OR(P75="",BA75=""),"",IF(BB75="",MAX($BA$4:$BA$503)-BA75+1-COUNTIF($BA$4:BA75,BA75)/1000,INDEX($BD$4:$BD$503,BC75,1)-COUNTIF($BA$4:BA75,BA75)/1000000))</f>
        <v/>
      </c>
      <c r="BE75" s="181" t="str">
        <f t="shared" si="221"/>
        <v/>
      </c>
      <c r="BF75" s="181" t="str">
        <f>IFERROR(IF(BB75="",BD75-BE75*100,INDEX($BF$4:$BF$503,BC75,1)-COUNTIF($BA$4:BA75,BA75)/1000000),"")</f>
        <v/>
      </c>
      <c r="BG75" s="179" t="str">
        <f t="shared" si="222"/>
        <v/>
      </c>
      <c r="BI75" s="120" t="str">
        <f t="shared" si="228"/>
        <v/>
      </c>
      <c r="BJ75" s="121" t="str">
        <f t="shared" si="229"/>
        <v/>
      </c>
      <c r="BK75" s="122" t="str">
        <f t="shared" si="230"/>
        <v/>
      </c>
      <c r="BL75" s="122" t="str">
        <f t="shared" si="231"/>
        <v/>
      </c>
      <c r="BM75" s="122" t="str">
        <f t="shared" si="232"/>
        <v/>
      </c>
      <c r="BN75" s="122" t="str">
        <f t="shared" si="233"/>
        <v/>
      </c>
      <c r="BO75" s="122" t="str">
        <f t="shared" si="234"/>
        <v/>
      </c>
      <c r="BP75" s="123" t="str">
        <f t="shared" si="235"/>
        <v/>
      </c>
      <c r="BQ75" s="122" t="str">
        <f t="shared" si="236"/>
        <v/>
      </c>
      <c r="BR75" s="123" t="str">
        <f t="shared" si="237"/>
        <v/>
      </c>
      <c r="BS75" s="123" t="str">
        <f t="shared" si="238"/>
        <v/>
      </c>
      <c r="BU75" s="198" t="str">
        <f t="shared" si="223"/>
        <v>xxx</v>
      </c>
      <c r="BV75" s="193"/>
      <c r="BW75" s="193"/>
      <c r="BX75" s="193"/>
      <c r="BY75" s="193"/>
      <c r="BZ75" s="193"/>
      <c r="CA75" s="193"/>
      <c r="CB75" s="193"/>
      <c r="CC75" s="194"/>
      <c r="CD75" s="194"/>
      <c r="CE75" s="193"/>
      <c r="CF75" s="201">
        <f>IFERROR(IF(ISNUMBER(BV75), IF(ISNUMBER(MATCH(BV75,$BV$4:BV74,0)),INDEX($CF$4:CF74, MATCH(BV75,$BV$4:BV74,0),1),IF(AND(BR75="",INDEX($BR$4:$BR$503,BV75,1)=""),
IF(INDEX($BL$4:$BL$503,BV75,1)="",0,IFERROR(IF(INDEX($BR$4:$BR$503,BW75,1)="es",COUNTIF($BV$4:$BV$503,BW75),0),0)+IF(ISNUMBER(BV75),SUMIFS($CH$4:$CH$503,$BV$4:$BV$503,"&lt;&gt;"&amp;BV75,$BW$4:$BW$503,BV75),0)),0)),0),0)</f>
        <v>0</v>
      </c>
      <c r="CG75" s="193"/>
      <c r="CH75" s="193"/>
      <c r="CI75" s="193"/>
      <c r="CJ75" s="193"/>
      <c r="CK75" s="201">
        <f t="shared" si="182"/>
        <v>1</v>
      </c>
      <c r="CL75" s="193"/>
      <c r="CM75" s="193"/>
      <c r="CN75" s="193"/>
      <c r="CO75" s="193"/>
      <c r="CP75" s="193"/>
      <c r="CQ75" s="193"/>
      <c r="CR75" s="193"/>
      <c r="CT75" s="193"/>
      <c r="CU75" s="193"/>
      <c r="CV75" s="193"/>
      <c r="CW75" s="208"/>
      <c r="CX75" s="208"/>
      <c r="CY75" s="208"/>
      <c r="CZ75" s="208"/>
      <c r="DA75" s="193"/>
      <c r="DC75" s="133" t="str">
        <f>IF(MAX($DC$3:DC74)&lt;$I$2,MAX($DC$3:DC74)+1,"")</f>
        <v/>
      </c>
      <c r="DD75" s="131" t="str">
        <f t="shared" si="224"/>
        <v/>
      </c>
      <c r="DE75" s="131" t="str">
        <f t="shared" si="225"/>
        <v/>
      </c>
      <c r="DF75" s="134" t="str">
        <f t="shared" si="226"/>
        <v/>
      </c>
      <c r="DG75" s="132" t="str">
        <f t="shared" si="227"/>
        <v/>
      </c>
      <c r="DL75" s="107" t="str">
        <f>IF(DM75&lt;&gt;"",MAX($DL$3:DL74)+1,"")</f>
        <v/>
      </c>
      <c r="DM75" s="107" t="str">
        <f>IF(OR(INDEX(Photos!$B$3:$B$502,ROW(DM75)-ROW($DM$3),1)="", ISNUMBER(MATCH(INDEX(Photos!$B$3:$B$502,ROW(DM75)-ROW($DM$3),1),$BJ$4:$BJ$503,0))),"",INDEX(Photos!$B$3:$B$502,ROW(DM75)-ROW($DM$3),1) )</f>
        <v/>
      </c>
      <c r="DN75" s="107" t="str">
        <f t="shared" si="180"/>
        <v/>
      </c>
      <c r="DS75" s="112"/>
      <c r="DT75" s="112"/>
      <c r="DU75" s="111"/>
      <c r="DV75" s="111"/>
      <c r="DW75" s="145"/>
      <c r="DX75" s="111"/>
      <c r="DY75" s="111"/>
      <c r="DZ75" s="111"/>
      <c r="EA75" s="111"/>
      <c r="EB75" s="111"/>
    </row>
    <row r="76" spans="2:132" x14ac:dyDescent="0.25">
      <c r="B76" s="117" t="str">
        <f>IF(P76&lt;&gt;"",MAX(B$3:$B75)+1,"")</f>
        <v/>
      </c>
      <c r="C76" s="141" t="str">
        <f>IF(D76&lt;&gt;"",MAX(C$3:$C75)+1,"")</f>
        <v/>
      </c>
      <c r="D76" s="115" t="str">
        <f>IF(LEN(Q76)&gt;1,IF(ISNUMBER(MATCH(Q76&amp;" ─ "&amp;P76, $D$2:D75,0)),"",P76&amp;" ─ "&amp;Q76),"")</f>
        <v/>
      </c>
      <c r="E76" s="117" t="str">
        <f>IF(F76&lt;&gt;"",MAX($E$3:E75)+1,"")</f>
        <v/>
      </c>
      <c r="F76" s="116" t="str">
        <f>IF(LEN(T76)&gt;1,IF(ISNUMBER(MATCH(T76&amp;" ─ "&amp;P76, $F$2:F75,0)),"",P76&amp;" ─ "&amp;T76),"")</f>
        <v/>
      </c>
      <c r="G76" s="93">
        <v>73</v>
      </c>
      <c r="H76" s="118" t="str">
        <f t="shared" si="179"/>
        <v/>
      </c>
      <c r="I76" s="119" t="str">
        <f>IF(ISNUMBER(SEARCH("─",H76,1)),MAX($I$3:I75)+1,"")</f>
        <v/>
      </c>
      <c r="M76" s="192" t="str">
        <f t="shared" si="183"/>
        <v/>
      </c>
      <c r="N76" s="142" t="str">
        <f t="shared" si="184"/>
        <v/>
      </c>
      <c r="O76" s="102" t="str">
        <f>IF(P76="","",MAX($O$3:O75)+1)</f>
        <v/>
      </c>
      <c r="P76" s="103" t="str">
        <f>IF(LEN(INDEX(Dashboard!B$6:B$505,ROW(P76)-ROW(P$3),1))&lt;=1,"",TRIM(INDEX(Dashboard!B$6:B$505,ROW(P76)-ROW(P$3),1)))</f>
        <v/>
      </c>
      <c r="Q76" s="104" t="str">
        <f t="shared" si="185"/>
        <v/>
      </c>
      <c r="R76" s="104" t="str">
        <f>IF(LEN(INDEX(Dashboard!D$6:D$505,ROW(R76)-ROW(R$3),1))&lt;=1,"",INDEX(Dashboard!D$6:D$505,ROW(R76)-ROW(R$3),1))</f>
        <v/>
      </c>
      <c r="S76" s="104" t="str">
        <f>IF(LEN(INDEX(Dashboard!E$6:E$505,ROW(S76)-ROW(S$3),1))&lt;=1,"",INDEX(Dashboard!E$6:E$505,ROW(S76)-ROW(S$3),1))</f>
        <v/>
      </c>
      <c r="T76" s="104" t="str">
        <f t="shared" si="186"/>
        <v/>
      </c>
      <c r="U76" s="104" t="str">
        <f t="shared" si="187"/>
        <v/>
      </c>
      <c r="V76" s="104" t="str">
        <f t="shared" si="188"/>
        <v/>
      </c>
      <c r="W76" s="106" t="str">
        <f t="shared" si="181"/>
        <v/>
      </c>
      <c r="X76" s="106" t="str">
        <f t="shared" si="189"/>
        <v/>
      </c>
      <c r="Y76" s="106" t="str">
        <f t="shared" si="190"/>
        <v/>
      </c>
      <c r="Z76" s="106" t="str">
        <f t="shared" si="191"/>
        <v/>
      </c>
      <c r="AA76" s="106" t="str">
        <f t="shared" si="192"/>
        <v/>
      </c>
      <c r="AB76" s="106" t="str">
        <f t="shared" si="193"/>
        <v/>
      </c>
      <c r="AC76" s="106" t="str">
        <f t="shared" si="194"/>
        <v/>
      </c>
      <c r="AD76" s="106" t="str">
        <f t="shared" si="195"/>
        <v/>
      </c>
      <c r="AE76" s="106" t="str">
        <f t="shared" si="196"/>
        <v/>
      </c>
      <c r="AF76" s="106" t="str">
        <f t="shared" si="197"/>
        <v/>
      </c>
      <c r="AG76" s="106" t="str">
        <f t="shared" si="198"/>
        <v/>
      </c>
      <c r="AH76" s="106" t="str">
        <f t="shared" si="199"/>
        <v/>
      </c>
      <c r="AI76" s="106" t="str">
        <f t="shared" si="200"/>
        <v/>
      </c>
      <c r="AJ76" s="106" t="str">
        <f t="shared" si="201"/>
        <v/>
      </c>
      <c r="AK76" s="106" t="str">
        <f t="shared" si="202"/>
        <v/>
      </c>
      <c r="AL76" s="106" t="str">
        <f t="shared" si="203"/>
        <v/>
      </c>
      <c r="AM76" s="106" t="str">
        <f t="shared" si="204"/>
        <v/>
      </c>
      <c r="AN76" s="106" t="str">
        <f t="shared" si="205"/>
        <v/>
      </c>
      <c r="AO76" s="106" t="str">
        <f t="shared" si="206"/>
        <v/>
      </c>
      <c r="AP76" s="106" t="str">
        <f t="shared" si="207"/>
        <v/>
      </c>
      <c r="AQ76" s="106" t="str">
        <f t="shared" si="208"/>
        <v/>
      </c>
      <c r="AR76" s="106" t="str">
        <f t="shared" si="209"/>
        <v/>
      </c>
      <c r="AS76" s="106" t="str">
        <f t="shared" si="210"/>
        <v/>
      </c>
      <c r="AT76" s="106" t="str">
        <f t="shared" si="211"/>
        <v/>
      </c>
      <c r="AU76" s="106" t="str">
        <f t="shared" si="212"/>
        <v/>
      </c>
      <c r="AV76" s="106" t="str">
        <f t="shared" si="213"/>
        <v/>
      </c>
      <c r="AW76" s="106" t="str">
        <f t="shared" si="214"/>
        <v/>
      </c>
      <c r="AX76" s="106" t="str">
        <f t="shared" si="215"/>
        <v/>
      </c>
      <c r="AY76" s="106" t="str">
        <f t="shared" si="216"/>
        <v/>
      </c>
      <c r="AZ76" s="106" t="str">
        <f t="shared" si="217"/>
        <v/>
      </c>
      <c r="BA76" s="106" t="str">
        <f t="shared" si="218"/>
        <v/>
      </c>
      <c r="BB76" s="106" t="str">
        <f t="shared" si="219"/>
        <v/>
      </c>
      <c r="BC76" s="106" t="str">
        <f t="shared" si="220"/>
        <v/>
      </c>
      <c r="BD76" s="180" t="str">
        <f>IF(OR(P76="",BA76=""),"",IF(BB76="",MAX($BA$4:$BA$503)-BA76+1-COUNTIF($BA$4:BA76,BA76)/1000,INDEX($BD$4:$BD$503,BC76,1)-COUNTIF($BA$4:BA76,BA76)/1000000))</f>
        <v/>
      </c>
      <c r="BE76" s="181" t="str">
        <f t="shared" si="221"/>
        <v/>
      </c>
      <c r="BF76" s="181" t="str">
        <f>IFERROR(IF(BB76="",BD76-BE76*100,INDEX($BF$4:$BF$503,BC76,1)-COUNTIF($BA$4:BA76,BA76)/1000000),"")</f>
        <v/>
      </c>
      <c r="BG76" s="179" t="str">
        <f t="shared" si="222"/>
        <v/>
      </c>
      <c r="BI76" s="120" t="str">
        <f t="shared" si="228"/>
        <v/>
      </c>
      <c r="BJ76" s="121" t="str">
        <f t="shared" si="229"/>
        <v/>
      </c>
      <c r="BK76" s="122" t="str">
        <f t="shared" si="230"/>
        <v/>
      </c>
      <c r="BL76" s="122" t="str">
        <f t="shared" si="231"/>
        <v/>
      </c>
      <c r="BM76" s="122" t="str">
        <f t="shared" si="232"/>
        <v/>
      </c>
      <c r="BN76" s="122" t="str">
        <f t="shared" si="233"/>
        <v/>
      </c>
      <c r="BO76" s="122" t="str">
        <f t="shared" si="234"/>
        <v/>
      </c>
      <c r="BP76" s="123" t="str">
        <f t="shared" si="235"/>
        <v/>
      </c>
      <c r="BQ76" s="122" t="str">
        <f t="shared" si="236"/>
        <v/>
      </c>
      <c r="BR76" s="123" t="str">
        <f t="shared" si="237"/>
        <v/>
      </c>
      <c r="BS76" s="123" t="str">
        <f t="shared" si="238"/>
        <v/>
      </c>
      <c r="BU76" s="198" t="str">
        <f t="shared" si="223"/>
        <v>xxx</v>
      </c>
      <c r="BV76" s="193"/>
      <c r="BW76" s="193"/>
      <c r="BX76" s="193"/>
      <c r="BY76" s="193"/>
      <c r="BZ76" s="193"/>
      <c r="CA76" s="193"/>
      <c r="CB76" s="193"/>
      <c r="CC76" s="194"/>
      <c r="CD76" s="194"/>
      <c r="CE76" s="193"/>
      <c r="CF76" s="201">
        <f>IFERROR(IF(ISNUMBER(BV76), IF(ISNUMBER(MATCH(BV76,$BV$4:BV75,0)),INDEX($CF$4:CF75, MATCH(BV76,$BV$4:BV75,0),1),IF(AND(BR76="",INDEX($BR$4:$BR$503,BV76,1)=""),
IF(INDEX($BL$4:$BL$503,BV76,1)="",0,IFERROR(IF(INDEX($BR$4:$BR$503,BW76,1)="es",COUNTIF($BV$4:$BV$503,BW76),0),0)+IF(ISNUMBER(BV76),SUMIFS($CH$4:$CH$503,$BV$4:$BV$503,"&lt;&gt;"&amp;BV76,$BW$4:$BW$503,BV76),0)),0)),0),0)</f>
        <v>0</v>
      </c>
      <c r="CG76" s="193"/>
      <c r="CH76" s="193"/>
      <c r="CI76" s="193"/>
      <c r="CJ76" s="193"/>
      <c r="CK76" s="201">
        <f t="shared" si="182"/>
        <v>1</v>
      </c>
      <c r="CL76" s="193"/>
      <c r="CM76" s="193"/>
      <c r="CN76" s="193"/>
      <c r="CO76" s="193"/>
      <c r="CP76" s="193"/>
      <c r="CQ76" s="193"/>
      <c r="CR76" s="193"/>
      <c r="CT76" s="193"/>
      <c r="CU76" s="193"/>
      <c r="CV76" s="193"/>
      <c r="CW76" s="208"/>
      <c r="CX76" s="208"/>
      <c r="CY76" s="208"/>
      <c r="CZ76" s="208"/>
      <c r="DA76" s="193"/>
      <c r="DC76" s="133" t="str">
        <f>IF(MAX($DC$3:DC75)&lt;$I$2,MAX($DC$3:DC75)+1,"")</f>
        <v/>
      </c>
      <c r="DD76" s="131" t="str">
        <f t="shared" si="224"/>
        <v/>
      </c>
      <c r="DE76" s="131" t="str">
        <f t="shared" si="225"/>
        <v/>
      </c>
      <c r="DF76" s="134" t="str">
        <f t="shared" si="226"/>
        <v/>
      </c>
      <c r="DG76" s="132" t="str">
        <f t="shared" si="227"/>
        <v/>
      </c>
      <c r="DL76" s="107" t="str">
        <f>IF(DM76&lt;&gt;"",MAX($DL$3:DL75)+1,"")</f>
        <v/>
      </c>
      <c r="DM76" s="107" t="str">
        <f>IF(OR(INDEX(Photos!$B$3:$B$502,ROW(DM76)-ROW($DM$3),1)="", ISNUMBER(MATCH(INDEX(Photos!$B$3:$B$502,ROW(DM76)-ROW($DM$3),1),$BJ$4:$BJ$503,0))),"",INDEX(Photos!$B$3:$B$502,ROW(DM76)-ROW($DM$3),1) )</f>
        <v/>
      </c>
      <c r="DN76" s="107" t="str">
        <f t="shared" si="180"/>
        <v/>
      </c>
      <c r="DS76" s="112"/>
      <c r="DT76" s="112"/>
      <c r="DU76" s="111"/>
      <c r="DV76" s="111"/>
      <c r="DW76" s="145"/>
      <c r="DX76" s="111"/>
      <c r="DY76" s="111"/>
      <c r="DZ76" s="111"/>
      <c r="EA76" s="111"/>
      <c r="EB76" s="111"/>
    </row>
    <row r="77" spans="2:132" x14ac:dyDescent="0.25">
      <c r="B77" s="117" t="str">
        <f>IF(P77&lt;&gt;"",MAX(B$3:$B76)+1,"")</f>
        <v/>
      </c>
      <c r="C77" s="141" t="str">
        <f>IF(D77&lt;&gt;"",MAX(C$3:$C76)+1,"")</f>
        <v/>
      </c>
      <c r="D77" s="115" t="str">
        <f>IF(LEN(Q77)&gt;1,IF(ISNUMBER(MATCH(Q77&amp;" ─ "&amp;P77, $D$2:D76,0)),"",P77&amp;" ─ "&amp;Q77),"")</f>
        <v/>
      </c>
      <c r="E77" s="117" t="str">
        <f>IF(F77&lt;&gt;"",MAX($E$3:E76)+1,"")</f>
        <v/>
      </c>
      <c r="F77" s="116" t="str">
        <f>IF(LEN(T77)&gt;1,IF(ISNUMBER(MATCH(T77&amp;" ─ "&amp;P77, $F$2:F76,0)),"",P77&amp;" ─ "&amp;T77),"")</f>
        <v/>
      </c>
      <c r="G77" s="93">
        <v>74</v>
      </c>
      <c r="H77" s="118" t="str">
        <f t="shared" si="179"/>
        <v/>
      </c>
      <c r="I77" s="119" t="str">
        <f>IF(ISNUMBER(SEARCH("─",H77,1)),MAX($I$3:I76)+1,"")</f>
        <v/>
      </c>
      <c r="M77" s="192" t="str">
        <f t="shared" si="183"/>
        <v/>
      </c>
      <c r="N77" s="142" t="str">
        <f t="shared" si="184"/>
        <v/>
      </c>
      <c r="O77" s="102" t="str">
        <f>IF(P77="","",MAX($O$3:O76)+1)</f>
        <v/>
      </c>
      <c r="P77" s="103" t="str">
        <f>IF(LEN(INDEX(Dashboard!B$6:B$505,ROW(P77)-ROW(P$3),1))&lt;=1,"",TRIM(INDEX(Dashboard!B$6:B$505,ROW(P77)-ROW(P$3),1)))</f>
        <v/>
      </c>
      <c r="Q77" s="104" t="str">
        <f t="shared" si="185"/>
        <v/>
      </c>
      <c r="R77" s="104" t="str">
        <f>IF(LEN(INDEX(Dashboard!D$6:D$505,ROW(R77)-ROW(R$3),1))&lt;=1,"",INDEX(Dashboard!D$6:D$505,ROW(R77)-ROW(R$3),1))</f>
        <v/>
      </c>
      <c r="S77" s="104" t="str">
        <f>IF(LEN(INDEX(Dashboard!E$6:E$505,ROW(S77)-ROW(S$3),1))&lt;=1,"",INDEX(Dashboard!E$6:E$505,ROW(S77)-ROW(S$3),1))</f>
        <v/>
      </c>
      <c r="T77" s="104" t="str">
        <f t="shared" si="186"/>
        <v/>
      </c>
      <c r="U77" s="104" t="str">
        <f t="shared" si="187"/>
        <v/>
      </c>
      <c r="V77" s="104" t="str">
        <f t="shared" si="188"/>
        <v/>
      </c>
      <c r="W77" s="106" t="str">
        <f t="shared" si="181"/>
        <v/>
      </c>
      <c r="X77" s="106" t="str">
        <f t="shared" si="189"/>
        <v/>
      </c>
      <c r="Y77" s="106" t="str">
        <f t="shared" si="190"/>
        <v/>
      </c>
      <c r="Z77" s="106" t="str">
        <f t="shared" si="191"/>
        <v/>
      </c>
      <c r="AA77" s="106" t="str">
        <f t="shared" si="192"/>
        <v/>
      </c>
      <c r="AB77" s="106" t="str">
        <f t="shared" si="193"/>
        <v/>
      </c>
      <c r="AC77" s="106" t="str">
        <f t="shared" si="194"/>
        <v/>
      </c>
      <c r="AD77" s="106" t="str">
        <f t="shared" si="195"/>
        <v/>
      </c>
      <c r="AE77" s="106" t="str">
        <f t="shared" si="196"/>
        <v/>
      </c>
      <c r="AF77" s="106" t="str">
        <f t="shared" si="197"/>
        <v/>
      </c>
      <c r="AG77" s="106" t="str">
        <f t="shared" si="198"/>
        <v/>
      </c>
      <c r="AH77" s="106" t="str">
        <f t="shared" si="199"/>
        <v/>
      </c>
      <c r="AI77" s="106" t="str">
        <f t="shared" si="200"/>
        <v/>
      </c>
      <c r="AJ77" s="106" t="str">
        <f t="shared" si="201"/>
        <v/>
      </c>
      <c r="AK77" s="106" t="str">
        <f t="shared" si="202"/>
        <v/>
      </c>
      <c r="AL77" s="106" t="str">
        <f t="shared" si="203"/>
        <v/>
      </c>
      <c r="AM77" s="106" t="str">
        <f t="shared" si="204"/>
        <v/>
      </c>
      <c r="AN77" s="106" t="str">
        <f t="shared" si="205"/>
        <v/>
      </c>
      <c r="AO77" s="106" t="str">
        <f t="shared" si="206"/>
        <v/>
      </c>
      <c r="AP77" s="106" t="str">
        <f t="shared" si="207"/>
        <v/>
      </c>
      <c r="AQ77" s="106" t="str">
        <f t="shared" si="208"/>
        <v/>
      </c>
      <c r="AR77" s="106" t="str">
        <f t="shared" si="209"/>
        <v/>
      </c>
      <c r="AS77" s="106" t="str">
        <f t="shared" si="210"/>
        <v/>
      </c>
      <c r="AT77" s="106" t="str">
        <f t="shared" si="211"/>
        <v/>
      </c>
      <c r="AU77" s="106" t="str">
        <f t="shared" si="212"/>
        <v/>
      </c>
      <c r="AV77" s="106" t="str">
        <f t="shared" si="213"/>
        <v/>
      </c>
      <c r="AW77" s="106" t="str">
        <f t="shared" si="214"/>
        <v/>
      </c>
      <c r="AX77" s="106" t="str">
        <f t="shared" si="215"/>
        <v/>
      </c>
      <c r="AY77" s="106" t="str">
        <f t="shared" si="216"/>
        <v/>
      </c>
      <c r="AZ77" s="106" t="str">
        <f t="shared" si="217"/>
        <v/>
      </c>
      <c r="BA77" s="106" t="str">
        <f t="shared" si="218"/>
        <v/>
      </c>
      <c r="BB77" s="106" t="str">
        <f t="shared" si="219"/>
        <v/>
      </c>
      <c r="BC77" s="106" t="str">
        <f t="shared" si="220"/>
        <v/>
      </c>
      <c r="BD77" s="180" t="str">
        <f>IF(OR(P77="",BA77=""),"",IF(BB77="",MAX($BA$4:$BA$503)-BA77+1-COUNTIF($BA$4:BA77,BA77)/1000,INDEX($BD$4:$BD$503,BC77,1)-COUNTIF($BA$4:BA77,BA77)/1000000))</f>
        <v/>
      </c>
      <c r="BE77" s="181" t="str">
        <f t="shared" si="221"/>
        <v/>
      </c>
      <c r="BF77" s="181" t="str">
        <f>IFERROR(IF(BB77="",BD77-BE77*100,INDEX($BF$4:$BF$503,BC77,1)-COUNTIF($BA$4:BA77,BA77)/1000000),"")</f>
        <v/>
      </c>
      <c r="BG77" s="179" t="str">
        <f t="shared" si="222"/>
        <v/>
      </c>
      <c r="BI77" s="120" t="str">
        <f t="shared" si="228"/>
        <v/>
      </c>
      <c r="BJ77" s="121" t="str">
        <f t="shared" si="229"/>
        <v/>
      </c>
      <c r="BK77" s="122" t="str">
        <f t="shared" si="230"/>
        <v/>
      </c>
      <c r="BL77" s="122" t="str">
        <f t="shared" si="231"/>
        <v/>
      </c>
      <c r="BM77" s="122" t="str">
        <f t="shared" si="232"/>
        <v/>
      </c>
      <c r="BN77" s="122" t="str">
        <f t="shared" si="233"/>
        <v/>
      </c>
      <c r="BO77" s="122" t="str">
        <f t="shared" si="234"/>
        <v/>
      </c>
      <c r="BP77" s="123" t="str">
        <f t="shared" si="235"/>
        <v/>
      </c>
      <c r="BQ77" s="122" t="str">
        <f t="shared" si="236"/>
        <v/>
      </c>
      <c r="BR77" s="123" t="str">
        <f t="shared" si="237"/>
        <v/>
      </c>
      <c r="BS77" s="123" t="str">
        <f t="shared" si="238"/>
        <v/>
      </c>
      <c r="BU77" s="198" t="str">
        <f t="shared" si="223"/>
        <v>xxx</v>
      </c>
      <c r="BV77" s="193"/>
      <c r="BW77" s="193"/>
      <c r="BX77" s="193"/>
      <c r="BY77" s="193"/>
      <c r="BZ77" s="193"/>
      <c r="CA77" s="193"/>
      <c r="CB77" s="193"/>
      <c r="CC77" s="194"/>
      <c r="CD77" s="194"/>
      <c r="CE77" s="193"/>
      <c r="CF77" s="201">
        <f>IFERROR(IF(ISNUMBER(BV77), IF(ISNUMBER(MATCH(BV77,$BV$4:BV76,0)),INDEX($CF$4:CF76, MATCH(BV77,$BV$4:BV76,0),1),IF(AND(BR77="",INDEX($BR$4:$BR$503,BV77,1)=""),
IF(INDEX($BL$4:$BL$503,BV77,1)="",0,IFERROR(IF(INDEX($BR$4:$BR$503,BW77,1)="es",COUNTIF($BV$4:$BV$503,BW77),0),0)+IF(ISNUMBER(BV77),SUMIFS($CH$4:$CH$503,$BV$4:$BV$503,"&lt;&gt;"&amp;BV77,$BW$4:$BW$503,BV77),0)),0)),0),0)</f>
        <v>0</v>
      </c>
      <c r="CG77" s="193"/>
      <c r="CH77" s="193"/>
      <c r="CI77" s="193"/>
      <c r="CJ77" s="193"/>
      <c r="CK77" s="201">
        <f t="shared" si="182"/>
        <v>1</v>
      </c>
      <c r="CL77" s="193"/>
      <c r="CM77" s="193"/>
      <c r="CN77" s="193"/>
      <c r="CO77" s="193"/>
      <c r="CP77" s="193"/>
      <c r="CQ77" s="193"/>
      <c r="CR77" s="193"/>
      <c r="CT77" s="193"/>
      <c r="CU77" s="193"/>
      <c r="CV77" s="193"/>
      <c r="CW77" s="208"/>
      <c r="CX77" s="208"/>
      <c r="CY77" s="208"/>
      <c r="CZ77" s="208"/>
      <c r="DA77" s="193"/>
      <c r="DC77" s="133" t="str">
        <f>IF(MAX($DC$3:DC76)&lt;$I$2,MAX($DC$3:DC76)+1,"")</f>
        <v/>
      </c>
      <c r="DD77" s="131" t="str">
        <f t="shared" si="224"/>
        <v/>
      </c>
      <c r="DE77" s="131" t="str">
        <f t="shared" si="225"/>
        <v/>
      </c>
      <c r="DF77" s="134" t="str">
        <f t="shared" si="226"/>
        <v/>
      </c>
      <c r="DG77" s="132" t="str">
        <f t="shared" si="227"/>
        <v/>
      </c>
      <c r="DL77" s="107" t="str">
        <f>IF(DM77&lt;&gt;"",MAX($DL$3:DL76)+1,"")</f>
        <v/>
      </c>
      <c r="DM77" s="107" t="str">
        <f>IF(OR(INDEX(Photos!$B$3:$B$502,ROW(DM77)-ROW($DM$3),1)="", ISNUMBER(MATCH(INDEX(Photos!$B$3:$B$502,ROW(DM77)-ROW($DM$3),1),$BJ$4:$BJ$503,0))),"",INDEX(Photos!$B$3:$B$502,ROW(DM77)-ROW($DM$3),1) )</f>
        <v/>
      </c>
      <c r="DN77" s="107" t="str">
        <f t="shared" si="180"/>
        <v/>
      </c>
      <c r="DS77" s="112"/>
      <c r="DT77" s="112"/>
      <c r="DU77" s="111"/>
      <c r="DV77" s="111"/>
      <c r="DW77" s="145"/>
      <c r="DX77" s="111"/>
      <c r="DY77" s="111"/>
      <c r="DZ77" s="111"/>
      <c r="EA77" s="111"/>
      <c r="EB77" s="111"/>
    </row>
    <row r="78" spans="2:132" x14ac:dyDescent="0.25">
      <c r="B78" s="117" t="str">
        <f>IF(P78&lt;&gt;"",MAX(B$3:$B77)+1,"")</f>
        <v/>
      </c>
      <c r="C78" s="141" t="str">
        <f>IF(D78&lt;&gt;"",MAX(C$3:$C77)+1,"")</f>
        <v/>
      </c>
      <c r="D78" s="115" t="str">
        <f>IF(LEN(Q78)&gt;1,IF(ISNUMBER(MATCH(Q78&amp;" ─ "&amp;P78, $D$2:D77,0)),"",P78&amp;" ─ "&amp;Q78),"")</f>
        <v/>
      </c>
      <c r="E78" s="117" t="str">
        <f>IF(F78&lt;&gt;"",MAX($E$3:E77)+1,"")</f>
        <v/>
      </c>
      <c r="F78" s="116" t="str">
        <f>IF(LEN(T78)&gt;1,IF(ISNUMBER(MATCH(T78&amp;" ─ "&amp;P78, $F$2:F77,0)),"",P78&amp;" ─ "&amp;T78),"")</f>
        <v/>
      </c>
      <c r="G78" s="93">
        <v>75</v>
      </c>
      <c r="H78" s="118" t="str">
        <f t="shared" si="179"/>
        <v/>
      </c>
      <c r="I78" s="119" t="str">
        <f>IF(ISNUMBER(SEARCH("─",H78,1)),MAX($I$3:I77)+1,"")</f>
        <v/>
      </c>
      <c r="M78" s="192" t="str">
        <f t="shared" si="183"/>
        <v/>
      </c>
      <c r="N78" s="142" t="str">
        <f t="shared" si="184"/>
        <v/>
      </c>
      <c r="O78" s="102" t="str">
        <f>IF(P78="","",MAX($O$3:O77)+1)</f>
        <v/>
      </c>
      <c r="P78" s="103" t="str">
        <f>IF(LEN(INDEX(Dashboard!B$6:B$505,ROW(P78)-ROW(P$3),1))&lt;=1,"",TRIM(INDEX(Dashboard!B$6:B$505,ROW(P78)-ROW(P$3),1)))</f>
        <v/>
      </c>
      <c r="Q78" s="104" t="str">
        <f t="shared" si="185"/>
        <v/>
      </c>
      <c r="R78" s="104" t="str">
        <f>IF(LEN(INDEX(Dashboard!D$6:D$505,ROW(R78)-ROW(R$3),1))&lt;=1,"",INDEX(Dashboard!D$6:D$505,ROW(R78)-ROW(R$3),1))</f>
        <v/>
      </c>
      <c r="S78" s="104" t="str">
        <f>IF(LEN(INDEX(Dashboard!E$6:E$505,ROW(S78)-ROW(S$3),1))&lt;=1,"",INDEX(Dashboard!E$6:E$505,ROW(S78)-ROW(S$3),1))</f>
        <v/>
      </c>
      <c r="T78" s="104" t="str">
        <f t="shared" si="186"/>
        <v/>
      </c>
      <c r="U78" s="104" t="str">
        <f t="shared" si="187"/>
        <v/>
      </c>
      <c r="V78" s="104" t="str">
        <f t="shared" si="188"/>
        <v/>
      </c>
      <c r="W78" s="106" t="str">
        <f t="shared" si="181"/>
        <v/>
      </c>
      <c r="X78" s="106" t="str">
        <f t="shared" si="189"/>
        <v/>
      </c>
      <c r="Y78" s="106" t="str">
        <f t="shared" si="190"/>
        <v/>
      </c>
      <c r="Z78" s="106" t="str">
        <f t="shared" si="191"/>
        <v/>
      </c>
      <c r="AA78" s="106" t="str">
        <f t="shared" si="192"/>
        <v/>
      </c>
      <c r="AB78" s="106" t="str">
        <f t="shared" si="193"/>
        <v/>
      </c>
      <c r="AC78" s="106" t="str">
        <f t="shared" si="194"/>
        <v/>
      </c>
      <c r="AD78" s="106" t="str">
        <f t="shared" si="195"/>
        <v/>
      </c>
      <c r="AE78" s="106" t="str">
        <f t="shared" si="196"/>
        <v/>
      </c>
      <c r="AF78" s="106" t="str">
        <f t="shared" si="197"/>
        <v/>
      </c>
      <c r="AG78" s="106" t="str">
        <f t="shared" si="198"/>
        <v/>
      </c>
      <c r="AH78" s="106" t="str">
        <f t="shared" si="199"/>
        <v/>
      </c>
      <c r="AI78" s="106" t="str">
        <f t="shared" si="200"/>
        <v/>
      </c>
      <c r="AJ78" s="106" t="str">
        <f t="shared" si="201"/>
        <v/>
      </c>
      <c r="AK78" s="106" t="str">
        <f t="shared" si="202"/>
        <v/>
      </c>
      <c r="AL78" s="106" t="str">
        <f t="shared" si="203"/>
        <v/>
      </c>
      <c r="AM78" s="106" t="str">
        <f t="shared" si="204"/>
        <v/>
      </c>
      <c r="AN78" s="106" t="str">
        <f t="shared" si="205"/>
        <v/>
      </c>
      <c r="AO78" s="106" t="str">
        <f t="shared" si="206"/>
        <v/>
      </c>
      <c r="AP78" s="106" t="str">
        <f t="shared" si="207"/>
        <v/>
      </c>
      <c r="AQ78" s="106" t="str">
        <f t="shared" si="208"/>
        <v/>
      </c>
      <c r="AR78" s="106" t="str">
        <f t="shared" si="209"/>
        <v/>
      </c>
      <c r="AS78" s="106" t="str">
        <f t="shared" si="210"/>
        <v/>
      </c>
      <c r="AT78" s="106" t="str">
        <f t="shared" si="211"/>
        <v/>
      </c>
      <c r="AU78" s="106" t="str">
        <f t="shared" si="212"/>
        <v/>
      </c>
      <c r="AV78" s="106" t="str">
        <f t="shared" si="213"/>
        <v/>
      </c>
      <c r="AW78" s="106" t="str">
        <f t="shared" si="214"/>
        <v/>
      </c>
      <c r="AX78" s="106" t="str">
        <f t="shared" si="215"/>
        <v/>
      </c>
      <c r="AY78" s="106" t="str">
        <f t="shared" si="216"/>
        <v/>
      </c>
      <c r="AZ78" s="106" t="str">
        <f t="shared" si="217"/>
        <v/>
      </c>
      <c r="BA78" s="106" t="str">
        <f t="shared" si="218"/>
        <v/>
      </c>
      <c r="BB78" s="106" t="str">
        <f t="shared" si="219"/>
        <v/>
      </c>
      <c r="BC78" s="106" t="str">
        <f t="shared" si="220"/>
        <v/>
      </c>
      <c r="BD78" s="180" t="str">
        <f>IF(OR(P78="",BA78=""),"",IF(BB78="",MAX($BA$4:$BA$503)-BA78+1-COUNTIF($BA$4:BA78,BA78)/1000,INDEX($BD$4:$BD$503,BC78,1)-COUNTIF($BA$4:BA78,BA78)/1000000))</f>
        <v/>
      </c>
      <c r="BE78" s="181" t="str">
        <f t="shared" si="221"/>
        <v/>
      </c>
      <c r="BF78" s="181" t="str">
        <f>IFERROR(IF(BB78="",BD78-BE78*100,INDEX($BF$4:$BF$503,BC78,1)-COUNTIF($BA$4:BA78,BA78)/1000000),"")</f>
        <v/>
      </c>
      <c r="BG78" s="179" t="str">
        <f t="shared" si="222"/>
        <v/>
      </c>
      <c r="BI78" s="120" t="str">
        <f t="shared" si="228"/>
        <v/>
      </c>
      <c r="BJ78" s="121" t="str">
        <f t="shared" si="229"/>
        <v/>
      </c>
      <c r="BK78" s="122" t="str">
        <f t="shared" si="230"/>
        <v/>
      </c>
      <c r="BL78" s="122" t="str">
        <f t="shared" si="231"/>
        <v/>
      </c>
      <c r="BM78" s="122" t="str">
        <f t="shared" si="232"/>
        <v/>
      </c>
      <c r="BN78" s="122" t="str">
        <f t="shared" si="233"/>
        <v/>
      </c>
      <c r="BO78" s="122" t="str">
        <f t="shared" si="234"/>
        <v/>
      </c>
      <c r="BP78" s="123" t="str">
        <f t="shared" si="235"/>
        <v/>
      </c>
      <c r="BQ78" s="122" t="str">
        <f t="shared" si="236"/>
        <v/>
      </c>
      <c r="BR78" s="123" t="str">
        <f t="shared" si="237"/>
        <v/>
      </c>
      <c r="BS78" s="123" t="str">
        <f t="shared" si="238"/>
        <v/>
      </c>
      <c r="BU78" s="198" t="str">
        <f t="shared" si="223"/>
        <v>xxx</v>
      </c>
      <c r="BV78" s="193"/>
      <c r="BW78" s="193"/>
      <c r="BX78" s="193"/>
      <c r="BY78" s="193"/>
      <c r="BZ78" s="193"/>
      <c r="CA78" s="193"/>
      <c r="CB78" s="193"/>
      <c r="CC78" s="194"/>
      <c r="CD78" s="194"/>
      <c r="CE78" s="193"/>
      <c r="CF78" s="201">
        <f>IFERROR(IF(ISNUMBER(BV78), IF(ISNUMBER(MATCH(BV78,$BV$4:BV77,0)),INDEX($CF$4:CF77, MATCH(BV78,$BV$4:BV77,0),1),IF(AND(BR78="",INDEX($BR$4:$BR$503,BV78,1)=""),
IF(INDEX($BL$4:$BL$503,BV78,1)="",0,IFERROR(IF(INDEX($BR$4:$BR$503,BW78,1)="es",COUNTIF($BV$4:$BV$503,BW78),0),0)+IF(ISNUMBER(BV78),SUMIFS($CH$4:$CH$503,$BV$4:$BV$503,"&lt;&gt;"&amp;BV78,$BW$4:$BW$503,BV78),0)),0)),0),0)</f>
        <v>0</v>
      </c>
      <c r="CG78" s="193"/>
      <c r="CH78" s="193"/>
      <c r="CI78" s="193"/>
      <c r="CJ78" s="193"/>
      <c r="CK78" s="201">
        <f t="shared" si="182"/>
        <v>1</v>
      </c>
      <c r="CL78" s="193"/>
      <c r="CM78" s="193"/>
      <c r="CN78" s="193"/>
      <c r="CO78" s="193"/>
      <c r="CP78" s="193"/>
      <c r="CQ78" s="193"/>
      <c r="CR78" s="193"/>
      <c r="CT78" s="193"/>
      <c r="CU78" s="193"/>
      <c r="CV78" s="193"/>
      <c r="CW78" s="208"/>
      <c r="CX78" s="208"/>
      <c r="CY78" s="208"/>
      <c r="CZ78" s="208"/>
      <c r="DA78" s="193"/>
      <c r="DC78" s="133" t="str">
        <f>IF(MAX($DC$3:DC77)&lt;$I$2,MAX($DC$3:DC77)+1,"")</f>
        <v/>
      </c>
      <c r="DD78" s="131" t="str">
        <f t="shared" si="224"/>
        <v/>
      </c>
      <c r="DE78" s="131" t="str">
        <f t="shared" si="225"/>
        <v/>
      </c>
      <c r="DF78" s="134" t="str">
        <f t="shared" si="226"/>
        <v/>
      </c>
      <c r="DG78" s="132" t="str">
        <f t="shared" si="227"/>
        <v/>
      </c>
      <c r="DL78" s="107" t="str">
        <f>IF(DM78&lt;&gt;"",MAX($DL$3:DL77)+1,"")</f>
        <v/>
      </c>
      <c r="DM78" s="107" t="str">
        <f>IF(OR(INDEX(Photos!$B$3:$B$502,ROW(DM78)-ROW($DM$3),1)="", ISNUMBER(MATCH(INDEX(Photos!$B$3:$B$502,ROW(DM78)-ROW($DM$3),1),$BJ$4:$BJ$503,0))),"",INDEX(Photos!$B$3:$B$502,ROW(DM78)-ROW($DM$3),1) )</f>
        <v/>
      </c>
      <c r="DN78" s="107" t="str">
        <f t="shared" si="180"/>
        <v/>
      </c>
      <c r="DS78" s="112"/>
      <c r="DT78" s="112"/>
      <c r="DU78" s="111"/>
      <c r="DV78" s="111"/>
      <c r="DW78" s="145"/>
      <c r="DX78" s="111"/>
      <c r="DY78" s="111"/>
      <c r="DZ78" s="111"/>
      <c r="EA78" s="111"/>
      <c r="EB78" s="111"/>
    </row>
    <row r="79" spans="2:132" x14ac:dyDescent="0.25">
      <c r="B79" s="117" t="str">
        <f>IF(P79&lt;&gt;"",MAX(B$3:$B78)+1,"")</f>
        <v/>
      </c>
      <c r="C79" s="141" t="str">
        <f>IF(D79&lt;&gt;"",MAX(C$3:$C78)+1,"")</f>
        <v/>
      </c>
      <c r="D79" s="115" t="str">
        <f>IF(LEN(Q79)&gt;1,IF(ISNUMBER(MATCH(Q79&amp;" ─ "&amp;P79, $D$2:D78,0)),"",P79&amp;" ─ "&amp;Q79),"")</f>
        <v/>
      </c>
      <c r="E79" s="117" t="str">
        <f>IF(F79&lt;&gt;"",MAX($E$3:E78)+1,"")</f>
        <v/>
      </c>
      <c r="F79" s="116" t="str">
        <f>IF(LEN(T79)&gt;1,IF(ISNUMBER(MATCH(T79&amp;" ─ "&amp;P79, $F$2:F78,0)),"",P79&amp;" ─ "&amp;T79),"")</f>
        <v/>
      </c>
      <c r="G79" s="93">
        <v>76</v>
      </c>
      <c r="H79" s="118" t="str">
        <f t="shared" si="179"/>
        <v/>
      </c>
      <c r="I79" s="119" t="str">
        <f>IF(ISNUMBER(SEARCH("─",H79,1)),MAX($I$3:I78)+1,"")</f>
        <v/>
      </c>
      <c r="M79" s="192" t="str">
        <f t="shared" si="183"/>
        <v/>
      </c>
      <c r="N79" s="142" t="str">
        <f t="shared" si="184"/>
        <v/>
      </c>
      <c r="O79" s="102" t="str">
        <f>IF(P79="","",MAX($O$3:O78)+1)</f>
        <v/>
      </c>
      <c r="P79" s="103" t="str">
        <f>IF(LEN(INDEX(Dashboard!B$6:B$505,ROW(P79)-ROW(P$3),1))&lt;=1,"",TRIM(INDEX(Dashboard!B$6:B$505,ROW(P79)-ROW(P$3),1)))</f>
        <v/>
      </c>
      <c r="Q79" s="104" t="str">
        <f t="shared" si="185"/>
        <v/>
      </c>
      <c r="R79" s="104" t="str">
        <f>IF(LEN(INDEX(Dashboard!D$6:D$505,ROW(R79)-ROW(R$3),1))&lt;=1,"",INDEX(Dashboard!D$6:D$505,ROW(R79)-ROW(R$3),1))</f>
        <v/>
      </c>
      <c r="S79" s="104" t="str">
        <f>IF(LEN(INDEX(Dashboard!E$6:E$505,ROW(S79)-ROW(S$3),1))&lt;=1,"",INDEX(Dashboard!E$6:E$505,ROW(S79)-ROW(S$3),1))</f>
        <v/>
      </c>
      <c r="T79" s="104" t="str">
        <f t="shared" si="186"/>
        <v/>
      </c>
      <c r="U79" s="104" t="str">
        <f t="shared" si="187"/>
        <v/>
      </c>
      <c r="V79" s="104" t="str">
        <f t="shared" si="188"/>
        <v/>
      </c>
      <c r="W79" s="106" t="str">
        <f t="shared" si="181"/>
        <v/>
      </c>
      <c r="X79" s="106" t="str">
        <f t="shared" si="189"/>
        <v/>
      </c>
      <c r="Y79" s="106" t="str">
        <f t="shared" si="190"/>
        <v/>
      </c>
      <c r="Z79" s="106" t="str">
        <f t="shared" si="191"/>
        <v/>
      </c>
      <c r="AA79" s="106" t="str">
        <f t="shared" si="192"/>
        <v/>
      </c>
      <c r="AB79" s="106" t="str">
        <f t="shared" si="193"/>
        <v/>
      </c>
      <c r="AC79" s="106" t="str">
        <f t="shared" si="194"/>
        <v/>
      </c>
      <c r="AD79" s="106" t="str">
        <f t="shared" si="195"/>
        <v/>
      </c>
      <c r="AE79" s="106" t="str">
        <f t="shared" si="196"/>
        <v/>
      </c>
      <c r="AF79" s="106" t="str">
        <f t="shared" si="197"/>
        <v/>
      </c>
      <c r="AG79" s="106" t="str">
        <f t="shared" si="198"/>
        <v/>
      </c>
      <c r="AH79" s="106" t="str">
        <f t="shared" si="199"/>
        <v/>
      </c>
      <c r="AI79" s="106" t="str">
        <f t="shared" si="200"/>
        <v/>
      </c>
      <c r="AJ79" s="106" t="str">
        <f t="shared" si="201"/>
        <v/>
      </c>
      <c r="AK79" s="106" t="str">
        <f t="shared" si="202"/>
        <v/>
      </c>
      <c r="AL79" s="106" t="str">
        <f t="shared" si="203"/>
        <v/>
      </c>
      <c r="AM79" s="106" t="str">
        <f t="shared" si="204"/>
        <v/>
      </c>
      <c r="AN79" s="106" t="str">
        <f t="shared" si="205"/>
        <v/>
      </c>
      <c r="AO79" s="106" t="str">
        <f t="shared" si="206"/>
        <v/>
      </c>
      <c r="AP79" s="106" t="str">
        <f t="shared" si="207"/>
        <v/>
      </c>
      <c r="AQ79" s="106" t="str">
        <f t="shared" si="208"/>
        <v/>
      </c>
      <c r="AR79" s="106" t="str">
        <f t="shared" si="209"/>
        <v/>
      </c>
      <c r="AS79" s="106" t="str">
        <f t="shared" si="210"/>
        <v/>
      </c>
      <c r="AT79" s="106" t="str">
        <f t="shared" si="211"/>
        <v/>
      </c>
      <c r="AU79" s="106" t="str">
        <f t="shared" si="212"/>
        <v/>
      </c>
      <c r="AV79" s="106" t="str">
        <f t="shared" si="213"/>
        <v/>
      </c>
      <c r="AW79" s="106" t="str">
        <f t="shared" si="214"/>
        <v/>
      </c>
      <c r="AX79" s="106" t="str">
        <f t="shared" si="215"/>
        <v/>
      </c>
      <c r="AY79" s="106" t="str">
        <f t="shared" si="216"/>
        <v/>
      </c>
      <c r="AZ79" s="106" t="str">
        <f t="shared" si="217"/>
        <v/>
      </c>
      <c r="BA79" s="106" t="str">
        <f t="shared" si="218"/>
        <v/>
      </c>
      <c r="BB79" s="106" t="str">
        <f t="shared" si="219"/>
        <v/>
      </c>
      <c r="BC79" s="106" t="str">
        <f t="shared" si="220"/>
        <v/>
      </c>
      <c r="BD79" s="180" t="str">
        <f>IF(OR(P79="",BA79=""),"",IF(BB79="",MAX($BA$4:$BA$503)-BA79+1-COUNTIF($BA$4:BA79,BA79)/1000,INDEX($BD$4:$BD$503,BC79,1)-COUNTIF($BA$4:BA79,BA79)/1000000))</f>
        <v/>
      </c>
      <c r="BE79" s="181" t="str">
        <f t="shared" si="221"/>
        <v/>
      </c>
      <c r="BF79" s="181" t="str">
        <f>IFERROR(IF(BB79="",BD79-BE79*100,INDEX($BF$4:$BF$503,BC79,1)-COUNTIF($BA$4:BA79,BA79)/1000000),"")</f>
        <v/>
      </c>
      <c r="BG79" s="179" t="str">
        <f t="shared" si="222"/>
        <v/>
      </c>
      <c r="BI79" s="120" t="str">
        <f t="shared" si="228"/>
        <v/>
      </c>
      <c r="BJ79" s="121" t="str">
        <f t="shared" si="229"/>
        <v/>
      </c>
      <c r="BK79" s="122" t="str">
        <f t="shared" si="230"/>
        <v/>
      </c>
      <c r="BL79" s="122" t="str">
        <f t="shared" si="231"/>
        <v/>
      </c>
      <c r="BM79" s="122" t="str">
        <f t="shared" si="232"/>
        <v/>
      </c>
      <c r="BN79" s="122" t="str">
        <f t="shared" si="233"/>
        <v/>
      </c>
      <c r="BO79" s="122" t="str">
        <f t="shared" si="234"/>
        <v/>
      </c>
      <c r="BP79" s="123" t="str">
        <f t="shared" si="235"/>
        <v/>
      </c>
      <c r="BQ79" s="122" t="str">
        <f t="shared" si="236"/>
        <v/>
      </c>
      <c r="BR79" s="123" t="str">
        <f t="shared" si="237"/>
        <v/>
      </c>
      <c r="BS79" s="123" t="str">
        <f t="shared" si="238"/>
        <v/>
      </c>
      <c r="BU79" s="198" t="str">
        <f t="shared" si="223"/>
        <v>xxx</v>
      </c>
      <c r="BV79" s="193"/>
      <c r="BW79" s="193"/>
      <c r="BX79" s="193"/>
      <c r="BY79" s="193"/>
      <c r="BZ79" s="193"/>
      <c r="CA79" s="193"/>
      <c r="CB79" s="193"/>
      <c r="CC79" s="194"/>
      <c r="CD79" s="194"/>
      <c r="CE79" s="193"/>
      <c r="CF79" s="201">
        <f>IFERROR(IF(ISNUMBER(BV79), IF(ISNUMBER(MATCH(BV79,$BV$4:BV78,0)),INDEX($CF$4:CF78, MATCH(BV79,$BV$4:BV78,0),1),IF(AND(BR79="",INDEX($BR$4:$BR$503,BV79,1)=""),
IF(INDEX($BL$4:$BL$503,BV79,1)="",0,IFERROR(IF(INDEX($BR$4:$BR$503,BW79,1)="es",COUNTIF($BV$4:$BV$503,BW79),0),0)+IF(ISNUMBER(BV79),SUMIFS($CH$4:$CH$503,$BV$4:$BV$503,"&lt;&gt;"&amp;BV79,$BW$4:$BW$503,BV79),0)),0)),0),0)</f>
        <v>0</v>
      </c>
      <c r="CG79" s="193"/>
      <c r="CH79" s="193"/>
      <c r="CI79" s="193"/>
      <c r="CJ79" s="193"/>
      <c r="CK79" s="201">
        <f t="shared" si="182"/>
        <v>1</v>
      </c>
      <c r="CL79" s="193"/>
      <c r="CM79" s="193"/>
      <c r="CN79" s="193"/>
      <c r="CO79" s="193"/>
      <c r="CP79" s="193"/>
      <c r="CQ79" s="193"/>
      <c r="CR79" s="193"/>
      <c r="CT79" s="193"/>
      <c r="CU79" s="193"/>
      <c r="CV79" s="193"/>
      <c r="CW79" s="208"/>
      <c r="CX79" s="208"/>
      <c r="CY79" s="208"/>
      <c r="CZ79" s="208"/>
      <c r="DA79" s="193"/>
      <c r="DC79" s="133" t="str">
        <f>IF(MAX($DC$3:DC78)&lt;$I$2,MAX($DC$3:DC78)+1,"")</f>
        <v/>
      </c>
      <c r="DD79" s="131" t="str">
        <f t="shared" si="224"/>
        <v/>
      </c>
      <c r="DE79" s="131" t="str">
        <f t="shared" si="225"/>
        <v/>
      </c>
      <c r="DF79" s="134" t="str">
        <f t="shared" si="226"/>
        <v/>
      </c>
      <c r="DG79" s="132" t="str">
        <f t="shared" si="227"/>
        <v/>
      </c>
      <c r="DL79" s="107" t="str">
        <f>IF(DM79&lt;&gt;"",MAX($DL$3:DL78)+1,"")</f>
        <v/>
      </c>
      <c r="DM79" s="107" t="str">
        <f>IF(OR(INDEX(Photos!$B$3:$B$502,ROW(DM79)-ROW($DM$3),1)="", ISNUMBER(MATCH(INDEX(Photos!$B$3:$B$502,ROW(DM79)-ROW($DM$3),1),$BJ$4:$BJ$503,0))),"",INDEX(Photos!$B$3:$B$502,ROW(DM79)-ROW($DM$3),1) )</f>
        <v/>
      </c>
      <c r="DN79" s="107" t="str">
        <f t="shared" si="180"/>
        <v/>
      </c>
      <c r="DS79" s="112"/>
      <c r="DT79" s="112"/>
      <c r="DU79" s="111"/>
      <c r="DV79" s="111"/>
      <c r="DW79" s="145"/>
      <c r="DX79" s="111"/>
      <c r="DY79" s="111"/>
      <c r="DZ79" s="111"/>
      <c r="EA79" s="111"/>
      <c r="EB79" s="111"/>
    </row>
    <row r="80" spans="2:132" x14ac:dyDescent="0.25">
      <c r="B80" s="117" t="str">
        <f>IF(P80&lt;&gt;"",MAX(B$3:$B79)+1,"")</f>
        <v/>
      </c>
      <c r="C80" s="141" t="str">
        <f>IF(D80&lt;&gt;"",MAX(C$3:$C79)+1,"")</f>
        <v/>
      </c>
      <c r="D80" s="115" t="str">
        <f>IF(LEN(Q80)&gt;1,IF(ISNUMBER(MATCH(Q80&amp;" ─ "&amp;P80, $D$2:D79,0)),"",P80&amp;" ─ "&amp;Q80),"")</f>
        <v/>
      </c>
      <c r="E80" s="117" t="str">
        <f>IF(F80&lt;&gt;"",MAX($E$3:E79)+1,"")</f>
        <v/>
      </c>
      <c r="F80" s="116" t="str">
        <f>IF(LEN(T80)&gt;1,IF(ISNUMBER(MATCH(T80&amp;" ─ "&amp;P80, $F$2:F79,0)),"",P80&amp;" ─ "&amp;T80),"")</f>
        <v/>
      </c>
      <c r="G80" s="93">
        <v>77</v>
      </c>
      <c r="H80" s="118" t="str">
        <f t="shared" si="179"/>
        <v/>
      </c>
      <c r="I80" s="119" t="str">
        <f>IF(ISNUMBER(SEARCH("─",H80,1)),MAX($I$3:I79)+1,"")</f>
        <v/>
      </c>
      <c r="M80" s="192" t="str">
        <f t="shared" si="183"/>
        <v/>
      </c>
      <c r="N80" s="142" t="str">
        <f t="shared" si="184"/>
        <v/>
      </c>
      <c r="O80" s="102" t="str">
        <f>IF(P80="","",MAX($O$3:O79)+1)</f>
        <v/>
      </c>
      <c r="P80" s="103" t="str">
        <f>IF(LEN(INDEX(Dashboard!B$6:B$505,ROW(P80)-ROW(P$3),1))&lt;=1,"",TRIM(INDEX(Dashboard!B$6:B$505,ROW(P80)-ROW(P$3),1)))</f>
        <v/>
      </c>
      <c r="Q80" s="104" t="str">
        <f t="shared" si="185"/>
        <v/>
      </c>
      <c r="R80" s="104" t="str">
        <f>IF(LEN(INDEX(Dashboard!D$6:D$505,ROW(R80)-ROW(R$3),1))&lt;=1,"",INDEX(Dashboard!D$6:D$505,ROW(R80)-ROW(R$3),1))</f>
        <v/>
      </c>
      <c r="S80" s="104" t="str">
        <f>IF(LEN(INDEX(Dashboard!E$6:E$505,ROW(S80)-ROW(S$3),1))&lt;=1,"",INDEX(Dashboard!E$6:E$505,ROW(S80)-ROW(S$3),1))</f>
        <v/>
      </c>
      <c r="T80" s="104" t="str">
        <f t="shared" si="186"/>
        <v/>
      </c>
      <c r="U80" s="104" t="str">
        <f t="shared" si="187"/>
        <v/>
      </c>
      <c r="V80" s="104" t="str">
        <f t="shared" si="188"/>
        <v/>
      </c>
      <c r="W80" s="106" t="str">
        <f t="shared" si="181"/>
        <v/>
      </c>
      <c r="X80" s="106" t="str">
        <f t="shared" si="189"/>
        <v/>
      </c>
      <c r="Y80" s="106" t="str">
        <f t="shared" si="190"/>
        <v/>
      </c>
      <c r="Z80" s="106" t="str">
        <f t="shared" si="191"/>
        <v/>
      </c>
      <c r="AA80" s="106" t="str">
        <f t="shared" si="192"/>
        <v/>
      </c>
      <c r="AB80" s="106" t="str">
        <f t="shared" si="193"/>
        <v/>
      </c>
      <c r="AC80" s="106" t="str">
        <f t="shared" si="194"/>
        <v/>
      </c>
      <c r="AD80" s="106" t="str">
        <f t="shared" si="195"/>
        <v/>
      </c>
      <c r="AE80" s="106" t="str">
        <f t="shared" si="196"/>
        <v/>
      </c>
      <c r="AF80" s="106" t="str">
        <f t="shared" si="197"/>
        <v/>
      </c>
      <c r="AG80" s="106" t="str">
        <f t="shared" si="198"/>
        <v/>
      </c>
      <c r="AH80" s="106" t="str">
        <f t="shared" si="199"/>
        <v/>
      </c>
      <c r="AI80" s="106" t="str">
        <f t="shared" si="200"/>
        <v/>
      </c>
      <c r="AJ80" s="106" t="str">
        <f t="shared" si="201"/>
        <v/>
      </c>
      <c r="AK80" s="106" t="str">
        <f t="shared" si="202"/>
        <v/>
      </c>
      <c r="AL80" s="106" t="str">
        <f t="shared" si="203"/>
        <v/>
      </c>
      <c r="AM80" s="106" t="str">
        <f t="shared" si="204"/>
        <v/>
      </c>
      <c r="AN80" s="106" t="str">
        <f t="shared" si="205"/>
        <v/>
      </c>
      <c r="AO80" s="106" t="str">
        <f t="shared" si="206"/>
        <v/>
      </c>
      <c r="AP80" s="106" t="str">
        <f t="shared" si="207"/>
        <v/>
      </c>
      <c r="AQ80" s="106" t="str">
        <f t="shared" si="208"/>
        <v/>
      </c>
      <c r="AR80" s="106" t="str">
        <f t="shared" si="209"/>
        <v/>
      </c>
      <c r="AS80" s="106" t="str">
        <f t="shared" si="210"/>
        <v/>
      </c>
      <c r="AT80" s="106" t="str">
        <f t="shared" si="211"/>
        <v/>
      </c>
      <c r="AU80" s="106" t="str">
        <f t="shared" si="212"/>
        <v/>
      </c>
      <c r="AV80" s="106" t="str">
        <f t="shared" si="213"/>
        <v/>
      </c>
      <c r="AW80" s="106" t="str">
        <f t="shared" si="214"/>
        <v/>
      </c>
      <c r="AX80" s="106" t="str">
        <f t="shared" si="215"/>
        <v/>
      </c>
      <c r="AY80" s="106" t="str">
        <f t="shared" si="216"/>
        <v/>
      </c>
      <c r="AZ80" s="106" t="str">
        <f t="shared" si="217"/>
        <v/>
      </c>
      <c r="BA80" s="106" t="str">
        <f t="shared" si="218"/>
        <v/>
      </c>
      <c r="BB80" s="106" t="str">
        <f t="shared" si="219"/>
        <v/>
      </c>
      <c r="BC80" s="106" t="str">
        <f t="shared" si="220"/>
        <v/>
      </c>
      <c r="BD80" s="180" t="str">
        <f>IF(OR(P80="",BA80=""),"",IF(BB80="",MAX($BA$4:$BA$503)-BA80+1-COUNTIF($BA$4:BA80,BA80)/1000,INDEX($BD$4:$BD$503,BC80,1)-COUNTIF($BA$4:BA80,BA80)/1000000))</f>
        <v/>
      </c>
      <c r="BE80" s="181" t="str">
        <f t="shared" si="221"/>
        <v/>
      </c>
      <c r="BF80" s="181" t="str">
        <f>IFERROR(IF(BB80="",BD80-BE80*100,INDEX($BF$4:$BF$503,BC80,1)-COUNTIF($BA$4:BA80,BA80)/1000000),"")</f>
        <v/>
      </c>
      <c r="BG80" s="179" t="str">
        <f t="shared" si="222"/>
        <v/>
      </c>
      <c r="BI80" s="120" t="str">
        <f t="shared" si="228"/>
        <v/>
      </c>
      <c r="BJ80" s="121" t="str">
        <f t="shared" si="229"/>
        <v/>
      </c>
      <c r="BK80" s="122" t="str">
        <f t="shared" si="230"/>
        <v/>
      </c>
      <c r="BL80" s="122" t="str">
        <f t="shared" si="231"/>
        <v/>
      </c>
      <c r="BM80" s="122" t="str">
        <f t="shared" si="232"/>
        <v/>
      </c>
      <c r="BN80" s="122" t="str">
        <f t="shared" si="233"/>
        <v/>
      </c>
      <c r="BO80" s="122" t="str">
        <f t="shared" si="234"/>
        <v/>
      </c>
      <c r="BP80" s="123" t="str">
        <f t="shared" si="235"/>
        <v/>
      </c>
      <c r="BQ80" s="122" t="str">
        <f t="shared" si="236"/>
        <v/>
      </c>
      <c r="BR80" s="123" t="str">
        <f t="shared" si="237"/>
        <v/>
      </c>
      <c r="BS80" s="123" t="str">
        <f t="shared" si="238"/>
        <v/>
      </c>
      <c r="BU80" s="198" t="str">
        <f t="shared" si="223"/>
        <v>xxx</v>
      </c>
      <c r="BV80" s="193"/>
      <c r="BW80" s="193"/>
      <c r="BX80" s="193"/>
      <c r="BY80" s="193"/>
      <c r="BZ80" s="193"/>
      <c r="CA80" s="193"/>
      <c r="CB80" s="193"/>
      <c r="CC80" s="194"/>
      <c r="CD80" s="194"/>
      <c r="CE80" s="193"/>
      <c r="CF80" s="201">
        <f>IFERROR(IF(ISNUMBER(BV80), IF(ISNUMBER(MATCH(BV80,$BV$4:BV79,0)),INDEX($CF$4:CF79, MATCH(BV80,$BV$4:BV79,0),1),IF(AND(BR80="",INDEX($BR$4:$BR$503,BV80,1)=""),
IF(INDEX($BL$4:$BL$503,BV80,1)="",0,IFERROR(IF(INDEX($BR$4:$BR$503,BW80,1)="es",COUNTIF($BV$4:$BV$503,BW80),0),0)+IF(ISNUMBER(BV80),SUMIFS($CH$4:$CH$503,$BV$4:$BV$503,"&lt;&gt;"&amp;BV80,$BW$4:$BW$503,BV80),0)),0)),0),0)</f>
        <v>0</v>
      </c>
      <c r="CG80" s="193"/>
      <c r="CH80" s="193"/>
      <c r="CI80" s="193"/>
      <c r="CJ80" s="193"/>
      <c r="CK80" s="201">
        <f t="shared" si="182"/>
        <v>1</v>
      </c>
      <c r="CL80" s="193"/>
      <c r="CM80" s="193"/>
      <c r="CN80" s="193"/>
      <c r="CO80" s="193"/>
      <c r="CP80" s="193"/>
      <c r="CQ80" s="193"/>
      <c r="CR80" s="193"/>
      <c r="CT80" s="193"/>
      <c r="CU80" s="193"/>
      <c r="CV80" s="193"/>
      <c r="CW80" s="208"/>
      <c r="CX80" s="208"/>
      <c r="CY80" s="208"/>
      <c r="CZ80" s="208"/>
      <c r="DA80" s="193"/>
      <c r="DC80" s="133" t="str">
        <f>IF(MAX($DC$3:DC79)&lt;$I$2,MAX($DC$3:DC79)+1,"")</f>
        <v/>
      </c>
      <c r="DD80" s="131" t="str">
        <f t="shared" si="224"/>
        <v/>
      </c>
      <c r="DE80" s="131" t="str">
        <f t="shared" si="225"/>
        <v/>
      </c>
      <c r="DF80" s="134" t="str">
        <f t="shared" si="226"/>
        <v/>
      </c>
      <c r="DG80" s="132" t="str">
        <f t="shared" si="227"/>
        <v/>
      </c>
      <c r="DL80" s="107" t="str">
        <f>IF(DM80&lt;&gt;"",MAX($DL$3:DL79)+1,"")</f>
        <v/>
      </c>
      <c r="DM80" s="107" t="str">
        <f>IF(OR(INDEX(Photos!$B$3:$B$502,ROW(DM80)-ROW($DM$3),1)="", ISNUMBER(MATCH(INDEX(Photos!$B$3:$B$502,ROW(DM80)-ROW($DM$3),1),$BJ$4:$BJ$503,0))),"",INDEX(Photos!$B$3:$B$502,ROW(DM80)-ROW($DM$3),1) )</f>
        <v/>
      </c>
      <c r="DN80" s="107" t="str">
        <f t="shared" si="180"/>
        <v/>
      </c>
      <c r="DS80" s="112"/>
      <c r="DT80" s="112"/>
      <c r="DU80" s="111"/>
      <c r="DV80" s="111"/>
      <c r="DW80" s="145"/>
      <c r="DX80" s="111"/>
      <c r="DY80" s="111"/>
      <c r="DZ80" s="111"/>
      <c r="EA80" s="111"/>
      <c r="EB80" s="111"/>
    </row>
    <row r="81" spans="2:132" x14ac:dyDescent="0.25">
      <c r="B81" s="117" t="str">
        <f>IF(P81&lt;&gt;"",MAX(B$3:$B80)+1,"")</f>
        <v/>
      </c>
      <c r="C81" s="141" t="str">
        <f>IF(D81&lt;&gt;"",MAX(C$3:$C80)+1,"")</f>
        <v/>
      </c>
      <c r="D81" s="115" t="str">
        <f>IF(LEN(Q81)&gt;1,IF(ISNUMBER(MATCH(Q81&amp;" ─ "&amp;P81, $D$2:D80,0)),"",P81&amp;" ─ "&amp;Q81),"")</f>
        <v/>
      </c>
      <c r="E81" s="117" t="str">
        <f>IF(F81&lt;&gt;"",MAX($E$3:E80)+1,"")</f>
        <v/>
      </c>
      <c r="F81" s="116" t="str">
        <f>IF(LEN(T81)&gt;1,IF(ISNUMBER(MATCH(T81&amp;" ─ "&amp;P81, $F$2:F80,0)),"",P81&amp;" ─ "&amp;T81),"")</f>
        <v/>
      </c>
      <c r="G81" s="93">
        <v>78</v>
      </c>
      <c r="H81" s="118" t="str">
        <f t="shared" si="179"/>
        <v/>
      </c>
      <c r="I81" s="119" t="str">
        <f>IF(ISNUMBER(SEARCH("─",H81,1)),MAX($I$3:I80)+1,"")</f>
        <v/>
      </c>
      <c r="M81" s="192" t="str">
        <f t="shared" si="183"/>
        <v/>
      </c>
      <c r="N81" s="142" t="str">
        <f t="shared" si="184"/>
        <v/>
      </c>
      <c r="O81" s="102" t="str">
        <f>IF(P81="","",MAX($O$3:O80)+1)</f>
        <v/>
      </c>
      <c r="P81" s="103" t="str">
        <f>IF(LEN(INDEX(Dashboard!B$6:B$505,ROW(P81)-ROW(P$3),1))&lt;=1,"",TRIM(INDEX(Dashboard!B$6:B$505,ROW(P81)-ROW(P$3),1)))</f>
        <v/>
      </c>
      <c r="Q81" s="104" t="str">
        <f t="shared" si="185"/>
        <v/>
      </c>
      <c r="R81" s="104" t="str">
        <f>IF(LEN(INDEX(Dashboard!D$6:D$505,ROW(R81)-ROW(R$3),1))&lt;=1,"",INDEX(Dashboard!D$6:D$505,ROW(R81)-ROW(R$3),1))</f>
        <v/>
      </c>
      <c r="S81" s="104" t="str">
        <f>IF(LEN(INDEX(Dashboard!E$6:E$505,ROW(S81)-ROW(S$3),1))&lt;=1,"",INDEX(Dashboard!E$6:E$505,ROW(S81)-ROW(S$3),1))</f>
        <v/>
      </c>
      <c r="T81" s="104" t="str">
        <f t="shared" si="186"/>
        <v/>
      </c>
      <c r="U81" s="104" t="str">
        <f t="shared" si="187"/>
        <v/>
      </c>
      <c r="V81" s="104" t="str">
        <f t="shared" si="188"/>
        <v/>
      </c>
      <c r="W81" s="106" t="str">
        <f t="shared" si="181"/>
        <v/>
      </c>
      <c r="X81" s="106" t="str">
        <f t="shared" si="189"/>
        <v/>
      </c>
      <c r="Y81" s="106" t="str">
        <f t="shared" si="190"/>
        <v/>
      </c>
      <c r="Z81" s="106" t="str">
        <f t="shared" si="191"/>
        <v/>
      </c>
      <c r="AA81" s="106" t="str">
        <f t="shared" si="192"/>
        <v/>
      </c>
      <c r="AB81" s="106" t="str">
        <f t="shared" si="193"/>
        <v/>
      </c>
      <c r="AC81" s="106" t="str">
        <f t="shared" si="194"/>
        <v/>
      </c>
      <c r="AD81" s="106" t="str">
        <f t="shared" si="195"/>
        <v/>
      </c>
      <c r="AE81" s="106" t="str">
        <f t="shared" si="196"/>
        <v/>
      </c>
      <c r="AF81" s="106" t="str">
        <f t="shared" si="197"/>
        <v/>
      </c>
      <c r="AG81" s="106" t="str">
        <f t="shared" si="198"/>
        <v/>
      </c>
      <c r="AH81" s="106" t="str">
        <f t="shared" si="199"/>
        <v/>
      </c>
      <c r="AI81" s="106" t="str">
        <f t="shared" si="200"/>
        <v/>
      </c>
      <c r="AJ81" s="106" t="str">
        <f t="shared" si="201"/>
        <v/>
      </c>
      <c r="AK81" s="106" t="str">
        <f t="shared" si="202"/>
        <v/>
      </c>
      <c r="AL81" s="106" t="str">
        <f t="shared" si="203"/>
        <v/>
      </c>
      <c r="AM81" s="106" t="str">
        <f t="shared" si="204"/>
        <v/>
      </c>
      <c r="AN81" s="106" t="str">
        <f t="shared" si="205"/>
        <v/>
      </c>
      <c r="AO81" s="106" t="str">
        <f t="shared" si="206"/>
        <v/>
      </c>
      <c r="AP81" s="106" t="str">
        <f t="shared" si="207"/>
        <v/>
      </c>
      <c r="AQ81" s="106" t="str">
        <f t="shared" si="208"/>
        <v/>
      </c>
      <c r="AR81" s="106" t="str">
        <f t="shared" si="209"/>
        <v/>
      </c>
      <c r="AS81" s="106" t="str">
        <f t="shared" si="210"/>
        <v/>
      </c>
      <c r="AT81" s="106" t="str">
        <f t="shared" si="211"/>
        <v/>
      </c>
      <c r="AU81" s="106" t="str">
        <f t="shared" si="212"/>
        <v/>
      </c>
      <c r="AV81" s="106" t="str">
        <f t="shared" si="213"/>
        <v/>
      </c>
      <c r="AW81" s="106" t="str">
        <f t="shared" si="214"/>
        <v/>
      </c>
      <c r="AX81" s="106" t="str">
        <f t="shared" si="215"/>
        <v/>
      </c>
      <c r="AY81" s="106" t="str">
        <f t="shared" si="216"/>
        <v/>
      </c>
      <c r="AZ81" s="106" t="str">
        <f t="shared" si="217"/>
        <v/>
      </c>
      <c r="BA81" s="106" t="str">
        <f t="shared" si="218"/>
        <v/>
      </c>
      <c r="BB81" s="106" t="str">
        <f t="shared" si="219"/>
        <v/>
      </c>
      <c r="BC81" s="106" t="str">
        <f t="shared" si="220"/>
        <v/>
      </c>
      <c r="BD81" s="180" t="str">
        <f>IF(OR(P81="",BA81=""),"",IF(BB81="",MAX($BA$4:$BA$503)-BA81+1-COUNTIF($BA$4:BA81,BA81)/1000,INDEX($BD$4:$BD$503,BC81,1)-COUNTIF($BA$4:BA81,BA81)/1000000))</f>
        <v/>
      </c>
      <c r="BE81" s="181" t="str">
        <f t="shared" si="221"/>
        <v/>
      </c>
      <c r="BF81" s="181" t="str">
        <f>IFERROR(IF(BB81="",BD81-BE81*100,INDEX($BF$4:$BF$503,BC81,1)-COUNTIF($BA$4:BA81,BA81)/1000000),"")</f>
        <v/>
      </c>
      <c r="BG81" s="179" t="str">
        <f t="shared" si="222"/>
        <v/>
      </c>
      <c r="BI81" s="120" t="str">
        <f t="shared" si="228"/>
        <v/>
      </c>
      <c r="BJ81" s="121" t="str">
        <f t="shared" si="229"/>
        <v/>
      </c>
      <c r="BK81" s="122" t="str">
        <f t="shared" si="230"/>
        <v/>
      </c>
      <c r="BL81" s="122" t="str">
        <f t="shared" si="231"/>
        <v/>
      </c>
      <c r="BM81" s="122" t="str">
        <f t="shared" si="232"/>
        <v/>
      </c>
      <c r="BN81" s="122" t="str">
        <f t="shared" si="233"/>
        <v/>
      </c>
      <c r="BO81" s="122" t="str">
        <f t="shared" si="234"/>
        <v/>
      </c>
      <c r="BP81" s="123" t="str">
        <f t="shared" si="235"/>
        <v/>
      </c>
      <c r="BQ81" s="122" t="str">
        <f t="shared" si="236"/>
        <v/>
      </c>
      <c r="BR81" s="123" t="str">
        <f t="shared" si="237"/>
        <v/>
      </c>
      <c r="BS81" s="123" t="str">
        <f t="shared" si="238"/>
        <v/>
      </c>
      <c r="BU81" s="198" t="str">
        <f t="shared" si="223"/>
        <v>xxx</v>
      </c>
      <c r="BV81" s="193"/>
      <c r="BW81" s="193"/>
      <c r="BX81" s="193"/>
      <c r="BY81" s="193"/>
      <c r="BZ81" s="193"/>
      <c r="CA81" s="193"/>
      <c r="CB81" s="193"/>
      <c r="CC81" s="194"/>
      <c r="CD81" s="194"/>
      <c r="CE81" s="193"/>
      <c r="CF81" s="201">
        <f>IFERROR(IF(ISNUMBER(BV81), IF(ISNUMBER(MATCH(BV81,$BV$4:BV80,0)),INDEX($CF$4:CF80, MATCH(BV81,$BV$4:BV80,0),1),IF(AND(BR81="",INDEX($BR$4:$BR$503,BV81,1)=""),
IF(INDEX($BL$4:$BL$503,BV81,1)="",0,IFERROR(IF(INDEX($BR$4:$BR$503,BW81,1)="es",COUNTIF($BV$4:$BV$503,BW81),0),0)+IF(ISNUMBER(BV81),SUMIFS($CH$4:$CH$503,$BV$4:$BV$503,"&lt;&gt;"&amp;BV81,$BW$4:$BW$503,BV81),0)),0)),0),0)</f>
        <v>0</v>
      </c>
      <c r="CG81" s="193"/>
      <c r="CH81" s="193"/>
      <c r="CI81" s="193"/>
      <c r="CJ81" s="193"/>
      <c r="CK81" s="201">
        <f t="shared" si="182"/>
        <v>1</v>
      </c>
      <c r="CL81" s="193"/>
      <c r="CM81" s="193"/>
      <c r="CN81" s="193"/>
      <c r="CO81" s="193"/>
      <c r="CP81" s="193"/>
      <c r="CQ81" s="193"/>
      <c r="CR81" s="193"/>
      <c r="CT81" s="193"/>
      <c r="CU81" s="193"/>
      <c r="CV81" s="193"/>
      <c r="CW81" s="208"/>
      <c r="CX81" s="208"/>
      <c r="CY81" s="208"/>
      <c r="CZ81" s="208"/>
      <c r="DA81" s="193"/>
      <c r="DC81" s="133" t="str">
        <f>IF(MAX($DC$3:DC80)&lt;$I$2,MAX($DC$3:DC80)+1,"")</f>
        <v/>
      </c>
      <c r="DD81" s="131" t="str">
        <f t="shared" si="224"/>
        <v/>
      </c>
      <c r="DE81" s="131" t="str">
        <f t="shared" si="225"/>
        <v/>
      </c>
      <c r="DF81" s="134" t="str">
        <f t="shared" si="226"/>
        <v/>
      </c>
      <c r="DG81" s="132" t="str">
        <f t="shared" si="227"/>
        <v/>
      </c>
      <c r="DL81" s="107" t="str">
        <f>IF(DM81&lt;&gt;"",MAX($DL$3:DL80)+1,"")</f>
        <v/>
      </c>
      <c r="DM81" s="107" t="str">
        <f>IF(OR(INDEX(Photos!$B$3:$B$502,ROW(DM81)-ROW($DM$3),1)="", ISNUMBER(MATCH(INDEX(Photos!$B$3:$B$502,ROW(DM81)-ROW($DM$3),1),$BJ$4:$BJ$503,0))),"",INDEX(Photos!$B$3:$B$502,ROW(DM81)-ROW($DM$3),1) )</f>
        <v/>
      </c>
      <c r="DN81" s="107" t="str">
        <f t="shared" si="180"/>
        <v/>
      </c>
      <c r="DS81" s="112"/>
      <c r="DT81" s="112"/>
      <c r="DU81" s="111"/>
      <c r="DV81" s="111"/>
      <c r="DW81" s="145"/>
      <c r="DX81" s="111"/>
      <c r="DY81" s="111"/>
      <c r="DZ81" s="111"/>
      <c r="EA81" s="111"/>
      <c r="EB81" s="111"/>
    </row>
    <row r="82" spans="2:132" x14ac:dyDescent="0.25">
      <c r="B82" s="117" t="str">
        <f>IF(P82&lt;&gt;"",MAX(B$3:$B81)+1,"")</f>
        <v/>
      </c>
      <c r="C82" s="141" t="str">
        <f>IF(D82&lt;&gt;"",MAX(C$3:$C81)+1,"")</f>
        <v/>
      </c>
      <c r="D82" s="115" t="str">
        <f>IF(LEN(Q82)&gt;1,IF(ISNUMBER(MATCH(Q82&amp;" ─ "&amp;P82, $D$2:D81,0)),"",P82&amp;" ─ "&amp;Q82),"")</f>
        <v/>
      </c>
      <c r="E82" s="117" t="str">
        <f>IF(F82&lt;&gt;"",MAX($E$3:E81)+1,"")</f>
        <v/>
      </c>
      <c r="F82" s="116" t="str">
        <f>IF(LEN(T82)&gt;1,IF(ISNUMBER(MATCH(T82&amp;" ─ "&amp;P82, $F$2:F81,0)),"",P82&amp;" ─ "&amp;T82),"")</f>
        <v/>
      </c>
      <c r="G82" s="93">
        <v>79</v>
      </c>
      <c r="H82" s="118" t="str">
        <f t="shared" si="179"/>
        <v/>
      </c>
      <c r="I82" s="119" t="str">
        <f>IF(ISNUMBER(SEARCH("─",H82,1)),MAX($I$3:I81)+1,"")</f>
        <v/>
      </c>
      <c r="M82" s="192" t="str">
        <f t="shared" si="183"/>
        <v/>
      </c>
      <c r="N82" s="142" t="str">
        <f t="shared" si="184"/>
        <v/>
      </c>
      <c r="O82" s="102" t="str">
        <f>IF(P82="","",MAX($O$3:O81)+1)</f>
        <v/>
      </c>
      <c r="P82" s="103" t="str">
        <f>IF(LEN(INDEX(Dashboard!B$6:B$505,ROW(P82)-ROW(P$3),1))&lt;=1,"",TRIM(INDEX(Dashboard!B$6:B$505,ROW(P82)-ROW(P$3),1)))</f>
        <v/>
      </c>
      <c r="Q82" s="104" t="str">
        <f t="shared" si="185"/>
        <v/>
      </c>
      <c r="R82" s="104" t="str">
        <f>IF(LEN(INDEX(Dashboard!D$6:D$505,ROW(R82)-ROW(R$3),1))&lt;=1,"",INDEX(Dashboard!D$6:D$505,ROW(R82)-ROW(R$3),1))</f>
        <v/>
      </c>
      <c r="S82" s="104" t="str">
        <f>IF(LEN(INDEX(Dashboard!E$6:E$505,ROW(S82)-ROW(S$3),1))&lt;=1,"",INDEX(Dashboard!E$6:E$505,ROW(S82)-ROW(S$3),1))</f>
        <v/>
      </c>
      <c r="T82" s="104" t="str">
        <f t="shared" si="186"/>
        <v/>
      </c>
      <c r="U82" s="104" t="str">
        <f t="shared" si="187"/>
        <v/>
      </c>
      <c r="V82" s="104" t="str">
        <f t="shared" si="188"/>
        <v/>
      </c>
      <c r="W82" s="106" t="str">
        <f t="shared" si="181"/>
        <v/>
      </c>
      <c r="X82" s="106" t="str">
        <f t="shared" si="189"/>
        <v/>
      </c>
      <c r="Y82" s="106" t="str">
        <f t="shared" si="190"/>
        <v/>
      </c>
      <c r="Z82" s="106" t="str">
        <f t="shared" si="191"/>
        <v/>
      </c>
      <c r="AA82" s="106" t="str">
        <f t="shared" si="192"/>
        <v/>
      </c>
      <c r="AB82" s="106" t="str">
        <f t="shared" si="193"/>
        <v/>
      </c>
      <c r="AC82" s="106" t="str">
        <f t="shared" si="194"/>
        <v/>
      </c>
      <c r="AD82" s="106" t="str">
        <f t="shared" si="195"/>
        <v/>
      </c>
      <c r="AE82" s="106" t="str">
        <f t="shared" si="196"/>
        <v/>
      </c>
      <c r="AF82" s="106" t="str">
        <f t="shared" si="197"/>
        <v/>
      </c>
      <c r="AG82" s="106" t="str">
        <f t="shared" si="198"/>
        <v/>
      </c>
      <c r="AH82" s="106" t="str">
        <f t="shared" si="199"/>
        <v/>
      </c>
      <c r="AI82" s="106" t="str">
        <f t="shared" si="200"/>
        <v/>
      </c>
      <c r="AJ82" s="106" t="str">
        <f t="shared" si="201"/>
        <v/>
      </c>
      <c r="AK82" s="106" t="str">
        <f t="shared" si="202"/>
        <v/>
      </c>
      <c r="AL82" s="106" t="str">
        <f t="shared" si="203"/>
        <v/>
      </c>
      <c r="AM82" s="106" t="str">
        <f t="shared" si="204"/>
        <v/>
      </c>
      <c r="AN82" s="106" t="str">
        <f t="shared" si="205"/>
        <v/>
      </c>
      <c r="AO82" s="106" t="str">
        <f t="shared" si="206"/>
        <v/>
      </c>
      <c r="AP82" s="106" t="str">
        <f t="shared" si="207"/>
        <v/>
      </c>
      <c r="AQ82" s="106" t="str">
        <f t="shared" si="208"/>
        <v/>
      </c>
      <c r="AR82" s="106" t="str">
        <f t="shared" si="209"/>
        <v/>
      </c>
      <c r="AS82" s="106" t="str">
        <f t="shared" si="210"/>
        <v/>
      </c>
      <c r="AT82" s="106" t="str">
        <f t="shared" si="211"/>
        <v/>
      </c>
      <c r="AU82" s="106" t="str">
        <f t="shared" si="212"/>
        <v/>
      </c>
      <c r="AV82" s="106" t="str">
        <f t="shared" si="213"/>
        <v/>
      </c>
      <c r="AW82" s="106" t="str">
        <f t="shared" si="214"/>
        <v/>
      </c>
      <c r="AX82" s="106" t="str">
        <f t="shared" si="215"/>
        <v/>
      </c>
      <c r="AY82" s="106" t="str">
        <f t="shared" si="216"/>
        <v/>
      </c>
      <c r="AZ82" s="106" t="str">
        <f t="shared" si="217"/>
        <v/>
      </c>
      <c r="BA82" s="106" t="str">
        <f t="shared" si="218"/>
        <v/>
      </c>
      <c r="BB82" s="106" t="str">
        <f t="shared" si="219"/>
        <v/>
      </c>
      <c r="BC82" s="106" t="str">
        <f t="shared" si="220"/>
        <v/>
      </c>
      <c r="BD82" s="180" t="str">
        <f>IF(OR(P82="",BA82=""),"",IF(BB82="",MAX($BA$4:$BA$503)-BA82+1-COUNTIF($BA$4:BA82,BA82)/1000,INDEX($BD$4:$BD$503,BC82,1)-COUNTIF($BA$4:BA82,BA82)/1000000))</f>
        <v/>
      </c>
      <c r="BE82" s="181" t="str">
        <f t="shared" si="221"/>
        <v/>
      </c>
      <c r="BF82" s="181" t="str">
        <f>IFERROR(IF(BB82="",BD82-BE82*100,INDEX($BF$4:$BF$503,BC82,1)-COUNTIF($BA$4:BA82,BA82)/1000000),"")</f>
        <v/>
      </c>
      <c r="BG82" s="179" t="str">
        <f t="shared" si="222"/>
        <v/>
      </c>
      <c r="BI82" s="120" t="str">
        <f t="shared" si="228"/>
        <v/>
      </c>
      <c r="BJ82" s="121" t="str">
        <f t="shared" si="229"/>
        <v/>
      </c>
      <c r="BK82" s="122" t="str">
        <f t="shared" si="230"/>
        <v/>
      </c>
      <c r="BL82" s="122" t="str">
        <f t="shared" si="231"/>
        <v/>
      </c>
      <c r="BM82" s="122" t="str">
        <f t="shared" si="232"/>
        <v/>
      </c>
      <c r="BN82" s="122" t="str">
        <f t="shared" si="233"/>
        <v/>
      </c>
      <c r="BO82" s="122" t="str">
        <f t="shared" si="234"/>
        <v/>
      </c>
      <c r="BP82" s="123" t="str">
        <f t="shared" si="235"/>
        <v/>
      </c>
      <c r="BQ82" s="122" t="str">
        <f t="shared" si="236"/>
        <v/>
      </c>
      <c r="BR82" s="123" t="str">
        <f t="shared" si="237"/>
        <v/>
      </c>
      <c r="BS82" s="123" t="str">
        <f t="shared" si="238"/>
        <v/>
      </c>
      <c r="BU82" s="198" t="str">
        <f t="shared" si="223"/>
        <v>xxx</v>
      </c>
      <c r="BV82" s="193"/>
      <c r="BW82" s="193"/>
      <c r="BX82" s="193"/>
      <c r="BY82" s="193"/>
      <c r="BZ82" s="193"/>
      <c r="CA82" s="193"/>
      <c r="CB82" s="193"/>
      <c r="CC82" s="194"/>
      <c r="CD82" s="194"/>
      <c r="CE82" s="193"/>
      <c r="CF82" s="201">
        <f>IFERROR(IF(ISNUMBER(BV82), IF(ISNUMBER(MATCH(BV82,$BV$4:BV81,0)),INDEX($CF$4:CF81, MATCH(BV82,$BV$4:BV81,0),1),IF(AND(BR82="",INDEX($BR$4:$BR$503,BV82,1)=""),
IF(INDEX($BL$4:$BL$503,BV82,1)="",0,IFERROR(IF(INDEX($BR$4:$BR$503,BW82,1)="es",COUNTIF($BV$4:$BV$503,BW82),0),0)+IF(ISNUMBER(BV82),SUMIFS($CH$4:$CH$503,$BV$4:$BV$503,"&lt;&gt;"&amp;BV82,$BW$4:$BW$503,BV82),0)),0)),0),0)</f>
        <v>0</v>
      </c>
      <c r="CG82" s="193"/>
      <c r="CH82" s="193"/>
      <c r="CI82" s="193"/>
      <c r="CJ82" s="193"/>
      <c r="CK82" s="201">
        <f t="shared" si="182"/>
        <v>1</v>
      </c>
      <c r="CL82" s="193"/>
      <c r="CM82" s="193"/>
      <c r="CN82" s="193"/>
      <c r="CO82" s="193"/>
      <c r="CP82" s="193"/>
      <c r="CQ82" s="193"/>
      <c r="CR82" s="193"/>
      <c r="CT82" s="193"/>
      <c r="CU82" s="193"/>
      <c r="CV82" s="193"/>
      <c r="CW82" s="208"/>
      <c r="CX82" s="208"/>
      <c r="CY82" s="208"/>
      <c r="CZ82" s="208"/>
      <c r="DA82" s="193"/>
      <c r="DC82" s="133" t="str">
        <f>IF(MAX($DC$3:DC81)&lt;$I$2,MAX($DC$3:DC81)+1,"")</f>
        <v/>
      </c>
      <c r="DD82" s="131" t="str">
        <f t="shared" si="224"/>
        <v/>
      </c>
      <c r="DE82" s="131" t="str">
        <f t="shared" si="225"/>
        <v/>
      </c>
      <c r="DF82" s="134" t="str">
        <f t="shared" si="226"/>
        <v/>
      </c>
      <c r="DG82" s="132" t="str">
        <f t="shared" si="227"/>
        <v/>
      </c>
      <c r="DL82" s="107" t="str">
        <f>IF(DM82&lt;&gt;"",MAX($DL$3:DL81)+1,"")</f>
        <v/>
      </c>
      <c r="DM82" s="107" t="str">
        <f>IF(OR(INDEX(Photos!$B$3:$B$502,ROW(DM82)-ROW($DM$3),1)="", ISNUMBER(MATCH(INDEX(Photos!$B$3:$B$502,ROW(DM82)-ROW($DM$3),1),$BJ$4:$BJ$503,0))),"",INDEX(Photos!$B$3:$B$502,ROW(DM82)-ROW($DM$3),1) )</f>
        <v/>
      </c>
      <c r="DN82" s="107" t="str">
        <f t="shared" si="180"/>
        <v/>
      </c>
      <c r="DS82" s="112"/>
      <c r="DT82" s="112"/>
      <c r="DU82" s="111"/>
      <c r="DV82" s="111"/>
      <c r="DW82" s="145"/>
      <c r="DX82" s="111"/>
      <c r="DY82" s="111"/>
      <c r="DZ82" s="111"/>
      <c r="EA82" s="111"/>
      <c r="EB82" s="111"/>
    </row>
    <row r="83" spans="2:132" x14ac:dyDescent="0.25">
      <c r="B83" s="117" t="str">
        <f>IF(P83&lt;&gt;"",MAX(B$3:$B82)+1,"")</f>
        <v/>
      </c>
      <c r="C83" s="141" t="str">
        <f>IF(D83&lt;&gt;"",MAX(C$3:$C82)+1,"")</f>
        <v/>
      </c>
      <c r="D83" s="115" t="str">
        <f>IF(LEN(Q83)&gt;1,IF(ISNUMBER(MATCH(Q83&amp;" ─ "&amp;P83, $D$2:D82,0)),"",P83&amp;" ─ "&amp;Q83),"")</f>
        <v/>
      </c>
      <c r="E83" s="117" t="str">
        <f>IF(F83&lt;&gt;"",MAX($E$3:E82)+1,"")</f>
        <v/>
      </c>
      <c r="F83" s="116" t="str">
        <f>IF(LEN(T83)&gt;1,IF(ISNUMBER(MATCH(T83&amp;" ─ "&amp;P83, $F$2:F82,0)),"",P83&amp;" ─ "&amp;T83),"")</f>
        <v/>
      </c>
      <c r="G83" s="93">
        <v>80</v>
      </c>
      <c r="H83" s="118" t="str">
        <f t="shared" si="179"/>
        <v/>
      </c>
      <c r="I83" s="119" t="str">
        <f>IF(ISNUMBER(SEARCH("─",H83,1)),MAX($I$3:I82)+1,"")</f>
        <v/>
      </c>
      <c r="M83" s="192" t="str">
        <f t="shared" si="183"/>
        <v/>
      </c>
      <c r="N83" s="142" t="str">
        <f t="shared" si="184"/>
        <v/>
      </c>
      <c r="O83" s="102" t="str">
        <f>IF(P83="","",MAX($O$3:O82)+1)</f>
        <v/>
      </c>
      <c r="P83" s="103" t="str">
        <f>IF(LEN(INDEX(Dashboard!B$6:B$505,ROW(P83)-ROW(P$3),1))&lt;=1,"",TRIM(INDEX(Dashboard!B$6:B$505,ROW(P83)-ROW(P$3),1)))</f>
        <v/>
      </c>
      <c r="Q83" s="104" t="str">
        <f t="shared" si="185"/>
        <v/>
      </c>
      <c r="R83" s="104" t="str">
        <f>IF(LEN(INDEX(Dashboard!D$6:D$505,ROW(R83)-ROW(R$3),1))&lt;=1,"",INDEX(Dashboard!D$6:D$505,ROW(R83)-ROW(R$3),1))</f>
        <v/>
      </c>
      <c r="S83" s="104" t="str">
        <f>IF(LEN(INDEX(Dashboard!E$6:E$505,ROW(S83)-ROW(S$3),1))&lt;=1,"",INDEX(Dashboard!E$6:E$505,ROW(S83)-ROW(S$3),1))</f>
        <v/>
      </c>
      <c r="T83" s="104" t="str">
        <f t="shared" si="186"/>
        <v/>
      </c>
      <c r="U83" s="104" t="str">
        <f t="shared" si="187"/>
        <v/>
      </c>
      <c r="V83" s="104" t="str">
        <f t="shared" si="188"/>
        <v/>
      </c>
      <c r="W83" s="106" t="str">
        <f t="shared" si="181"/>
        <v/>
      </c>
      <c r="X83" s="106" t="str">
        <f t="shared" si="189"/>
        <v/>
      </c>
      <c r="Y83" s="106" t="str">
        <f t="shared" si="190"/>
        <v/>
      </c>
      <c r="Z83" s="106" t="str">
        <f t="shared" si="191"/>
        <v/>
      </c>
      <c r="AA83" s="106" t="str">
        <f t="shared" si="192"/>
        <v/>
      </c>
      <c r="AB83" s="106" t="str">
        <f t="shared" si="193"/>
        <v/>
      </c>
      <c r="AC83" s="106" t="str">
        <f t="shared" si="194"/>
        <v/>
      </c>
      <c r="AD83" s="106" t="str">
        <f t="shared" si="195"/>
        <v/>
      </c>
      <c r="AE83" s="106" t="str">
        <f t="shared" si="196"/>
        <v/>
      </c>
      <c r="AF83" s="106" t="str">
        <f t="shared" si="197"/>
        <v/>
      </c>
      <c r="AG83" s="106" t="str">
        <f t="shared" si="198"/>
        <v/>
      </c>
      <c r="AH83" s="106" t="str">
        <f t="shared" si="199"/>
        <v/>
      </c>
      <c r="AI83" s="106" t="str">
        <f t="shared" si="200"/>
        <v/>
      </c>
      <c r="AJ83" s="106" t="str">
        <f t="shared" si="201"/>
        <v/>
      </c>
      <c r="AK83" s="106" t="str">
        <f t="shared" si="202"/>
        <v/>
      </c>
      <c r="AL83" s="106" t="str">
        <f t="shared" si="203"/>
        <v/>
      </c>
      <c r="AM83" s="106" t="str">
        <f t="shared" si="204"/>
        <v/>
      </c>
      <c r="AN83" s="106" t="str">
        <f t="shared" si="205"/>
        <v/>
      </c>
      <c r="AO83" s="106" t="str">
        <f t="shared" si="206"/>
        <v/>
      </c>
      <c r="AP83" s="106" t="str">
        <f t="shared" si="207"/>
        <v/>
      </c>
      <c r="AQ83" s="106" t="str">
        <f t="shared" si="208"/>
        <v/>
      </c>
      <c r="AR83" s="106" t="str">
        <f t="shared" si="209"/>
        <v/>
      </c>
      <c r="AS83" s="106" t="str">
        <f t="shared" si="210"/>
        <v/>
      </c>
      <c r="AT83" s="106" t="str">
        <f t="shared" si="211"/>
        <v/>
      </c>
      <c r="AU83" s="106" t="str">
        <f t="shared" si="212"/>
        <v/>
      </c>
      <c r="AV83" s="106" t="str">
        <f t="shared" si="213"/>
        <v/>
      </c>
      <c r="AW83" s="106" t="str">
        <f t="shared" si="214"/>
        <v/>
      </c>
      <c r="AX83" s="106" t="str">
        <f t="shared" si="215"/>
        <v/>
      </c>
      <c r="AY83" s="106" t="str">
        <f t="shared" si="216"/>
        <v/>
      </c>
      <c r="AZ83" s="106" t="str">
        <f t="shared" si="217"/>
        <v/>
      </c>
      <c r="BA83" s="106" t="str">
        <f t="shared" si="218"/>
        <v/>
      </c>
      <c r="BB83" s="106" t="str">
        <f t="shared" si="219"/>
        <v/>
      </c>
      <c r="BC83" s="106" t="str">
        <f t="shared" si="220"/>
        <v/>
      </c>
      <c r="BD83" s="180" t="str">
        <f>IF(OR(P83="",BA83=""),"",IF(BB83="",MAX($BA$4:$BA$503)-BA83+1-COUNTIF($BA$4:BA83,BA83)/1000,INDEX($BD$4:$BD$503,BC83,1)-COUNTIF($BA$4:BA83,BA83)/1000000))</f>
        <v/>
      </c>
      <c r="BE83" s="181" t="str">
        <f t="shared" si="221"/>
        <v/>
      </c>
      <c r="BF83" s="181" t="str">
        <f>IFERROR(IF(BB83="",BD83-BE83*100,INDEX($BF$4:$BF$503,BC83,1)-COUNTIF($BA$4:BA83,BA83)/1000000),"")</f>
        <v/>
      </c>
      <c r="BG83" s="179" t="str">
        <f t="shared" si="222"/>
        <v/>
      </c>
      <c r="BI83" s="120" t="str">
        <f t="shared" si="228"/>
        <v/>
      </c>
      <c r="BJ83" s="121" t="str">
        <f t="shared" si="229"/>
        <v/>
      </c>
      <c r="BK83" s="122" t="str">
        <f t="shared" si="230"/>
        <v/>
      </c>
      <c r="BL83" s="122" t="str">
        <f t="shared" si="231"/>
        <v/>
      </c>
      <c r="BM83" s="122" t="str">
        <f t="shared" si="232"/>
        <v/>
      </c>
      <c r="BN83" s="122" t="str">
        <f t="shared" si="233"/>
        <v/>
      </c>
      <c r="BO83" s="122" t="str">
        <f t="shared" si="234"/>
        <v/>
      </c>
      <c r="BP83" s="123" t="str">
        <f t="shared" si="235"/>
        <v/>
      </c>
      <c r="BQ83" s="122" t="str">
        <f t="shared" si="236"/>
        <v/>
      </c>
      <c r="BR83" s="123" t="str">
        <f t="shared" si="237"/>
        <v/>
      </c>
      <c r="BS83" s="123" t="str">
        <f t="shared" si="238"/>
        <v/>
      </c>
      <c r="BU83" s="198" t="str">
        <f t="shared" si="223"/>
        <v>xxx</v>
      </c>
      <c r="BV83" s="193"/>
      <c r="BW83" s="193"/>
      <c r="BX83" s="193"/>
      <c r="BY83" s="193"/>
      <c r="BZ83" s="193"/>
      <c r="CA83" s="193"/>
      <c r="CB83" s="193"/>
      <c r="CC83" s="194"/>
      <c r="CD83" s="194"/>
      <c r="CE83" s="193"/>
      <c r="CF83" s="201">
        <f>IFERROR(IF(ISNUMBER(BV83), IF(ISNUMBER(MATCH(BV83,$BV$4:BV82,0)),INDEX($CF$4:CF82, MATCH(BV83,$BV$4:BV82,0),1),IF(AND(BR83="",INDEX($BR$4:$BR$503,BV83,1)=""),
IF(INDEX($BL$4:$BL$503,BV83,1)="",0,IFERROR(IF(INDEX($BR$4:$BR$503,BW83,1)="es",COUNTIF($BV$4:$BV$503,BW83),0),0)+IF(ISNUMBER(BV83),SUMIFS($CH$4:$CH$503,$BV$4:$BV$503,"&lt;&gt;"&amp;BV83,$BW$4:$BW$503,BV83),0)),0)),0),0)</f>
        <v>0</v>
      </c>
      <c r="CG83" s="193"/>
      <c r="CH83" s="193"/>
      <c r="CI83" s="193"/>
      <c r="CJ83" s="193"/>
      <c r="CK83" s="201">
        <f t="shared" si="182"/>
        <v>1</v>
      </c>
      <c r="CL83" s="193"/>
      <c r="CM83" s="193"/>
      <c r="CN83" s="193"/>
      <c r="CO83" s="193"/>
      <c r="CP83" s="193"/>
      <c r="CQ83" s="193"/>
      <c r="CR83" s="193"/>
      <c r="CT83" s="193"/>
      <c r="CU83" s="193"/>
      <c r="CV83" s="193"/>
      <c r="CW83" s="208"/>
      <c r="CX83" s="208"/>
      <c r="CY83" s="208"/>
      <c r="CZ83" s="208"/>
      <c r="DA83" s="193"/>
      <c r="DC83" s="133" t="str">
        <f>IF(MAX($DC$3:DC82)&lt;$I$2,MAX($DC$3:DC82)+1,"")</f>
        <v/>
      </c>
      <c r="DD83" s="131" t="str">
        <f t="shared" si="224"/>
        <v/>
      </c>
      <c r="DE83" s="131" t="str">
        <f t="shared" si="225"/>
        <v/>
      </c>
      <c r="DF83" s="134" t="str">
        <f t="shared" si="226"/>
        <v/>
      </c>
      <c r="DG83" s="132" t="str">
        <f t="shared" si="227"/>
        <v/>
      </c>
      <c r="DL83" s="107" t="str">
        <f>IF(DM83&lt;&gt;"",MAX($DL$3:DL82)+1,"")</f>
        <v/>
      </c>
      <c r="DM83" s="107" t="str">
        <f>IF(OR(INDEX(Photos!$B$3:$B$502,ROW(DM83)-ROW($DM$3),1)="", ISNUMBER(MATCH(INDEX(Photos!$B$3:$B$502,ROW(DM83)-ROW($DM$3),1),$BJ$4:$BJ$503,0))),"",INDEX(Photos!$B$3:$B$502,ROW(DM83)-ROW($DM$3),1) )</f>
        <v/>
      </c>
      <c r="DN83" s="107" t="str">
        <f t="shared" si="180"/>
        <v/>
      </c>
      <c r="DS83" s="112"/>
      <c r="DT83" s="112"/>
      <c r="DU83" s="111"/>
      <c r="DV83" s="111"/>
      <c r="DW83" s="145"/>
      <c r="DX83" s="111"/>
      <c r="DY83" s="111"/>
      <c r="DZ83" s="111"/>
      <c r="EA83" s="111"/>
      <c r="EB83" s="111"/>
    </row>
    <row r="84" spans="2:132" x14ac:dyDescent="0.25">
      <c r="B84" s="117" t="str">
        <f>IF(P84&lt;&gt;"",MAX(B$3:$B83)+1,"")</f>
        <v/>
      </c>
      <c r="C84" s="141" t="str">
        <f>IF(D84&lt;&gt;"",MAX(C$3:$C83)+1,"")</f>
        <v/>
      </c>
      <c r="D84" s="115" t="str">
        <f>IF(LEN(Q84)&gt;1,IF(ISNUMBER(MATCH(Q84&amp;" ─ "&amp;P84, $D$2:D83,0)),"",P84&amp;" ─ "&amp;Q84),"")</f>
        <v/>
      </c>
      <c r="E84" s="117" t="str">
        <f>IF(F84&lt;&gt;"",MAX($E$3:E83)+1,"")</f>
        <v/>
      </c>
      <c r="F84" s="116" t="str">
        <f>IF(LEN(T84)&gt;1,IF(ISNUMBER(MATCH(T84&amp;" ─ "&amp;P84, $F$2:F83,0)),"",P84&amp;" ─ "&amp;T84),"")</f>
        <v/>
      </c>
      <c r="G84" s="93">
        <v>81</v>
      </c>
      <c r="H84" s="118" t="str">
        <f t="shared" si="179"/>
        <v/>
      </c>
      <c r="I84" s="119" t="str">
        <f>IF(ISNUMBER(SEARCH("─",H84,1)),MAX($I$3:I83)+1,"")</f>
        <v/>
      </c>
      <c r="M84" s="192" t="str">
        <f t="shared" si="183"/>
        <v/>
      </c>
      <c r="N84" s="142" t="str">
        <f t="shared" si="184"/>
        <v/>
      </c>
      <c r="O84" s="102" t="str">
        <f>IF(P84="","",MAX($O$3:O83)+1)</f>
        <v/>
      </c>
      <c r="P84" s="103" t="str">
        <f>IF(LEN(INDEX(Dashboard!B$6:B$505,ROW(P84)-ROW(P$3),1))&lt;=1,"",TRIM(INDEX(Dashboard!B$6:B$505,ROW(P84)-ROW(P$3),1)))</f>
        <v/>
      </c>
      <c r="Q84" s="104" t="str">
        <f t="shared" si="185"/>
        <v/>
      </c>
      <c r="R84" s="104" t="str">
        <f>IF(LEN(INDEX(Dashboard!D$6:D$505,ROW(R84)-ROW(R$3),1))&lt;=1,"",INDEX(Dashboard!D$6:D$505,ROW(R84)-ROW(R$3),1))</f>
        <v/>
      </c>
      <c r="S84" s="104" t="str">
        <f>IF(LEN(INDEX(Dashboard!E$6:E$505,ROW(S84)-ROW(S$3),1))&lt;=1,"",INDEX(Dashboard!E$6:E$505,ROW(S84)-ROW(S$3),1))</f>
        <v/>
      </c>
      <c r="T84" s="104" t="str">
        <f t="shared" si="186"/>
        <v/>
      </c>
      <c r="U84" s="104" t="str">
        <f t="shared" si="187"/>
        <v/>
      </c>
      <c r="V84" s="104" t="str">
        <f t="shared" si="188"/>
        <v/>
      </c>
      <c r="W84" s="106" t="str">
        <f t="shared" si="181"/>
        <v/>
      </c>
      <c r="X84" s="106" t="str">
        <f t="shared" si="189"/>
        <v/>
      </c>
      <c r="Y84" s="106" t="str">
        <f t="shared" si="190"/>
        <v/>
      </c>
      <c r="Z84" s="106" t="str">
        <f t="shared" si="191"/>
        <v/>
      </c>
      <c r="AA84" s="106" t="str">
        <f t="shared" si="192"/>
        <v/>
      </c>
      <c r="AB84" s="106" t="str">
        <f t="shared" si="193"/>
        <v/>
      </c>
      <c r="AC84" s="106" t="str">
        <f t="shared" si="194"/>
        <v/>
      </c>
      <c r="AD84" s="106" t="str">
        <f t="shared" si="195"/>
        <v/>
      </c>
      <c r="AE84" s="106" t="str">
        <f t="shared" si="196"/>
        <v/>
      </c>
      <c r="AF84" s="106" t="str">
        <f t="shared" si="197"/>
        <v/>
      </c>
      <c r="AG84" s="106" t="str">
        <f t="shared" si="198"/>
        <v/>
      </c>
      <c r="AH84" s="106" t="str">
        <f t="shared" si="199"/>
        <v/>
      </c>
      <c r="AI84" s="106" t="str">
        <f t="shared" si="200"/>
        <v/>
      </c>
      <c r="AJ84" s="106" t="str">
        <f t="shared" si="201"/>
        <v/>
      </c>
      <c r="AK84" s="106" t="str">
        <f t="shared" si="202"/>
        <v/>
      </c>
      <c r="AL84" s="106" t="str">
        <f t="shared" si="203"/>
        <v/>
      </c>
      <c r="AM84" s="106" t="str">
        <f t="shared" si="204"/>
        <v/>
      </c>
      <c r="AN84" s="106" t="str">
        <f t="shared" si="205"/>
        <v/>
      </c>
      <c r="AO84" s="106" t="str">
        <f t="shared" si="206"/>
        <v/>
      </c>
      <c r="AP84" s="106" t="str">
        <f t="shared" si="207"/>
        <v/>
      </c>
      <c r="AQ84" s="106" t="str">
        <f t="shared" si="208"/>
        <v/>
      </c>
      <c r="AR84" s="106" t="str">
        <f t="shared" si="209"/>
        <v/>
      </c>
      <c r="AS84" s="106" t="str">
        <f t="shared" si="210"/>
        <v/>
      </c>
      <c r="AT84" s="106" t="str">
        <f t="shared" si="211"/>
        <v/>
      </c>
      <c r="AU84" s="106" t="str">
        <f t="shared" si="212"/>
        <v/>
      </c>
      <c r="AV84" s="106" t="str">
        <f t="shared" si="213"/>
        <v/>
      </c>
      <c r="AW84" s="106" t="str">
        <f t="shared" si="214"/>
        <v/>
      </c>
      <c r="AX84" s="106" t="str">
        <f t="shared" si="215"/>
        <v/>
      </c>
      <c r="AY84" s="106" t="str">
        <f t="shared" si="216"/>
        <v/>
      </c>
      <c r="AZ84" s="106" t="str">
        <f t="shared" si="217"/>
        <v/>
      </c>
      <c r="BA84" s="106" t="str">
        <f t="shared" si="218"/>
        <v/>
      </c>
      <c r="BB84" s="106" t="str">
        <f t="shared" si="219"/>
        <v/>
      </c>
      <c r="BC84" s="106" t="str">
        <f t="shared" si="220"/>
        <v/>
      </c>
      <c r="BD84" s="180" t="str">
        <f>IF(OR(P84="",BA84=""),"",IF(BB84="",MAX($BA$4:$BA$503)-BA84+1-COUNTIF($BA$4:BA84,BA84)/1000,INDEX($BD$4:$BD$503,BC84,1)-COUNTIF($BA$4:BA84,BA84)/1000000))</f>
        <v/>
      </c>
      <c r="BE84" s="181" t="str">
        <f t="shared" si="221"/>
        <v/>
      </c>
      <c r="BF84" s="181" t="str">
        <f>IFERROR(IF(BB84="",BD84-BE84*100,INDEX($BF$4:$BF$503,BC84,1)-COUNTIF($BA$4:BA84,BA84)/1000000),"")</f>
        <v/>
      </c>
      <c r="BG84" s="179" t="str">
        <f t="shared" si="222"/>
        <v/>
      </c>
      <c r="BI84" s="120" t="str">
        <f t="shared" si="228"/>
        <v/>
      </c>
      <c r="BJ84" s="121" t="str">
        <f t="shared" si="229"/>
        <v/>
      </c>
      <c r="BK84" s="122" t="str">
        <f t="shared" si="230"/>
        <v/>
      </c>
      <c r="BL84" s="122" t="str">
        <f t="shared" si="231"/>
        <v/>
      </c>
      <c r="BM84" s="122" t="str">
        <f t="shared" si="232"/>
        <v/>
      </c>
      <c r="BN84" s="122" t="str">
        <f t="shared" si="233"/>
        <v/>
      </c>
      <c r="BO84" s="122" t="str">
        <f t="shared" si="234"/>
        <v/>
      </c>
      <c r="BP84" s="123" t="str">
        <f t="shared" si="235"/>
        <v/>
      </c>
      <c r="BQ84" s="122" t="str">
        <f t="shared" si="236"/>
        <v/>
      </c>
      <c r="BR84" s="123" t="str">
        <f t="shared" si="237"/>
        <v/>
      </c>
      <c r="BS84" s="123" t="str">
        <f t="shared" si="238"/>
        <v/>
      </c>
      <c r="BU84" s="198" t="str">
        <f t="shared" si="223"/>
        <v>xxx</v>
      </c>
      <c r="BV84" s="193"/>
      <c r="BW84" s="193"/>
      <c r="BX84" s="193"/>
      <c r="BY84" s="193"/>
      <c r="BZ84" s="193"/>
      <c r="CA84" s="193"/>
      <c r="CB84" s="193"/>
      <c r="CC84" s="194"/>
      <c r="CD84" s="194"/>
      <c r="CE84" s="193"/>
      <c r="CF84" s="201">
        <f>IFERROR(IF(ISNUMBER(BV84), IF(ISNUMBER(MATCH(BV84,$BV$4:BV83,0)),INDEX($CF$4:CF83, MATCH(BV84,$BV$4:BV83,0),1),IF(AND(BR84="",INDEX($BR$4:$BR$503,BV84,1)=""),
IF(INDEX($BL$4:$BL$503,BV84,1)="",0,IFERROR(IF(INDEX($BR$4:$BR$503,BW84,1)="es",COUNTIF($BV$4:$BV$503,BW84),0),0)+IF(ISNUMBER(BV84),SUMIFS($CH$4:$CH$503,$BV$4:$BV$503,"&lt;&gt;"&amp;BV84,$BW$4:$BW$503,BV84),0)),0)),0),0)</f>
        <v>0</v>
      </c>
      <c r="CG84" s="193"/>
      <c r="CH84" s="193"/>
      <c r="CI84" s="193"/>
      <c r="CJ84" s="193"/>
      <c r="CK84" s="201">
        <f t="shared" si="182"/>
        <v>1</v>
      </c>
      <c r="CL84" s="193"/>
      <c r="CM84" s="193"/>
      <c r="CN84" s="193"/>
      <c r="CO84" s="193"/>
      <c r="CP84" s="193"/>
      <c r="CQ84" s="193"/>
      <c r="CR84" s="193"/>
      <c r="CT84" s="193"/>
      <c r="CU84" s="193"/>
      <c r="CV84" s="193"/>
      <c r="CW84" s="208"/>
      <c r="CX84" s="208"/>
      <c r="CY84" s="208"/>
      <c r="CZ84" s="208"/>
      <c r="DA84" s="193"/>
      <c r="DC84" s="133" t="str">
        <f>IF(MAX($DC$3:DC83)&lt;$I$2,MAX($DC$3:DC83)+1,"")</f>
        <v/>
      </c>
      <c r="DD84" s="131" t="str">
        <f t="shared" si="224"/>
        <v/>
      </c>
      <c r="DE84" s="131" t="str">
        <f t="shared" si="225"/>
        <v/>
      </c>
      <c r="DF84" s="134" t="str">
        <f t="shared" si="226"/>
        <v/>
      </c>
      <c r="DG84" s="132" t="str">
        <f t="shared" si="227"/>
        <v/>
      </c>
      <c r="DL84" s="107" t="str">
        <f>IF(DM84&lt;&gt;"",MAX($DL$3:DL83)+1,"")</f>
        <v/>
      </c>
      <c r="DM84" s="107" t="str">
        <f>IF(OR(INDEX(Photos!$B$3:$B$502,ROW(DM84)-ROW($DM$3),1)="", ISNUMBER(MATCH(INDEX(Photos!$B$3:$B$502,ROW(DM84)-ROW($DM$3),1),$BJ$4:$BJ$503,0))),"",INDEX(Photos!$B$3:$B$502,ROW(DM84)-ROW($DM$3),1) )</f>
        <v/>
      </c>
      <c r="DN84" s="107" t="str">
        <f t="shared" si="180"/>
        <v/>
      </c>
      <c r="DS84" s="112"/>
      <c r="DT84" s="112"/>
      <c r="DU84" s="111"/>
      <c r="DV84" s="111"/>
      <c r="DW84" s="145"/>
      <c r="DX84" s="111"/>
      <c r="DY84" s="111"/>
      <c r="DZ84" s="111"/>
      <c r="EA84" s="111"/>
      <c r="EB84" s="111"/>
    </row>
    <row r="85" spans="2:132" x14ac:dyDescent="0.25">
      <c r="B85" s="117" t="str">
        <f>IF(P85&lt;&gt;"",MAX(B$3:$B84)+1,"")</f>
        <v/>
      </c>
      <c r="C85" s="141" t="str">
        <f>IF(D85&lt;&gt;"",MAX(C$3:$C84)+1,"")</f>
        <v/>
      </c>
      <c r="D85" s="115" t="str">
        <f>IF(LEN(Q85)&gt;1,IF(ISNUMBER(MATCH(Q85&amp;" ─ "&amp;P85, $D$2:D84,0)),"",P85&amp;" ─ "&amp;Q85),"")</f>
        <v/>
      </c>
      <c r="E85" s="117" t="str">
        <f>IF(F85&lt;&gt;"",MAX($E$3:E84)+1,"")</f>
        <v/>
      </c>
      <c r="F85" s="116" t="str">
        <f>IF(LEN(T85)&gt;1,IF(ISNUMBER(MATCH(T85&amp;" ─ "&amp;P85, $F$2:F84,0)),"",P85&amp;" ─ "&amp;T85),"")</f>
        <v/>
      </c>
      <c r="G85" s="93">
        <v>82</v>
      </c>
      <c r="H85" s="118" t="str">
        <f t="shared" si="179"/>
        <v/>
      </c>
      <c r="I85" s="119" t="str">
        <f>IF(ISNUMBER(SEARCH("─",H85,1)),MAX($I$3:I84)+1,"")</f>
        <v/>
      </c>
      <c r="M85" s="192" t="str">
        <f t="shared" si="183"/>
        <v/>
      </c>
      <c r="N85" s="142" t="str">
        <f t="shared" si="184"/>
        <v/>
      </c>
      <c r="O85" s="102" t="str">
        <f>IF(P85="","",MAX($O$3:O84)+1)</f>
        <v/>
      </c>
      <c r="P85" s="103" t="str">
        <f>IF(LEN(INDEX(Dashboard!B$6:B$505,ROW(P85)-ROW(P$3),1))&lt;=1,"",TRIM(INDEX(Dashboard!B$6:B$505,ROW(P85)-ROW(P$3),1)))</f>
        <v/>
      </c>
      <c r="Q85" s="104" t="str">
        <f t="shared" si="185"/>
        <v/>
      </c>
      <c r="R85" s="104" t="str">
        <f>IF(LEN(INDEX(Dashboard!D$6:D$505,ROW(R85)-ROW(R$3),1))&lt;=1,"",INDEX(Dashboard!D$6:D$505,ROW(R85)-ROW(R$3),1))</f>
        <v/>
      </c>
      <c r="S85" s="104" t="str">
        <f>IF(LEN(INDEX(Dashboard!E$6:E$505,ROW(S85)-ROW(S$3),1))&lt;=1,"",INDEX(Dashboard!E$6:E$505,ROW(S85)-ROW(S$3),1))</f>
        <v/>
      </c>
      <c r="T85" s="104" t="str">
        <f t="shared" si="186"/>
        <v/>
      </c>
      <c r="U85" s="104" t="str">
        <f t="shared" si="187"/>
        <v/>
      </c>
      <c r="V85" s="104" t="str">
        <f t="shared" si="188"/>
        <v/>
      </c>
      <c r="W85" s="106" t="str">
        <f t="shared" si="181"/>
        <v/>
      </c>
      <c r="X85" s="106" t="str">
        <f t="shared" si="189"/>
        <v/>
      </c>
      <c r="Y85" s="106" t="str">
        <f t="shared" si="190"/>
        <v/>
      </c>
      <c r="Z85" s="106" t="str">
        <f t="shared" si="191"/>
        <v/>
      </c>
      <c r="AA85" s="106" t="str">
        <f t="shared" si="192"/>
        <v/>
      </c>
      <c r="AB85" s="106" t="str">
        <f t="shared" si="193"/>
        <v/>
      </c>
      <c r="AC85" s="106" t="str">
        <f t="shared" si="194"/>
        <v/>
      </c>
      <c r="AD85" s="106" t="str">
        <f t="shared" si="195"/>
        <v/>
      </c>
      <c r="AE85" s="106" t="str">
        <f t="shared" si="196"/>
        <v/>
      </c>
      <c r="AF85" s="106" t="str">
        <f t="shared" si="197"/>
        <v/>
      </c>
      <c r="AG85" s="106" t="str">
        <f t="shared" si="198"/>
        <v/>
      </c>
      <c r="AH85" s="106" t="str">
        <f t="shared" si="199"/>
        <v/>
      </c>
      <c r="AI85" s="106" t="str">
        <f t="shared" si="200"/>
        <v/>
      </c>
      <c r="AJ85" s="106" t="str">
        <f t="shared" si="201"/>
        <v/>
      </c>
      <c r="AK85" s="106" t="str">
        <f t="shared" si="202"/>
        <v/>
      </c>
      <c r="AL85" s="106" t="str">
        <f t="shared" si="203"/>
        <v/>
      </c>
      <c r="AM85" s="106" t="str">
        <f t="shared" si="204"/>
        <v/>
      </c>
      <c r="AN85" s="106" t="str">
        <f t="shared" si="205"/>
        <v/>
      </c>
      <c r="AO85" s="106" t="str">
        <f t="shared" si="206"/>
        <v/>
      </c>
      <c r="AP85" s="106" t="str">
        <f t="shared" si="207"/>
        <v/>
      </c>
      <c r="AQ85" s="106" t="str">
        <f t="shared" si="208"/>
        <v/>
      </c>
      <c r="AR85" s="106" t="str">
        <f t="shared" si="209"/>
        <v/>
      </c>
      <c r="AS85" s="106" t="str">
        <f t="shared" si="210"/>
        <v/>
      </c>
      <c r="AT85" s="106" t="str">
        <f t="shared" si="211"/>
        <v/>
      </c>
      <c r="AU85" s="106" t="str">
        <f t="shared" si="212"/>
        <v/>
      </c>
      <c r="AV85" s="106" t="str">
        <f t="shared" si="213"/>
        <v/>
      </c>
      <c r="AW85" s="106" t="str">
        <f t="shared" si="214"/>
        <v/>
      </c>
      <c r="AX85" s="106" t="str">
        <f t="shared" si="215"/>
        <v/>
      </c>
      <c r="AY85" s="106" t="str">
        <f t="shared" si="216"/>
        <v/>
      </c>
      <c r="AZ85" s="106" t="str">
        <f t="shared" si="217"/>
        <v/>
      </c>
      <c r="BA85" s="106" t="str">
        <f t="shared" si="218"/>
        <v/>
      </c>
      <c r="BB85" s="106" t="str">
        <f t="shared" si="219"/>
        <v/>
      </c>
      <c r="BC85" s="106" t="str">
        <f t="shared" si="220"/>
        <v/>
      </c>
      <c r="BD85" s="180" t="str">
        <f>IF(OR(P85="",BA85=""),"",IF(BB85="",MAX($BA$4:$BA$503)-BA85+1-COUNTIF($BA$4:BA85,BA85)/1000,INDEX($BD$4:$BD$503,BC85,1)-COUNTIF($BA$4:BA85,BA85)/1000000))</f>
        <v/>
      </c>
      <c r="BE85" s="181" t="str">
        <f t="shared" si="221"/>
        <v/>
      </c>
      <c r="BF85" s="181" t="str">
        <f>IFERROR(IF(BB85="",BD85-BE85*100,INDEX($BF$4:$BF$503,BC85,1)-COUNTIF($BA$4:BA85,BA85)/1000000),"")</f>
        <v/>
      </c>
      <c r="BG85" s="179" t="str">
        <f t="shared" si="222"/>
        <v/>
      </c>
      <c r="BI85" s="120" t="str">
        <f t="shared" si="228"/>
        <v/>
      </c>
      <c r="BJ85" s="121" t="str">
        <f t="shared" si="229"/>
        <v/>
      </c>
      <c r="BK85" s="122" t="str">
        <f t="shared" si="230"/>
        <v/>
      </c>
      <c r="BL85" s="122" t="str">
        <f t="shared" si="231"/>
        <v/>
      </c>
      <c r="BM85" s="122" t="str">
        <f t="shared" si="232"/>
        <v/>
      </c>
      <c r="BN85" s="122" t="str">
        <f t="shared" si="233"/>
        <v/>
      </c>
      <c r="BO85" s="122" t="str">
        <f t="shared" si="234"/>
        <v/>
      </c>
      <c r="BP85" s="123" t="str">
        <f t="shared" si="235"/>
        <v/>
      </c>
      <c r="BQ85" s="122" t="str">
        <f t="shared" si="236"/>
        <v/>
      </c>
      <c r="BR85" s="123" t="str">
        <f t="shared" si="237"/>
        <v/>
      </c>
      <c r="BS85" s="123" t="str">
        <f t="shared" si="238"/>
        <v/>
      </c>
      <c r="BU85" s="198" t="str">
        <f t="shared" si="223"/>
        <v>xxx</v>
      </c>
      <c r="BV85" s="193"/>
      <c r="BW85" s="193"/>
      <c r="BX85" s="193"/>
      <c r="BY85" s="193"/>
      <c r="BZ85" s="193"/>
      <c r="CA85" s="193"/>
      <c r="CB85" s="193"/>
      <c r="CC85" s="194"/>
      <c r="CD85" s="194"/>
      <c r="CE85" s="193"/>
      <c r="CF85" s="201">
        <f>IFERROR(IF(ISNUMBER(BV85), IF(ISNUMBER(MATCH(BV85,$BV$4:BV84,0)),INDEX($CF$4:CF84, MATCH(BV85,$BV$4:BV84,0),1),IF(AND(BR85="",INDEX($BR$4:$BR$503,BV85,1)=""),
IF(INDEX($BL$4:$BL$503,BV85,1)="",0,IFERROR(IF(INDEX($BR$4:$BR$503,BW85,1)="es",COUNTIF($BV$4:$BV$503,BW85),0),0)+IF(ISNUMBER(BV85),SUMIFS($CH$4:$CH$503,$BV$4:$BV$503,"&lt;&gt;"&amp;BV85,$BW$4:$BW$503,BV85),0)),0)),0),0)</f>
        <v>0</v>
      </c>
      <c r="CG85" s="193"/>
      <c r="CH85" s="193"/>
      <c r="CI85" s="193"/>
      <c r="CJ85" s="193"/>
      <c r="CK85" s="201">
        <f t="shared" si="182"/>
        <v>1</v>
      </c>
      <c r="CL85" s="193"/>
      <c r="CM85" s="193"/>
      <c r="CN85" s="193"/>
      <c r="CO85" s="193"/>
      <c r="CP85" s="193"/>
      <c r="CQ85" s="193"/>
      <c r="CR85" s="193"/>
      <c r="CT85" s="193"/>
      <c r="CU85" s="193"/>
      <c r="CV85" s="193"/>
      <c r="CW85" s="208"/>
      <c r="CX85" s="208"/>
      <c r="CY85" s="208"/>
      <c r="CZ85" s="208"/>
      <c r="DA85" s="193"/>
      <c r="DC85" s="133" t="str">
        <f>IF(MAX($DC$3:DC84)&lt;$I$2,MAX($DC$3:DC84)+1,"")</f>
        <v/>
      </c>
      <c r="DD85" s="131" t="str">
        <f t="shared" si="224"/>
        <v/>
      </c>
      <c r="DE85" s="131" t="str">
        <f t="shared" si="225"/>
        <v/>
      </c>
      <c r="DF85" s="134" t="str">
        <f t="shared" si="226"/>
        <v/>
      </c>
      <c r="DG85" s="132" t="str">
        <f t="shared" si="227"/>
        <v/>
      </c>
      <c r="DL85" s="107" t="str">
        <f>IF(DM85&lt;&gt;"",MAX($DL$3:DL84)+1,"")</f>
        <v/>
      </c>
      <c r="DM85" s="107" t="str">
        <f>IF(OR(INDEX(Photos!$B$3:$B$502,ROW(DM85)-ROW($DM$3),1)="", ISNUMBER(MATCH(INDEX(Photos!$B$3:$B$502,ROW(DM85)-ROW($DM$3),1),$BJ$4:$BJ$503,0))),"",INDEX(Photos!$B$3:$B$502,ROW(DM85)-ROW($DM$3),1) )</f>
        <v/>
      </c>
      <c r="DN85" s="107" t="str">
        <f t="shared" si="180"/>
        <v/>
      </c>
      <c r="DS85" s="112"/>
      <c r="DT85" s="112"/>
      <c r="DU85" s="111"/>
      <c r="DV85" s="111"/>
      <c r="DW85" s="145"/>
      <c r="DX85" s="111"/>
      <c r="DY85" s="111"/>
      <c r="DZ85" s="111"/>
      <c r="EA85" s="111"/>
      <c r="EB85" s="111"/>
    </row>
    <row r="86" spans="2:132" x14ac:dyDescent="0.25">
      <c r="B86" s="117" t="str">
        <f>IF(P86&lt;&gt;"",MAX(B$3:$B85)+1,"")</f>
        <v/>
      </c>
      <c r="C86" s="141" t="str">
        <f>IF(D86&lt;&gt;"",MAX(C$3:$C85)+1,"")</f>
        <v/>
      </c>
      <c r="D86" s="115" t="str">
        <f>IF(LEN(Q86)&gt;1,IF(ISNUMBER(MATCH(Q86&amp;" ─ "&amp;P86, $D$2:D85,0)),"",P86&amp;" ─ "&amp;Q86),"")</f>
        <v/>
      </c>
      <c r="E86" s="117" t="str">
        <f>IF(F86&lt;&gt;"",MAX($E$3:E85)+1,"")</f>
        <v/>
      </c>
      <c r="F86" s="116" t="str">
        <f>IF(LEN(T86)&gt;1,IF(ISNUMBER(MATCH(T86&amp;" ─ "&amp;P86, $F$2:F85,0)),"",P86&amp;" ─ "&amp;T86),"")</f>
        <v/>
      </c>
      <c r="G86" s="93">
        <v>83</v>
      </c>
      <c r="H86" s="118" t="str">
        <f t="shared" si="179"/>
        <v/>
      </c>
      <c r="I86" s="119" t="str">
        <f>IF(ISNUMBER(SEARCH("─",H86,1)),MAX($I$3:I85)+1,"")</f>
        <v/>
      </c>
      <c r="M86" s="192" t="str">
        <f t="shared" si="183"/>
        <v/>
      </c>
      <c r="N86" s="142" t="str">
        <f t="shared" si="184"/>
        <v/>
      </c>
      <c r="O86" s="102" t="str">
        <f>IF(P86="","",MAX($O$3:O85)+1)</f>
        <v/>
      </c>
      <c r="P86" s="103" t="str">
        <f>IF(LEN(INDEX(Dashboard!B$6:B$505,ROW(P86)-ROW(P$3),1))&lt;=1,"",TRIM(INDEX(Dashboard!B$6:B$505,ROW(P86)-ROW(P$3),1)))</f>
        <v/>
      </c>
      <c r="Q86" s="104" t="str">
        <f t="shared" si="185"/>
        <v/>
      </c>
      <c r="R86" s="104" t="str">
        <f>IF(LEN(INDEX(Dashboard!D$6:D$505,ROW(R86)-ROW(R$3),1))&lt;=1,"",INDEX(Dashboard!D$6:D$505,ROW(R86)-ROW(R$3),1))</f>
        <v/>
      </c>
      <c r="S86" s="104" t="str">
        <f>IF(LEN(INDEX(Dashboard!E$6:E$505,ROW(S86)-ROW(S$3),1))&lt;=1,"",INDEX(Dashboard!E$6:E$505,ROW(S86)-ROW(S$3),1))</f>
        <v/>
      </c>
      <c r="T86" s="104" t="str">
        <f t="shared" si="186"/>
        <v/>
      </c>
      <c r="U86" s="104" t="str">
        <f t="shared" si="187"/>
        <v/>
      </c>
      <c r="V86" s="104" t="str">
        <f t="shared" si="188"/>
        <v/>
      </c>
      <c r="W86" s="106" t="str">
        <f t="shared" si="181"/>
        <v/>
      </c>
      <c r="X86" s="106" t="str">
        <f t="shared" si="189"/>
        <v/>
      </c>
      <c r="Y86" s="106" t="str">
        <f t="shared" si="190"/>
        <v/>
      </c>
      <c r="Z86" s="106" t="str">
        <f t="shared" si="191"/>
        <v/>
      </c>
      <c r="AA86" s="106" t="str">
        <f t="shared" si="192"/>
        <v/>
      </c>
      <c r="AB86" s="106" t="str">
        <f t="shared" si="193"/>
        <v/>
      </c>
      <c r="AC86" s="106" t="str">
        <f t="shared" si="194"/>
        <v/>
      </c>
      <c r="AD86" s="106" t="str">
        <f t="shared" si="195"/>
        <v/>
      </c>
      <c r="AE86" s="106" t="str">
        <f t="shared" si="196"/>
        <v/>
      </c>
      <c r="AF86" s="106" t="str">
        <f t="shared" si="197"/>
        <v/>
      </c>
      <c r="AG86" s="106" t="str">
        <f t="shared" si="198"/>
        <v/>
      </c>
      <c r="AH86" s="106" t="str">
        <f t="shared" si="199"/>
        <v/>
      </c>
      <c r="AI86" s="106" t="str">
        <f t="shared" si="200"/>
        <v/>
      </c>
      <c r="AJ86" s="106" t="str">
        <f t="shared" si="201"/>
        <v/>
      </c>
      <c r="AK86" s="106" t="str">
        <f t="shared" si="202"/>
        <v/>
      </c>
      <c r="AL86" s="106" t="str">
        <f t="shared" si="203"/>
        <v/>
      </c>
      <c r="AM86" s="106" t="str">
        <f t="shared" si="204"/>
        <v/>
      </c>
      <c r="AN86" s="106" t="str">
        <f t="shared" si="205"/>
        <v/>
      </c>
      <c r="AO86" s="106" t="str">
        <f t="shared" si="206"/>
        <v/>
      </c>
      <c r="AP86" s="106" t="str">
        <f t="shared" si="207"/>
        <v/>
      </c>
      <c r="AQ86" s="106" t="str">
        <f t="shared" si="208"/>
        <v/>
      </c>
      <c r="AR86" s="106" t="str">
        <f t="shared" si="209"/>
        <v/>
      </c>
      <c r="AS86" s="106" t="str">
        <f t="shared" si="210"/>
        <v/>
      </c>
      <c r="AT86" s="106" t="str">
        <f t="shared" si="211"/>
        <v/>
      </c>
      <c r="AU86" s="106" t="str">
        <f t="shared" si="212"/>
        <v/>
      </c>
      <c r="AV86" s="106" t="str">
        <f t="shared" si="213"/>
        <v/>
      </c>
      <c r="AW86" s="106" t="str">
        <f t="shared" si="214"/>
        <v/>
      </c>
      <c r="AX86" s="106" t="str">
        <f t="shared" si="215"/>
        <v/>
      </c>
      <c r="AY86" s="106" t="str">
        <f t="shared" si="216"/>
        <v/>
      </c>
      <c r="AZ86" s="106" t="str">
        <f t="shared" si="217"/>
        <v/>
      </c>
      <c r="BA86" s="106" t="str">
        <f t="shared" si="218"/>
        <v/>
      </c>
      <c r="BB86" s="106" t="str">
        <f t="shared" si="219"/>
        <v/>
      </c>
      <c r="BC86" s="106" t="str">
        <f t="shared" si="220"/>
        <v/>
      </c>
      <c r="BD86" s="180" t="str">
        <f>IF(OR(P86="",BA86=""),"",IF(BB86="",MAX($BA$4:$BA$503)-BA86+1-COUNTIF($BA$4:BA86,BA86)/1000,INDEX($BD$4:$BD$503,BC86,1)-COUNTIF($BA$4:BA86,BA86)/1000000))</f>
        <v/>
      </c>
      <c r="BE86" s="181" t="str">
        <f t="shared" si="221"/>
        <v/>
      </c>
      <c r="BF86" s="181" t="str">
        <f>IFERROR(IF(BB86="",BD86-BE86*100,INDEX($BF$4:$BF$503,BC86,1)-COUNTIF($BA$4:BA86,BA86)/1000000),"")</f>
        <v/>
      </c>
      <c r="BG86" s="179" t="str">
        <f t="shared" si="222"/>
        <v/>
      </c>
      <c r="BI86" s="120" t="str">
        <f t="shared" si="228"/>
        <v/>
      </c>
      <c r="BJ86" s="121" t="str">
        <f t="shared" si="229"/>
        <v/>
      </c>
      <c r="BK86" s="122" t="str">
        <f t="shared" si="230"/>
        <v/>
      </c>
      <c r="BL86" s="122" t="str">
        <f t="shared" si="231"/>
        <v/>
      </c>
      <c r="BM86" s="122" t="str">
        <f t="shared" si="232"/>
        <v/>
      </c>
      <c r="BN86" s="122" t="str">
        <f t="shared" si="233"/>
        <v/>
      </c>
      <c r="BO86" s="122" t="str">
        <f t="shared" si="234"/>
        <v/>
      </c>
      <c r="BP86" s="123" t="str">
        <f t="shared" si="235"/>
        <v/>
      </c>
      <c r="BQ86" s="122" t="str">
        <f t="shared" si="236"/>
        <v/>
      </c>
      <c r="BR86" s="123" t="str">
        <f t="shared" si="237"/>
        <v/>
      </c>
      <c r="BS86" s="123" t="str">
        <f t="shared" si="238"/>
        <v/>
      </c>
      <c r="BU86" s="198" t="str">
        <f t="shared" si="223"/>
        <v>xxx</v>
      </c>
      <c r="BV86" s="193"/>
      <c r="BW86" s="193"/>
      <c r="BX86" s="193"/>
      <c r="BY86" s="193"/>
      <c r="BZ86" s="193"/>
      <c r="CA86" s="193"/>
      <c r="CB86" s="193"/>
      <c r="CC86" s="194"/>
      <c r="CD86" s="194"/>
      <c r="CE86" s="193"/>
      <c r="CF86" s="201">
        <f>IFERROR(IF(ISNUMBER(BV86), IF(ISNUMBER(MATCH(BV86,$BV$4:BV85,0)),INDEX($CF$4:CF85, MATCH(BV86,$BV$4:BV85,0),1),IF(AND(BR86="",INDEX($BR$4:$BR$503,BV86,1)=""),
IF(INDEX($BL$4:$BL$503,BV86,1)="",0,IFERROR(IF(INDEX($BR$4:$BR$503,BW86,1)="es",COUNTIF($BV$4:$BV$503,BW86),0),0)+IF(ISNUMBER(BV86),SUMIFS($CH$4:$CH$503,$BV$4:$BV$503,"&lt;&gt;"&amp;BV86,$BW$4:$BW$503,BV86),0)),0)),0),0)</f>
        <v>0</v>
      </c>
      <c r="CG86" s="193"/>
      <c r="CH86" s="193"/>
      <c r="CI86" s="193"/>
      <c r="CJ86" s="193"/>
      <c r="CK86" s="201">
        <f t="shared" si="182"/>
        <v>1</v>
      </c>
      <c r="CL86" s="193"/>
      <c r="CM86" s="193"/>
      <c r="CN86" s="193"/>
      <c r="CO86" s="193"/>
      <c r="CP86" s="193"/>
      <c r="CQ86" s="193"/>
      <c r="CR86" s="193"/>
      <c r="CT86" s="193"/>
      <c r="CU86" s="193"/>
      <c r="CV86" s="193"/>
      <c r="CW86" s="208"/>
      <c r="CX86" s="208"/>
      <c r="CY86" s="208"/>
      <c r="CZ86" s="208"/>
      <c r="DA86" s="193"/>
      <c r="DC86" s="133" t="str">
        <f>IF(MAX($DC$3:DC85)&lt;$I$2,MAX($DC$3:DC85)+1,"")</f>
        <v/>
      </c>
      <c r="DD86" s="131" t="str">
        <f t="shared" si="224"/>
        <v/>
      </c>
      <c r="DE86" s="131" t="str">
        <f t="shared" si="225"/>
        <v/>
      </c>
      <c r="DF86" s="134" t="str">
        <f t="shared" si="226"/>
        <v/>
      </c>
      <c r="DG86" s="132" t="str">
        <f t="shared" si="227"/>
        <v/>
      </c>
      <c r="DL86" s="107" t="str">
        <f>IF(DM86&lt;&gt;"",MAX($DL$3:DL85)+1,"")</f>
        <v/>
      </c>
      <c r="DM86" s="107" t="str">
        <f>IF(OR(INDEX(Photos!$B$3:$B$502,ROW(DM86)-ROW($DM$3),1)="", ISNUMBER(MATCH(INDEX(Photos!$B$3:$B$502,ROW(DM86)-ROW($DM$3),1),$BJ$4:$BJ$503,0))),"",INDEX(Photos!$B$3:$B$502,ROW(DM86)-ROW($DM$3),1) )</f>
        <v/>
      </c>
      <c r="DN86" s="107" t="str">
        <f t="shared" si="180"/>
        <v/>
      </c>
      <c r="DS86" s="112"/>
      <c r="DT86" s="112"/>
      <c r="DU86" s="111"/>
      <c r="DV86" s="111"/>
      <c r="DW86" s="145"/>
      <c r="DX86" s="111"/>
      <c r="DY86" s="111"/>
      <c r="DZ86" s="111"/>
      <c r="EA86" s="111"/>
      <c r="EB86" s="111"/>
    </row>
    <row r="87" spans="2:132" x14ac:dyDescent="0.25">
      <c r="B87" s="117" t="str">
        <f>IF(P87&lt;&gt;"",MAX(B$3:$B86)+1,"")</f>
        <v/>
      </c>
      <c r="C87" s="141" t="str">
        <f>IF(D87&lt;&gt;"",MAX(C$3:$C86)+1,"")</f>
        <v/>
      </c>
      <c r="D87" s="115" t="str">
        <f>IF(LEN(Q87)&gt;1,IF(ISNUMBER(MATCH(Q87&amp;" ─ "&amp;P87, $D$2:D86,0)),"",P87&amp;" ─ "&amp;Q87),"")</f>
        <v/>
      </c>
      <c r="E87" s="117" t="str">
        <f>IF(F87&lt;&gt;"",MAX($E$3:E86)+1,"")</f>
        <v/>
      </c>
      <c r="F87" s="116" t="str">
        <f>IF(LEN(T87)&gt;1,IF(ISNUMBER(MATCH(T87&amp;" ─ "&amp;P87, $F$2:F86,0)),"",P87&amp;" ─ "&amp;T87),"")</f>
        <v/>
      </c>
      <c r="G87" s="93">
        <v>84</v>
      </c>
      <c r="H87" s="118" t="str">
        <f t="shared" si="179"/>
        <v/>
      </c>
      <c r="I87" s="119" t="str">
        <f>IF(ISNUMBER(SEARCH("─",H87,1)),MAX($I$3:I86)+1,"")</f>
        <v/>
      </c>
      <c r="M87" s="192" t="str">
        <f t="shared" si="183"/>
        <v/>
      </c>
      <c r="N87" s="142" t="str">
        <f t="shared" si="184"/>
        <v/>
      </c>
      <c r="O87" s="102" t="str">
        <f>IF(P87="","",MAX($O$3:O86)+1)</f>
        <v/>
      </c>
      <c r="P87" s="103" t="str">
        <f>IF(LEN(INDEX(Dashboard!B$6:B$505,ROW(P87)-ROW(P$3),1))&lt;=1,"",TRIM(INDEX(Dashboard!B$6:B$505,ROW(P87)-ROW(P$3),1)))</f>
        <v/>
      </c>
      <c r="Q87" s="104" t="str">
        <f t="shared" si="185"/>
        <v/>
      </c>
      <c r="R87" s="104" t="str">
        <f>IF(LEN(INDEX(Dashboard!D$6:D$505,ROW(R87)-ROW(R$3),1))&lt;=1,"",INDEX(Dashboard!D$6:D$505,ROW(R87)-ROW(R$3),1))</f>
        <v/>
      </c>
      <c r="S87" s="104" t="str">
        <f>IF(LEN(INDEX(Dashboard!E$6:E$505,ROW(S87)-ROW(S$3),1))&lt;=1,"",INDEX(Dashboard!E$6:E$505,ROW(S87)-ROW(S$3),1))</f>
        <v/>
      </c>
      <c r="T87" s="104" t="str">
        <f t="shared" si="186"/>
        <v/>
      </c>
      <c r="U87" s="104" t="str">
        <f t="shared" si="187"/>
        <v/>
      </c>
      <c r="V87" s="104" t="str">
        <f t="shared" si="188"/>
        <v/>
      </c>
      <c r="W87" s="106" t="str">
        <f t="shared" si="181"/>
        <v/>
      </c>
      <c r="X87" s="106" t="str">
        <f t="shared" si="189"/>
        <v/>
      </c>
      <c r="Y87" s="106" t="str">
        <f t="shared" si="190"/>
        <v/>
      </c>
      <c r="Z87" s="106" t="str">
        <f t="shared" si="191"/>
        <v/>
      </c>
      <c r="AA87" s="106" t="str">
        <f t="shared" si="192"/>
        <v/>
      </c>
      <c r="AB87" s="106" t="str">
        <f t="shared" si="193"/>
        <v/>
      </c>
      <c r="AC87" s="106" t="str">
        <f t="shared" si="194"/>
        <v/>
      </c>
      <c r="AD87" s="106" t="str">
        <f t="shared" si="195"/>
        <v/>
      </c>
      <c r="AE87" s="106" t="str">
        <f t="shared" si="196"/>
        <v/>
      </c>
      <c r="AF87" s="106" t="str">
        <f t="shared" si="197"/>
        <v/>
      </c>
      <c r="AG87" s="106" t="str">
        <f t="shared" si="198"/>
        <v/>
      </c>
      <c r="AH87" s="106" t="str">
        <f t="shared" si="199"/>
        <v/>
      </c>
      <c r="AI87" s="106" t="str">
        <f t="shared" si="200"/>
        <v/>
      </c>
      <c r="AJ87" s="106" t="str">
        <f t="shared" si="201"/>
        <v/>
      </c>
      <c r="AK87" s="106" t="str">
        <f t="shared" si="202"/>
        <v/>
      </c>
      <c r="AL87" s="106" t="str">
        <f t="shared" si="203"/>
        <v/>
      </c>
      <c r="AM87" s="106" t="str">
        <f t="shared" si="204"/>
        <v/>
      </c>
      <c r="AN87" s="106" t="str">
        <f t="shared" si="205"/>
        <v/>
      </c>
      <c r="AO87" s="106" t="str">
        <f t="shared" si="206"/>
        <v/>
      </c>
      <c r="AP87" s="106" t="str">
        <f t="shared" si="207"/>
        <v/>
      </c>
      <c r="AQ87" s="106" t="str">
        <f t="shared" si="208"/>
        <v/>
      </c>
      <c r="AR87" s="106" t="str">
        <f t="shared" si="209"/>
        <v/>
      </c>
      <c r="AS87" s="106" t="str">
        <f t="shared" si="210"/>
        <v/>
      </c>
      <c r="AT87" s="106" t="str">
        <f t="shared" si="211"/>
        <v/>
      </c>
      <c r="AU87" s="106" t="str">
        <f t="shared" si="212"/>
        <v/>
      </c>
      <c r="AV87" s="106" t="str">
        <f t="shared" si="213"/>
        <v/>
      </c>
      <c r="AW87" s="106" t="str">
        <f t="shared" si="214"/>
        <v/>
      </c>
      <c r="AX87" s="106" t="str">
        <f t="shared" si="215"/>
        <v/>
      </c>
      <c r="AY87" s="106" t="str">
        <f t="shared" si="216"/>
        <v/>
      </c>
      <c r="AZ87" s="106" t="str">
        <f t="shared" si="217"/>
        <v/>
      </c>
      <c r="BA87" s="106" t="str">
        <f t="shared" si="218"/>
        <v/>
      </c>
      <c r="BB87" s="106" t="str">
        <f t="shared" si="219"/>
        <v/>
      </c>
      <c r="BC87" s="106" t="str">
        <f t="shared" si="220"/>
        <v/>
      </c>
      <c r="BD87" s="180" t="str">
        <f>IF(OR(P87="",BA87=""),"",IF(BB87="",MAX($BA$4:$BA$503)-BA87+1-COUNTIF($BA$4:BA87,BA87)/1000,INDEX($BD$4:$BD$503,BC87,1)-COUNTIF($BA$4:BA87,BA87)/1000000))</f>
        <v/>
      </c>
      <c r="BE87" s="181" t="str">
        <f t="shared" si="221"/>
        <v/>
      </c>
      <c r="BF87" s="181" t="str">
        <f>IFERROR(IF(BB87="",BD87-BE87*100,INDEX($BF$4:$BF$503,BC87,1)-COUNTIF($BA$4:BA87,BA87)/1000000),"")</f>
        <v/>
      </c>
      <c r="BG87" s="179" t="str">
        <f t="shared" si="222"/>
        <v/>
      </c>
      <c r="BI87" s="120" t="str">
        <f t="shared" si="228"/>
        <v/>
      </c>
      <c r="BJ87" s="121" t="str">
        <f t="shared" si="229"/>
        <v/>
      </c>
      <c r="BK87" s="122" t="str">
        <f t="shared" si="230"/>
        <v/>
      </c>
      <c r="BL87" s="122" t="str">
        <f t="shared" si="231"/>
        <v/>
      </c>
      <c r="BM87" s="122" t="str">
        <f t="shared" si="232"/>
        <v/>
      </c>
      <c r="BN87" s="122" t="str">
        <f t="shared" si="233"/>
        <v/>
      </c>
      <c r="BO87" s="122" t="str">
        <f t="shared" si="234"/>
        <v/>
      </c>
      <c r="BP87" s="123" t="str">
        <f t="shared" si="235"/>
        <v/>
      </c>
      <c r="BQ87" s="122" t="str">
        <f t="shared" si="236"/>
        <v/>
      </c>
      <c r="BR87" s="123" t="str">
        <f t="shared" si="237"/>
        <v/>
      </c>
      <c r="BS87" s="123" t="str">
        <f t="shared" si="238"/>
        <v/>
      </c>
      <c r="BU87" s="198" t="str">
        <f t="shared" si="223"/>
        <v>xxx</v>
      </c>
      <c r="BV87" s="193"/>
      <c r="BW87" s="193"/>
      <c r="BX87" s="193"/>
      <c r="BY87" s="193"/>
      <c r="BZ87" s="193"/>
      <c r="CA87" s="193"/>
      <c r="CB87" s="193"/>
      <c r="CC87" s="194"/>
      <c r="CD87" s="194"/>
      <c r="CE87" s="193"/>
      <c r="CF87" s="201">
        <f>IFERROR(IF(ISNUMBER(BV87), IF(ISNUMBER(MATCH(BV87,$BV$4:BV86,0)),INDEX($CF$4:CF86, MATCH(BV87,$BV$4:BV86,0),1),IF(AND(BR87="",INDEX($BR$4:$BR$503,BV87,1)=""),
IF(INDEX($BL$4:$BL$503,BV87,1)="",0,IFERROR(IF(INDEX($BR$4:$BR$503,BW87,1)="es",COUNTIF($BV$4:$BV$503,BW87),0),0)+IF(ISNUMBER(BV87),SUMIFS($CH$4:$CH$503,$BV$4:$BV$503,"&lt;&gt;"&amp;BV87,$BW$4:$BW$503,BV87),0)),0)),0),0)</f>
        <v>0</v>
      </c>
      <c r="CG87" s="193"/>
      <c r="CH87" s="193"/>
      <c r="CI87" s="193"/>
      <c r="CJ87" s="193"/>
      <c r="CK87" s="201">
        <f t="shared" si="182"/>
        <v>1</v>
      </c>
      <c r="CL87" s="193"/>
      <c r="CM87" s="193"/>
      <c r="CN87" s="193"/>
      <c r="CO87" s="193"/>
      <c r="CP87" s="193"/>
      <c r="CQ87" s="193"/>
      <c r="CR87" s="193"/>
      <c r="CT87" s="193"/>
      <c r="CU87" s="193"/>
      <c r="CV87" s="193"/>
      <c r="CW87" s="208"/>
      <c r="CX87" s="208"/>
      <c r="CY87" s="208"/>
      <c r="CZ87" s="208"/>
      <c r="DA87" s="193"/>
      <c r="DC87" s="133" t="str">
        <f>IF(MAX($DC$3:DC86)&lt;$I$2,MAX($DC$3:DC86)+1,"")</f>
        <v/>
      </c>
      <c r="DD87" s="131" t="str">
        <f t="shared" si="224"/>
        <v/>
      </c>
      <c r="DE87" s="131" t="str">
        <f t="shared" si="225"/>
        <v/>
      </c>
      <c r="DF87" s="134" t="str">
        <f t="shared" si="226"/>
        <v/>
      </c>
      <c r="DG87" s="132" t="str">
        <f t="shared" si="227"/>
        <v/>
      </c>
      <c r="DL87" s="107" t="str">
        <f>IF(DM87&lt;&gt;"",MAX($DL$3:DL86)+1,"")</f>
        <v/>
      </c>
      <c r="DM87" s="107" t="str">
        <f>IF(OR(INDEX(Photos!$B$3:$B$502,ROW(DM87)-ROW($DM$3),1)="", ISNUMBER(MATCH(INDEX(Photos!$B$3:$B$502,ROW(DM87)-ROW($DM$3),1),$BJ$4:$BJ$503,0))),"",INDEX(Photos!$B$3:$B$502,ROW(DM87)-ROW($DM$3),1) )</f>
        <v/>
      </c>
      <c r="DN87" s="107" t="str">
        <f t="shared" si="180"/>
        <v/>
      </c>
      <c r="DS87" s="112"/>
      <c r="DT87" s="112"/>
      <c r="DU87" s="111"/>
      <c r="DV87" s="111"/>
      <c r="DW87" s="145"/>
      <c r="DX87" s="111"/>
      <c r="DY87" s="111"/>
      <c r="DZ87" s="111"/>
      <c r="EA87" s="111"/>
      <c r="EB87" s="111"/>
    </row>
    <row r="88" spans="2:132" x14ac:dyDescent="0.25">
      <c r="B88" s="117" t="str">
        <f>IF(P88&lt;&gt;"",MAX(B$3:$B87)+1,"")</f>
        <v/>
      </c>
      <c r="C88" s="141" t="str">
        <f>IF(D88&lt;&gt;"",MAX(C$3:$C87)+1,"")</f>
        <v/>
      </c>
      <c r="D88" s="115" t="str">
        <f>IF(LEN(Q88)&gt;1,IF(ISNUMBER(MATCH(Q88&amp;" ─ "&amp;P88, $D$2:D87,0)),"",P88&amp;" ─ "&amp;Q88),"")</f>
        <v/>
      </c>
      <c r="E88" s="117" t="str">
        <f>IF(F88&lt;&gt;"",MAX($E$3:E87)+1,"")</f>
        <v/>
      </c>
      <c r="F88" s="116" t="str">
        <f>IF(LEN(T88)&gt;1,IF(ISNUMBER(MATCH(T88&amp;" ─ "&amp;P88, $F$2:F87,0)),"",P88&amp;" ─ "&amp;T88),"")</f>
        <v/>
      </c>
      <c r="G88" s="93">
        <v>85</v>
      </c>
      <c r="H88" s="118" t="str">
        <f t="shared" si="179"/>
        <v/>
      </c>
      <c r="I88" s="119" t="str">
        <f>IF(ISNUMBER(SEARCH("─",H88,1)),MAX($I$3:I87)+1,"")</f>
        <v/>
      </c>
      <c r="M88" s="192" t="str">
        <f t="shared" si="183"/>
        <v/>
      </c>
      <c r="N88" s="142" t="str">
        <f t="shared" si="184"/>
        <v/>
      </c>
      <c r="O88" s="102" t="str">
        <f>IF(P88="","",MAX($O$3:O87)+1)</f>
        <v/>
      </c>
      <c r="P88" s="103" t="str">
        <f>IF(LEN(INDEX(Dashboard!B$6:B$505,ROW(P88)-ROW(P$3),1))&lt;=1,"",TRIM(INDEX(Dashboard!B$6:B$505,ROW(P88)-ROW(P$3),1)))</f>
        <v/>
      </c>
      <c r="Q88" s="104" t="str">
        <f t="shared" si="185"/>
        <v/>
      </c>
      <c r="R88" s="104" t="str">
        <f>IF(LEN(INDEX(Dashboard!D$6:D$505,ROW(R88)-ROW(R$3),1))&lt;=1,"",INDEX(Dashboard!D$6:D$505,ROW(R88)-ROW(R$3),1))</f>
        <v/>
      </c>
      <c r="S88" s="104" t="str">
        <f>IF(LEN(INDEX(Dashboard!E$6:E$505,ROW(S88)-ROW(S$3),1))&lt;=1,"",INDEX(Dashboard!E$6:E$505,ROW(S88)-ROW(S$3),1))</f>
        <v/>
      </c>
      <c r="T88" s="104" t="str">
        <f t="shared" si="186"/>
        <v/>
      </c>
      <c r="U88" s="104" t="str">
        <f t="shared" si="187"/>
        <v/>
      </c>
      <c r="V88" s="104" t="str">
        <f t="shared" si="188"/>
        <v/>
      </c>
      <c r="W88" s="106" t="str">
        <f t="shared" si="181"/>
        <v/>
      </c>
      <c r="X88" s="106" t="str">
        <f t="shared" si="189"/>
        <v/>
      </c>
      <c r="Y88" s="106" t="str">
        <f t="shared" si="190"/>
        <v/>
      </c>
      <c r="Z88" s="106" t="str">
        <f t="shared" si="191"/>
        <v/>
      </c>
      <c r="AA88" s="106" t="str">
        <f t="shared" si="192"/>
        <v/>
      </c>
      <c r="AB88" s="106" t="str">
        <f t="shared" si="193"/>
        <v/>
      </c>
      <c r="AC88" s="106" t="str">
        <f t="shared" si="194"/>
        <v/>
      </c>
      <c r="AD88" s="106" t="str">
        <f t="shared" si="195"/>
        <v/>
      </c>
      <c r="AE88" s="106" t="str">
        <f t="shared" si="196"/>
        <v/>
      </c>
      <c r="AF88" s="106" t="str">
        <f t="shared" si="197"/>
        <v/>
      </c>
      <c r="AG88" s="106" t="str">
        <f t="shared" si="198"/>
        <v/>
      </c>
      <c r="AH88" s="106" t="str">
        <f t="shared" si="199"/>
        <v/>
      </c>
      <c r="AI88" s="106" t="str">
        <f t="shared" si="200"/>
        <v/>
      </c>
      <c r="AJ88" s="106" t="str">
        <f t="shared" si="201"/>
        <v/>
      </c>
      <c r="AK88" s="106" t="str">
        <f t="shared" si="202"/>
        <v/>
      </c>
      <c r="AL88" s="106" t="str">
        <f t="shared" si="203"/>
        <v/>
      </c>
      <c r="AM88" s="106" t="str">
        <f t="shared" si="204"/>
        <v/>
      </c>
      <c r="AN88" s="106" t="str">
        <f t="shared" si="205"/>
        <v/>
      </c>
      <c r="AO88" s="106" t="str">
        <f t="shared" si="206"/>
        <v/>
      </c>
      <c r="AP88" s="106" t="str">
        <f t="shared" si="207"/>
        <v/>
      </c>
      <c r="AQ88" s="106" t="str">
        <f t="shared" si="208"/>
        <v/>
      </c>
      <c r="AR88" s="106" t="str">
        <f t="shared" si="209"/>
        <v/>
      </c>
      <c r="AS88" s="106" t="str">
        <f t="shared" si="210"/>
        <v/>
      </c>
      <c r="AT88" s="106" t="str">
        <f t="shared" si="211"/>
        <v/>
      </c>
      <c r="AU88" s="106" t="str">
        <f t="shared" si="212"/>
        <v/>
      </c>
      <c r="AV88" s="106" t="str">
        <f t="shared" si="213"/>
        <v/>
      </c>
      <c r="AW88" s="106" t="str">
        <f t="shared" si="214"/>
        <v/>
      </c>
      <c r="AX88" s="106" t="str">
        <f t="shared" si="215"/>
        <v/>
      </c>
      <c r="AY88" s="106" t="str">
        <f t="shared" si="216"/>
        <v/>
      </c>
      <c r="AZ88" s="106" t="str">
        <f t="shared" si="217"/>
        <v/>
      </c>
      <c r="BA88" s="106" t="str">
        <f t="shared" si="218"/>
        <v/>
      </c>
      <c r="BB88" s="106" t="str">
        <f t="shared" si="219"/>
        <v/>
      </c>
      <c r="BC88" s="106" t="str">
        <f t="shared" si="220"/>
        <v/>
      </c>
      <c r="BD88" s="180" t="str">
        <f>IF(OR(P88="",BA88=""),"",IF(BB88="",MAX($BA$4:$BA$503)-BA88+1-COUNTIF($BA$4:BA88,BA88)/1000,INDEX($BD$4:$BD$503,BC88,1)-COUNTIF($BA$4:BA88,BA88)/1000000))</f>
        <v/>
      </c>
      <c r="BE88" s="181" t="str">
        <f t="shared" si="221"/>
        <v/>
      </c>
      <c r="BF88" s="181" t="str">
        <f>IFERROR(IF(BB88="",BD88-BE88*100,INDEX($BF$4:$BF$503,BC88,1)-COUNTIF($BA$4:BA88,BA88)/1000000),"")</f>
        <v/>
      </c>
      <c r="BG88" s="179" t="str">
        <f t="shared" si="222"/>
        <v/>
      </c>
      <c r="BI88" s="120" t="str">
        <f t="shared" si="228"/>
        <v/>
      </c>
      <c r="BJ88" s="121" t="str">
        <f t="shared" si="229"/>
        <v/>
      </c>
      <c r="BK88" s="122" t="str">
        <f t="shared" si="230"/>
        <v/>
      </c>
      <c r="BL88" s="122" t="str">
        <f t="shared" si="231"/>
        <v/>
      </c>
      <c r="BM88" s="122" t="str">
        <f t="shared" si="232"/>
        <v/>
      </c>
      <c r="BN88" s="122" t="str">
        <f t="shared" si="233"/>
        <v/>
      </c>
      <c r="BO88" s="122" t="str">
        <f t="shared" si="234"/>
        <v/>
      </c>
      <c r="BP88" s="123" t="str">
        <f t="shared" si="235"/>
        <v/>
      </c>
      <c r="BQ88" s="122" t="str">
        <f t="shared" si="236"/>
        <v/>
      </c>
      <c r="BR88" s="123" t="str">
        <f t="shared" si="237"/>
        <v/>
      </c>
      <c r="BS88" s="123" t="str">
        <f t="shared" si="238"/>
        <v/>
      </c>
      <c r="BU88" s="198" t="str">
        <f t="shared" si="223"/>
        <v>xxx</v>
      </c>
      <c r="BV88" s="193"/>
      <c r="BW88" s="193"/>
      <c r="BX88" s="193"/>
      <c r="BY88" s="193"/>
      <c r="BZ88" s="193"/>
      <c r="CA88" s="193"/>
      <c r="CB88" s="193"/>
      <c r="CC88" s="194"/>
      <c r="CD88" s="194"/>
      <c r="CE88" s="193"/>
      <c r="CF88" s="201">
        <f>IFERROR(IF(ISNUMBER(BV88), IF(ISNUMBER(MATCH(BV88,$BV$4:BV87,0)),INDEX($CF$4:CF87, MATCH(BV88,$BV$4:BV87,0),1),IF(AND(BR88="",INDEX($BR$4:$BR$503,BV88,1)=""),
IF(INDEX($BL$4:$BL$503,BV88,1)="",0,IFERROR(IF(INDEX($BR$4:$BR$503,BW88,1)="es",COUNTIF($BV$4:$BV$503,BW88),0),0)+IF(ISNUMBER(BV88),SUMIFS($CH$4:$CH$503,$BV$4:$BV$503,"&lt;&gt;"&amp;BV88,$BW$4:$BW$503,BV88),0)),0)),0),0)</f>
        <v>0</v>
      </c>
      <c r="CG88" s="193"/>
      <c r="CH88" s="193"/>
      <c r="CI88" s="193"/>
      <c r="CJ88" s="193"/>
      <c r="CK88" s="201">
        <f t="shared" si="182"/>
        <v>1</v>
      </c>
      <c r="CL88" s="193"/>
      <c r="CM88" s="193"/>
      <c r="CN88" s="193"/>
      <c r="CO88" s="193"/>
      <c r="CP88" s="193"/>
      <c r="CQ88" s="193"/>
      <c r="CR88" s="193"/>
      <c r="CT88" s="193"/>
      <c r="CU88" s="193"/>
      <c r="CV88" s="193"/>
      <c r="CW88" s="208"/>
      <c r="CX88" s="208"/>
      <c r="CY88" s="208"/>
      <c r="CZ88" s="208"/>
      <c r="DA88" s="193"/>
      <c r="DC88" s="133" t="str">
        <f>IF(MAX($DC$3:DC87)&lt;$I$2,MAX($DC$3:DC87)+1,"")</f>
        <v/>
      </c>
      <c r="DD88" s="131" t="str">
        <f t="shared" si="224"/>
        <v/>
      </c>
      <c r="DE88" s="131" t="str">
        <f t="shared" si="225"/>
        <v/>
      </c>
      <c r="DF88" s="134" t="str">
        <f t="shared" si="226"/>
        <v/>
      </c>
      <c r="DG88" s="132" t="str">
        <f t="shared" si="227"/>
        <v/>
      </c>
      <c r="DL88" s="107" t="str">
        <f>IF(DM88&lt;&gt;"",MAX($DL$3:DL87)+1,"")</f>
        <v/>
      </c>
      <c r="DM88" s="107" t="str">
        <f>IF(OR(INDEX(Photos!$B$3:$B$502,ROW(DM88)-ROW($DM$3),1)="", ISNUMBER(MATCH(INDEX(Photos!$B$3:$B$502,ROW(DM88)-ROW($DM$3),1),$BJ$4:$BJ$503,0))),"",INDEX(Photos!$B$3:$B$502,ROW(DM88)-ROW($DM$3),1) )</f>
        <v/>
      </c>
      <c r="DN88" s="107" t="str">
        <f t="shared" si="180"/>
        <v/>
      </c>
      <c r="DS88" s="112"/>
      <c r="DT88" s="112"/>
      <c r="DU88" s="111"/>
      <c r="DV88" s="111"/>
      <c r="DW88" s="145"/>
      <c r="DX88" s="111"/>
      <c r="DY88" s="111"/>
      <c r="DZ88" s="111"/>
      <c r="EA88" s="111"/>
      <c r="EB88" s="111"/>
    </row>
    <row r="89" spans="2:132" x14ac:dyDescent="0.25">
      <c r="B89" s="117" t="str">
        <f>IF(P89&lt;&gt;"",MAX(B$3:$B88)+1,"")</f>
        <v/>
      </c>
      <c r="C89" s="141" t="str">
        <f>IF(D89&lt;&gt;"",MAX(C$3:$C88)+1,"")</f>
        <v/>
      </c>
      <c r="D89" s="115" t="str">
        <f>IF(LEN(Q89)&gt;1,IF(ISNUMBER(MATCH(Q89&amp;" ─ "&amp;P89, $D$2:D88,0)),"",P89&amp;" ─ "&amp;Q89),"")</f>
        <v/>
      </c>
      <c r="E89" s="117" t="str">
        <f>IF(F89&lt;&gt;"",MAX($E$3:E88)+1,"")</f>
        <v/>
      </c>
      <c r="F89" s="116" t="str">
        <f>IF(LEN(T89)&gt;1,IF(ISNUMBER(MATCH(T89&amp;" ─ "&amp;P89, $F$2:F88,0)),"",P89&amp;" ─ "&amp;T89),"")</f>
        <v/>
      </c>
      <c r="G89" s="93">
        <v>86</v>
      </c>
      <c r="H89" s="118" t="str">
        <f t="shared" si="179"/>
        <v/>
      </c>
      <c r="I89" s="119" t="str">
        <f>IF(ISNUMBER(SEARCH("─",H89,1)),MAX($I$3:I88)+1,"")</f>
        <v/>
      </c>
      <c r="M89" s="192" t="str">
        <f t="shared" si="183"/>
        <v/>
      </c>
      <c r="N89" s="142" t="str">
        <f t="shared" si="184"/>
        <v/>
      </c>
      <c r="O89" s="102" t="str">
        <f>IF(P89="","",MAX($O$3:O88)+1)</f>
        <v/>
      </c>
      <c r="P89" s="103" t="str">
        <f>IF(LEN(INDEX(Dashboard!B$6:B$505,ROW(P89)-ROW(P$3),1))&lt;=1,"",TRIM(INDEX(Dashboard!B$6:B$505,ROW(P89)-ROW(P$3),1)))</f>
        <v/>
      </c>
      <c r="Q89" s="104" t="str">
        <f t="shared" si="185"/>
        <v/>
      </c>
      <c r="R89" s="104" t="str">
        <f>IF(LEN(INDEX(Dashboard!D$6:D$505,ROW(R89)-ROW(R$3),1))&lt;=1,"",INDEX(Dashboard!D$6:D$505,ROW(R89)-ROW(R$3),1))</f>
        <v/>
      </c>
      <c r="S89" s="104" t="str">
        <f>IF(LEN(INDEX(Dashboard!E$6:E$505,ROW(S89)-ROW(S$3),1))&lt;=1,"",INDEX(Dashboard!E$6:E$505,ROW(S89)-ROW(S$3),1))</f>
        <v/>
      </c>
      <c r="T89" s="104" t="str">
        <f t="shared" si="186"/>
        <v/>
      </c>
      <c r="U89" s="104" t="str">
        <f t="shared" si="187"/>
        <v/>
      </c>
      <c r="V89" s="104" t="str">
        <f t="shared" si="188"/>
        <v/>
      </c>
      <c r="W89" s="106" t="str">
        <f t="shared" si="181"/>
        <v/>
      </c>
      <c r="X89" s="106" t="str">
        <f t="shared" si="189"/>
        <v/>
      </c>
      <c r="Y89" s="106" t="str">
        <f t="shared" si="190"/>
        <v/>
      </c>
      <c r="Z89" s="106" t="str">
        <f t="shared" si="191"/>
        <v/>
      </c>
      <c r="AA89" s="106" t="str">
        <f t="shared" si="192"/>
        <v/>
      </c>
      <c r="AB89" s="106" t="str">
        <f t="shared" si="193"/>
        <v/>
      </c>
      <c r="AC89" s="106" t="str">
        <f t="shared" si="194"/>
        <v/>
      </c>
      <c r="AD89" s="106" t="str">
        <f t="shared" si="195"/>
        <v/>
      </c>
      <c r="AE89" s="106" t="str">
        <f t="shared" si="196"/>
        <v/>
      </c>
      <c r="AF89" s="106" t="str">
        <f t="shared" si="197"/>
        <v/>
      </c>
      <c r="AG89" s="106" t="str">
        <f t="shared" si="198"/>
        <v/>
      </c>
      <c r="AH89" s="106" t="str">
        <f t="shared" si="199"/>
        <v/>
      </c>
      <c r="AI89" s="106" t="str">
        <f t="shared" si="200"/>
        <v/>
      </c>
      <c r="AJ89" s="106" t="str">
        <f t="shared" si="201"/>
        <v/>
      </c>
      <c r="AK89" s="106" t="str">
        <f t="shared" si="202"/>
        <v/>
      </c>
      <c r="AL89" s="106" t="str">
        <f t="shared" si="203"/>
        <v/>
      </c>
      <c r="AM89" s="106" t="str">
        <f t="shared" si="204"/>
        <v/>
      </c>
      <c r="AN89" s="106" t="str">
        <f t="shared" si="205"/>
        <v/>
      </c>
      <c r="AO89" s="106" t="str">
        <f t="shared" si="206"/>
        <v/>
      </c>
      <c r="AP89" s="106" t="str">
        <f t="shared" si="207"/>
        <v/>
      </c>
      <c r="AQ89" s="106" t="str">
        <f t="shared" si="208"/>
        <v/>
      </c>
      <c r="AR89" s="106" t="str">
        <f t="shared" si="209"/>
        <v/>
      </c>
      <c r="AS89" s="106" t="str">
        <f t="shared" si="210"/>
        <v/>
      </c>
      <c r="AT89" s="106" t="str">
        <f t="shared" si="211"/>
        <v/>
      </c>
      <c r="AU89" s="106" t="str">
        <f t="shared" si="212"/>
        <v/>
      </c>
      <c r="AV89" s="106" t="str">
        <f t="shared" si="213"/>
        <v/>
      </c>
      <c r="AW89" s="106" t="str">
        <f t="shared" si="214"/>
        <v/>
      </c>
      <c r="AX89" s="106" t="str">
        <f t="shared" si="215"/>
        <v/>
      </c>
      <c r="AY89" s="106" t="str">
        <f t="shared" si="216"/>
        <v/>
      </c>
      <c r="AZ89" s="106" t="str">
        <f t="shared" si="217"/>
        <v/>
      </c>
      <c r="BA89" s="106" t="str">
        <f t="shared" si="218"/>
        <v/>
      </c>
      <c r="BB89" s="106" t="str">
        <f t="shared" si="219"/>
        <v/>
      </c>
      <c r="BC89" s="106" t="str">
        <f t="shared" si="220"/>
        <v/>
      </c>
      <c r="BD89" s="180" t="str">
        <f>IF(OR(P89="",BA89=""),"",IF(BB89="",MAX($BA$4:$BA$503)-BA89+1-COUNTIF($BA$4:BA89,BA89)/1000,INDEX($BD$4:$BD$503,BC89,1)-COUNTIF($BA$4:BA89,BA89)/1000000))</f>
        <v/>
      </c>
      <c r="BE89" s="181" t="str">
        <f t="shared" si="221"/>
        <v/>
      </c>
      <c r="BF89" s="181" t="str">
        <f>IFERROR(IF(BB89="",BD89-BE89*100,INDEX($BF$4:$BF$503,BC89,1)-COUNTIF($BA$4:BA89,BA89)/1000000),"")</f>
        <v/>
      </c>
      <c r="BG89" s="179" t="str">
        <f t="shared" si="222"/>
        <v/>
      </c>
      <c r="BI89" s="120" t="str">
        <f t="shared" si="228"/>
        <v/>
      </c>
      <c r="BJ89" s="121" t="str">
        <f t="shared" si="229"/>
        <v/>
      </c>
      <c r="BK89" s="122" t="str">
        <f t="shared" si="230"/>
        <v/>
      </c>
      <c r="BL89" s="122" t="str">
        <f t="shared" si="231"/>
        <v/>
      </c>
      <c r="BM89" s="122" t="str">
        <f t="shared" si="232"/>
        <v/>
      </c>
      <c r="BN89" s="122" t="str">
        <f t="shared" si="233"/>
        <v/>
      </c>
      <c r="BO89" s="122" t="str">
        <f t="shared" si="234"/>
        <v/>
      </c>
      <c r="BP89" s="123" t="str">
        <f t="shared" si="235"/>
        <v/>
      </c>
      <c r="BQ89" s="122" t="str">
        <f t="shared" si="236"/>
        <v/>
      </c>
      <c r="BR89" s="123" t="str">
        <f t="shared" si="237"/>
        <v/>
      </c>
      <c r="BS89" s="123" t="str">
        <f t="shared" si="238"/>
        <v/>
      </c>
      <c r="BU89" s="198" t="str">
        <f t="shared" si="223"/>
        <v>xxx</v>
      </c>
      <c r="BV89" s="193"/>
      <c r="BW89" s="193"/>
      <c r="BX89" s="193"/>
      <c r="BY89" s="193"/>
      <c r="BZ89" s="193"/>
      <c r="CA89" s="193"/>
      <c r="CB89" s="193"/>
      <c r="CC89" s="194"/>
      <c r="CD89" s="194"/>
      <c r="CE89" s="193"/>
      <c r="CF89" s="201">
        <f>IFERROR(IF(ISNUMBER(BV89), IF(ISNUMBER(MATCH(BV89,$BV$4:BV88,0)),INDEX($CF$4:CF88, MATCH(BV89,$BV$4:BV88,0),1),IF(AND(BR89="",INDEX($BR$4:$BR$503,BV89,1)=""),
IF(INDEX($BL$4:$BL$503,BV89,1)="",0,IFERROR(IF(INDEX($BR$4:$BR$503,BW89,1)="es",COUNTIF($BV$4:$BV$503,BW89),0),0)+IF(ISNUMBER(BV89),SUMIFS($CH$4:$CH$503,$BV$4:$BV$503,"&lt;&gt;"&amp;BV89,$BW$4:$BW$503,BV89),0)),0)),0),0)</f>
        <v>0</v>
      </c>
      <c r="CG89" s="193"/>
      <c r="CH89" s="193"/>
      <c r="CI89" s="193"/>
      <c r="CJ89" s="193"/>
      <c r="CK89" s="201">
        <f t="shared" si="182"/>
        <v>1</v>
      </c>
      <c r="CL89" s="193"/>
      <c r="CM89" s="193"/>
      <c r="CN89" s="193"/>
      <c r="CO89" s="193"/>
      <c r="CP89" s="193"/>
      <c r="CQ89" s="193"/>
      <c r="CR89" s="193"/>
      <c r="CT89" s="193"/>
      <c r="CU89" s="193"/>
      <c r="CV89" s="193"/>
      <c r="CW89" s="208"/>
      <c r="CX89" s="208"/>
      <c r="CY89" s="208"/>
      <c r="CZ89" s="208"/>
      <c r="DA89" s="193"/>
      <c r="DC89" s="133" t="str">
        <f>IF(MAX($DC$3:DC88)&lt;$I$2,MAX($DC$3:DC88)+1,"")</f>
        <v/>
      </c>
      <c r="DD89" s="131" t="str">
        <f t="shared" si="224"/>
        <v/>
      </c>
      <c r="DE89" s="131" t="str">
        <f t="shared" si="225"/>
        <v/>
      </c>
      <c r="DF89" s="134" t="str">
        <f t="shared" si="226"/>
        <v/>
      </c>
      <c r="DG89" s="132" t="str">
        <f t="shared" si="227"/>
        <v/>
      </c>
      <c r="DL89" s="107" t="str">
        <f>IF(DM89&lt;&gt;"",MAX($DL$3:DL88)+1,"")</f>
        <v/>
      </c>
      <c r="DM89" s="107" t="str">
        <f>IF(OR(INDEX(Photos!$B$3:$B$502,ROW(DM89)-ROW($DM$3),1)="", ISNUMBER(MATCH(INDEX(Photos!$B$3:$B$502,ROW(DM89)-ROW($DM$3),1),$BJ$4:$BJ$503,0))),"",INDEX(Photos!$B$3:$B$502,ROW(DM89)-ROW($DM$3),1) )</f>
        <v/>
      </c>
      <c r="DN89" s="107" t="str">
        <f t="shared" si="180"/>
        <v/>
      </c>
      <c r="DS89" s="112"/>
      <c r="DT89" s="112"/>
      <c r="DU89" s="111"/>
      <c r="DV89" s="111"/>
      <c r="DW89" s="145"/>
      <c r="DX89" s="111"/>
      <c r="DY89" s="111"/>
      <c r="DZ89" s="111"/>
      <c r="EA89" s="111"/>
      <c r="EB89" s="111"/>
    </row>
    <row r="90" spans="2:132" x14ac:dyDescent="0.25">
      <c r="B90" s="117" t="str">
        <f>IF(P90&lt;&gt;"",MAX(B$3:$B89)+1,"")</f>
        <v/>
      </c>
      <c r="C90" s="141" t="str">
        <f>IF(D90&lt;&gt;"",MAX(C$3:$C89)+1,"")</f>
        <v/>
      </c>
      <c r="D90" s="115" t="str">
        <f>IF(LEN(Q90)&gt;1,IF(ISNUMBER(MATCH(Q90&amp;" ─ "&amp;P90, $D$2:D89,0)),"",P90&amp;" ─ "&amp;Q90),"")</f>
        <v/>
      </c>
      <c r="E90" s="117" t="str">
        <f>IF(F90&lt;&gt;"",MAX($E$3:E89)+1,"")</f>
        <v/>
      </c>
      <c r="F90" s="116" t="str">
        <f>IF(LEN(T90)&gt;1,IF(ISNUMBER(MATCH(T90&amp;" ─ "&amp;P90, $F$2:F89,0)),"",P90&amp;" ─ "&amp;T90),"")</f>
        <v/>
      </c>
      <c r="G90" s="93">
        <v>87</v>
      </c>
      <c r="H90" s="118" t="str">
        <f t="shared" si="179"/>
        <v/>
      </c>
      <c r="I90" s="119" t="str">
        <f>IF(ISNUMBER(SEARCH("─",H90,1)),MAX($I$3:I89)+1,"")</f>
        <v/>
      </c>
      <c r="M90" s="192" t="str">
        <f t="shared" si="183"/>
        <v/>
      </c>
      <c r="N90" s="142" t="str">
        <f t="shared" si="184"/>
        <v/>
      </c>
      <c r="O90" s="102" t="str">
        <f>IF(P90="","",MAX($O$3:O89)+1)</f>
        <v/>
      </c>
      <c r="P90" s="103" t="str">
        <f>IF(LEN(INDEX(Dashboard!B$6:B$505,ROW(P90)-ROW(P$3),1))&lt;=1,"",TRIM(INDEX(Dashboard!B$6:B$505,ROW(P90)-ROW(P$3),1)))</f>
        <v/>
      </c>
      <c r="Q90" s="104" t="str">
        <f t="shared" si="185"/>
        <v/>
      </c>
      <c r="R90" s="104" t="str">
        <f>IF(LEN(INDEX(Dashboard!D$6:D$505,ROW(R90)-ROW(R$3),1))&lt;=1,"",INDEX(Dashboard!D$6:D$505,ROW(R90)-ROW(R$3),1))</f>
        <v/>
      </c>
      <c r="S90" s="104" t="str">
        <f>IF(LEN(INDEX(Dashboard!E$6:E$505,ROW(S90)-ROW(S$3),1))&lt;=1,"",INDEX(Dashboard!E$6:E$505,ROW(S90)-ROW(S$3),1))</f>
        <v/>
      </c>
      <c r="T90" s="104" t="str">
        <f t="shared" si="186"/>
        <v/>
      </c>
      <c r="U90" s="104" t="str">
        <f t="shared" si="187"/>
        <v/>
      </c>
      <c r="V90" s="104" t="str">
        <f t="shared" si="188"/>
        <v/>
      </c>
      <c r="W90" s="106" t="str">
        <f t="shared" si="181"/>
        <v/>
      </c>
      <c r="X90" s="106" t="str">
        <f t="shared" si="189"/>
        <v/>
      </c>
      <c r="Y90" s="106" t="str">
        <f t="shared" si="190"/>
        <v/>
      </c>
      <c r="Z90" s="106" t="str">
        <f t="shared" si="191"/>
        <v/>
      </c>
      <c r="AA90" s="106" t="str">
        <f t="shared" si="192"/>
        <v/>
      </c>
      <c r="AB90" s="106" t="str">
        <f t="shared" si="193"/>
        <v/>
      </c>
      <c r="AC90" s="106" t="str">
        <f t="shared" si="194"/>
        <v/>
      </c>
      <c r="AD90" s="106" t="str">
        <f t="shared" si="195"/>
        <v/>
      </c>
      <c r="AE90" s="106" t="str">
        <f t="shared" si="196"/>
        <v/>
      </c>
      <c r="AF90" s="106" t="str">
        <f t="shared" si="197"/>
        <v/>
      </c>
      <c r="AG90" s="106" t="str">
        <f t="shared" si="198"/>
        <v/>
      </c>
      <c r="AH90" s="106" t="str">
        <f t="shared" si="199"/>
        <v/>
      </c>
      <c r="AI90" s="106" t="str">
        <f t="shared" si="200"/>
        <v/>
      </c>
      <c r="AJ90" s="106" t="str">
        <f t="shared" si="201"/>
        <v/>
      </c>
      <c r="AK90" s="106" t="str">
        <f t="shared" si="202"/>
        <v/>
      </c>
      <c r="AL90" s="106" t="str">
        <f t="shared" si="203"/>
        <v/>
      </c>
      <c r="AM90" s="106" t="str">
        <f t="shared" si="204"/>
        <v/>
      </c>
      <c r="AN90" s="106" t="str">
        <f t="shared" si="205"/>
        <v/>
      </c>
      <c r="AO90" s="106" t="str">
        <f t="shared" si="206"/>
        <v/>
      </c>
      <c r="AP90" s="106" t="str">
        <f t="shared" si="207"/>
        <v/>
      </c>
      <c r="AQ90" s="106" t="str">
        <f t="shared" si="208"/>
        <v/>
      </c>
      <c r="AR90" s="106" t="str">
        <f t="shared" si="209"/>
        <v/>
      </c>
      <c r="AS90" s="106" t="str">
        <f t="shared" si="210"/>
        <v/>
      </c>
      <c r="AT90" s="106" t="str">
        <f t="shared" si="211"/>
        <v/>
      </c>
      <c r="AU90" s="106" t="str">
        <f t="shared" si="212"/>
        <v/>
      </c>
      <c r="AV90" s="106" t="str">
        <f t="shared" si="213"/>
        <v/>
      </c>
      <c r="AW90" s="106" t="str">
        <f t="shared" si="214"/>
        <v/>
      </c>
      <c r="AX90" s="106" t="str">
        <f t="shared" si="215"/>
        <v/>
      </c>
      <c r="AY90" s="106" t="str">
        <f t="shared" si="216"/>
        <v/>
      </c>
      <c r="AZ90" s="106" t="str">
        <f t="shared" si="217"/>
        <v/>
      </c>
      <c r="BA90" s="106" t="str">
        <f t="shared" si="218"/>
        <v/>
      </c>
      <c r="BB90" s="106" t="str">
        <f t="shared" si="219"/>
        <v/>
      </c>
      <c r="BC90" s="106" t="str">
        <f t="shared" si="220"/>
        <v/>
      </c>
      <c r="BD90" s="180" t="str">
        <f>IF(OR(P90="",BA90=""),"",IF(BB90="",MAX($BA$4:$BA$503)-BA90+1-COUNTIF($BA$4:BA90,BA90)/1000,INDEX($BD$4:$BD$503,BC90,1)-COUNTIF($BA$4:BA90,BA90)/1000000))</f>
        <v/>
      </c>
      <c r="BE90" s="181" t="str">
        <f t="shared" si="221"/>
        <v/>
      </c>
      <c r="BF90" s="181" t="str">
        <f>IFERROR(IF(BB90="",BD90-BE90*100,INDEX($BF$4:$BF$503,BC90,1)-COUNTIF($BA$4:BA90,BA90)/1000000),"")</f>
        <v/>
      </c>
      <c r="BG90" s="179" t="str">
        <f t="shared" si="222"/>
        <v/>
      </c>
      <c r="BI90" s="120" t="str">
        <f t="shared" si="228"/>
        <v/>
      </c>
      <c r="BJ90" s="121" t="str">
        <f t="shared" si="229"/>
        <v/>
      </c>
      <c r="BK90" s="122" t="str">
        <f t="shared" si="230"/>
        <v/>
      </c>
      <c r="BL90" s="122" t="str">
        <f t="shared" si="231"/>
        <v/>
      </c>
      <c r="BM90" s="122" t="str">
        <f t="shared" si="232"/>
        <v/>
      </c>
      <c r="BN90" s="122" t="str">
        <f t="shared" si="233"/>
        <v/>
      </c>
      <c r="BO90" s="122" t="str">
        <f t="shared" si="234"/>
        <v/>
      </c>
      <c r="BP90" s="123" t="str">
        <f t="shared" si="235"/>
        <v/>
      </c>
      <c r="BQ90" s="122" t="str">
        <f t="shared" si="236"/>
        <v/>
      </c>
      <c r="BR90" s="123" t="str">
        <f t="shared" si="237"/>
        <v/>
      </c>
      <c r="BS90" s="123" t="str">
        <f t="shared" si="238"/>
        <v/>
      </c>
      <c r="BU90" s="198" t="str">
        <f t="shared" si="223"/>
        <v>xxx</v>
      </c>
      <c r="BV90" s="193"/>
      <c r="BW90" s="193"/>
      <c r="BX90" s="193"/>
      <c r="BY90" s="193"/>
      <c r="BZ90" s="193"/>
      <c r="CA90" s="193"/>
      <c r="CB90" s="193"/>
      <c r="CC90" s="194"/>
      <c r="CD90" s="194"/>
      <c r="CE90" s="193"/>
      <c r="CF90" s="201">
        <f>IFERROR(IF(ISNUMBER(BV90), IF(ISNUMBER(MATCH(BV90,$BV$4:BV89,0)),INDEX($CF$4:CF89, MATCH(BV90,$BV$4:BV89,0),1),IF(AND(BR90="",INDEX($BR$4:$BR$503,BV90,1)=""),
IF(INDEX($BL$4:$BL$503,BV90,1)="",0,IFERROR(IF(INDEX($BR$4:$BR$503,BW90,1)="es",COUNTIF($BV$4:$BV$503,BW90),0),0)+IF(ISNUMBER(BV90),SUMIFS($CH$4:$CH$503,$BV$4:$BV$503,"&lt;&gt;"&amp;BV90,$BW$4:$BW$503,BV90),0)),0)),0),0)</f>
        <v>0</v>
      </c>
      <c r="CG90" s="193"/>
      <c r="CH90" s="193"/>
      <c r="CI90" s="193"/>
      <c r="CJ90" s="193"/>
      <c r="CK90" s="201">
        <f t="shared" si="182"/>
        <v>1</v>
      </c>
      <c r="CL90" s="193"/>
      <c r="CM90" s="193"/>
      <c r="CN90" s="193"/>
      <c r="CO90" s="193"/>
      <c r="CP90" s="193"/>
      <c r="CQ90" s="193"/>
      <c r="CR90" s="193"/>
      <c r="CT90" s="193"/>
      <c r="CU90" s="193"/>
      <c r="CV90" s="193"/>
      <c r="CW90" s="208"/>
      <c r="CX90" s="208"/>
      <c r="CY90" s="208"/>
      <c r="CZ90" s="208"/>
      <c r="DA90" s="193"/>
      <c r="DC90" s="133" t="str">
        <f>IF(MAX($DC$3:DC89)&lt;$I$2,MAX($DC$3:DC89)+1,"")</f>
        <v/>
      </c>
      <c r="DD90" s="131" t="str">
        <f t="shared" si="224"/>
        <v/>
      </c>
      <c r="DE90" s="131" t="str">
        <f t="shared" si="225"/>
        <v/>
      </c>
      <c r="DF90" s="134" t="str">
        <f t="shared" si="226"/>
        <v/>
      </c>
      <c r="DG90" s="132" t="str">
        <f t="shared" si="227"/>
        <v/>
      </c>
      <c r="DL90" s="107" t="str">
        <f>IF(DM90&lt;&gt;"",MAX($DL$3:DL89)+1,"")</f>
        <v/>
      </c>
      <c r="DM90" s="107" t="str">
        <f>IF(OR(INDEX(Photos!$B$3:$B$502,ROW(DM90)-ROW($DM$3),1)="", ISNUMBER(MATCH(INDEX(Photos!$B$3:$B$502,ROW(DM90)-ROW($DM$3),1),$BJ$4:$BJ$503,0))),"",INDEX(Photos!$B$3:$B$502,ROW(DM90)-ROW($DM$3),1) )</f>
        <v/>
      </c>
      <c r="DN90" s="107" t="str">
        <f t="shared" si="180"/>
        <v/>
      </c>
      <c r="DS90" s="112"/>
      <c r="DT90" s="112"/>
      <c r="DU90" s="111"/>
      <c r="DV90" s="111"/>
      <c r="DW90" s="145"/>
      <c r="DX90" s="111"/>
      <c r="DY90" s="111"/>
      <c r="DZ90" s="111"/>
      <c r="EA90" s="111"/>
      <c r="EB90" s="111"/>
    </row>
    <row r="91" spans="2:132" x14ac:dyDescent="0.25">
      <c r="B91" s="117" t="str">
        <f>IF(P91&lt;&gt;"",MAX(B$3:$B90)+1,"")</f>
        <v/>
      </c>
      <c r="C91" s="141" t="str">
        <f>IF(D91&lt;&gt;"",MAX(C$3:$C90)+1,"")</f>
        <v/>
      </c>
      <c r="D91" s="115" t="str">
        <f>IF(LEN(Q91)&gt;1,IF(ISNUMBER(MATCH(Q91&amp;" ─ "&amp;P91, $D$2:D90,0)),"",P91&amp;" ─ "&amp;Q91),"")</f>
        <v/>
      </c>
      <c r="E91" s="117" t="str">
        <f>IF(F91&lt;&gt;"",MAX($E$3:E90)+1,"")</f>
        <v/>
      </c>
      <c r="F91" s="116" t="str">
        <f>IF(LEN(T91)&gt;1,IF(ISNUMBER(MATCH(T91&amp;" ─ "&amp;P91, $F$2:F90,0)),"",P91&amp;" ─ "&amp;T91),"")</f>
        <v/>
      </c>
      <c r="G91" s="93">
        <v>88</v>
      </c>
      <c r="H91" s="118" t="str">
        <f t="shared" si="179"/>
        <v/>
      </c>
      <c r="I91" s="119" t="str">
        <f>IF(ISNUMBER(SEARCH("─",H91,1)),MAX($I$3:I90)+1,"")</f>
        <v/>
      </c>
      <c r="M91" s="192" t="str">
        <f t="shared" si="183"/>
        <v/>
      </c>
      <c r="N91" s="142" t="str">
        <f t="shared" si="184"/>
        <v/>
      </c>
      <c r="O91" s="102" t="str">
        <f>IF(P91="","",MAX($O$3:O90)+1)</f>
        <v/>
      </c>
      <c r="P91" s="103" t="str">
        <f>IF(LEN(INDEX(Dashboard!B$6:B$505,ROW(P91)-ROW(P$3),1))&lt;=1,"",TRIM(INDEX(Dashboard!B$6:B$505,ROW(P91)-ROW(P$3),1)))</f>
        <v/>
      </c>
      <c r="Q91" s="104" t="str">
        <f t="shared" si="185"/>
        <v/>
      </c>
      <c r="R91" s="104" t="str">
        <f>IF(LEN(INDEX(Dashboard!D$6:D$505,ROW(R91)-ROW(R$3),1))&lt;=1,"",INDEX(Dashboard!D$6:D$505,ROW(R91)-ROW(R$3),1))</f>
        <v/>
      </c>
      <c r="S91" s="104" t="str">
        <f>IF(LEN(INDEX(Dashboard!E$6:E$505,ROW(S91)-ROW(S$3),1))&lt;=1,"",INDEX(Dashboard!E$6:E$505,ROW(S91)-ROW(S$3),1))</f>
        <v/>
      </c>
      <c r="T91" s="104" t="str">
        <f t="shared" si="186"/>
        <v/>
      </c>
      <c r="U91" s="104" t="str">
        <f t="shared" si="187"/>
        <v/>
      </c>
      <c r="V91" s="104" t="str">
        <f t="shared" si="188"/>
        <v/>
      </c>
      <c r="W91" s="106" t="str">
        <f t="shared" si="181"/>
        <v/>
      </c>
      <c r="X91" s="106" t="str">
        <f t="shared" si="189"/>
        <v/>
      </c>
      <c r="Y91" s="106" t="str">
        <f t="shared" si="190"/>
        <v/>
      </c>
      <c r="Z91" s="106" t="str">
        <f t="shared" si="191"/>
        <v/>
      </c>
      <c r="AA91" s="106" t="str">
        <f t="shared" si="192"/>
        <v/>
      </c>
      <c r="AB91" s="106" t="str">
        <f t="shared" si="193"/>
        <v/>
      </c>
      <c r="AC91" s="106" t="str">
        <f t="shared" si="194"/>
        <v/>
      </c>
      <c r="AD91" s="106" t="str">
        <f t="shared" si="195"/>
        <v/>
      </c>
      <c r="AE91" s="106" t="str">
        <f t="shared" si="196"/>
        <v/>
      </c>
      <c r="AF91" s="106" t="str">
        <f t="shared" si="197"/>
        <v/>
      </c>
      <c r="AG91" s="106" t="str">
        <f t="shared" si="198"/>
        <v/>
      </c>
      <c r="AH91" s="106" t="str">
        <f t="shared" si="199"/>
        <v/>
      </c>
      <c r="AI91" s="106" t="str">
        <f t="shared" si="200"/>
        <v/>
      </c>
      <c r="AJ91" s="106" t="str">
        <f t="shared" si="201"/>
        <v/>
      </c>
      <c r="AK91" s="106" t="str">
        <f t="shared" si="202"/>
        <v/>
      </c>
      <c r="AL91" s="106" t="str">
        <f t="shared" si="203"/>
        <v/>
      </c>
      <c r="AM91" s="106" t="str">
        <f t="shared" si="204"/>
        <v/>
      </c>
      <c r="AN91" s="106" t="str">
        <f t="shared" si="205"/>
        <v/>
      </c>
      <c r="AO91" s="106" t="str">
        <f t="shared" si="206"/>
        <v/>
      </c>
      <c r="AP91" s="106" t="str">
        <f t="shared" si="207"/>
        <v/>
      </c>
      <c r="AQ91" s="106" t="str">
        <f t="shared" si="208"/>
        <v/>
      </c>
      <c r="AR91" s="106" t="str">
        <f t="shared" si="209"/>
        <v/>
      </c>
      <c r="AS91" s="106" t="str">
        <f t="shared" si="210"/>
        <v/>
      </c>
      <c r="AT91" s="106" t="str">
        <f t="shared" si="211"/>
        <v/>
      </c>
      <c r="AU91" s="106" t="str">
        <f t="shared" si="212"/>
        <v/>
      </c>
      <c r="AV91" s="106" t="str">
        <f t="shared" si="213"/>
        <v/>
      </c>
      <c r="AW91" s="106" t="str">
        <f t="shared" si="214"/>
        <v/>
      </c>
      <c r="AX91" s="106" t="str">
        <f t="shared" si="215"/>
        <v/>
      </c>
      <c r="AY91" s="106" t="str">
        <f t="shared" si="216"/>
        <v/>
      </c>
      <c r="AZ91" s="106" t="str">
        <f t="shared" si="217"/>
        <v/>
      </c>
      <c r="BA91" s="106" t="str">
        <f t="shared" si="218"/>
        <v/>
      </c>
      <c r="BB91" s="106" t="str">
        <f t="shared" si="219"/>
        <v/>
      </c>
      <c r="BC91" s="106" t="str">
        <f t="shared" si="220"/>
        <v/>
      </c>
      <c r="BD91" s="180" t="str">
        <f>IF(OR(P91="",BA91=""),"",IF(BB91="",MAX($BA$4:$BA$503)-BA91+1-COUNTIF($BA$4:BA91,BA91)/1000,INDEX($BD$4:$BD$503,BC91,1)-COUNTIF($BA$4:BA91,BA91)/1000000))</f>
        <v/>
      </c>
      <c r="BE91" s="181" t="str">
        <f t="shared" si="221"/>
        <v/>
      </c>
      <c r="BF91" s="181" t="str">
        <f>IFERROR(IF(BB91="",BD91-BE91*100,INDEX($BF$4:$BF$503,BC91,1)-COUNTIF($BA$4:BA91,BA91)/1000000),"")</f>
        <v/>
      </c>
      <c r="BG91" s="179" t="str">
        <f t="shared" si="222"/>
        <v/>
      </c>
      <c r="BI91" s="120" t="str">
        <f t="shared" si="228"/>
        <v/>
      </c>
      <c r="BJ91" s="121" t="str">
        <f t="shared" si="229"/>
        <v/>
      </c>
      <c r="BK91" s="122" t="str">
        <f t="shared" si="230"/>
        <v/>
      </c>
      <c r="BL91" s="122" t="str">
        <f t="shared" si="231"/>
        <v/>
      </c>
      <c r="BM91" s="122" t="str">
        <f t="shared" si="232"/>
        <v/>
      </c>
      <c r="BN91" s="122" t="str">
        <f t="shared" si="233"/>
        <v/>
      </c>
      <c r="BO91" s="122" t="str">
        <f t="shared" si="234"/>
        <v/>
      </c>
      <c r="BP91" s="123" t="str">
        <f t="shared" si="235"/>
        <v/>
      </c>
      <c r="BQ91" s="122" t="str">
        <f t="shared" si="236"/>
        <v/>
      </c>
      <c r="BR91" s="123" t="str">
        <f t="shared" si="237"/>
        <v/>
      </c>
      <c r="BS91" s="123" t="str">
        <f t="shared" si="238"/>
        <v/>
      </c>
      <c r="BU91" s="198" t="str">
        <f t="shared" si="223"/>
        <v>xxx</v>
      </c>
      <c r="BV91" s="193"/>
      <c r="BW91" s="193"/>
      <c r="BX91" s="193"/>
      <c r="BY91" s="193"/>
      <c r="BZ91" s="193"/>
      <c r="CA91" s="193"/>
      <c r="CB91" s="193"/>
      <c r="CC91" s="194"/>
      <c r="CD91" s="194"/>
      <c r="CE91" s="193"/>
      <c r="CF91" s="201">
        <f>IFERROR(IF(ISNUMBER(BV91), IF(ISNUMBER(MATCH(BV91,$BV$4:BV90,0)),INDEX($CF$4:CF90, MATCH(BV91,$BV$4:BV90,0),1),IF(AND(BR91="",INDEX($BR$4:$BR$503,BV91,1)=""),
IF(INDEX($BL$4:$BL$503,BV91,1)="",0,IFERROR(IF(INDEX($BR$4:$BR$503,BW91,1)="es",COUNTIF($BV$4:$BV$503,BW91),0),0)+IF(ISNUMBER(BV91),SUMIFS($CH$4:$CH$503,$BV$4:$BV$503,"&lt;&gt;"&amp;BV91,$BW$4:$BW$503,BV91),0)),0)),0),0)</f>
        <v>0</v>
      </c>
      <c r="CG91" s="193"/>
      <c r="CH91" s="193"/>
      <c r="CI91" s="193"/>
      <c r="CJ91" s="193"/>
      <c r="CK91" s="201">
        <f t="shared" si="182"/>
        <v>1</v>
      </c>
      <c r="CL91" s="193"/>
      <c r="CM91" s="193"/>
      <c r="CN91" s="193"/>
      <c r="CO91" s="193"/>
      <c r="CP91" s="193"/>
      <c r="CQ91" s="193"/>
      <c r="CR91" s="193"/>
      <c r="CT91" s="193"/>
      <c r="CU91" s="193"/>
      <c r="CV91" s="193"/>
      <c r="CW91" s="208"/>
      <c r="CX91" s="208"/>
      <c r="CY91" s="208"/>
      <c r="CZ91" s="208"/>
      <c r="DA91" s="193"/>
      <c r="DC91" s="133" t="str">
        <f>IF(MAX($DC$3:DC90)&lt;$I$2,MAX($DC$3:DC90)+1,"")</f>
        <v/>
      </c>
      <c r="DD91" s="131" t="str">
        <f t="shared" si="224"/>
        <v/>
      </c>
      <c r="DE91" s="131" t="str">
        <f t="shared" si="225"/>
        <v/>
      </c>
      <c r="DF91" s="134" t="str">
        <f t="shared" si="226"/>
        <v/>
      </c>
      <c r="DG91" s="132" t="str">
        <f t="shared" si="227"/>
        <v/>
      </c>
      <c r="DL91" s="107" t="str">
        <f>IF(DM91&lt;&gt;"",MAX($DL$3:DL90)+1,"")</f>
        <v/>
      </c>
      <c r="DM91" s="107" t="str">
        <f>IF(OR(INDEX(Photos!$B$3:$B$502,ROW(DM91)-ROW($DM$3),1)="", ISNUMBER(MATCH(INDEX(Photos!$B$3:$B$502,ROW(DM91)-ROW($DM$3),1),$BJ$4:$BJ$503,0))),"",INDEX(Photos!$B$3:$B$502,ROW(DM91)-ROW($DM$3),1) )</f>
        <v/>
      </c>
      <c r="DN91" s="107" t="str">
        <f t="shared" si="180"/>
        <v/>
      </c>
      <c r="DS91" s="112"/>
      <c r="DT91" s="112"/>
      <c r="DU91" s="111"/>
      <c r="DV91" s="111"/>
      <c r="DW91" s="145"/>
      <c r="DX91" s="111"/>
      <c r="DY91" s="111"/>
      <c r="DZ91" s="111"/>
      <c r="EA91" s="111"/>
      <c r="EB91" s="111"/>
    </row>
    <row r="92" spans="2:132" x14ac:dyDescent="0.25">
      <c r="B92" s="117" t="str">
        <f>IF(P92&lt;&gt;"",MAX(B$3:$B91)+1,"")</f>
        <v/>
      </c>
      <c r="C92" s="141" t="str">
        <f>IF(D92&lt;&gt;"",MAX(C$3:$C91)+1,"")</f>
        <v/>
      </c>
      <c r="D92" s="115" t="str">
        <f>IF(LEN(Q92)&gt;1,IF(ISNUMBER(MATCH(Q92&amp;" ─ "&amp;P92, $D$2:D91,0)),"",P92&amp;" ─ "&amp;Q92),"")</f>
        <v/>
      </c>
      <c r="E92" s="117" t="str">
        <f>IF(F92&lt;&gt;"",MAX($E$3:E91)+1,"")</f>
        <v/>
      </c>
      <c r="F92" s="116" t="str">
        <f>IF(LEN(T92)&gt;1,IF(ISNUMBER(MATCH(T92&amp;" ─ "&amp;P92, $F$2:F91,0)),"",P92&amp;" ─ "&amp;T92),"")</f>
        <v/>
      </c>
      <c r="G92" s="93">
        <v>89</v>
      </c>
      <c r="H92" s="118" t="str">
        <f t="shared" si="179"/>
        <v/>
      </c>
      <c r="I92" s="119" t="str">
        <f>IF(ISNUMBER(SEARCH("─",H92,1)),MAX($I$3:I91)+1,"")</f>
        <v/>
      </c>
      <c r="M92" s="192" t="str">
        <f t="shared" si="183"/>
        <v/>
      </c>
      <c r="N92" s="142" t="str">
        <f t="shared" si="184"/>
        <v/>
      </c>
      <c r="O92" s="102" t="str">
        <f>IF(P92="","",MAX($O$3:O91)+1)</f>
        <v/>
      </c>
      <c r="P92" s="103" t="str">
        <f>IF(LEN(INDEX(Dashboard!B$6:B$505,ROW(P92)-ROW(P$3),1))&lt;=1,"",TRIM(INDEX(Dashboard!B$6:B$505,ROW(P92)-ROW(P$3),1)))</f>
        <v/>
      </c>
      <c r="Q92" s="104" t="str">
        <f t="shared" si="185"/>
        <v/>
      </c>
      <c r="R92" s="104" t="str">
        <f>IF(LEN(INDEX(Dashboard!D$6:D$505,ROW(R92)-ROW(R$3),1))&lt;=1,"",INDEX(Dashboard!D$6:D$505,ROW(R92)-ROW(R$3),1))</f>
        <v/>
      </c>
      <c r="S92" s="104" t="str">
        <f>IF(LEN(INDEX(Dashboard!E$6:E$505,ROW(S92)-ROW(S$3),1))&lt;=1,"",INDEX(Dashboard!E$6:E$505,ROW(S92)-ROW(S$3),1))</f>
        <v/>
      </c>
      <c r="T92" s="104" t="str">
        <f t="shared" si="186"/>
        <v/>
      </c>
      <c r="U92" s="104" t="str">
        <f t="shared" si="187"/>
        <v/>
      </c>
      <c r="V92" s="104" t="str">
        <f t="shared" si="188"/>
        <v/>
      </c>
      <c r="W92" s="106" t="str">
        <f t="shared" si="181"/>
        <v/>
      </c>
      <c r="X92" s="106" t="str">
        <f t="shared" si="189"/>
        <v/>
      </c>
      <c r="Y92" s="106" t="str">
        <f t="shared" si="190"/>
        <v/>
      </c>
      <c r="Z92" s="106" t="str">
        <f t="shared" si="191"/>
        <v/>
      </c>
      <c r="AA92" s="106" t="str">
        <f t="shared" si="192"/>
        <v/>
      </c>
      <c r="AB92" s="106" t="str">
        <f t="shared" si="193"/>
        <v/>
      </c>
      <c r="AC92" s="106" t="str">
        <f t="shared" si="194"/>
        <v/>
      </c>
      <c r="AD92" s="106" t="str">
        <f t="shared" si="195"/>
        <v/>
      </c>
      <c r="AE92" s="106" t="str">
        <f t="shared" si="196"/>
        <v/>
      </c>
      <c r="AF92" s="106" t="str">
        <f t="shared" si="197"/>
        <v/>
      </c>
      <c r="AG92" s="106" t="str">
        <f t="shared" si="198"/>
        <v/>
      </c>
      <c r="AH92" s="106" t="str">
        <f t="shared" si="199"/>
        <v/>
      </c>
      <c r="AI92" s="106" t="str">
        <f t="shared" si="200"/>
        <v/>
      </c>
      <c r="AJ92" s="106" t="str">
        <f t="shared" si="201"/>
        <v/>
      </c>
      <c r="AK92" s="106" t="str">
        <f t="shared" si="202"/>
        <v/>
      </c>
      <c r="AL92" s="106" t="str">
        <f t="shared" si="203"/>
        <v/>
      </c>
      <c r="AM92" s="106" t="str">
        <f t="shared" si="204"/>
        <v/>
      </c>
      <c r="AN92" s="106" t="str">
        <f t="shared" si="205"/>
        <v/>
      </c>
      <c r="AO92" s="106" t="str">
        <f t="shared" si="206"/>
        <v/>
      </c>
      <c r="AP92" s="106" t="str">
        <f t="shared" si="207"/>
        <v/>
      </c>
      <c r="AQ92" s="106" t="str">
        <f t="shared" si="208"/>
        <v/>
      </c>
      <c r="AR92" s="106" t="str">
        <f t="shared" si="209"/>
        <v/>
      </c>
      <c r="AS92" s="106" t="str">
        <f t="shared" si="210"/>
        <v/>
      </c>
      <c r="AT92" s="106" t="str">
        <f t="shared" si="211"/>
        <v/>
      </c>
      <c r="AU92" s="106" t="str">
        <f t="shared" si="212"/>
        <v/>
      </c>
      <c r="AV92" s="106" t="str">
        <f t="shared" si="213"/>
        <v/>
      </c>
      <c r="AW92" s="106" t="str">
        <f t="shared" si="214"/>
        <v/>
      </c>
      <c r="AX92" s="106" t="str">
        <f t="shared" si="215"/>
        <v/>
      </c>
      <c r="AY92" s="106" t="str">
        <f t="shared" si="216"/>
        <v/>
      </c>
      <c r="AZ92" s="106" t="str">
        <f t="shared" si="217"/>
        <v/>
      </c>
      <c r="BA92" s="106" t="str">
        <f t="shared" si="218"/>
        <v/>
      </c>
      <c r="BB92" s="106" t="str">
        <f t="shared" si="219"/>
        <v/>
      </c>
      <c r="BC92" s="106" t="str">
        <f t="shared" si="220"/>
        <v/>
      </c>
      <c r="BD92" s="180" t="str">
        <f>IF(OR(P92="",BA92=""),"",IF(BB92="",MAX($BA$4:$BA$503)-BA92+1-COUNTIF($BA$4:BA92,BA92)/1000,INDEX($BD$4:$BD$503,BC92,1)-COUNTIF($BA$4:BA92,BA92)/1000000))</f>
        <v/>
      </c>
      <c r="BE92" s="181" t="str">
        <f t="shared" si="221"/>
        <v/>
      </c>
      <c r="BF92" s="181" t="str">
        <f>IFERROR(IF(BB92="",BD92-BE92*100,INDEX($BF$4:$BF$503,BC92,1)-COUNTIF($BA$4:BA92,BA92)/1000000),"")</f>
        <v/>
      </c>
      <c r="BG92" s="179" t="str">
        <f t="shared" si="222"/>
        <v/>
      </c>
      <c r="BI92" s="120" t="str">
        <f t="shared" si="228"/>
        <v/>
      </c>
      <c r="BJ92" s="121" t="str">
        <f t="shared" si="229"/>
        <v/>
      </c>
      <c r="BK92" s="122" t="str">
        <f t="shared" si="230"/>
        <v/>
      </c>
      <c r="BL92" s="122" t="str">
        <f t="shared" si="231"/>
        <v/>
      </c>
      <c r="BM92" s="122" t="str">
        <f t="shared" si="232"/>
        <v/>
      </c>
      <c r="BN92" s="122" t="str">
        <f t="shared" si="233"/>
        <v/>
      </c>
      <c r="BO92" s="122" t="str">
        <f t="shared" si="234"/>
        <v/>
      </c>
      <c r="BP92" s="123" t="str">
        <f t="shared" si="235"/>
        <v/>
      </c>
      <c r="BQ92" s="122" t="str">
        <f t="shared" si="236"/>
        <v/>
      </c>
      <c r="BR92" s="123" t="str">
        <f t="shared" si="237"/>
        <v/>
      </c>
      <c r="BS92" s="123" t="str">
        <f t="shared" si="238"/>
        <v/>
      </c>
      <c r="BU92" s="198" t="str">
        <f t="shared" si="223"/>
        <v>xxx</v>
      </c>
      <c r="BV92" s="193"/>
      <c r="BW92" s="193"/>
      <c r="BX92" s="193"/>
      <c r="BY92" s="193"/>
      <c r="BZ92" s="193"/>
      <c r="CA92" s="193"/>
      <c r="CB92" s="193"/>
      <c r="CC92" s="194"/>
      <c r="CD92" s="194"/>
      <c r="CE92" s="193"/>
      <c r="CF92" s="201">
        <f>IFERROR(IF(ISNUMBER(BV92), IF(ISNUMBER(MATCH(BV92,$BV$4:BV91,0)),INDEX($CF$4:CF91, MATCH(BV92,$BV$4:BV91,0),1),IF(AND(BR92="",INDEX($BR$4:$BR$503,BV92,1)=""),
IF(INDEX($BL$4:$BL$503,BV92,1)="",0,IFERROR(IF(INDEX($BR$4:$BR$503,BW92,1)="es",COUNTIF($BV$4:$BV$503,BW92),0),0)+IF(ISNUMBER(BV92),SUMIFS($CH$4:$CH$503,$BV$4:$BV$503,"&lt;&gt;"&amp;BV92,$BW$4:$BW$503,BV92),0)),0)),0),0)</f>
        <v>0</v>
      </c>
      <c r="CG92" s="193"/>
      <c r="CH92" s="193"/>
      <c r="CI92" s="193"/>
      <c r="CJ92" s="193"/>
      <c r="CK92" s="201">
        <f t="shared" si="182"/>
        <v>1</v>
      </c>
      <c r="CL92" s="193"/>
      <c r="CM92" s="193"/>
      <c r="CN92" s="193"/>
      <c r="CO92" s="193"/>
      <c r="CP92" s="193"/>
      <c r="CQ92" s="193"/>
      <c r="CR92" s="193"/>
      <c r="CT92" s="193"/>
      <c r="CU92" s="193"/>
      <c r="CV92" s="193"/>
      <c r="CW92" s="208"/>
      <c r="CX92" s="208"/>
      <c r="CY92" s="208"/>
      <c r="CZ92" s="208"/>
      <c r="DA92" s="193"/>
      <c r="DC92" s="133" t="str">
        <f>IF(MAX($DC$3:DC91)&lt;$I$2,MAX($DC$3:DC91)+1,"")</f>
        <v/>
      </c>
      <c r="DD92" s="131" t="str">
        <f t="shared" si="224"/>
        <v/>
      </c>
      <c r="DE92" s="131" t="str">
        <f t="shared" si="225"/>
        <v/>
      </c>
      <c r="DF92" s="134" t="str">
        <f t="shared" si="226"/>
        <v/>
      </c>
      <c r="DG92" s="132" t="str">
        <f t="shared" si="227"/>
        <v/>
      </c>
      <c r="DL92" s="107" t="str">
        <f>IF(DM92&lt;&gt;"",MAX($DL$3:DL91)+1,"")</f>
        <v/>
      </c>
      <c r="DM92" s="107" t="str">
        <f>IF(OR(INDEX(Photos!$B$3:$B$502,ROW(DM92)-ROW($DM$3),1)="", ISNUMBER(MATCH(INDEX(Photos!$B$3:$B$502,ROW(DM92)-ROW($DM$3),1),$BJ$4:$BJ$503,0))),"",INDEX(Photos!$B$3:$B$502,ROW(DM92)-ROW($DM$3),1) )</f>
        <v/>
      </c>
      <c r="DN92" s="107" t="str">
        <f t="shared" si="180"/>
        <v/>
      </c>
      <c r="DS92" s="112"/>
      <c r="DT92" s="112"/>
      <c r="DU92" s="111"/>
      <c r="DV92" s="111"/>
      <c r="DW92" s="145"/>
      <c r="DX92" s="111"/>
      <c r="DY92" s="111"/>
      <c r="DZ92" s="111"/>
      <c r="EA92" s="111"/>
      <c r="EB92" s="111"/>
    </row>
    <row r="93" spans="2:132" x14ac:dyDescent="0.25">
      <c r="B93" s="117" t="str">
        <f>IF(P93&lt;&gt;"",MAX(B$3:$B92)+1,"")</f>
        <v/>
      </c>
      <c r="C93" s="141" t="str">
        <f>IF(D93&lt;&gt;"",MAX(C$3:$C92)+1,"")</f>
        <v/>
      </c>
      <c r="D93" s="115" t="str">
        <f>IF(LEN(Q93)&gt;1,IF(ISNUMBER(MATCH(Q93&amp;" ─ "&amp;P93, $D$2:D92,0)),"",P93&amp;" ─ "&amp;Q93),"")</f>
        <v/>
      </c>
      <c r="E93" s="117" t="str">
        <f>IF(F93&lt;&gt;"",MAX($E$3:E92)+1,"")</f>
        <v/>
      </c>
      <c r="F93" s="116" t="str">
        <f>IF(LEN(T93)&gt;1,IF(ISNUMBER(MATCH(T93&amp;" ─ "&amp;P93, $F$2:F92,0)),"",P93&amp;" ─ "&amp;T93),"")</f>
        <v/>
      </c>
      <c r="G93" s="93">
        <v>90</v>
      </c>
      <c r="H93" s="118" t="str">
        <f t="shared" si="179"/>
        <v/>
      </c>
      <c r="I93" s="119" t="str">
        <f>IF(ISNUMBER(SEARCH("─",H93,1)),MAX($I$3:I92)+1,"")</f>
        <v/>
      </c>
      <c r="M93" s="192" t="str">
        <f t="shared" si="183"/>
        <v/>
      </c>
      <c r="N93" s="142" t="str">
        <f t="shared" si="184"/>
        <v/>
      </c>
      <c r="O93" s="102" t="str">
        <f>IF(P93="","",MAX($O$3:O92)+1)</f>
        <v/>
      </c>
      <c r="P93" s="103" t="str">
        <f>IF(LEN(INDEX(Dashboard!B$6:B$505,ROW(P93)-ROW(P$3),1))&lt;=1,"",TRIM(INDEX(Dashboard!B$6:B$505,ROW(P93)-ROW(P$3),1)))</f>
        <v/>
      </c>
      <c r="Q93" s="104" t="str">
        <f t="shared" si="185"/>
        <v/>
      </c>
      <c r="R93" s="104" t="str">
        <f>IF(LEN(INDEX(Dashboard!D$6:D$505,ROW(R93)-ROW(R$3),1))&lt;=1,"",INDEX(Dashboard!D$6:D$505,ROW(R93)-ROW(R$3),1))</f>
        <v/>
      </c>
      <c r="S93" s="104" t="str">
        <f>IF(LEN(INDEX(Dashboard!E$6:E$505,ROW(S93)-ROW(S$3),1))&lt;=1,"",INDEX(Dashboard!E$6:E$505,ROW(S93)-ROW(S$3),1))</f>
        <v/>
      </c>
      <c r="T93" s="104" t="str">
        <f t="shared" si="186"/>
        <v/>
      </c>
      <c r="U93" s="104" t="str">
        <f t="shared" si="187"/>
        <v/>
      </c>
      <c r="V93" s="104" t="str">
        <f t="shared" si="188"/>
        <v/>
      </c>
      <c r="W93" s="106" t="str">
        <f t="shared" si="181"/>
        <v/>
      </c>
      <c r="X93" s="106" t="str">
        <f t="shared" si="189"/>
        <v/>
      </c>
      <c r="Y93" s="106" t="str">
        <f t="shared" si="190"/>
        <v/>
      </c>
      <c r="Z93" s="106" t="str">
        <f t="shared" si="191"/>
        <v/>
      </c>
      <c r="AA93" s="106" t="str">
        <f t="shared" si="192"/>
        <v/>
      </c>
      <c r="AB93" s="106" t="str">
        <f t="shared" si="193"/>
        <v/>
      </c>
      <c r="AC93" s="106" t="str">
        <f t="shared" si="194"/>
        <v/>
      </c>
      <c r="AD93" s="106" t="str">
        <f t="shared" si="195"/>
        <v/>
      </c>
      <c r="AE93" s="106" t="str">
        <f t="shared" si="196"/>
        <v/>
      </c>
      <c r="AF93" s="106" t="str">
        <f t="shared" si="197"/>
        <v/>
      </c>
      <c r="AG93" s="106" t="str">
        <f t="shared" si="198"/>
        <v/>
      </c>
      <c r="AH93" s="106" t="str">
        <f t="shared" si="199"/>
        <v/>
      </c>
      <c r="AI93" s="106" t="str">
        <f t="shared" si="200"/>
        <v/>
      </c>
      <c r="AJ93" s="106" t="str">
        <f t="shared" si="201"/>
        <v/>
      </c>
      <c r="AK93" s="106" t="str">
        <f t="shared" si="202"/>
        <v/>
      </c>
      <c r="AL93" s="106" t="str">
        <f t="shared" si="203"/>
        <v/>
      </c>
      <c r="AM93" s="106" t="str">
        <f t="shared" si="204"/>
        <v/>
      </c>
      <c r="AN93" s="106" t="str">
        <f t="shared" si="205"/>
        <v/>
      </c>
      <c r="AO93" s="106" t="str">
        <f t="shared" si="206"/>
        <v/>
      </c>
      <c r="AP93" s="106" t="str">
        <f t="shared" si="207"/>
        <v/>
      </c>
      <c r="AQ93" s="106" t="str">
        <f t="shared" si="208"/>
        <v/>
      </c>
      <c r="AR93" s="106" t="str">
        <f t="shared" si="209"/>
        <v/>
      </c>
      <c r="AS93" s="106" t="str">
        <f t="shared" si="210"/>
        <v/>
      </c>
      <c r="AT93" s="106" t="str">
        <f t="shared" si="211"/>
        <v/>
      </c>
      <c r="AU93" s="106" t="str">
        <f t="shared" si="212"/>
        <v/>
      </c>
      <c r="AV93" s="106" t="str">
        <f t="shared" si="213"/>
        <v/>
      </c>
      <c r="AW93" s="106" t="str">
        <f t="shared" si="214"/>
        <v/>
      </c>
      <c r="AX93" s="106" t="str">
        <f t="shared" si="215"/>
        <v/>
      </c>
      <c r="AY93" s="106" t="str">
        <f t="shared" si="216"/>
        <v/>
      </c>
      <c r="AZ93" s="106" t="str">
        <f t="shared" si="217"/>
        <v/>
      </c>
      <c r="BA93" s="106" t="str">
        <f t="shared" si="218"/>
        <v/>
      </c>
      <c r="BB93" s="106" t="str">
        <f t="shared" si="219"/>
        <v/>
      </c>
      <c r="BC93" s="106" t="str">
        <f t="shared" si="220"/>
        <v/>
      </c>
      <c r="BD93" s="180" t="str">
        <f>IF(OR(P93="",BA93=""),"",IF(BB93="",MAX($BA$4:$BA$503)-BA93+1-COUNTIF($BA$4:BA93,BA93)/1000,INDEX($BD$4:$BD$503,BC93,1)-COUNTIF($BA$4:BA93,BA93)/1000000))</f>
        <v/>
      </c>
      <c r="BE93" s="181" t="str">
        <f t="shared" si="221"/>
        <v/>
      </c>
      <c r="BF93" s="181" t="str">
        <f>IFERROR(IF(BB93="",BD93-BE93*100,INDEX($BF$4:$BF$503,BC93,1)-COUNTIF($BA$4:BA93,BA93)/1000000),"")</f>
        <v/>
      </c>
      <c r="BG93" s="179" t="str">
        <f t="shared" si="222"/>
        <v/>
      </c>
      <c r="BI93" s="120" t="str">
        <f t="shared" si="228"/>
        <v/>
      </c>
      <c r="BJ93" s="121" t="str">
        <f t="shared" si="229"/>
        <v/>
      </c>
      <c r="BK93" s="122" t="str">
        <f t="shared" si="230"/>
        <v/>
      </c>
      <c r="BL93" s="122" t="str">
        <f t="shared" si="231"/>
        <v/>
      </c>
      <c r="BM93" s="122" t="str">
        <f t="shared" si="232"/>
        <v/>
      </c>
      <c r="BN93" s="122" t="str">
        <f t="shared" si="233"/>
        <v/>
      </c>
      <c r="BO93" s="122" t="str">
        <f t="shared" si="234"/>
        <v/>
      </c>
      <c r="BP93" s="123" t="str">
        <f t="shared" si="235"/>
        <v/>
      </c>
      <c r="BQ93" s="122" t="str">
        <f t="shared" si="236"/>
        <v/>
      </c>
      <c r="BR93" s="123" t="str">
        <f t="shared" si="237"/>
        <v/>
      </c>
      <c r="BS93" s="123" t="str">
        <f t="shared" si="238"/>
        <v/>
      </c>
      <c r="BU93" s="198" t="str">
        <f t="shared" si="223"/>
        <v>xxx</v>
      </c>
      <c r="BV93" s="193"/>
      <c r="BW93" s="193"/>
      <c r="BX93" s="193"/>
      <c r="BY93" s="193"/>
      <c r="BZ93" s="193"/>
      <c r="CA93" s="193"/>
      <c r="CB93" s="193"/>
      <c r="CC93" s="194"/>
      <c r="CD93" s="194"/>
      <c r="CE93" s="193"/>
      <c r="CF93" s="201">
        <f>IFERROR(IF(ISNUMBER(BV93), IF(ISNUMBER(MATCH(BV93,$BV$4:BV92,0)),INDEX($CF$4:CF92, MATCH(BV93,$BV$4:BV92,0),1),IF(AND(BR93="",INDEX($BR$4:$BR$503,BV93,1)=""),
IF(INDEX($BL$4:$BL$503,BV93,1)="",0,IFERROR(IF(INDEX($BR$4:$BR$503,BW93,1)="es",COUNTIF($BV$4:$BV$503,BW93),0),0)+IF(ISNUMBER(BV93),SUMIFS($CH$4:$CH$503,$BV$4:$BV$503,"&lt;&gt;"&amp;BV93,$BW$4:$BW$503,BV93),0)),0)),0),0)</f>
        <v>0</v>
      </c>
      <c r="CG93" s="193"/>
      <c r="CH93" s="193"/>
      <c r="CI93" s="193"/>
      <c r="CJ93" s="193"/>
      <c r="CK93" s="201">
        <f t="shared" si="182"/>
        <v>1</v>
      </c>
      <c r="CL93" s="193"/>
      <c r="CM93" s="193"/>
      <c r="CN93" s="193"/>
      <c r="CO93" s="193"/>
      <c r="CP93" s="193"/>
      <c r="CQ93" s="193"/>
      <c r="CR93" s="193"/>
      <c r="CT93" s="193"/>
      <c r="CU93" s="193"/>
      <c r="CV93" s="193"/>
      <c r="CW93" s="208"/>
      <c r="CX93" s="208"/>
      <c r="CY93" s="208"/>
      <c r="CZ93" s="208"/>
      <c r="DA93" s="193"/>
      <c r="DC93" s="133" t="str">
        <f>IF(MAX($DC$3:DC92)&lt;$I$2,MAX($DC$3:DC92)+1,"")</f>
        <v/>
      </c>
      <c r="DD93" s="131" t="str">
        <f t="shared" si="224"/>
        <v/>
      </c>
      <c r="DE93" s="131" t="str">
        <f t="shared" si="225"/>
        <v/>
      </c>
      <c r="DF93" s="134" t="str">
        <f t="shared" si="226"/>
        <v/>
      </c>
      <c r="DG93" s="132" t="str">
        <f t="shared" si="227"/>
        <v/>
      </c>
      <c r="DL93" s="107" t="str">
        <f>IF(DM93&lt;&gt;"",MAX($DL$3:DL92)+1,"")</f>
        <v/>
      </c>
      <c r="DM93" s="107" t="str">
        <f>IF(OR(INDEX(Photos!$B$3:$B$502,ROW(DM93)-ROW($DM$3),1)="", ISNUMBER(MATCH(INDEX(Photos!$B$3:$B$502,ROW(DM93)-ROW($DM$3),1),$BJ$4:$BJ$503,0))),"",INDEX(Photos!$B$3:$B$502,ROW(DM93)-ROW($DM$3),1) )</f>
        <v/>
      </c>
      <c r="DN93" s="107" t="str">
        <f t="shared" si="180"/>
        <v/>
      </c>
      <c r="DS93" s="112"/>
      <c r="DT93" s="112"/>
      <c r="DU93" s="111"/>
      <c r="DV93" s="111"/>
      <c r="DW93" s="145"/>
      <c r="DX93" s="111"/>
      <c r="DY93" s="111"/>
      <c r="DZ93" s="111"/>
      <c r="EA93" s="111"/>
      <c r="EB93" s="111"/>
    </row>
    <row r="94" spans="2:132" x14ac:dyDescent="0.25">
      <c r="B94" s="117" t="str">
        <f>IF(P94&lt;&gt;"",MAX(B$3:$B93)+1,"")</f>
        <v/>
      </c>
      <c r="C94" s="141" t="str">
        <f>IF(D94&lt;&gt;"",MAX(C$3:$C93)+1,"")</f>
        <v/>
      </c>
      <c r="D94" s="115" t="str">
        <f>IF(LEN(Q94)&gt;1,IF(ISNUMBER(MATCH(Q94&amp;" ─ "&amp;P94, $D$2:D93,0)),"",P94&amp;" ─ "&amp;Q94),"")</f>
        <v/>
      </c>
      <c r="E94" s="117" t="str">
        <f>IF(F94&lt;&gt;"",MAX($E$3:E93)+1,"")</f>
        <v/>
      </c>
      <c r="F94" s="116" t="str">
        <f>IF(LEN(T94)&gt;1,IF(ISNUMBER(MATCH(T94&amp;" ─ "&amp;P94, $F$2:F93,0)),"",P94&amp;" ─ "&amp;T94),"")</f>
        <v/>
      </c>
      <c r="G94" s="93">
        <v>91</v>
      </c>
      <c r="H94" s="118" t="str">
        <f t="shared" ref="H94:H157" si="239">IF(G94&gt;$H$2,"",IF(G94&lt;=$C$3,INDEX(allNames,MATCH(G94,$B$4:$B$503,0),1),IF(G94&lt;=$E$3,INDEX($D$4:$D$503,MATCH(G94,$C$4:$C$503,0),1),INDEX($F$4:$F$503,MATCH(G94,$E$4:$E$503,0),1))))</f>
        <v/>
      </c>
      <c r="I94" s="119" t="str">
        <f>IF(ISNUMBER(SEARCH("─",H94,1)),MAX($I$3:I93)+1,"")</f>
        <v/>
      </c>
      <c r="M94" s="192" t="str">
        <f t="shared" si="183"/>
        <v/>
      </c>
      <c r="N94" s="142" t="str">
        <f t="shared" si="184"/>
        <v/>
      </c>
      <c r="O94" s="102" t="str">
        <f>IF(P94="","",MAX($O$3:O93)+1)</f>
        <v/>
      </c>
      <c r="P94" s="103" t="str">
        <f>IF(LEN(INDEX(Dashboard!B$6:B$505,ROW(P94)-ROW(P$3),1))&lt;=1,"",TRIM(INDEX(Dashboard!B$6:B$505,ROW(P94)-ROW(P$3),1)))</f>
        <v/>
      </c>
      <c r="Q94" s="104" t="str">
        <f t="shared" si="185"/>
        <v/>
      </c>
      <c r="R94" s="104" t="str">
        <f>IF(LEN(INDEX(Dashboard!D$6:D$505,ROW(R94)-ROW(R$3),1))&lt;=1,"",INDEX(Dashboard!D$6:D$505,ROW(R94)-ROW(R$3),1))</f>
        <v/>
      </c>
      <c r="S94" s="104" t="str">
        <f>IF(LEN(INDEX(Dashboard!E$6:E$505,ROW(S94)-ROW(S$3),1))&lt;=1,"",INDEX(Dashboard!E$6:E$505,ROW(S94)-ROW(S$3),1))</f>
        <v/>
      </c>
      <c r="T94" s="104" t="str">
        <f t="shared" si="186"/>
        <v/>
      </c>
      <c r="U94" s="104" t="str">
        <f t="shared" si="187"/>
        <v/>
      </c>
      <c r="V94" s="104" t="str">
        <f t="shared" si="188"/>
        <v/>
      </c>
      <c r="W94" s="106" t="str">
        <f t="shared" si="181"/>
        <v/>
      </c>
      <c r="X94" s="106" t="str">
        <f t="shared" si="189"/>
        <v/>
      </c>
      <c r="Y94" s="106" t="str">
        <f t="shared" si="190"/>
        <v/>
      </c>
      <c r="Z94" s="106" t="str">
        <f t="shared" si="191"/>
        <v/>
      </c>
      <c r="AA94" s="106" t="str">
        <f t="shared" si="192"/>
        <v/>
      </c>
      <c r="AB94" s="106" t="str">
        <f t="shared" si="193"/>
        <v/>
      </c>
      <c r="AC94" s="106" t="str">
        <f t="shared" si="194"/>
        <v/>
      </c>
      <c r="AD94" s="106" t="str">
        <f t="shared" si="195"/>
        <v/>
      </c>
      <c r="AE94" s="106" t="str">
        <f t="shared" si="196"/>
        <v/>
      </c>
      <c r="AF94" s="106" t="str">
        <f t="shared" si="197"/>
        <v/>
      </c>
      <c r="AG94" s="106" t="str">
        <f t="shared" si="198"/>
        <v/>
      </c>
      <c r="AH94" s="106" t="str">
        <f t="shared" si="199"/>
        <v/>
      </c>
      <c r="AI94" s="106" t="str">
        <f t="shared" si="200"/>
        <v/>
      </c>
      <c r="AJ94" s="106" t="str">
        <f t="shared" si="201"/>
        <v/>
      </c>
      <c r="AK94" s="106" t="str">
        <f t="shared" si="202"/>
        <v/>
      </c>
      <c r="AL94" s="106" t="str">
        <f t="shared" si="203"/>
        <v/>
      </c>
      <c r="AM94" s="106" t="str">
        <f t="shared" si="204"/>
        <v/>
      </c>
      <c r="AN94" s="106" t="str">
        <f t="shared" si="205"/>
        <v/>
      </c>
      <c r="AO94" s="106" t="str">
        <f t="shared" si="206"/>
        <v/>
      </c>
      <c r="AP94" s="106" t="str">
        <f t="shared" si="207"/>
        <v/>
      </c>
      <c r="AQ94" s="106" t="str">
        <f t="shared" si="208"/>
        <v/>
      </c>
      <c r="AR94" s="106" t="str">
        <f t="shared" si="209"/>
        <v/>
      </c>
      <c r="AS94" s="106" t="str">
        <f t="shared" si="210"/>
        <v/>
      </c>
      <c r="AT94" s="106" t="str">
        <f t="shared" si="211"/>
        <v/>
      </c>
      <c r="AU94" s="106" t="str">
        <f t="shared" si="212"/>
        <v/>
      </c>
      <c r="AV94" s="106" t="str">
        <f t="shared" si="213"/>
        <v/>
      </c>
      <c r="AW94" s="106" t="str">
        <f t="shared" si="214"/>
        <v/>
      </c>
      <c r="AX94" s="106" t="str">
        <f t="shared" si="215"/>
        <v/>
      </c>
      <c r="AY94" s="106" t="str">
        <f t="shared" si="216"/>
        <v/>
      </c>
      <c r="AZ94" s="106" t="str">
        <f t="shared" si="217"/>
        <v/>
      </c>
      <c r="BA94" s="106" t="str">
        <f t="shared" si="218"/>
        <v/>
      </c>
      <c r="BB94" s="106" t="str">
        <f t="shared" si="219"/>
        <v/>
      </c>
      <c r="BC94" s="106" t="str">
        <f t="shared" si="220"/>
        <v/>
      </c>
      <c r="BD94" s="180" t="str">
        <f>IF(OR(P94="",BA94=""),"",IF(BB94="",MAX($BA$4:$BA$503)-BA94+1-COUNTIF($BA$4:BA94,BA94)/1000,INDEX($BD$4:$BD$503,BC94,1)-COUNTIF($BA$4:BA94,BA94)/1000000))</f>
        <v/>
      </c>
      <c r="BE94" s="181" t="str">
        <f t="shared" si="221"/>
        <v/>
      </c>
      <c r="BF94" s="181" t="str">
        <f>IFERROR(IF(BB94="",BD94-BE94*100,INDEX($BF$4:$BF$503,BC94,1)-COUNTIF($BA$4:BA94,BA94)/1000000),"")</f>
        <v/>
      </c>
      <c r="BG94" s="179" t="str">
        <f t="shared" si="222"/>
        <v/>
      </c>
      <c r="BI94" s="120" t="str">
        <f t="shared" si="228"/>
        <v/>
      </c>
      <c r="BJ94" s="121" t="str">
        <f t="shared" si="229"/>
        <v/>
      </c>
      <c r="BK94" s="122" t="str">
        <f t="shared" si="230"/>
        <v/>
      </c>
      <c r="BL94" s="122" t="str">
        <f t="shared" si="231"/>
        <v/>
      </c>
      <c r="BM94" s="122" t="str">
        <f t="shared" si="232"/>
        <v/>
      </c>
      <c r="BN94" s="122" t="str">
        <f t="shared" si="233"/>
        <v/>
      </c>
      <c r="BO94" s="122" t="str">
        <f t="shared" si="234"/>
        <v/>
      </c>
      <c r="BP94" s="123" t="str">
        <f t="shared" si="235"/>
        <v/>
      </c>
      <c r="BQ94" s="122" t="str">
        <f t="shared" si="236"/>
        <v/>
      </c>
      <c r="BR94" s="123" t="str">
        <f t="shared" si="237"/>
        <v/>
      </c>
      <c r="BS94" s="123" t="str">
        <f t="shared" si="238"/>
        <v/>
      </c>
      <c r="BU94" s="198" t="str">
        <f t="shared" si="223"/>
        <v>xxx</v>
      </c>
      <c r="BV94" s="193"/>
      <c r="BW94" s="193"/>
      <c r="BX94" s="193"/>
      <c r="BY94" s="193"/>
      <c r="BZ94" s="193"/>
      <c r="CA94" s="193"/>
      <c r="CB94" s="193"/>
      <c r="CC94" s="194"/>
      <c r="CD94" s="194"/>
      <c r="CE94" s="193"/>
      <c r="CF94" s="201">
        <f>IFERROR(IF(ISNUMBER(BV94), IF(ISNUMBER(MATCH(BV94,$BV$4:BV93,0)),INDEX($CF$4:CF93, MATCH(BV94,$BV$4:BV93,0),1),IF(AND(BR94="",INDEX($BR$4:$BR$503,BV94,1)=""),
IF(INDEX($BL$4:$BL$503,BV94,1)="",0,IFERROR(IF(INDEX($BR$4:$BR$503,BW94,1)="es",COUNTIF($BV$4:$BV$503,BW94),0),0)+IF(ISNUMBER(BV94),SUMIFS($CH$4:$CH$503,$BV$4:$BV$503,"&lt;&gt;"&amp;BV94,$BW$4:$BW$503,BV94),0)),0)),0),0)</f>
        <v>0</v>
      </c>
      <c r="CG94" s="193"/>
      <c r="CH94" s="193"/>
      <c r="CI94" s="193"/>
      <c r="CJ94" s="193"/>
      <c r="CK94" s="201">
        <f t="shared" si="182"/>
        <v>1</v>
      </c>
      <c r="CL94" s="193"/>
      <c r="CM94" s="193"/>
      <c r="CN94" s="193"/>
      <c r="CO94" s="193"/>
      <c r="CP94" s="193"/>
      <c r="CQ94" s="193"/>
      <c r="CR94" s="193"/>
      <c r="CT94" s="193"/>
      <c r="CU94" s="193"/>
      <c r="CV94" s="193"/>
      <c r="CW94" s="208"/>
      <c r="CX94" s="208"/>
      <c r="CY94" s="208"/>
      <c r="CZ94" s="208"/>
      <c r="DA94" s="193"/>
      <c r="DC94" s="133" t="str">
        <f>IF(MAX($DC$3:DC93)&lt;$I$2,MAX($DC$3:DC93)+1,"")</f>
        <v/>
      </c>
      <c r="DD94" s="131" t="str">
        <f t="shared" si="224"/>
        <v/>
      </c>
      <c r="DE94" s="131" t="str">
        <f t="shared" si="225"/>
        <v/>
      </c>
      <c r="DF94" s="134" t="str">
        <f t="shared" si="226"/>
        <v/>
      </c>
      <c r="DG94" s="132" t="str">
        <f t="shared" si="227"/>
        <v/>
      </c>
      <c r="DL94" s="107" t="str">
        <f>IF(DM94&lt;&gt;"",MAX($DL$3:DL93)+1,"")</f>
        <v/>
      </c>
      <c r="DM94" s="107" t="str">
        <f>IF(OR(INDEX(Photos!$B$3:$B$502,ROW(DM94)-ROW($DM$3),1)="", ISNUMBER(MATCH(INDEX(Photos!$B$3:$B$502,ROW(DM94)-ROW($DM$3),1),$BJ$4:$BJ$503,0))),"",INDEX(Photos!$B$3:$B$502,ROW(DM94)-ROW($DM$3),1) )</f>
        <v/>
      </c>
      <c r="DN94" s="107" t="str">
        <f t="shared" si="180"/>
        <v/>
      </c>
      <c r="DS94" s="112"/>
      <c r="DT94" s="112"/>
      <c r="DU94" s="111"/>
      <c r="DV94" s="111"/>
      <c r="DW94" s="145"/>
      <c r="DX94" s="111"/>
      <c r="DY94" s="111"/>
      <c r="DZ94" s="111"/>
      <c r="EA94" s="111"/>
      <c r="EB94" s="111"/>
    </row>
    <row r="95" spans="2:132" x14ac:dyDescent="0.25">
      <c r="B95" s="117" t="str">
        <f>IF(P95&lt;&gt;"",MAX(B$3:$B94)+1,"")</f>
        <v/>
      </c>
      <c r="C95" s="141" t="str">
        <f>IF(D95&lt;&gt;"",MAX(C$3:$C94)+1,"")</f>
        <v/>
      </c>
      <c r="D95" s="115" t="str">
        <f>IF(LEN(Q95)&gt;1,IF(ISNUMBER(MATCH(Q95&amp;" ─ "&amp;P95, $D$2:D94,0)),"",P95&amp;" ─ "&amp;Q95),"")</f>
        <v/>
      </c>
      <c r="E95" s="117" t="str">
        <f>IF(F95&lt;&gt;"",MAX($E$3:E94)+1,"")</f>
        <v/>
      </c>
      <c r="F95" s="116" t="str">
        <f>IF(LEN(T95)&gt;1,IF(ISNUMBER(MATCH(T95&amp;" ─ "&amp;P95, $F$2:F94,0)),"",P95&amp;" ─ "&amp;T95),"")</f>
        <v/>
      </c>
      <c r="G95" s="93">
        <v>92</v>
      </c>
      <c r="H95" s="118" t="str">
        <f t="shared" si="239"/>
        <v/>
      </c>
      <c r="I95" s="119" t="str">
        <f>IF(ISNUMBER(SEARCH("─",H95,1)),MAX($I$3:I94)+1,"")</f>
        <v/>
      </c>
      <c r="M95" s="192" t="str">
        <f t="shared" si="183"/>
        <v/>
      </c>
      <c r="N95" s="142" t="str">
        <f t="shared" si="184"/>
        <v/>
      </c>
      <c r="O95" s="102" t="str">
        <f>IF(P95="","",MAX($O$3:O94)+1)</f>
        <v/>
      </c>
      <c r="P95" s="103" t="str">
        <f>IF(LEN(INDEX(Dashboard!B$6:B$505,ROW(P95)-ROW(P$3),1))&lt;=1,"",TRIM(INDEX(Dashboard!B$6:B$505,ROW(P95)-ROW(P$3),1)))</f>
        <v/>
      </c>
      <c r="Q95" s="104" t="str">
        <f t="shared" si="185"/>
        <v/>
      </c>
      <c r="R95" s="104" t="str">
        <f>IF(LEN(INDEX(Dashboard!D$6:D$505,ROW(R95)-ROW(R$3),1))&lt;=1,"",INDEX(Dashboard!D$6:D$505,ROW(R95)-ROW(R$3),1))</f>
        <v/>
      </c>
      <c r="S95" s="104" t="str">
        <f>IF(LEN(INDEX(Dashboard!E$6:E$505,ROW(S95)-ROW(S$3),1))&lt;=1,"",INDEX(Dashboard!E$6:E$505,ROW(S95)-ROW(S$3),1))</f>
        <v/>
      </c>
      <c r="T95" s="104" t="str">
        <f t="shared" si="186"/>
        <v/>
      </c>
      <c r="U95" s="104" t="str">
        <f t="shared" si="187"/>
        <v/>
      </c>
      <c r="V95" s="104" t="str">
        <f t="shared" si="188"/>
        <v/>
      </c>
      <c r="W95" s="106" t="str">
        <f t="shared" si="181"/>
        <v/>
      </c>
      <c r="X95" s="106" t="str">
        <f t="shared" si="189"/>
        <v/>
      </c>
      <c r="Y95" s="106" t="str">
        <f t="shared" si="190"/>
        <v/>
      </c>
      <c r="Z95" s="106" t="str">
        <f t="shared" si="191"/>
        <v/>
      </c>
      <c r="AA95" s="106" t="str">
        <f t="shared" si="192"/>
        <v/>
      </c>
      <c r="AB95" s="106" t="str">
        <f t="shared" si="193"/>
        <v/>
      </c>
      <c r="AC95" s="106" t="str">
        <f t="shared" si="194"/>
        <v/>
      </c>
      <c r="AD95" s="106" t="str">
        <f t="shared" si="195"/>
        <v/>
      </c>
      <c r="AE95" s="106" t="str">
        <f t="shared" si="196"/>
        <v/>
      </c>
      <c r="AF95" s="106" t="str">
        <f t="shared" si="197"/>
        <v/>
      </c>
      <c r="AG95" s="106" t="str">
        <f t="shared" si="198"/>
        <v/>
      </c>
      <c r="AH95" s="106" t="str">
        <f t="shared" si="199"/>
        <v/>
      </c>
      <c r="AI95" s="106" t="str">
        <f t="shared" si="200"/>
        <v/>
      </c>
      <c r="AJ95" s="106" t="str">
        <f t="shared" si="201"/>
        <v/>
      </c>
      <c r="AK95" s="106" t="str">
        <f t="shared" si="202"/>
        <v/>
      </c>
      <c r="AL95" s="106" t="str">
        <f t="shared" si="203"/>
        <v/>
      </c>
      <c r="AM95" s="106" t="str">
        <f t="shared" si="204"/>
        <v/>
      </c>
      <c r="AN95" s="106" t="str">
        <f t="shared" si="205"/>
        <v/>
      </c>
      <c r="AO95" s="106" t="str">
        <f t="shared" si="206"/>
        <v/>
      </c>
      <c r="AP95" s="106" t="str">
        <f t="shared" si="207"/>
        <v/>
      </c>
      <c r="AQ95" s="106" t="str">
        <f t="shared" si="208"/>
        <v/>
      </c>
      <c r="AR95" s="106" t="str">
        <f t="shared" si="209"/>
        <v/>
      </c>
      <c r="AS95" s="106" t="str">
        <f t="shared" si="210"/>
        <v/>
      </c>
      <c r="AT95" s="106" t="str">
        <f t="shared" si="211"/>
        <v/>
      </c>
      <c r="AU95" s="106" t="str">
        <f t="shared" si="212"/>
        <v/>
      </c>
      <c r="AV95" s="106" t="str">
        <f t="shared" si="213"/>
        <v/>
      </c>
      <c r="AW95" s="106" t="str">
        <f t="shared" si="214"/>
        <v/>
      </c>
      <c r="AX95" s="106" t="str">
        <f t="shared" si="215"/>
        <v/>
      </c>
      <c r="AY95" s="106" t="str">
        <f t="shared" si="216"/>
        <v/>
      </c>
      <c r="AZ95" s="106" t="str">
        <f t="shared" si="217"/>
        <v/>
      </c>
      <c r="BA95" s="106" t="str">
        <f t="shared" si="218"/>
        <v/>
      </c>
      <c r="BB95" s="106" t="str">
        <f t="shared" si="219"/>
        <v/>
      </c>
      <c r="BC95" s="106" t="str">
        <f t="shared" si="220"/>
        <v/>
      </c>
      <c r="BD95" s="180" t="str">
        <f>IF(OR(P95="",BA95=""),"",IF(BB95="",MAX($BA$4:$BA$503)-BA95+1-COUNTIF($BA$4:BA95,BA95)/1000,INDEX($BD$4:$BD$503,BC95,1)-COUNTIF($BA$4:BA95,BA95)/1000000))</f>
        <v/>
      </c>
      <c r="BE95" s="181" t="str">
        <f t="shared" si="221"/>
        <v/>
      </c>
      <c r="BF95" s="181" t="str">
        <f>IFERROR(IF(BB95="",BD95-BE95*100,INDEX($BF$4:$BF$503,BC95,1)-COUNTIF($BA$4:BA95,BA95)/1000000),"")</f>
        <v/>
      </c>
      <c r="BG95" s="179" t="str">
        <f t="shared" si="222"/>
        <v/>
      </c>
      <c r="BI95" s="120" t="str">
        <f t="shared" si="228"/>
        <v/>
      </c>
      <c r="BJ95" s="121" t="str">
        <f t="shared" si="229"/>
        <v/>
      </c>
      <c r="BK95" s="122" t="str">
        <f t="shared" si="230"/>
        <v/>
      </c>
      <c r="BL95" s="122" t="str">
        <f t="shared" si="231"/>
        <v/>
      </c>
      <c r="BM95" s="122" t="str">
        <f t="shared" si="232"/>
        <v/>
      </c>
      <c r="BN95" s="122" t="str">
        <f t="shared" si="233"/>
        <v/>
      </c>
      <c r="BO95" s="122" t="str">
        <f t="shared" si="234"/>
        <v/>
      </c>
      <c r="BP95" s="123" t="str">
        <f t="shared" si="235"/>
        <v/>
      </c>
      <c r="BQ95" s="122" t="str">
        <f t="shared" si="236"/>
        <v/>
      </c>
      <c r="BR95" s="123" t="str">
        <f t="shared" si="237"/>
        <v/>
      </c>
      <c r="BS95" s="123" t="str">
        <f t="shared" si="238"/>
        <v/>
      </c>
      <c r="BU95" s="198" t="str">
        <f t="shared" si="223"/>
        <v>xxx</v>
      </c>
      <c r="BV95" s="193"/>
      <c r="BW95" s="193"/>
      <c r="BX95" s="193"/>
      <c r="BY95" s="193"/>
      <c r="BZ95" s="193"/>
      <c r="CA95" s="193"/>
      <c r="CB95" s="193"/>
      <c r="CC95" s="194"/>
      <c r="CD95" s="194"/>
      <c r="CE95" s="193"/>
      <c r="CF95" s="201">
        <f>IFERROR(IF(ISNUMBER(BV95), IF(ISNUMBER(MATCH(BV95,$BV$4:BV94,0)),INDEX($CF$4:CF94, MATCH(BV95,$BV$4:BV94,0),1),IF(AND(BR95="",INDEX($BR$4:$BR$503,BV95,1)=""),
IF(INDEX($BL$4:$BL$503,BV95,1)="",0,IFERROR(IF(INDEX($BR$4:$BR$503,BW95,1)="es",COUNTIF($BV$4:$BV$503,BW95),0),0)+IF(ISNUMBER(BV95),SUMIFS($CH$4:$CH$503,$BV$4:$BV$503,"&lt;&gt;"&amp;BV95,$BW$4:$BW$503,BV95),0)),0)),0),0)</f>
        <v>0</v>
      </c>
      <c r="CG95" s="193"/>
      <c r="CH95" s="193"/>
      <c r="CI95" s="193"/>
      <c r="CJ95" s="193"/>
      <c r="CK95" s="201">
        <f t="shared" si="182"/>
        <v>1</v>
      </c>
      <c r="CL95" s="193"/>
      <c r="CM95" s="193"/>
      <c r="CN95" s="193"/>
      <c r="CO95" s="193"/>
      <c r="CP95" s="193"/>
      <c r="CQ95" s="193"/>
      <c r="CR95" s="193"/>
      <c r="CT95" s="193"/>
      <c r="CU95" s="193"/>
      <c r="CV95" s="193"/>
      <c r="CW95" s="208"/>
      <c r="CX95" s="208"/>
      <c r="CY95" s="208"/>
      <c r="CZ95" s="208"/>
      <c r="DA95" s="193"/>
      <c r="DC95" s="133" t="str">
        <f>IF(MAX($DC$3:DC94)&lt;$I$2,MAX($DC$3:DC94)+1,"")</f>
        <v/>
      </c>
      <c r="DD95" s="131" t="str">
        <f t="shared" si="224"/>
        <v/>
      </c>
      <c r="DE95" s="131" t="str">
        <f t="shared" si="225"/>
        <v/>
      </c>
      <c r="DF95" s="134" t="str">
        <f t="shared" si="226"/>
        <v/>
      </c>
      <c r="DG95" s="132" t="str">
        <f t="shared" si="227"/>
        <v/>
      </c>
      <c r="DL95" s="107" t="str">
        <f>IF(DM95&lt;&gt;"",MAX($DL$3:DL94)+1,"")</f>
        <v/>
      </c>
      <c r="DM95" s="107" t="str">
        <f>IF(OR(INDEX(Photos!$B$3:$B$502,ROW(DM95)-ROW($DM$3),1)="", ISNUMBER(MATCH(INDEX(Photos!$B$3:$B$502,ROW(DM95)-ROW($DM$3),1),$BJ$4:$BJ$503,0))),"",INDEX(Photos!$B$3:$B$502,ROW(DM95)-ROW($DM$3),1) )</f>
        <v/>
      </c>
      <c r="DN95" s="107" t="str">
        <f t="shared" si="180"/>
        <v/>
      </c>
      <c r="DS95" s="112"/>
      <c r="DT95" s="112"/>
      <c r="DU95" s="111"/>
      <c r="DV95" s="111"/>
      <c r="DW95" s="145"/>
      <c r="DX95" s="111"/>
      <c r="DY95" s="111"/>
      <c r="DZ95" s="111"/>
      <c r="EA95" s="111"/>
      <c r="EB95" s="111"/>
    </row>
    <row r="96" spans="2:132" x14ac:dyDescent="0.25">
      <c r="B96" s="117" t="str">
        <f>IF(P96&lt;&gt;"",MAX(B$3:$B95)+1,"")</f>
        <v/>
      </c>
      <c r="C96" s="141" t="str">
        <f>IF(D96&lt;&gt;"",MAX(C$3:$C95)+1,"")</f>
        <v/>
      </c>
      <c r="D96" s="115" t="str">
        <f>IF(LEN(Q96)&gt;1,IF(ISNUMBER(MATCH(Q96&amp;" ─ "&amp;P96, $D$2:D95,0)),"",P96&amp;" ─ "&amp;Q96),"")</f>
        <v/>
      </c>
      <c r="E96" s="117" t="str">
        <f>IF(F96&lt;&gt;"",MAX($E$3:E95)+1,"")</f>
        <v/>
      </c>
      <c r="F96" s="116" t="str">
        <f>IF(LEN(T96)&gt;1,IF(ISNUMBER(MATCH(T96&amp;" ─ "&amp;P96, $F$2:F95,0)),"",P96&amp;" ─ "&amp;T96),"")</f>
        <v/>
      </c>
      <c r="G96" s="93">
        <v>93</v>
      </c>
      <c r="H96" s="118" t="str">
        <f t="shared" si="239"/>
        <v/>
      </c>
      <c r="I96" s="119" t="str">
        <f>IF(ISNUMBER(SEARCH("─",H96,1)),MAX($I$3:I95)+1,"")</f>
        <v/>
      </c>
      <c r="M96" s="192" t="str">
        <f t="shared" si="183"/>
        <v/>
      </c>
      <c r="N96" s="142" t="str">
        <f t="shared" si="184"/>
        <v/>
      </c>
      <c r="O96" s="102" t="str">
        <f>IF(P96="","",MAX($O$3:O95)+1)</f>
        <v/>
      </c>
      <c r="P96" s="103" t="str">
        <f>IF(LEN(INDEX(Dashboard!B$6:B$505,ROW(P96)-ROW(P$3),1))&lt;=1,"",TRIM(INDEX(Dashboard!B$6:B$505,ROW(P96)-ROW(P$3),1)))</f>
        <v/>
      </c>
      <c r="Q96" s="104" t="str">
        <f t="shared" si="185"/>
        <v/>
      </c>
      <c r="R96" s="104" t="str">
        <f>IF(LEN(INDEX(Dashboard!D$6:D$505,ROW(R96)-ROW(R$3),1))&lt;=1,"",INDEX(Dashboard!D$6:D$505,ROW(R96)-ROW(R$3),1))</f>
        <v/>
      </c>
      <c r="S96" s="104" t="str">
        <f>IF(LEN(INDEX(Dashboard!E$6:E$505,ROW(S96)-ROW(S$3),1))&lt;=1,"",INDEX(Dashboard!E$6:E$505,ROW(S96)-ROW(S$3),1))</f>
        <v/>
      </c>
      <c r="T96" s="104" t="str">
        <f t="shared" si="186"/>
        <v/>
      </c>
      <c r="U96" s="104" t="str">
        <f t="shared" si="187"/>
        <v/>
      </c>
      <c r="V96" s="104" t="str">
        <f t="shared" si="188"/>
        <v/>
      </c>
      <c r="W96" s="106" t="str">
        <f t="shared" si="181"/>
        <v/>
      </c>
      <c r="X96" s="106" t="str">
        <f t="shared" si="189"/>
        <v/>
      </c>
      <c r="Y96" s="106" t="str">
        <f t="shared" si="190"/>
        <v/>
      </c>
      <c r="Z96" s="106" t="str">
        <f t="shared" si="191"/>
        <v/>
      </c>
      <c r="AA96" s="106" t="str">
        <f t="shared" si="192"/>
        <v/>
      </c>
      <c r="AB96" s="106" t="str">
        <f t="shared" si="193"/>
        <v/>
      </c>
      <c r="AC96" s="106" t="str">
        <f t="shared" si="194"/>
        <v/>
      </c>
      <c r="AD96" s="106" t="str">
        <f t="shared" si="195"/>
        <v/>
      </c>
      <c r="AE96" s="106" t="str">
        <f t="shared" si="196"/>
        <v/>
      </c>
      <c r="AF96" s="106" t="str">
        <f t="shared" si="197"/>
        <v/>
      </c>
      <c r="AG96" s="106" t="str">
        <f t="shared" si="198"/>
        <v/>
      </c>
      <c r="AH96" s="106" t="str">
        <f t="shared" si="199"/>
        <v/>
      </c>
      <c r="AI96" s="106" t="str">
        <f t="shared" si="200"/>
        <v/>
      </c>
      <c r="AJ96" s="106" t="str">
        <f t="shared" si="201"/>
        <v/>
      </c>
      <c r="AK96" s="106" t="str">
        <f t="shared" si="202"/>
        <v/>
      </c>
      <c r="AL96" s="106" t="str">
        <f t="shared" si="203"/>
        <v/>
      </c>
      <c r="AM96" s="106" t="str">
        <f t="shared" si="204"/>
        <v/>
      </c>
      <c r="AN96" s="106" t="str">
        <f t="shared" si="205"/>
        <v/>
      </c>
      <c r="AO96" s="106" t="str">
        <f t="shared" si="206"/>
        <v/>
      </c>
      <c r="AP96" s="106" t="str">
        <f t="shared" si="207"/>
        <v/>
      </c>
      <c r="AQ96" s="106" t="str">
        <f t="shared" si="208"/>
        <v/>
      </c>
      <c r="AR96" s="106" t="str">
        <f t="shared" si="209"/>
        <v/>
      </c>
      <c r="AS96" s="106" t="str">
        <f t="shared" si="210"/>
        <v/>
      </c>
      <c r="AT96" s="106" t="str">
        <f t="shared" si="211"/>
        <v/>
      </c>
      <c r="AU96" s="106" t="str">
        <f t="shared" si="212"/>
        <v/>
      </c>
      <c r="AV96" s="106" t="str">
        <f t="shared" si="213"/>
        <v/>
      </c>
      <c r="AW96" s="106" t="str">
        <f t="shared" si="214"/>
        <v/>
      </c>
      <c r="AX96" s="106" t="str">
        <f t="shared" si="215"/>
        <v/>
      </c>
      <c r="AY96" s="106" t="str">
        <f t="shared" si="216"/>
        <v/>
      </c>
      <c r="AZ96" s="106" t="str">
        <f t="shared" si="217"/>
        <v/>
      </c>
      <c r="BA96" s="106" t="str">
        <f t="shared" si="218"/>
        <v/>
      </c>
      <c r="BB96" s="106" t="str">
        <f t="shared" si="219"/>
        <v/>
      </c>
      <c r="BC96" s="106" t="str">
        <f t="shared" si="220"/>
        <v/>
      </c>
      <c r="BD96" s="180" t="str">
        <f>IF(OR(P96="",BA96=""),"",IF(BB96="",MAX($BA$4:$BA$503)-BA96+1-COUNTIF($BA$4:BA96,BA96)/1000,INDEX($BD$4:$BD$503,BC96,1)-COUNTIF($BA$4:BA96,BA96)/1000000))</f>
        <v/>
      </c>
      <c r="BE96" s="181" t="str">
        <f t="shared" si="221"/>
        <v/>
      </c>
      <c r="BF96" s="181" t="str">
        <f>IFERROR(IF(BB96="",BD96-BE96*100,INDEX($BF$4:$BF$503,BC96,1)-COUNTIF($BA$4:BA96,BA96)/1000000),"")</f>
        <v/>
      </c>
      <c r="BG96" s="179" t="str">
        <f t="shared" si="222"/>
        <v/>
      </c>
      <c r="BI96" s="120" t="str">
        <f t="shared" si="228"/>
        <v/>
      </c>
      <c r="BJ96" s="121" t="str">
        <f t="shared" si="229"/>
        <v/>
      </c>
      <c r="BK96" s="122" t="str">
        <f t="shared" si="230"/>
        <v/>
      </c>
      <c r="BL96" s="122" t="str">
        <f t="shared" si="231"/>
        <v/>
      </c>
      <c r="BM96" s="122" t="str">
        <f t="shared" si="232"/>
        <v/>
      </c>
      <c r="BN96" s="122" t="str">
        <f t="shared" si="233"/>
        <v/>
      </c>
      <c r="BO96" s="122" t="str">
        <f t="shared" si="234"/>
        <v/>
      </c>
      <c r="BP96" s="123" t="str">
        <f t="shared" si="235"/>
        <v/>
      </c>
      <c r="BQ96" s="122" t="str">
        <f t="shared" si="236"/>
        <v/>
      </c>
      <c r="BR96" s="123" t="str">
        <f t="shared" si="237"/>
        <v/>
      </c>
      <c r="BS96" s="123" t="str">
        <f t="shared" si="238"/>
        <v/>
      </c>
      <c r="BU96" s="198" t="str">
        <f t="shared" si="223"/>
        <v>xxx</v>
      </c>
      <c r="BV96" s="193"/>
      <c r="BW96" s="193"/>
      <c r="BX96" s="193"/>
      <c r="BY96" s="193"/>
      <c r="BZ96" s="193"/>
      <c r="CA96" s="193"/>
      <c r="CB96" s="193"/>
      <c r="CC96" s="194"/>
      <c r="CD96" s="194"/>
      <c r="CE96" s="193"/>
      <c r="CF96" s="201">
        <f>IFERROR(IF(ISNUMBER(BV96), IF(ISNUMBER(MATCH(BV96,$BV$4:BV95,0)),INDEX($CF$4:CF95, MATCH(BV96,$BV$4:BV95,0),1),IF(AND(BR96="",INDEX($BR$4:$BR$503,BV96,1)=""),
IF(INDEX($BL$4:$BL$503,BV96,1)="",0,IFERROR(IF(INDEX($BR$4:$BR$503,BW96,1)="es",COUNTIF($BV$4:$BV$503,BW96),0),0)+IF(ISNUMBER(BV96),SUMIFS($CH$4:$CH$503,$BV$4:$BV$503,"&lt;&gt;"&amp;BV96,$BW$4:$BW$503,BV96),0)),0)),0),0)</f>
        <v>0</v>
      </c>
      <c r="CG96" s="193"/>
      <c r="CH96" s="193"/>
      <c r="CI96" s="193"/>
      <c r="CJ96" s="193"/>
      <c r="CK96" s="201">
        <f t="shared" si="182"/>
        <v>1</v>
      </c>
      <c r="CL96" s="193"/>
      <c r="CM96" s="193"/>
      <c r="CN96" s="193"/>
      <c r="CO96" s="193"/>
      <c r="CP96" s="193"/>
      <c r="CQ96" s="193"/>
      <c r="CR96" s="193"/>
      <c r="CT96" s="193"/>
      <c r="CU96" s="193"/>
      <c r="CV96" s="193"/>
      <c r="CW96" s="208"/>
      <c r="CX96" s="208"/>
      <c r="CY96" s="208"/>
      <c r="CZ96" s="208"/>
      <c r="DA96" s="193"/>
      <c r="DC96" s="133" t="str">
        <f>IF(MAX($DC$3:DC95)&lt;$I$2,MAX($DC$3:DC95)+1,"")</f>
        <v/>
      </c>
      <c r="DD96" s="131" t="str">
        <f t="shared" si="224"/>
        <v/>
      </c>
      <c r="DE96" s="131" t="str">
        <f t="shared" si="225"/>
        <v/>
      </c>
      <c r="DF96" s="134" t="str">
        <f t="shared" si="226"/>
        <v/>
      </c>
      <c r="DG96" s="132" t="str">
        <f t="shared" si="227"/>
        <v/>
      </c>
      <c r="DL96" s="107" t="str">
        <f>IF(DM96&lt;&gt;"",MAX($DL$3:DL95)+1,"")</f>
        <v/>
      </c>
      <c r="DM96" s="107" t="str">
        <f>IF(OR(INDEX(Photos!$B$3:$B$502,ROW(DM96)-ROW($DM$3),1)="", ISNUMBER(MATCH(INDEX(Photos!$B$3:$B$502,ROW(DM96)-ROW($DM$3),1),$BJ$4:$BJ$503,0))),"",INDEX(Photos!$B$3:$B$502,ROW(DM96)-ROW($DM$3),1) )</f>
        <v/>
      </c>
      <c r="DN96" s="107" t="str">
        <f t="shared" si="180"/>
        <v/>
      </c>
      <c r="DS96" s="112"/>
      <c r="DT96" s="112"/>
      <c r="DU96" s="111"/>
      <c r="DV96" s="111"/>
      <c r="DW96" s="145"/>
      <c r="DX96" s="111"/>
      <c r="DY96" s="111"/>
      <c r="DZ96" s="111"/>
      <c r="EA96" s="111"/>
      <c r="EB96" s="111"/>
    </row>
    <row r="97" spans="2:132" x14ac:dyDescent="0.25">
      <c r="B97" s="117" t="str">
        <f>IF(P97&lt;&gt;"",MAX(B$3:$B96)+1,"")</f>
        <v/>
      </c>
      <c r="C97" s="141" t="str">
        <f>IF(D97&lt;&gt;"",MAX(C$3:$C96)+1,"")</f>
        <v/>
      </c>
      <c r="D97" s="115" t="str">
        <f>IF(LEN(Q97)&gt;1,IF(ISNUMBER(MATCH(Q97&amp;" ─ "&amp;P97, $D$2:D96,0)),"",P97&amp;" ─ "&amp;Q97),"")</f>
        <v/>
      </c>
      <c r="E97" s="117" t="str">
        <f>IF(F97&lt;&gt;"",MAX($E$3:E96)+1,"")</f>
        <v/>
      </c>
      <c r="F97" s="116" t="str">
        <f>IF(LEN(T97)&gt;1,IF(ISNUMBER(MATCH(T97&amp;" ─ "&amp;P97, $F$2:F96,0)),"",P97&amp;" ─ "&amp;T97),"")</f>
        <v/>
      </c>
      <c r="G97" s="93">
        <v>94</v>
      </c>
      <c r="H97" s="118" t="str">
        <f t="shared" si="239"/>
        <v/>
      </c>
      <c r="I97" s="119" t="str">
        <f>IF(ISNUMBER(SEARCH("─",H97,1)),MAX($I$3:I96)+1,"")</f>
        <v/>
      </c>
      <c r="M97" s="192" t="str">
        <f t="shared" si="183"/>
        <v/>
      </c>
      <c r="N97" s="142" t="str">
        <f t="shared" si="184"/>
        <v/>
      </c>
      <c r="O97" s="102" t="str">
        <f>IF(P97="","",MAX($O$3:O96)+1)</f>
        <v/>
      </c>
      <c r="P97" s="103" t="str">
        <f>IF(LEN(INDEX(Dashboard!B$6:B$505,ROW(P97)-ROW(P$3),1))&lt;=1,"",TRIM(INDEX(Dashboard!B$6:B$505,ROW(P97)-ROW(P$3),1)))</f>
        <v/>
      </c>
      <c r="Q97" s="104" t="str">
        <f t="shared" si="185"/>
        <v/>
      </c>
      <c r="R97" s="104" t="str">
        <f>IF(LEN(INDEX(Dashboard!D$6:D$505,ROW(R97)-ROW(R$3),1))&lt;=1,"",INDEX(Dashboard!D$6:D$505,ROW(R97)-ROW(R$3),1))</f>
        <v/>
      </c>
      <c r="S97" s="104" t="str">
        <f>IF(LEN(INDEX(Dashboard!E$6:E$505,ROW(S97)-ROW(S$3),1))&lt;=1,"",INDEX(Dashboard!E$6:E$505,ROW(S97)-ROW(S$3),1))</f>
        <v/>
      </c>
      <c r="T97" s="104" t="str">
        <f t="shared" si="186"/>
        <v/>
      </c>
      <c r="U97" s="104" t="str">
        <f t="shared" si="187"/>
        <v/>
      </c>
      <c r="V97" s="104" t="str">
        <f t="shared" si="188"/>
        <v/>
      </c>
      <c r="W97" s="106" t="str">
        <f t="shared" si="181"/>
        <v/>
      </c>
      <c r="X97" s="106" t="str">
        <f t="shared" si="189"/>
        <v/>
      </c>
      <c r="Y97" s="106" t="str">
        <f t="shared" si="190"/>
        <v/>
      </c>
      <c r="Z97" s="106" t="str">
        <f t="shared" si="191"/>
        <v/>
      </c>
      <c r="AA97" s="106" t="str">
        <f t="shared" si="192"/>
        <v/>
      </c>
      <c r="AB97" s="106" t="str">
        <f t="shared" si="193"/>
        <v/>
      </c>
      <c r="AC97" s="106" t="str">
        <f t="shared" si="194"/>
        <v/>
      </c>
      <c r="AD97" s="106" t="str">
        <f t="shared" si="195"/>
        <v/>
      </c>
      <c r="AE97" s="106" t="str">
        <f t="shared" si="196"/>
        <v/>
      </c>
      <c r="AF97" s="106" t="str">
        <f t="shared" si="197"/>
        <v/>
      </c>
      <c r="AG97" s="106" t="str">
        <f t="shared" si="198"/>
        <v/>
      </c>
      <c r="AH97" s="106" t="str">
        <f t="shared" si="199"/>
        <v/>
      </c>
      <c r="AI97" s="106" t="str">
        <f t="shared" si="200"/>
        <v/>
      </c>
      <c r="AJ97" s="106" t="str">
        <f t="shared" si="201"/>
        <v/>
      </c>
      <c r="AK97" s="106" t="str">
        <f t="shared" si="202"/>
        <v/>
      </c>
      <c r="AL97" s="106" t="str">
        <f t="shared" si="203"/>
        <v/>
      </c>
      <c r="AM97" s="106" t="str">
        <f t="shared" si="204"/>
        <v/>
      </c>
      <c r="AN97" s="106" t="str">
        <f t="shared" si="205"/>
        <v/>
      </c>
      <c r="AO97" s="106" t="str">
        <f t="shared" si="206"/>
        <v/>
      </c>
      <c r="AP97" s="106" t="str">
        <f t="shared" si="207"/>
        <v/>
      </c>
      <c r="AQ97" s="106" t="str">
        <f t="shared" si="208"/>
        <v/>
      </c>
      <c r="AR97" s="106" t="str">
        <f t="shared" si="209"/>
        <v/>
      </c>
      <c r="AS97" s="106" t="str">
        <f t="shared" si="210"/>
        <v/>
      </c>
      <c r="AT97" s="106" t="str">
        <f t="shared" si="211"/>
        <v/>
      </c>
      <c r="AU97" s="106" t="str">
        <f t="shared" si="212"/>
        <v/>
      </c>
      <c r="AV97" s="106" t="str">
        <f t="shared" si="213"/>
        <v/>
      </c>
      <c r="AW97" s="106" t="str">
        <f t="shared" si="214"/>
        <v/>
      </c>
      <c r="AX97" s="106" t="str">
        <f t="shared" si="215"/>
        <v/>
      </c>
      <c r="AY97" s="106" t="str">
        <f t="shared" si="216"/>
        <v/>
      </c>
      <c r="AZ97" s="106" t="str">
        <f t="shared" si="217"/>
        <v/>
      </c>
      <c r="BA97" s="106" t="str">
        <f t="shared" si="218"/>
        <v/>
      </c>
      <c r="BB97" s="106" t="str">
        <f t="shared" si="219"/>
        <v/>
      </c>
      <c r="BC97" s="106" t="str">
        <f t="shared" si="220"/>
        <v/>
      </c>
      <c r="BD97" s="180" t="str">
        <f>IF(OR(P97="",BA97=""),"",IF(BB97="",MAX($BA$4:$BA$503)-BA97+1-COUNTIF($BA$4:BA97,BA97)/1000,INDEX($BD$4:$BD$503,BC97,1)-COUNTIF($BA$4:BA97,BA97)/1000000))</f>
        <v/>
      </c>
      <c r="BE97" s="181" t="str">
        <f t="shared" si="221"/>
        <v/>
      </c>
      <c r="BF97" s="181" t="str">
        <f>IFERROR(IF(BB97="",BD97-BE97*100,INDEX($BF$4:$BF$503,BC97,1)-COUNTIF($BA$4:BA97,BA97)/1000000),"")</f>
        <v/>
      </c>
      <c r="BG97" s="179" t="str">
        <f t="shared" si="222"/>
        <v/>
      </c>
      <c r="BI97" s="120" t="str">
        <f t="shared" si="228"/>
        <v/>
      </c>
      <c r="BJ97" s="121" t="str">
        <f t="shared" si="229"/>
        <v/>
      </c>
      <c r="BK97" s="122" t="str">
        <f t="shared" si="230"/>
        <v/>
      </c>
      <c r="BL97" s="122" t="str">
        <f t="shared" si="231"/>
        <v/>
      </c>
      <c r="BM97" s="122" t="str">
        <f t="shared" si="232"/>
        <v/>
      </c>
      <c r="BN97" s="122" t="str">
        <f t="shared" si="233"/>
        <v/>
      </c>
      <c r="BO97" s="122" t="str">
        <f t="shared" si="234"/>
        <v/>
      </c>
      <c r="BP97" s="123" t="str">
        <f t="shared" si="235"/>
        <v/>
      </c>
      <c r="BQ97" s="122" t="str">
        <f t="shared" si="236"/>
        <v/>
      </c>
      <c r="BR97" s="123" t="str">
        <f t="shared" si="237"/>
        <v/>
      </c>
      <c r="BS97" s="123" t="str">
        <f t="shared" si="238"/>
        <v/>
      </c>
      <c r="BU97" s="198" t="str">
        <f t="shared" si="223"/>
        <v>xxx</v>
      </c>
      <c r="BV97" s="193"/>
      <c r="BW97" s="193"/>
      <c r="BX97" s="193"/>
      <c r="BY97" s="193"/>
      <c r="BZ97" s="193"/>
      <c r="CA97" s="193"/>
      <c r="CB97" s="193"/>
      <c r="CC97" s="194"/>
      <c r="CD97" s="194"/>
      <c r="CE97" s="193"/>
      <c r="CF97" s="201">
        <f>IFERROR(IF(ISNUMBER(BV97), IF(ISNUMBER(MATCH(BV97,$BV$4:BV96,0)),INDEX($CF$4:CF96, MATCH(BV97,$BV$4:BV96,0),1),IF(AND(BR97="",INDEX($BR$4:$BR$503,BV97,1)=""),
IF(INDEX($BL$4:$BL$503,BV97,1)="",0,IFERROR(IF(INDEX($BR$4:$BR$503,BW97,1)="es",COUNTIF($BV$4:$BV$503,BW97),0),0)+IF(ISNUMBER(BV97),SUMIFS($CH$4:$CH$503,$BV$4:$BV$503,"&lt;&gt;"&amp;BV97,$BW$4:$BW$503,BV97),0)),0)),0),0)</f>
        <v>0</v>
      </c>
      <c r="CG97" s="193"/>
      <c r="CH97" s="193"/>
      <c r="CI97" s="193"/>
      <c r="CJ97" s="193"/>
      <c r="CK97" s="201">
        <f t="shared" si="182"/>
        <v>1</v>
      </c>
      <c r="CL97" s="193"/>
      <c r="CM97" s="193"/>
      <c r="CN97" s="193"/>
      <c r="CO97" s="193"/>
      <c r="CP97" s="193"/>
      <c r="CQ97" s="193"/>
      <c r="CR97" s="193"/>
      <c r="CT97" s="193"/>
      <c r="CU97" s="193"/>
      <c r="CV97" s="193"/>
      <c r="CW97" s="208"/>
      <c r="CX97" s="208"/>
      <c r="CY97" s="208"/>
      <c r="CZ97" s="208"/>
      <c r="DA97" s="193"/>
      <c r="DC97" s="133" t="str">
        <f>IF(MAX($DC$3:DC96)&lt;$I$2,MAX($DC$3:DC96)+1,"")</f>
        <v/>
      </c>
      <c r="DD97" s="131" t="str">
        <f t="shared" si="224"/>
        <v/>
      </c>
      <c r="DE97" s="131" t="str">
        <f t="shared" si="225"/>
        <v/>
      </c>
      <c r="DF97" s="134" t="str">
        <f t="shared" si="226"/>
        <v/>
      </c>
      <c r="DG97" s="132" t="str">
        <f t="shared" si="227"/>
        <v/>
      </c>
      <c r="DL97" s="107" t="str">
        <f>IF(DM97&lt;&gt;"",MAX($DL$3:DL96)+1,"")</f>
        <v/>
      </c>
      <c r="DM97" s="107" t="str">
        <f>IF(OR(INDEX(Photos!$B$3:$B$502,ROW(DM97)-ROW($DM$3),1)="", ISNUMBER(MATCH(INDEX(Photos!$B$3:$B$502,ROW(DM97)-ROW($DM$3),1),$BJ$4:$BJ$503,0))),"",INDEX(Photos!$B$3:$B$502,ROW(DM97)-ROW($DM$3),1) )</f>
        <v/>
      </c>
      <c r="DN97" s="107" t="str">
        <f t="shared" si="180"/>
        <v/>
      </c>
      <c r="DS97" s="112"/>
      <c r="DT97" s="112"/>
      <c r="DU97" s="111"/>
      <c r="DV97" s="111"/>
      <c r="DW97" s="145"/>
      <c r="DX97" s="111"/>
      <c r="DY97" s="111"/>
      <c r="DZ97" s="111"/>
      <c r="EA97" s="111"/>
      <c r="EB97" s="111"/>
    </row>
    <row r="98" spans="2:132" x14ac:dyDescent="0.25">
      <c r="B98" s="117" t="str">
        <f>IF(P98&lt;&gt;"",MAX(B$3:$B97)+1,"")</f>
        <v/>
      </c>
      <c r="C98" s="141" t="str">
        <f>IF(D98&lt;&gt;"",MAX(C$3:$C97)+1,"")</f>
        <v/>
      </c>
      <c r="D98" s="115" t="str">
        <f>IF(LEN(Q98)&gt;1,IF(ISNUMBER(MATCH(Q98&amp;" ─ "&amp;P98, $D$2:D97,0)),"",P98&amp;" ─ "&amp;Q98),"")</f>
        <v/>
      </c>
      <c r="E98" s="117" t="str">
        <f>IF(F98&lt;&gt;"",MAX($E$3:E97)+1,"")</f>
        <v/>
      </c>
      <c r="F98" s="116" t="str">
        <f>IF(LEN(T98)&gt;1,IF(ISNUMBER(MATCH(T98&amp;" ─ "&amp;P98, $F$2:F97,0)),"",P98&amp;" ─ "&amp;T98),"")</f>
        <v/>
      </c>
      <c r="G98" s="93">
        <v>95</v>
      </c>
      <c r="H98" s="118" t="str">
        <f t="shared" si="239"/>
        <v/>
      </c>
      <c r="I98" s="119" t="str">
        <f>IF(ISNUMBER(SEARCH("─",H98,1)),MAX($I$3:I97)+1,"")</f>
        <v/>
      </c>
      <c r="M98" s="192" t="str">
        <f t="shared" si="183"/>
        <v/>
      </c>
      <c r="N98" s="142" t="str">
        <f t="shared" si="184"/>
        <v/>
      </c>
      <c r="O98" s="102" t="str">
        <f>IF(P98="","",MAX($O$3:O97)+1)</f>
        <v/>
      </c>
      <c r="P98" s="103" t="str">
        <f>IF(LEN(INDEX(Dashboard!B$6:B$505,ROW(P98)-ROW(P$3),1))&lt;=1,"",TRIM(INDEX(Dashboard!B$6:B$505,ROW(P98)-ROW(P$3),1)))</f>
        <v/>
      </c>
      <c r="Q98" s="104" t="str">
        <f t="shared" si="185"/>
        <v/>
      </c>
      <c r="R98" s="104" t="str">
        <f>IF(LEN(INDEX(Dashboard!D$6:D$505,ROW(R98)-ROW(R$3),1))&lt;=1,"",INDEX(Dashboard!D$6:D$505,ROW(R98)-ROW(R$3),1))</f>
        <v/>
      </c>
      <c r="S98" s="104" t="str">
        <f>IF(LEN(INDEX(Dashboard!E$6:E$505,ROW(S98)-ROW(S$3),1))&lt;=1,"",INDEX(Dashboard!E$6:E$505,ROW(S98)-ROW(S$3),1))</f>
        <v/>
      </c>
      <c r="T98" s="104" t="str">
        <f t="shared" si="186"/>
        <v/>
      </c>
      <c r="U98" s="104" t="str">
        <f t="shared" si="187"/>
        <v/>
      </c>
      <c r="V98" s="104" t="str">
        <f t="shared" si="188"/>
        <v/>
      </c>
      <c r="W98" s="106" t="str">
        <f t="shared" si="181"/>
        <v/>
      </c>
      <c r="X98" s="106" t="str">
        <f t="shared" si="189"/>
        <v/>
      </c>
      <c r="Y98" s="106" t="str">
        <f t="shared" si="190"/>
        <v/>
      </c>
      <c r="Z98" s="106" t="str">
        <f t="shared" si="191"/>
        <v/>
      </c>
      <c r="AA98" s="106" t="str">
        <f t="shared" si="192"/>
        <v/>
      </c>
      <c r="AB98" s="106" t="str">
        <f t="shared" si="193"/>
        <v/>
      </c>
      <c r="AC98" s="106" t="str">
        <f t="shared" si="194"/>
        <v/>
      </c>
      <c r="AD98" s="106" t="str">
        <f t="shared" si="195"/>
        <v/>
      </c>
      <c r="AE98" s="106" t="str">
        <f t="shared" si="196"/>
        <v/>
      </c>
      <c r="AF98" s="106" t="str">
        <f t="shared" si="197"/>
        <v/>
      </c>
      <c r="AG98" s="106" t="str">
        <f t="shared" si="198"/>
        <v/>
      </c>
      <c r="AH98" s="106" t="str">
        <f t="shared" si="199"/>
        <v/>
      </c>
      <c r="AI98" s="106" t="str">
        <f t="shared" si="200"/>
        <v/>
      </c>
      <c r="AJ98" s="106" t="str">
        <f t="shared" si="201"/>
        <v/>
      </c>
      <c r="AK98" s="106" t="str">
        <f t="shared" si="202"/>
        <v/>
      </c>
      <c r="AL98" s="106" t="str">
        <f t="shared" si="203"/>
        <v/>
      </c>
      <c r="AM98" s="106" t="str">
        <f t="shared" si="204"/>
        <v/>
      </c>
      <c r="AN98" s="106" t="str">
        <f t="shared" si="205"/>
        <v/>
      </c>
      <c r="AO98" s="106" t="str">
        <f t="shared" si="206"/>
        <v/>
      </c>
      <c r="AP98" s="106" t="str">
        <f t="shared" si="207"/>
        <v/>
      </c>
      <c r="AQ98" s="106" t="str">
        <f t="shared" si="208"/>
        <v/>
      </c>
      <c r="AR98" s="106" t="str">
        <f t="shared" si="209"/>
        <v/>
      </c>
      <c r="AS98" s="106" t="str">
        <f t="shared" si="210"/>
        <v/>
      </c>
      <c r="AT98" s="106" t="str">
        <f t="shared" si="211"/>
        <v/>
      </c>
      <c r="AU98" s="106" t="str">
        <f t="shared" si="212"/>
        <v/>
      </c>
      <c r="AV98" s="106" t="str">
        <f t="shared" si="213"/>
        <v/>
      </c>
      <c r="AW98" s="106" t="str">
        <f t="shared" si="214"/>
        <v/>
      </c>
      <c r="AX98" s="106" t="str">
        <f t="shared" si="215"/>
        <v/>
      </c>
      <c r="AY98" s="106" t="str">
        <f t="shared" si="216"/>
        <v/>
      </c>
      <c r="AZ98" s="106" t="str">
        <f t="shared" si="217"/>
        <v/>
      </c>
      <c r="BA98" s="106" t="str">
        <f t="shared" si="218"/>
        <v/>
      </c>
      <c r="BB98" s="106" t="str">
        <f t="shared" si="219"/>
        <v/>
      </c>
      <c r="BC98" s="106" t="str">
        <f t="shared" si="220"/>
        <v/>
      </c>
      <c r="BD98" s="180" t="str">
        <f>IF(OR(P98="",BA98=""),"",IF(BB98="",MAX($BA$4:$BA$503)-BA98+1-COUNTIF($BA$4:BA98,BA98)/1000,INDEX($BD$4:$BD$503,BC98,1)-COUNTIF($BA$4:BA98,BA98)/1000000))</f>
        <v/>
      </c>
      <c r="BE98" s="181" t="str">
        <f t="shared" si="221"/>
        <v/>
      </c>
      <c r="BF98" s="181" t="str">
        <f>IFERROR(IF(BB98="",BD98-BE98*100,INDEX($BF$4:$BF$503,BC98,1)-COUNTIF($BA$4:BA98,BA98)/1000000),"")</f>
        <v/>
      </c>
      <c r="BG98" s="179" t="str">
        <f t="shared" si="222"/>
        <v/>
      </c>
      <c r="BI98" s="120" t="str">
        <f t="shared" si="228"/>
        <v/>
      </c>
      <c r="BJ98" s="121" t="str">
        <f t="shared" si="229"/>
        <v/>
      </c>
      <c r="BK98" s="122" t="str">
        <f t="shared" si="230"/>
        <v/>
      </c>
      <c r="BL98" s="122" t="str">
        <f t="shared" si="231"/>
        <v/>
      </c>
      <c r="BM98" s="122" t="str">
        <f t="shared" si="232"/>
        <v/>
      </c>
      <c r="BN98" s="122" t="str">
        <f t="shared" si="233"/>
        <v/>
      </c>
      <c r="BO98" s="122" t="str">
        <f t="shared" si="234"/>
        <v/>
      </c>
      <c r="BP98" s="123" t="str">
        <f t="shared" si="235"/>
        <v/>
      </c>
      <c r="BQ98" s="122" t="str">
        <f t="shared" si="236"/>
        <v/>
      </c>
      <c r="BR98" s="123" t="str">
        <f t="shared" si="237"/>
        <v/>
      </c>
      <c r="BS98" s="123" t="str">
        <f t="shared" si="238"/>
        <v/>
      </c>
      <c r="BU98" s="198" t="str">
        <f t="shared" si="223"/>
        <v>xxx</v>
      </c>
      <c r="BV98" s="193"/>
      <c r="BW98" s="193"/>
      <c r="BX98" s="193"/>
      <c r="BY98" s="193"/>
      <c r="BZ98" s="193"/>
      <c r="CA98" s="193"/>
      <c r="CB98" s="193"/>
      <c r="CC98" s="194"/>
      <c r="CD98" s="194"/>
      <c r="CE98" s="193"/>
      <c r="CF98" s="201">
        <f>IFERROR(IF(ISNUMBER(BV98), IF(ISNUMBER(MATCH(BV98,$BV$4:BV97,0)),INDEX($CF$4:CF97, MATCH(BV98,$BV$4:BV97,0),1),IF(AND(BR98="",INDEX($BR$4:$BR$503,BV98,1)=""),
IF(INDEX($BL$4:$BL$503,BV98,1)="",0,IFERROR(IF(INDEX($BR$4:$BR$503,BW98,1)="es",COUNTIF($BV$4:$BV$503,BW98),0),0)+IF(ISNUMBER(BV98),SUMIFS($CH$4:$CH$503,$BV$4:$BV$503,"&lt;&gt;"&amp;BV98,$BW$4:$BW$503,BV98),0)),0)),0),0)</f>
        <v>0</v>
      </c>
      <c r="CG98" s="193"/>
      <c r="CH98" s="193"/>
      <c r="CI98" s="193"/>
      <c r="CJ98" s="193"/>
      <c r="CK98" s="201">
        <f t="shared" si="182"/>
        <v>1</v>
      </c>
      <c r="CL98" s="193"/>
      <c r="CM98" s="193"/>
      <c r="CN98" s="193"/>
      <c r="CO98" s="193"/>
      <c r="CP98" s="193"/>
      <c r="CQ98" s="193"/>
      <c r="CR98" s="193"/>
      <c r="CT98" s="193"/>
      <c r="CU98" s="193"/>
      <c r="CV98" s="193"/>
      <c r="CW98" s="208"/>
      <c r="CX98" s="208"/>
      <c r="CY98" s="208"/>
      <c r="CZ98" s="208"/>
      <c r="DA98" s="193"/>
      <c r="DC98" s="133" t="str">
        <f>IF(MAX($DC$3:DC97)&lt;$I$2,MAX($DC$3:DC97)+1,"")</f>
        <v/>
      </c>
      <c r="DD98" s="131" t="str">
        <f t="shared" si="224"/>
        <v/>
      </c>
      <c r="DE98" s="131" t="str">
        <f t="shared" si="225"/>
        <v/>
      </c>
      <c r="DF98" s="134" t="str">
        <f t="shared" si="226"/>
        <v/>
      </c>
      <c r="DG98" s="132" t="str">
        <f t="shared" si="227"/>
        <v/>
      </c>
      <c r="DL98" s="107" t="str">
        <f>IF(DM98&lt;&gt;"",MAX($DL$3:DL97)+1,"")</f>
        <v/>
      </c>
      <c r="DM98" s="107" t="str">
        <f>IF(OR(INDEX(Photos!$B$3:$B$502,ROW(DM98)-ROW($DM$3),1)="", ISNUMBER(MATCH(INDEX(Photos!$B$3:$B$502,ROW(DM98)-ROW($DM$3),1),$BJ$4:$BJ$503,0))),"",INDEX(Photos!$B$3:$B$502,ROW(DM98)-ROW($DM$3),1) )</f>
        <v/>
      </c>
      <c r="DN98" s="107" t="str">
        <f t="shared" si="180"/>
        <v/>
      </c>
      <c r="DS98" s="112"/>
      <c r="DT98" s="112"/>
      <c r="DU98" s="111"/>
      <c r="DV98" s="111"/>
      <c r="DW98" s="145"/>
      <c r="DX98" s="111"/>
      <c r="DY98" s="111"/>
      <c r="DZ98" s="111"/>
      <c r="EA98" s="111"/>
      <c r="EB98" s="111"/>
    </row>
    <row r="99" spans="2:132" x14ac:dyDescent="0.25">
      <c r="B99" s="117" t="str">
        <f>IF(P99&lt;&gt;"",MAX(B$3:$B98)+1,"")</f>
        <v/>
      </c>
      <c r="C99" s="141" t="str">
        <f>IF(D99&lt;&gt;"",MAX(C$3:$C98)+1,"")</f>
        <v/>
      </c>
      <c r="D99" s="115" t="str">
        <f>IF(LEN(Q99)&gt;1,IF(ISNUMBER(MATCH(Q99&amp;" ─ "&amp;P99, $D$2:D98,0)),"",P99&amp;" ─ "&amp;Q99),"")</f>
        <v/>
      </c>
      <c r="E99" s="117" t="str">
        <f>IF(F99&lt;&gt;"",MAX($E$3:E98)+1,"")</f>
        <v/>
      </c>
      <c r="F99" s="116" t="str">
        <f>IF(LEN(T99)&gt;1,IF(ISNUMBER(MATCH(T99&amp;" ─ "&amp;P99, $F$2:F98,0)),"",P99&amp;" ─ "&amp;T99),"")</f>
        <v/>
      </c>
      <c r="G99" s="93">
        <v>96</v>
      </c>
      <c r="H99" s="118" t="str">
        <f t="shared" si="239"/>
        <v/>
      </c>
      <c r="I99" s="119" t="str">
        <f>IF(ISNUMBER(SEARCH("─",H99,1)),MAX($I$3:I98)+1,"")</f>
        <v/>
      </c>
      <c r="M99" s="192" t="str">
        <f t="shared" si="183"/>
        <v/>
      </c>
      <c r="N99" s="142" t="str">
        <f t="shared" si="184"/>
        <v/>
      </c>
      <c r="O99" s="102" t="str">
        <f>IF(P99="","",MAX($O$3:O98)+1)</f>
        <v/>
      </c>
      <c r="P99" s="103" t="str">
        <f>IF(LEN(INDEX(Dashboard!B$6:B$505,ROW(P99)-ROW(P$3),1))&lt;=1,"",TRIM(INDEX(Dashboard!B$6:B$505,ROW(P99)-ROW(P$3),1)))</f>
        <v/>
      </c>
      <c r="Q99" s="104" t="str">
        <f t="shared" si="185"/>
        <v/>
      </c>
      <c r="R99" s="104" t="str">
        <f>IF(LEN(INDEX(Dashboard!D$6:D$505,ROW(R99)-ROW(R$3),1))&lt;=1,"",INDEX(Dashboard!D$6:D$505,ROW(R99)-ROW(R$3),1))</f>
        <v/>
      </c>
      <c r="S99" s="104" t="str">
        <f>IF(LEN(INDEX(Dashboard!E$6:E$505,ROW(S99)-ROW(S$3),1))&lt;=1,"",INDEX(Dashboard!E$6:E$505,ROW(S99)-ROW(S$3),1))</f>
        <v/>
      </c>
      <c r="T99" s="104" t="str">
        <f t="shared" si="186"/>
        <v/>
      </c>
      <c r="U99" s="104" t="str">
        <f t="shared" si="187"/>
        <v/>
      </c>
      <c r="V99" s="104" t="str">
        <f t="shared" si="188"/>
        <v/>
      </c>
      <c r="W99" s="106" t="str">
        <f t="shared" si="181"/>
        <v/>
      </c>
      <c r="X99" s="106" t="str">
        <f t="shared" si="189"/>
        <v/>
      </c>
      <c r="Y99" s="106" t="str">
        <f t="shared" si="190"/>
        <v/>
      </c>
      <c r="Z99" s="106" t="str">
        <f t="shared" si="191"/>
        <v/>
      </c>
      <c r="AA99" s="106" t="str">
        <f t="shared" si="192"/>
        <v/>
      </c>
      <c r="AB99" s="106" t="str">
        <f t="shared" si="193"/>
        <v/>
      </c>
      <c r="AC99" s="106" t="str">
        <f t="shared" si="194"/>
        <v/>
      </c>
      <c r="AD99" s="106" t="str">
        <f t="shared" si="195"/>
        <v/>
      </c>
      <c r="AE99" s="106" t="str">
        <f t="shared" si="196"/>
        <v/>
      </c>
      <c r="AF99" s="106" t="str">
        <f t="shared" si="197"/>
        <v/>
      </c>
      <c r="AG99" s="106" t="str">
        <f t="shared" si="198"/>
        <v/>
      </c>
      <c r="AH99" s="106" t="str">
        <f t="shared" si="199"/>
        <v/>
      </c>
      <c r="AI99" s="106" t="str">
        <f t="shared" si="200"/>
        <v/>
      </c>
      <c r="AJ99" s="106" t="str">
        <f t="shared" si="201"/>
        <v/>
      </c>
      <c r="AK99" s="106" t="str">
        <f t="shared" si="202"/>
        <v/>
      </c>
      <c r="AL99" s="106" t="str">
        <f t="shared" si="203"/>
        <v/>
      </c>
      <c r="AM99" s="106" t="str">
        <f t="shared" si="204"/>
        <v/>
      </c>
      <c r="AN99" s="106" t="str">
        <f t="shared" si="205"/>
        <v/>
      </c>
      <c r="AO99" s="106" t="str">
        <f t="shared" si="206"/>
        <v/>
      </c>
      <c r="AP99" s="106" t="str">
        <f t="shared" si="207"/>
        <v/>
      </c>
      <c r="AQ99" s="106" t="str">
        <f t="shared" si="208"/>
        <v/>
      </c>
      <c r="AR99" s="106" t="str">
        <f t="shared" si="209"/>
        <v/>
      </c>
      <c r="AS99" s="106" t="str">
        <f t="shared" si="210"/>
        <v/>
      </c>
      <c r="AT99" s="106" t="str">
        <f t="shared" si="211"/>
        <v/>
      </c>
      <c r="AU99" s="106" t="str">
        <f t="shared" si="212"/>
        <v/>
      </c>
      <c r="AV99" s="106" t="str">
        <f t="shared" si="213"/>
        <v/>
      </c>
      <c r="AW99" s="106" t="str">
        <f t="shared" si="214"/>
        <v/>
      </c>
      <c r="AX99" s="106" t="str">
        <f t="shared" si="215"/>
        <v/>
      </c>
      <c r="AY99" s="106" t="str">
        <f t="shared" si="216"/>
        <v/>
      </c>
      <c r="AZ99" s="106" t="str">
        <f t="shared" si="217"/>
        <v/>
      </c>
      <c r="BA99" s="106" t="str">
        <f t="shared" si="218"/>
        <v/>
      </c>
      <c r="BB99" s="106" t="str">
        <f t="shared" si="219"/>
        <v/>
      </c>
      <c r="BC99" s="106" t="str">
        <f t="shared" si="220"/>
        <v/>
      </c>
      <c r="BD99" s="180" t="str">
        <f>IF(OR(P99="",BA99=""),"",IF(BB99="",MAX($BA$4:$BA$503)-BA99+1-COUNTIF($BA$4:BA99,BA99)/1000,INDEX($BD$4:$BD$503,BC99,1)-COUNTIF($BA$4:BA99,BA99)/1000000))</f>
        <v/>
      </c>
      <c r="BE99" s="181" t="str">
        <f t="shared" si="221"/>
        <v/>
      </c>
      <c r="BF99" s="181" t="str">
        <f>IFERROR(IF(BB99="",BD99-BE99*100,INDEX($BF$4:$BF$503,BC99,1)-COUNTIF($BA$4:BA99,BA99)/1000000),"")</f>
        <v/>
      </c>
      <c r="BG99" s="179" t="str">
        <f t="shared" si="222"/>
        <v/>
      </c>
      <c r="BI99" s="120" t="str">
        <f t="shared" si="228"/>
        <v/>
      </c>
      <c r="BJ99" s="121" t="str">
        <f t="shared" si="229"/>
        <v/>
      </c>
      <c r="BK99" s="122" t="str">
        <f t="shared" si="230"/>
        <v/>
      </c>
      <c r="BL99" s="122" t="str">
        <f t="shared" si="231"/>
        <v/>
      </c>
      <c r="BM99" s="122" t="str">
        <f t="shared" si="232"/>
        <v/>
      </c>
      <c r="BN99" s="122" t="str">
        <f t="shared" si="233"/>
        <v/>
      </c>
      <c r="BO99" s="122" t="str">
        <f t="shared" si="234"/>
        <v/>
      </c>
      <c r="BP99" s="123" t="str">
        <f t="shared" si="235"/>
        <v/>
      </c>
      <c r="BQ99" s="122" t="str">
        <f t="shared" si="236"/>
        <v/>
      </c>
      <c r="BR99" s="123" t="str">
        <f t="shared" si="237"/>
        <v/>
      </c>
      <c r="BS99" s="123" t="str">
        <f t="shared" si="238"/>
        <v/>
      </c>
      <c r="BU99" s="198" t="str">
        <f t="shared" si="223"/>
        <v>xxx</v>
      </c>
      <c r="BV99" s="193"/>
      <c r="BW99" s="193"/>
      <c r="BX99" s="193"/>
      <c r="BY99" s="193"/>
      <c r="BZ99" s="193"/>
      <c r="CA99" s="193"/>
      <c r="CB99" s="193"/>
      <c r="CC99" s="194"/>
      <c r="CD99" s="194"/>
      <c r="CE99" s="193"/>
      <c r="CF99" s="201">
        <f>IFERROR(IF(ISNUMBER(BV99), IF(ISNUMBER(MATCH(BV99,$BV$4:BV98,0)),INDEX($CF$4:CF98, MATCH(BV99,$BV$4:BV98,0),1),IF(AND(BR99="",INDEX($BR$4:$BR$503,BV99,1)=""),
IF(INDEX($BL$4:$BL$503,BV99,1)="",0,IFERROR(IF(INDEX($BR$4:$BR$503,BW99,1)="es",COUNTIF($BV$4:$BV$503,BW99),0),0)+IF(ISNUMBER(BV99),SUMIFS($CH$4:$CH$503,$BV$4:$BV$503,"&lt;&gt;"&amp;BV99,$BW$4:$BW$503,BV99),0)),0)),0),0)</f>
        <v>0</v>
      </c>
      <c r="CG99" s="193"/>
      <c r="CH99" s="193"/>
      <c r="CI99" s="193"/>
      <c r="CJ99" s="193"/>
      <c r="CK99" s="201">
        <f t="shared" si="182"/>
        <v>1</v>
      </c>
      <c r="CL99" s="193"/>
      <c r="CM99" s="193"/>
      <c r="CN99" s="193"/>
      <c r="CO99" s="193"/>
      <c r="CP99" s="193"/>
      <c r="CQ99" s="193"/>
      <c r="CR99" s="193"/>
      <c r="CT99" s="193"/>
      <c r="CU99" s="193"/>
      <c r="CV99" s="193"/>
      <c r="CW99" s="208"/>
      <c r="CX99" s="208"/>
      <c r="CY99" s="208"/>
      <c r="CZ99" s="208"/>
      <c r="DA99" s="193"/>
      <c r="DC99" s="133" t="str">
        <f>IF(MAX($DC$3:DC98)&lt;$I$2,MAX($DC$3:DC98)+1,"")</f>
        <v/>
      </c>
      <c r="DD99" s="131" t="str">
        <f t="shared" si="224"/>
        <v/>
      </c>
      <c r="DE99" s="131" t="str">
        <f t="shared" si="225"/>
        <v/>
      </c>
      <c r="DF99" s="134" t="str">
        <f t="shared" si="226"/>
        <v/>
      </c>
      <c r="DG99" s="132" t="str">
        <f t="shared" si="227"/>
        <v/>
      </c>
      <c r="DL99" s="107" t="str">
        <f>IF(DM99&lt;&gt;"",MAX($DL$3:DL98)+1,"")</f>
        <v/>
      </c>
      <c r="DM99" s="107" t="str">
        <f>IF(OR(INDEX(Photos!$B$3:$B$502,ROW(DM99)-ROW($DM$3),1)="", ISNUMBER(MATCH(INDEX(Photos!$B$3:$B$502,ROW(DM99)-ROW($DM$3),1),$BJ$4:$BJ$503,0))),"",INDEX(Photos!$B$3:$B$502,ROW(DM99)-ROW($DM$3),1) )</f>
        <v/>
      </c>
      <c r="DN99" s="107" t="str">
        <f t="shared" si="180"/>
        <v/>
      </c>
      <c r="DS99" s="112"/>
      <c r="DT99" s="112"/>
      <c r="DU99" s="111"/>
      <c r="DV99" s="111"/>
      <c r="DW99" s="145"/>
      <c r="DX99" s="111"/>
      <c r="DY99" s="111"/>
      <c r="DZ99" s="111"/>
      <c r="EA99" s="111"/>
      <c r="EB99" s="111"/>
    </row>
    <row r="100" spans="2:132" x14ac:dyDescent="0.25">
      <c r="B100" s="117" t="str">
        <f>IF(P100&lt;&gt;"",MAX(B$3:$B99)+1,"")</f>
        <v/>
      </c>
      <c r="C100" s="141" t="str">
        <f>IF(D100&lt;&gt;"",MAX(C$3:$C99)+1,"")</f>
        <v/>
      </c>
      <c r="D100" s="115" t="str">
        <f>IF(LEN(Q100)&gt;1,IF(ISNUMBER(MATCH(Q100&amp;" ─ "&amp;P100, $D$2:D99,0)),"",P100&amp;" ─ "&amp;Q100),"")</f>
        <v/>
      </c>
      <c r="E100" s="117" t="str">
        <f>IF(F100&lt;&gt;"",MAX($E$3:E99)+1,"")</f>
        <v/>
      </c>
      <c r="F100" s="116" t="str">
        <f>IF(LEN(T100)&gt;1,IF(ISNUMBER(MATCH(T100&amp;" ─ "&amp;P100, $F$2:F99,0)),"",P100&amp;" ─ "&amp;T100),"")</f>
        <v/>
      </c>
      <c r="G100" s="93">
        <v>97</v>
      </c>
      <c r="H100" s="118" t="str">
        <f t="shared" si="239"/>
        <v/>
      </c>
      <c r="I100" s="119" t="str">
        <f>IF(ISNUMBER(SEARCH("─",H100,1)),MAX($I$3:I99)+1,"")</f>
        <v/>
      </c>
      <c r="M100" s="192" t="str">
        <f t="shared" si="183"/>
        <v/>
      </c>
      <c r="N100" s="142" t="str">
        <f t="shared" si="184"/>
        <v/>
      </c>
      <c r="O100" s="102" t="str">
        <f>IF(P100="","",MAX($O$3:O99)+1)</f>
        <v/>
      </c>
      <c r="P100" s="103" t="str">
        <f>IF(LEN(INDEX(Dashboard!B$6:B$505,ROW(P100)-ROW(P$3),1))&lt;=1,"",TRIM(INDEX(Dashboard!B$6:B$505,ROW(P100)-ROW(P$3),1)))</f>
        <v/>
      </c>
      <c r="Q100" s="104" t="str">
        <f t="shared" si="185"/>
        <v/>
      </c>
      <c r="R100" s="104" t="str">
        <f>IF(LEN(INDEX(Dashboard!D$6:D$505,ROW(R100)-ROW(R$3),1))&lt;=1,"",INDEX(Dashboard!D$6:D$505,ROW(R100)-ROW(R$3),1))</f>
        <v/>
      </c>
      <c r="S100" s="104" t="str">
        <f>IF(LEN(INDEX(Dashboard!E$6:E$505,ROW(S100)-ROW(S$3),1))&lt;=1,"",INDEX(Dashboard!E$6:E$505,ROW(S100)-ROW(S$3),1))</f>
        <v/>
      </c>
      <c r="T100" s="104" t="str">
        <f t="shared" si="186"/>
        <v/>
      </c>
      <c r="U100" s="104" t="str">
        <f t="shared" si="187"/>
        <v/>
      </c>
      <c r="V100" s="104" t="str">
        <f t="shared" si="188"/>
        <v/>
      </c>
      <c r="W100" s="106" t="str">
        <f t="shared" si="181"/>
        <v/>
      </c>
      <c r="X100" s="106" t="str">
        <f t="shared" si="189"/>
        <v/>
      </c>
      <c r="Y100" s="106" t="str">
        <f t="shared" si="190"/>
        <v/>
      </c>
      <c r="Z100" s="106" t="str">
        <f t="shared" si="191"/>
        <v/>
      </c>
      <c r="AA100" s="106" t="str">
        <f t="shared" si="192"/>
        <v/>
      </c>
      <c r="AB100" s="106" t="str">
        <f t="shared" si="193"/>
        <v/>
      </c>
      <c r="AC100" s="106" t="str">
        <f t="shared" si="194"/>
        <v/>
      </c>
      <c r="AD100" s="106" t="str">
        <f t="shared" si="195"/>
        <v/>
      </c>
      <c r="AE100" s="106" t="str">
        <f t="shared" si="196"/>
        <v/>
      </c>
      <c r="AF100" s="106" t="str">
        <f t="shared" si="197"/>
        <v/>
      </c>
      <c r="AG100" s="106" t="str">
        <f t="shared" si="198"/>
        <v/>
      </c>
      <c r="AH100" s="106" t="str">
        <f t="shared" si="199"/>
        <v/>
      </c>
      <c r="AI100" s="106" t="str">
        <f t="shared" si="200"/>
        <v/>
      </c>
      <c r="AJ100" s="106" t="str">
        <f t="shared" si="201"/>
        <v/>
      </c>
      <c r="AK100" s="106" t="str">
        <f t="shared" si="202"/>
        <v/>
      </c>
      <c r="AL100" s="106" t="str">
        <f t="shared" si="203"/>
        <v/>
      </c>
      <c r="AM100" s="106" t="str">
        <f t="shared" si="204"/>
        <v/>
      </c>
      <c r="AN100" s="106" t="str">
        <f t="shared" si="205"/>
        <v/>
      </c>
      <c r="AO100" s="106" t="str">
        <f t="shared" si="206"/>
        <v/>
      </c>
      <c r="AP100" s="106" t="str">
        <f t="shared" si="207"/>
        <v/>
      </c>
      <c r="AQ100" s="106" t="str">
        <f t="shared" si="208"/>
        <v/>
      </c>
      <c r="AR100" s="106" t="str">
        <f t="shared" si="209"/>
        <v/>
      </c>
      <c r="AS100" s="106" t="str">
        <f t="shared" si="210"/>
        <v/>
      </c>
      <c r="AT100" s="106" t="str">
        <f t="shared" si="211"/>
        <v/>
      </c>
      <c r="AU100" s="106" t="str">
        <f t="shared" si="212"/>
        <v/>
      </c>
      <c r="AV100" s="106" t="str">
        <f t="shared" si="213"/>
        <v/>
      </c>
      <c r="AW100" s="106" t="str">
        <f t="shared" si="214"/>
        <v/>
      </c>
      <c r="AX100" s="106" t="str">
        <f t="shared" si="215"/>
        <v/>
      </c>
      <c r="AY100" s="106" t="str">
        <f t="shared" si="216"/>
        <v/>
      </c>
      <c r="AZ100" s="106" t="str">
        <f t="shared" si="217"/>
        <v/>
      </c>
      <c r="BA100" s="106" t="str">
        <f t="shared" si="218"/>
        <v/>
      </c>
      <c r="BB100" s="106" t="str">
        <f t="shared" si="219"/>
        <v/>
      </c>
      <c r="BC100" s="106" t="str">
        <f t="shared" si="220"/>
        <v/>
      </c>
      <c r="BD100" s="180" t="str">
        <f>IF(OR(P100="",BA100=""),"",IF(BB100="",MAX($BA$4:$BA$503)-BA100+1-COUNTIF($BA$4:BA100,BA100)/1000,INDEX($BD$4:$BD$503,BC100,1)-COUNTIF($BA$4:BA100,BA100)/1000000))</f>
        <v/>
      </c>
      <c r="BE100" s="181" t="str">
        <f t="shared" si="221"/>
        <v/>
      </c>
      <c r="BF100" s="181" t="str">
        <f>IFERROR(IF(BB100="",BD100-BE100*100,INDEX($BF$4:$BF$503,BC100,1)-COUNTIF($BA$4:BA100,BA100)/1000000),"")</f>
        <v/>
      </c>
      <c r="BG100" s="179" t="str">
        <f t="shared" si="222"/>
        <v/>
      </c>
      <c r="BI100" s="120" t="str">
        <f t="shared" si="228"/>
        <v/>
      </c>
      <c r="BJ100" s="121" t="str">
        <f t="shared" si="229"/>
        <v/>
      </c>
      <c r="BK100" s="122" t="str">
        <f t="shared" si="230"/>
        <v/>
      </c>
      <c r="BL100" s="122" t="str">
        <f t="shared" si="231"/>
        <v/>
      </c>
      <c r="BM100" s="122" t="str">
        <f t="shared" si="232"/>
        <v/>
      </c>
      <c r="BN100" s="122" t="str">
        <f t="shared" si="233"/>
        <v/>
      </c>
      <c r="BO100" s="122" t="str">
        <f t="shared" si="234"/>
        <v/>
      </c>
      <c r="BP100" s="123" t="str">
        <f t="shared" si="235"/>
        <v/>
      </c>
      <c r="BQ100" s="122" t="str">
        <f t="shared" si="236"/>
        <v/>
      </c>
      <c r="BR100" s="123" t="str">
        <f t="shared" si="237"/>
        <v/>
      </c>
      <c r="BS100" s="123" t="str">
        <f t="shared" si="238"/>
        <v/>
      </c>
      <c r="BU100" s="198" t="str">
        <f t="shared" si="223"/>
        <v>xxx</v>
      </c>
      <c r="BV100" s="193"/>
      <c r="BW100" s="193"/>
      <c r="BX100" s="193"/>
      <c r="BY100" s="193"/>
      <c r="BZ100" s="193"/>
      <c r="CA100" s="193"/>
      <c r="CB100" s="193"/>
      <c r="CC100" s="194"/>
      <c r="CD100" s="194"/>
      <c r="CE100" s="193"/>
      <c r="CF100" s="201">
        <f>IFERROR(IF(ISNUMBER(BV100), IF(ISNUMBER(MATCH(BV100,$BV$4:BV99,0)),INDEX($CF$4:CF99, MATCH(BV100,$BV$4:BV99,0),1),IF(AND(BR100="",INDEX($BR$4:$BR$503,BV100,1)=""),
IF(INDEX($BL$4:$BL$503,BV100,1)="",0,IFERROR(IF(INDEX($BR$4:$BR$503,BW100,1)="es",COUNTIF($BV$4:$BV$503,BW100),0),0)+IF(ISNUMBER(BV100),SUMIFS($CH$4:$CH$503,$BV$4:$BV$503,"&lt;&gt;"&amp;BV100,$BW$4:$BW$503,BV100),0)),0)),0),0)</f>
        <v>0</v>
      </c>
      <c r="CG100" s="193"/>
      <c r="CH100" s="193"/>
      <c r="CI100" s="193"/>
      <c r="CJ100" s="193"/>
      <c r="CK100" s="201">
        <f t="shared" si="182"/>
        <v>1</v>
      </c>
      <c r="CL100" s="193"/>
      <c r="CM100" s="193"/>
      <c r="CN100" s="193"/>
      <c r="CO100" s="193"/>
      <c r="CP100" s="193"/>
      <c r="CQ100" s="193"/>
      <c r="CR100" s="193"/>
      <c r="CT100" s="193"/>
      <c r="CU100" s="193"/>
      <c r="CV100" s="193"/>
      <c r="CW100" s="208"/>
      <c r="CX100" s="208"/>
      <c r="CY100" s="208"/>
      <c r="CZ100" s="208"/>
      <c r="DA100" s="193"/>
      <c r="DC100" s="133" t="str">
        <f>IF(MAX($DC$3:DC99)&lt;$I$2,MAX($DC$3:DC99)+1,"")</f>
        <v/>
      </c>
      <c r="DD100" s="131" t="str">
        <f t="shared" si="224"/>
        <v/>
      </c>
      <c r="DE100" s="131" t="str">
        <f t="shared" si="225"/>
        <v/>
      </c>
      <c r="DF100" s="134" t="str">
        <f t="shared" si="226"/>
        <v/>
      </c>
      <c r="DG100" s="132" t="str">
        <f t="shared" si="227"/>
        <v/>
      </c>
      <c r="DL100" s="107" t="str">
        <f>IF(DM100&lt;&gt;"",MAX($DL$3:DL99)+1,"")</f>
        <v/>
      </c>
      <c r="DM100" s="107" t="str">
        <f>IF(OR(INDEX(Photos!$B$3:$B$502,ROW(DM100)-ROW($DM$3),1)="", ISNUMBER(MATCH(INDEX(Photos!$B$3:$B$502,ROW(DM100)-ROW($DM$3),1),$BJ$4:$BJ$503,0))),"",INDEX(Photos!$B$3:$B$502,ROW(DM100)-ROW($DM$3),1) )</f>
        <v/>
      </c>
      <c r="DN100" s="107" t="str">
        <f t="shared" si="180"/>
        <v/>
      </c>
      <c r="DS100" s="112"/>
      <c r="DT100" s="112"/>
      <c r="DU100" s="111"/>
      <c r="DV100" s="111"/>
      <c r="DW100" s="145"/>
      <c r="DX100" s="111"/>
      <c r="DY100" s="111"/>
      <c r="DZ100" s="111"/>
      <c r="EA100" s="111"/>
      <c r="EB100" s="111"/>
    </row>
    <row r="101" spans="2:132" x14ac:dyDescent="0.25">
      <c r="B101" s="117" t="str">
        <f>IF(P101&lt;&gt;"",MAX(B$3:$B100)+1,"")</f>
        <v/>
      </c>
      <c r="C101" s="141" t="str">
        <f>IF(D101&lt;&gt;"",MAX(C$3:$C100)+1,"")</f>
        <v/>
      </c>
      <c r="D101" s="115" t="str">
        <f>IF(LEN(Q101)&gt;1,IF(ISNUMBER(MATCH(Q101&amp;" ─ "&amp;P101, $D$2:D100,0)),"",P101&amp;" ─ "&amp;Q101),"")</f>
        <v/>
      </c>
      <c r="E101" s="117" t="str">
        <f>IF(F101&lt;&gt;"",MAX($E$3:E100)+1,"")</f>
        <v/>
      </c>
      <c r="F101" s="116" t="str">
        <f>IF(LEN(T101)&gt;1,IF(ISNUMBER(MATCH(T101&amp;" ─ "&amp;P101, $F$2:F100,0)),"",P101&amp;" ─ "&amp;T101),"")</f>
        <v/>
      </c>
      <c r="G101" s="93">
        <v>98</v>
      </c>
      <c r="H101" s="118" t="str">
        <f t="shared" si="239"/>
        <v/>
      </c>
      <c r="I101" s="119" t="str">
        <f>IF(ISNUMBER(SEARCH("─",H101,1)),MAX($I$3:I100)+1,"")</f>
        <v/>
      </c>
      <c r="M101" s="192" t="str">
        <f t="shared" si="183"/>
        <v/>
      </c>
      <c r="N101" s="142" t="str">
        <f t="shared" si="184"/>
        <v/>
      </c>
      <c r="O101" s="102" t="str">
        <f>IF(P101="","",MAX($O$3:O100)+1)</f>
        <v/>
      </c>
      <c r="P101" s="103" t="str">
        <f>IF(LEN(INDEX(Dashboard!B$6:B$505,ROW(P101)-ROW(P$3),1))&lt;=1,"",TRIM(INDEX(Dashboard!B$6:B$505,ROW(P101)-ROW(P$3),1)))</f>
        <v/>
      </c>
      <c r="Q101" s="104" t="str">
        <f t="shared" si="185"/>
        <v/>
      </c>
      <c r="R101" s="104" t="str">
        <f>IF(LEN(INDEX(Dashboard!D$6:D$505,ROW(R101)-ROW(R$3),1))&lt;=1,"",INDEX(Dashboard!D$6:D$505,ROW(R101)-ROW(R$3),1))</f>
        <v/>
      </c>
      <c r="S101" s="104" t="str">
        <f>IF(LEN(INDEX(Dashboard!E$6:E$505,ROW(S101)-ROW(S$3),1))&lt;=1,"",INDEX(Dashboard!E$6:E$505,ROW(S101)-ROW(S$3),1))</f>
        <v/>
      </c>
      <c r="T101" s="104" t="str">
        <f t="shared" si="186"/>
        <v/>
      </c>
      <c r="U101" s="104" t="str">
        <f t="shared" si="187"/>
        <v/>
      </c>
      <c r="V101" s="104" t="str">
        <f t="shared" si="188"/>
        <v/>
      </c>
      <c r="W101" s="106" t="str">
        <f t="shared" si="181"/>
        <v/>
      </c>
      <c r="X101" s="106" t="str">
        <f t="shared" si="189"/>
        <v/>
      </c>
      <c r="Y101" s="106" t="str">
        <f t="shared" si="190"/>
        <v/>
      </c>
      <c r="Z101" s="106" t="str">
        <f t="shared" si="191"/>
        <v/>
      </c>
      <c r="AA101" s="106" t="str">
        <f t="shared" si="192"/>
        <v/>
      </c>
      <c r="AB101" s="106" t="str">
        <f t="shared" si="193"/>
        <v/>
      </c>
      <c r="AC101" s="106" t="str">
        <f t="shared" si="194"/>
        <v/>
      </c>
      <c r="AD101" s="106" t="str">
        <f t="shared" si="195"/>
        <v/>
      </c>
      <c r="AE101" s="106" t="str">
        <f t="shared" si="196"/>
        <v/>
      </c>
      <c r="AF101" s="106" t="str">
        <f t="shared" si="197"/>
        <v/>
      </c>
      <c r="AG101" s="106" t="str">
        <f t="shared" si="198"/>
        <v/>
      </c>
      <c r="AH101" s="106" t="str">
        <f t="shared" si="199"/>
        <v/>
      </c>
      <c r="AI101" s="106" t="str">
        <f t="shared" si="200"/>
        <v/>
      </c>
      <c r="AJ101" s="106" t="str">
        <f t="shared" si="201"/>
        <v/>
      </c>
      <c r="AK101" s="106" t="str">
        <f t="shared" si="202"/>
        <v/>
      </c>
      <c r="AL101" s="106" t="str">
        <f t="shared" si="203"/>
        <v/>
      </c>
      <c r="AM101" s="106" t="str">
        <f t="shared" si="204"/>
        <v/>
      </c>
      <c r="AN101" s="106" t="str">
        <f t="shared" si="205"/>
        <v/>
      </c>
      <c r="AO101" s="106" t="str">
        <f t="shared" si="206"/>
        <v/>
      </c>
      <c r="AP101" s="106" t="str">
        <f t="shared" si="207"/>
        <v/>
      </c>
      <c r="AQ101" s="106" t="str">
        <f t="shared" si="208"/>
        <v/>
      </c>
      <c r="AR101" s="106" t="str">
        <f t="shared" si="209"/>
        <v/>
      </c>
      <c r="AS101" s="106" t="str">
        <f t="shared" si="210"/>
        <v/>
      </c>
      <c r="AT101" s="106" t="str">
        <f t="shared" si="211"/>
        <v/>
      </c>
      <c r="AU101" s="106" t="str">
        <f t="shared" si="212"/>
        <v/>
      </c>
      <c r="AV101" s="106" t="str">
        <f t="shared" si="213"/>
        <v/>
      </c>
      <c r="AW101" s="106" t="str">
        <f t="shared" si="214"/>
        <v/>
      </c>
      <c r="AX101" s="106" t="str">
        <f t="shared" si="215"/>
        <v/>
      </c>
      <c r="AY101" s="106" t="str">
        <f t="shared" si="216"/>
        <v/>
      </c>
      <c r="AZ101" s="106" t="str">
        <f t="shared" si="217"/>
        <v/>
      </c>
      <c r="BA101" s="106" t="str">
        <f t="shared" si="218"/>
        <v/>
      </c>
      <c r="BB101" s="106" t="str">
        <f t="shared" si="219"/>
        <v/>
      </c>
      <c r="BC101" s="106" t="str">
        <f t="shared" si="220"/>
        <v/>
      </c>
      <c r="BD101" s="180" t="str">
        <f>IF(OR(P101="",BA101=""),"",IF(BB101="",MAX($BA$4:$BA$503)-BA101+1-COUNTIF($BA$4:BA101,BA101)/1000,INDEX($BD$4:$BD$503,BC101,1)-COUNTIF($BA$4:BA101,BA101)/1000000))</f>
        <v/>
      </c>
      <c r="BE101" s="181" t="str">
        <f t="shared" si="221"/>
        <v/>
      </c>
      <c r="BF101" s="181" t="str">
        <f>IFERROR(IF(BB101="",BD101-BE101*100,INDEX($BF$4:$BF$503,BC101,1)-COUNTIF($BA$4:BA101,BA101)/1000000),"")</f>
        <v/>
      </c>
      <c r="BG101" s="179" t="str">
        <f t="shared" si="222"/>
        <v/>
      </c>
      <c r="BI101" s="120" t="str">
        <f t="shared" si="228"/>
        <v/>
      </c>
      <c r="BJ101" s="121" t="str">
        <f t="shared" si="229"/>
        <v/>
      </c>
      <c r="BK101" s="122" t="str">
        <f t="shared" si="230"/>
        <v/>
      </c>
      <c r="BL101" s="122" t="str">
        <f t="shared" si="231"/>
        <v/>
      </c>
      <c r="BM101" s="122" t="str">
        <f t="shared" si="232"/>
        <v/>
      </c>
      <c r="BN101" s="122" t="str">
        <f t="shared" si="233"/>
        <v/>
      </c>
      <c r="BO101" s="122" t="str">
        <f t="shared" si="234"/>
        <v/>
      </c>
      <c r="BP101" s="123" t="str">
        <f t="shared" si="235"/>
        <v/>
      </c>
      <c r="BQ101" s="122" t="str">
        <f t="shared" si="236"/>
        <v/>
      </c>
      <c r="BR101" s="123" t="str">
        <f t="shared" si="237"/>
        <v/>
      </c>
      <c r="BS101" s="123" t="str">
        <f t="shared" si="238"/>
        <v/>
      </c>
      <c r="BU101" s="198" t="str">
        <f t="shared" si="223"/>
        <v>xxx</v>
      </c>
      <c r="BV101" s="193"/>
      <c r="BW101" s="193"/>
      <c r="BX101" s="193"/>
      <c r="BY101" s="193"/>
      <c r="BZ101" s="193"/>
      <c r="CA101" s="193"/>
      <c r="CB101" s="193"/>
      <c r="CC101" s="194"/>
      <c r="CD101" s="194"/>
      <c r="CE101" s="193"/>
      <c r="CF101" s="201">
        <f>IFERROR(IF(ISNUMBER(BV101), IF(ISNUMBER(MATCH(BV101,$BV$4:BV100,0)),INDEX($CF$4:CF100, MATCH(BV101,$BV$4:BV100,0),1),IF(AND(BR101="",INDEX($BR$4:$BR$503,BV101,1)=""),
IF(INDEX($BL$4:$BL$503,BV101,1)="",0,IFERROR(IF(INDEX($BR$4:$BR$503,BW101,1)="es",COUNTIF($BV$4:$BV$503,BW101),0),0)+IF(ISNUMBER(BV101),SUMIFS($CH$4:$CH$503,$BV$4:$BV$503,"&lt;&gt;"&amp;BV101,$BW$4:$BW$503,BV101),0)),0)),0),0)</f>
        <v>0</v>
      </c>
      <c r="CG101" s="193"/>
      <c r="CH101" s="193"/>
      <c r="CI101" s="193"/>
      <c r="CJ101" s="193"/>
      <c r="CK101" s="201">
        <f t="shared" si="182"/>
        <v>1</v>
      </c>
      <c r="CL101" s="193"/>
      <c r="CM101" s="193"/>
      <c r="CN101" s="193"/>
      <c r="CO101" s="193"/>
      <c r="CP101" s="193"/>
      <c r="CQ101" s="193"/>
      <c r="CR101" s="193"/>
      <c r="CT101" s="193"/>
      <c r="CU101" s="193"/>
      <c r="CV101" s="193"/>
      <c r="CW101" s="208"/>
      <c r="CX101" s="208"/>
      <c r="CY101" s="208"/>
      <c r="CZ101" s="208"/>
      <c r="DA101" s="193"/>
      <c r="DC101" s="133" t="str">
        <f>IF(MAX($DC$3:DC100)&lt;$I$2,MAX($DC$3:DC100)+1,"")</f>
        <v/>
      </c>
      <c r="DD101" s="131" t="str">
        <f t="shared" si="224"/>
        <v/>
      </c>
      <c r="DE101" s="131" t="str">
        <f t="shared" si="225"/>
        <v/>
      </c>
      <c r="DF101" s="134" t="str">
        <f t="shared" si="226"/>
        <v/>
      </c>
      <c r="DG101" s="132" t="str">
        <f t="shared" si="227"/>
        <v/>
      </c>
      <c r="DL101" s="107" t="str">
        <f>IF(DM101&lt;&gt;"",MAX($DL$3:DL100)+1,"")</f>
        <v/>
      </c>
      <c r="DM101" s="107" t="str">
        <f>IF(OR(INDEX(Photos!$B$3:$B$502,ROW(DM101)-ROW($DM$3),1)="", ISNUMBER(MATCH(INDEX(Photos!$B$3:$B$502,ROW(DM101)-ROW($DM$3),1),$BJ$4:$BJ$503,0))),"",INDEX(Photos!$B$3:$B$502,ROW(DM101)-ROW($DM$3),1) )</f>
        <v/>
      </c>
      <c r="DN101" s="107" t="str">
        <f t="shared" si="180"/>
        <v/>
      </c>
      <c r="DS101" s="112"/>
      <c r="DT101" s="112"/>
      <c r="DU101" s="111"/>
      <c r="DV101" s="111"/>
      <c r="DW101" s="145"/>
      <c r="DX101" s="111"/>
      <c r="DY101" s="111"/>
      <c r="DZ101" s="111"/>
      <c r="EA101" s="111"/>
      <c r="EB101" s="111"/>
    </row>
    <row r="102" spans="2:132" x14ac:dyDescent="0.25">
      <c r="B102" s="117" t="str">
        <f>IF(P102&lt;&gt;"",MAX(B$3:$B101)+1,"")</f>
        <v/>
      </c>
      <c r="C102" s="141" t="str">
        <f>IF(D102&lt;&gt;"",MAX(C$3:$C101)+1,"")</f>
        <v/>
      </c>
      <c r="D102" s="115" t="str">
        <f>IF(LEN(Q102)&gt;1,IF(ISNUMBER(MATCH(Q102&amp;" ─ "&amp;P102, $D$2:D101,0)),"",P102&amp;" ─ "&amp;Q102),"")</f>
        <v/>
      </c>
      <c r="E102" s="117" t="str">
        <f>IF(F102&lt;&gt;"",MAX($E$3:E101)+1,"")</f>
        <v/>
      </c>
      <c r="F102" s="116" t="str">
        <f>IF(LEN(T102)&gt;1,IF(ISNUMBER(MATCH(T102&amp;" ─ "&amp;P102, $F$2:F101,0)),"",P102&amp;" ─ "&amp;T102),"")</f>
        <v/>
      </c>
      <c r="G102" s="93">
        <v>99</v>
      </c>
      <c r="H102" s="118" t="str">
        <f t="shared" si="239"/>
        <v/>
      </c>
      <c r="I102" s="119" t="str">
        <f>IF(ISNUMBER(SEARCH("─",H102,1)),MAX($I$3:I101)+1,"")</f>
        <v/>
      </c>
      <c r="M102" s="192" t="str">
        <f t="shared" si="183"/>
        <v/>
      </c>
      <c r="N102" s="142" t="str">
        <f t="shared" si="184"/>
        <v/>
      </c>
      <c r="O102" s="102" t="str">
        <f>IF(P102="","",MAX($O$3:O101)+1)</f>
        <v/>
      </c>
      <c r="P102" s="103" t="str">
        <f>IF(LEN(INDEX(Dashboard!B$6:B$505,ROW(P102)-ROW(P$3),1))&lt;=1,"",TRIM(INDEX(Dashboard!B$6:B$505,ROW(P102)-ROW(P$3),1)))</f>
        <v/>
      </c>
      <c r="Q102" s="104" t="str">
        <f t="shared" si="185"/>
        <v/>
      </c>
      <c r="R102" s="104" t="str">
        <f>IF(LEN(INDEX(Dashboard!D$6:D$505,ROW(R102)-ROW(R$3),1))&lt;=1,"",INDEX(Dashboard!D$6:D$505,ROW(R102)-ROW(R$3),1))</f>
        <v/>
      </c>
      <c r="S102" s="104" t="str">
        <f>IF(LEN(INDEX(Dashboard!E$6:E$505,ROW(S102)-ROW(S$3),1))&lt;=1,"",INDEX(Dashboard!E$6:E$505,ROW(S102)-ROW(S$3),1))</f>
        <v/>
      </c>
      <c r="T102" s="104" t="str">
        <f t="shared" si="186"/>
        <v/>
      </c>
      <c r="U102" s="104" t="str">
        <f t="shared" si="187"/>
        <v/>
      </c>
      <c r="V102" s="104" t="str">
        <f t="shared" si="188"/>
        <v/>
      </c>
      <c r="W102" s="106" t="str">
        <f t="shared" si="181"/>
        <v/>
      </c>
      <c r="X102" s="106" t="str">
        <f t="shared" si="189"/>
        <v/>
      </c>
      <c r="Y102" s="106" t="str">
        <f t="shared" si="190"/>
        <v/>
      </c>
      <c r="Z102" s="106" t="str">
        <f t="shared" si="191"/>
        <v/>
      </c>
      <c r="AA102" s="106" t="str">
        <f t="shared" si="192"/>
        <v/>
      </c>
      <c r="AB102" s="106" t="str">
        <f t="shared" si="193"/>
        <v/>
      </c>
      <c r="AC102" s="106" t="str">
        <f t="shared" si="194"/>
        <v/>
      </c>
      <c r="AD102" s="106" t="str">
        <f t="shared" si="195"/>
        <v/>
      </c>
      <c r="AE102" s="106" t="str">
        <f t="shared" si="196"/>
        <v/>
      </c>
      <c r="AF102" s="106" t="str">
        <f t="shared" si="197"/>
        <v/>
      </c>
      <c r="AG102" s="106" t="str">
        <f t="shared" si="198"/>
        <v/>
      </c>
      <c r="AH102" s="106" t="str">
        <f t="shared" si="199"/>
        <v/>
      </c>
      <c r="AI102" s="106" t="str">
        <f t="shared" si="200"/>
        <v/>
      </c>
      <c r="AJ102" s="106" t="str">
        <f t="shared" si="201"/>
        <v/>
      </c>
      <c r="AK102" s="106" t="str">
        <f t="shared" si="202"/>
        <v/>
      </c>
      <c r="AL102" s="106" t="str">
        <f t="shared" si="203"/>
        <v/>
      </c>
      <c r="AM102" s="106" t="str">
        <f t="shared" si="204"/>
        <v/>
      </c>
      <c r="AN102" s="106" t="str">
        <f t="shared" si="205"/>
        <v/>
      </c>
      <c r="AO102" s="106" t="str">
        <f t="shared" si="206"/>
        <v/>
      </c>
      <c r="AP102" s="106" t="str">
        <f t="shared" si="207"/>
        <v/>
      </c>
      <c r="AQ102" s="106" t="str">
        <f t="shared" si="208"/>
        <v/>
      </c>
      <c r="AR102" s="106" t="str">
        <f t="shared" si="209"/>
        <v/>
      </c>
      <c r="AS102" s="106" t="str">
        <f t="shared" si="210"/>
        <v/>
      </c>
      <c r="AT102" s="106" t="str">
        <f t="shared" si="211"/>
        <v/>
      </c>
      <c r="AU102" s="106" t="str">
        <f t="shared" si="212"/>
        <v/>
      </c>
      <c r="AV102" s="106" t="str">
        <f t="shared" si="213"/>
        <v/>
      </c>
      <c r="AW102" s="106" t="str">
        <f t="shared" si="214"/>
        <v/>
      </c>
      <c r="AX102" s="106" t="str">
        <f t="shared" si="215"/>
        <v/>
      </c>
      <c r="AY102" s="106" t="str">
        <f t="shared" si="216"/>
        <v/>
      </c>
      <c r="AZ102" s="106" t="str">
        <f t="shared" si="217"/>
        <v/>
      </c>
      <c r="BA102" s="106" t="str">
        <f t="shared" si="218"/>
        <v/>
      </c>
      <c r="BB102" s="106" t="str">
        <f t="shared" si="219"/>
        <v/>
      </c>
      <c r="BC102" s="106" t="str">
        <f t="shared" si="220"/>
        <v/>
      </c>
      <c r="BD102" s="180" t="str">
        <f>IF(OR(P102="",BA102=""),"",IF(BB102="",MAX($BA$4:$BA$503)-BA102+1-COUNTIF($BA$4:BA102,BA102)/1000,INDEX($BD$4:$BD$503,BC102,1)-COUNTIF($BA$4:BA102,BA102)/1000000))</f>
        <v/>
      </c>
      <c r="BE102" s="181" t="str">
        <f t="shared" si="221"/>
        <v/>
      </c>
      <c r="BF102" s="181" t="str">
        <f>IFERROR(IF(BB102="",BD102-BE102*100,INDEX($BF$4:$BF$503,BC102,1)-COUNTIF($BA$4:BA102,BA102)/1000000),"")</f>
        <v/>
      </c>
      <c r="BG102" s="179" t="str">
        <f t="shared" si="222"/>
        <v/>
      </c>
      <c r="BI102" s="120" t="str">
        <f t="shared" si="228"/>
        <v/>
      </c>
      <c r="BJ102" s="121" t="str">
        <f t="shared" si="229"/>
        <v/>
      </c>
      <c r="BK102" s="122" t="str">
        <f t="shared" si="230"/>
        <v/>
      </c>
      <c r="BL102" s="122" t="str">
        <f t="shared" si="231"/>
        <v/>
      </c>
      <c r="BM102" s="122" t="str">
        <f t="shared" si="232"/>
        <v/>
      </c>
      <c r="BN102" s="122" t="str">
        <f t="shared" si="233"/>
        <v/>
      </c>
      <c r="BO102" s="122" t="str">
        <f t="shared" si="234"/>
        <v/>
      </c>
      <c r="BP102" s="123" t="str">
        <f t="shared" si="235"/>
        <v/>
      </c>
      <c r="BQ102" s="122" t="str">
        <f t="shared" si="236"/>
        <v/>
      </c>
      <c r="BR102" s="123" t="str">
        <f t="shared" si="237"/>
        <v/>
      </c>
      <c r="BS102" s="123" t="str">
        <f t="shared" si="238"/>
        <v/>
      </c>
      <c r="BU102" s="198" t="str">
        <f t="shared" si="223"/>
        <v>xxx</v>
      </c>
      <c r="BV102" s="193"/>
      <c r="BW102" s="193"/>
      <c r="BX102" s="193"/>
      <c r="BY102" s="193"/>
      <c r="BZ102" s="193"/>
      <c r="CA102" s="193"/>
      <c r="CB102" s="193"/>
      <c r="CC102" s="194"/>
      <c r="CD102" s="194"/>
      <c r="CE102" s="193"/>
      <c r="CF102" s="201">
        <f>IFERROR(IF(ISNUMBER(BV102), IF(ISNUMBER(MATCH(BV102,$BV$4:BV101,0)),INDEX($CF$4:CF101, MATCH(BV102,$BV$4:BV101,0),1),IF(AND(BR102="",INDEX($BR$4:$BR$503,BV102,1)=""),
IF(INDEX($BL$4:$BL$503,BV102,1)="",0,IFERROR(IF(INDEX($BR$4:$BR$503,BW102,1)="es",COUNTIF($BV$4:$BV$503,BW102),0),0)+IF(ISNUMBER(BV102),SUMIFS($CH$4:$CH$503,$BV$4:$BV$503,"&lt;&gt;"&amp;BV102,$BW$4:$BW$503,BV102),0)),0)),0),0)</f>
        <v>0</v>
      </c>
      <c r="CG102" s="193"/>
      <c r="CH102" s="193"/>
      <c r="CI102" s="193"/>
      <c r="CJ102" s="193"/>
      <c r="CK102" s="201">
        <f t="shared" si="182"/>
        <v>1</v>
      </c>
      <c r="CL102" s="193"/>
      <c r="CM102" s="193"/>
      <c r="CN102" s="193"/>
      <c r="CO102" s="193"/>
      <c r="CP102" s="193"/>
      <c r="CQ102" s="193"/>
      <c r="CR102" s="193"/>
      <c r="CT102" s="193"/>
      <c r="CU102" s="193"/>
      <c r="CV102" s="193"/>
      <c r="CW102" s="208"/>
      <c r="CX102" s="208"/>
      <c r="CY102" s="208"/>
      <c r="CZ102" s="208"/>
      <c r="DA102" s="193"/>
      <c r="DC102" s="133" t="str">
        <f>IF(MAX($DC$3:DC101)&lt;$I$2,MAX($DC$3:DC101)+1,"")</f>
        <v/>
      </c>
      <c r="DD102" s="131" t="str">
        <f t="shared" si="224"/>
        <v/>
      </c>
      <c r="DE102" s="131" t="str">
        <f t="shared" si="225"/>
        <v/>
      </c>
      <c r="DF102" s="134" t="str">
        <f t="shared" si="226"/>
        <v/>
      </c>
      <c r="DG102" s="132" t="str">
        <f t="shared" si="227"/>
        <v/>
      </c>
      <c r="DL102" s="107" t="str">
        <f>IF(DM102&lt;&gt;"",MAX($DL$3:DL101)+1,"")</f>
        <v/>
      </c>
      <c r="DM102" s="107" t="str">
        <f>IF(OR(INDEX(Photos!$B$3:$B$502,ROW(DM102)-ROW($DM$3),1)="", ISNUMBER(MATCH(INDEX(Photos!$B$3:$B$502,ROW(DM102)-ROW($DM$3),1),$BJ$4:$BJ$503,0))),"",INDEX(Photos!$B$3:$B$502,ROW(DM102)-ROW($DM$3),1) )</f>
        <v/>
      </c>
      <c r="DN102" s="107" t="str">
        <f t="shared" si="180"/>
        <v/>
      </c>
      <c r="DS102" s="112"/>
      <c r="DT102" s="112"/>
      <c r="DU102" s="111"/>
      <c r="DV102" s="111"/>
      <c r="DW102" s="145"/>
      <c r="DX102" s="111"/>
      <c r="DY102" s="111"/>
      <c r="DZ102" s="111"/>
      <c r="EA102" s="111"/>
      <c r="EB102" s="111"/>
    </row>
    <row r="103" spans="2:132" x14ac:dyDescent="0.25">
      <c r="B103" s="117" t="str">
        <f>IF(P103&lt;&gt;"",MAX(B$3:$B102)+1,"")</f>
        <v/>
      </c>
      <c r="C103" s="141" t="str">
        <f>IF(D103&lt;&gt;"",MAX(C$3:$C102)+1,"")</f>
        <v/>
      </c>
      <c r="D103" s="115" t="str">
        <f>IF(LEN(Q103)&gt;1,IF(ISNUMBER(MATCH(Q103&amp;" ─ "&amp;P103, $D$2:D102,0)),"",P103&amp;" ─ "&amp;Q103),"")</f>
        <v/>
      </c>
      <c r="E103" s="117" t="str">
        <f>IF(F103&lt;&gt;"",MAX($E$3:E102)+1,"")</f>
        <v/>
      </c>
      <c r="F103" s="116" t="str">
        <f>IF(LEN(T103)&gt;1,IF(ISNUMBER(MATCH(T103&amp;" ─ "&amp;P103, $F$2:F102,0)),"",P103&amp;" ─ "&amp;T103),"")</f>
        <v/>
      </c>
      <c r="G103" s="93">
        <v>100</v>
      </c>
      <c r="H103" s="118" t="str">
        <f t="shared" si="239"/>
        <v/>
      </c>
      <c r="I103" s="119" t="str">
        <f>IF(ISNUMBER(SEARCH("─",H103,1)),MAX($I$3:I102)+1,"")</f>
        <v/>
      </c>
      <c r="M103" s="192" t="str">
        <f t="shared" si="183"/>
        <v/>
      </c>
      <c r="N103" s="142" t="str">
        <f t="shared" si="184"/>
        <v/>
      </c>
      <c r="O103" s="102" t="str">
        <f>IF(P103="","",MAX($O$3:O102)+1)</f>
        <v/>
      </c>
      <c r="P103" s="103" t="str">
        <f>IF(LEN(INDEX(Dashboard!B$6:B$505,ROW(P103)-ROW(P$3),1))&lt;=1,"",TRIM(INDEX(Dashboard!B$6:B$505,ROW(P103)-ROW(P$3),1)))</f>
        <v/>
      </c>
      <c r="Q103" s="104" t="str">
        <f t="shared" si="185"/>
        <v/>
      </c>
      <c r="R103" s="104" t="str">
        <f>IF(LEN(INDEX(Dashboard!D$6:D$505,ROW(R103)-ROW(R$3),1))&lt;=1,"",INDEX(Dashboard!D$6:D$505,ROW(R103)-ROW(R$3),1))</f>
        <v/>
      </c>
      <c r="S103" s="104" t="str">
        <f>IF(LEN(INDEX(Dashboard!E$6:E$505,ROW(S103)-ROW(S$3),1))&lt;=1,"",INDEX(Dashboard!E$6:E$505,ROW(S103)-ROW(S$3),1))</f>
        <v/>
      </c>
      <c r="T103" s="104" t="str">
        <f t="shared" si="186"/>
        <v/>
      </c>
      <c r="U103" s="104" t="str">
        <f t="shared" si="187"/>
        <v/>
      </c>
      <c r="V103" s="104" t="str">
        <f t="shared" si="188"/>
        <v/>
      </c>
      <c r="W103" s="106" t="str">
        <f t="shared" si="181"/>
        <v/>
      </c>
      <c r="X103" s="106" t="str">
        <f t="shared" si="189"/>
        <v/>
      </c>
      <c r="Y103" s="106" t="str">
        <f t="shared" si="190"/>
        <v/>
      </c>
      <c r="Z103" s="106" t="str">
        <f t="shared" si="191"/>
        <v/>
      </c>
      <c r="AA103" s="106" t="str">
        <f t="shared" si="192"/>
        <v/>
      </c>
      <c r="AB103" s="106" t="str">
        <f t="shared" si="193"/>
        <v/>
      </c>
      <c r="AC103" s="106" t="str">
        <f t="shared" si="194"/>
        <v/>
      </c>
      <c r="AD103" s="106" t="str">
        <f t="shared" si="195"/>
        <v/>
      </c>
      <c r="AE103" s="106" t="str">
        <f t="shared" si="196"/>
        <v/>
      </c>
      <c r="AF103" s="106" t="str">
        <f t="shared" si="197"/>
        <v/>
      </c>
      <c r="AG103" s="106" t="str">
        <f t="shared" si="198"/>
        <v/>
      </c>
      <c r="AH103" s="106" t="str">
        <f t="shared" si="199"/>
        <v/>
      </c>
      <c r="AI103" s="106" t="str">
        <f t="shared" si="200"/>
        <v/>
      </c>
      <c r="AJ103" s="106" t="str">
        <f t="shared" si="201"/>
        <v/>
      </c>
      <c r="AK103" s="106" t="str">
        <f t="shared" si="202"/>
        <v/>
      </c>
      <c r="AL103" s="106" t="str">
        <f t="shared" si="203"/>
        <v/>
      </c>
      <c r="AM103" s="106" t="str">
        <f t="shared" si="204"/>
        <v/>
      </c>
      <c r="AN103" s="106" t="str">
        <f t="shared" si="205"/>
        <v/>
      </c>
      <c r="AO103" s="106" t="str">
        <f t="shared" si="206"/>
        <v/>
      </c>
      <c r="AP103" s="106" t="str">
        <f t="shared" si="207"/>
        <v/>
      </c>
      <c r="AQ103" s="106" t="str">
        <f t="shared" si="208"/>
        <v/>
      </c>
      <c r="AR103" s="106" t="str">
        <f t="shared" si="209"/>
        <v/>
      </c>
      <c r="AS103" s="106" t="str">
        <f t="shared" si="210"/>
        <v/>
      </c>
      <c r="AT103" s="106" t="str">
        <f t="shared" si="211"/>
        <v/>
      </c>
      <c r="AU103" s="106" t="str">
        <f t="shared" si="212"/>
        <v/>
      </c>
      <c r="AV103" s="106" t="str">
        <f t="shared" si="213"/>
        <v/>
      </c>
      <c r="AW103" s="106" t="str">
        <f t="shared" si="214"/>
        <v/>
      </c>
      <c r="AX103" s="106" t="str">
        <f t="shared" si="215"/>
        <v/>
      </c>
      <c r="AY103" s="106" t="str">
        <f t="shared" si="216"/>
        <v/>
      </c>
      <c r="AZ103" s="106" t="str">
        <f t="shared" si="217"/>
        <v/>
      </c>
      <c r="BA103" s="106" t="str">
        <f t="shared" si="218"/>
        <v/>
      </c>
      <c r="BB103" s="106" t="str">
        <f t="shared" si="219"/>
        <v/>
      </c>
      <c r="BC103" s="106" t="str">
        <f t="shared" si="220"/>
        <v/>
      </c>
      <c r="BD103" s="180" t="str">
        <f>IF(OR(P103="",BA103=""),"",IF(BB103="",MAX($BA$4:$BA$503)-BA103+1-COUNTIF($BA$4:BA103,BA103)/1000,INDEX($BD$4:$BD$503,BC103,1)-COUNTIF($BA$4:BA103,BA103)/1000000))</f>
        <v/>
      </c>
      <c r="BE103" s="181" t="str">
        <f t="shared" si="221"/>
        <v/>
      </c>
      <c r="BF103" s="181" t="str">
        <f>IFERROR(IF(BB103="",BD103-BE103*100,INDEX($BF$4:$BF$503,BC103,1)-COUNTIF($BA$4:BA103,BA103)/1000000),"")</f>
        <v/>
      </c>
      <c r="BG103" s="179" t="str">
        <f t="shared" si="222"/>
        <v/>
      </c>
      <c r="BI103" s="120" t="str">
        <f t="shared" si="228"/>
        <v/>
      </c>
      <c r="BJ103" s="121" t="str">
        <f t="shared" si="229"/>
        <v/>
      </c>
      <c r="BK103" s="122" t="str">
        <f t="shared" si="230"/>
        <v/>
      </c>
      <c r="BL103" s="122" t="str">
        <f t="shared" si="231"/>
        <v/>
      </c>
      <c r="BM103" s="122" t="str">
        <f t="shared" si="232"/>
        <v/>
      </c>
      <c r="BN103" s="122" t="str">
        <f t="shared" si="233"/>
        <v/>
      </c>
      <c r="BO103" s="122" t="str">
        <f t="shared" si="234"/>
        <v/>
      </c>
      <c r="BP103" s="123" t="str">
        <f t="shared" si="235"/>
        <v/>
      </c>
      <c r="BQ103" s="122" t="str">
        <f t="shared" si="236"/>
        <v/>
      </c>
      <c r="BR103" s="123" t="str">
        <f t="shared" si="237"/>
        <v/>
      </c>
      <c r="BS103" s="123" t="str">
        <f t="shared" si="238"/>
        <v/>
      </c>
      <c r="BU103" s="198" t="str">
        <f t="shared" si="223"/>
        <v>xxx</v>
      </c>
      <c r="BV103" s="193"/>
      <c r="BW103" s="193"/>
      <c r="BX103" s="193"/>
      <c r="BY103" s="193"/>
      <c r="BZ103" s="193"/>
      <c r="CA103" s="193"/>
      <c r="CB103" s="193"/>
      <c r="CC103" s="194"/>
      <c r="CD103" s="194"/>
      <c r="CE103" s="193"/>
      <c r="CF103" s="201">
        <f>IFERROR(IF(ISNUMBER(BV103), IF(ISNUMBER(MATCH(BV103,$BV$4:BV102,0)),INDEX($CF$4:CF102, MATCH(BV103,$BV$4:BV102,0),1),IF(AND(BR103="",INDEX($BR$4:$BR$503,BV103,1)=""),
IF(INDEX($BL$4:$BL$503,BV103,1)="",0,IFERROR(IF(INDEX($BR$4:$BR$503,BW103,1)="es",COUNTIF($BV$4:$BV$503,BW103),0),0)+IF(ISNUMBER(BV103),SUMIFS($CH$4:$CH$503,$BV$4:$BV$503,"&lt;&gt;"&amp;BV103,$BW$4:$BW$503,BV103),0)),0)),0),0)</f>
        <v>0</v>
      </c>
      <c r="CG103" s="193"/>
      <c r="CH103" s="193"/>
      <c r="CI103" s="193"/>
      <c r="CJ103" s="193"/>
      <c r="CK103" s="201">
        <f t="shared" si="182"/>
        <v>1</v>
      </c>
      <c r="CL103" s="193"/>
      <c r="CM103" s="193"/>
      <c r="CN103" s="193"/>
      <c r="CO103" s="193"/>
      <c r="CP103" s="193"/>
      <c r="CQ103" s="193"/>
      <c r="CR103" s="193"/>
      <c r="CT103" s="193"/>
      <c r="CU103" s="193"/>
      <c r="CV103" s="193"/>
      <c r="CW103" s="208"/>
      <c r="CX103" s="208"/>
      <c r="CY103" s="208"/>
      <c r="CZ103" s="208"/>
      <c r="DA103" s="193"/>
      <c r="DC103" s="133" t="str">
        <f>IF(MAX($DC$3:DC102)&lt;$I$2,MAX($DC$3:DC102)+1,"")</f>
        <v/>
      </c>
      <c r="DD103" s="131" t="str">
        <f t="shared" si="224"/>
        <v/>
      </c>
      <c r="DE103" s="131" t="str">
        <f t="shared" si="225"/>
        <v/>
      </c>
      <c r="DF103" s="134" t="str">
        <f t="shared" si="226"/>
        <v/>
      </c>
      <c r="DG103" s="132" t="str">
        <f t="shared" si="227"/>
        <v/>
      </c>
      <c r="DL103" s="107" t="str">
        <f>IF(DM103&lt;&gt;"",MAX($DL$3:DL102)+1,"")</f>
        <v/>
      </c>
      <c r="DM103" s="107" t="str">
        <f>IF(OR(INDEX(Photos!$B$3:$B$502,ROW(DM103)-ROW($DM$3),1)="", ISNUMBER(MATCH(INDEX(Photos!$B$3:$B$502,ROW(DM103)-ROW($DM$3),1),$BJ$4:$BJ$503,0))),"",INDEX(Photos!$B$3:$B$502,ROW(DM103)-ROW($DM$3),1) )</f>
        <v/>
      </c>
      <c r="DN103" s="107" t="str">
        <f t="shared" si="180"/>
        <v/>
      </c>
      <c r="DS103" s="112"/>
      <c r="DT103" s="112"/>
      <c r="DU103" s="111"/>
      <c r="DV103" s="111"/>
      <c r="DW103" s="145"/>
      <c r="DX103" s="111"/>
      <c r="DY103" s="111"/>
      <c r="DZ103" s="111"/>
      <c r="EA103" s="111"/>
      <c r="EB103" s="111"/>
    </row>
    <row r="104" spans="2:132" x14ac:dyDescent="0.25">
      <c r="B104" s="117" t="str">
        <f>IF(P104&lt;&gt;"",MAX(B$3:$B103)+1,"")</f>
        <v/>
      </c>
      <c r="C104" s="141" t="str">
        <f>IF(D104&lt;&gt;"",MAX(C$3:$C103)+1,"")</f>
        <v/>
      </c>
      <c r="D104" s="115" t="str">
        <f>IF(LEN(Q104)&gt;1,IF(ISNUMBER(MATCH(Q104&amp;" ─ "&amp;P104, $D$2:D103,0)),"",P104&amp;" ─ "&amp;Q104),"")</f>
        <v/>
      </c>
      <c r="E104" s="117" t="str">
        <f>IF(F104&lt;&gt;"",MAX($E$3:E103)+1,"")</f>
        <v/>
      </c>
      <c r="F104" s="116" t="str">
        <f>IF(LEN(T104)&gt;1,IF(ISNUMBER(MATCH(T104&amp;" ─ "&amp;P104, $F$2:F103,0)),"",P104&amp;" ─ "&amp;T104),"")</f>
        <v/>
      </c>
      <c r="G104" s="93">
        <v>101</v>
      </c>
      <c r="H104" s="118" t="str">
        <f t="shared" si="239"/>
        <v/>
      </c>
      <c r="I104" s="119" t="str">
        <f>IF(ISNUMBER(SEARCH("─",H104,1)),MAX($I$3:I103)+1,"")</f>
        <v/>
      </c>
      <c r="M104" s="192" t="str">
        <f t="shared" si="183"/>
        <v/>
      </c>
      <c r="N104" s="142" t="str">
        <f t="shared" si="184"/>
        <v/>
      </c>
      <c r="O104" s="102" t="str">
        <f>IF(P104="","",MAX($O$3:O103)+1)</f>
        <v/>
      </c>
      <c r="P104" s="103" t="str">
        <f>IF(LEN(INDEX(Dashboard!B$6:B$505,ROW(P104)-ROW(P$3),1))&lt;=1,"",TRIM(INDEX(Dashboard!B$6:B$505,ROW(P104)-ROW(P$3),1)))</f>
        <v/>
      </c>
      <c r="Q104" s="104" t="str">
        <f t="shared" si="185"/>
        <v/>
      </c>
      <c r="R104" s="104" t="str">
        <f>IF(LEN(INDEX(Dashboard!D$6:D$505,ROW(R104)-ROW(R$3),1))&lt;=1,"",INDEX(Dashboard!D$6:D$505,ROW(R104)-ROW(R$3),1))</f>
        <v/>
      </c>
      <c r="S104" s="104" t="str">
        <f>IF(LEN(INDEX(Dashboard!E$6:E$505,ROW(S104)-ROW(S$3),1))&lt;=1,"",INDEX(Dashboard!E$6:E$505,ROW(S104)-ROW(S$3),1))</f>
        <v/>
      </c>
      <c r="T104" s="104" t="str">
        <f t="shared" si="186"/>
        <v/>
      </c>
      <c r="U104" s="104" t="str">
        <f t="shared" si="187"/>
        <v/>
      </c>
      <c r="V104" s="104" t="str">
        <f t="shared" si="188"/>
        <v/>
      </c>
      <c r="W104" s="106" t="str">
        <f t="shared" si="181"/>
        <v/>
      </c>
      <c r="X104" s="106" t="str">
        <f t="shared" si="189"/>
        <v/>
      </c>
      <c r="Y104" s="106" t="str">
        <f t="shared" si="190"/>
        <v/>
      </c>
      <c r="Z104" s="106" t="str">
        <f t="shared" si="191"/>
        <v/>
      </c>
      <c r="AA104" s="106" t="str">
        <f t="shared" si="192"/>
        <v/>
      </c>
      <c r="AB104" s="106" t="str">
        <f t="shared" si="193"/>
        <v/>
      </c>
      <c r="AC104" s="106" t="str">
        <f t="shared" si="194"/>
        <v/>
      </c>
      <c r="AD104" s="106" t="str">
        <f t="shared" si="195"/>
        <v/>
      </c>
      <c r="AE104" s="106" t="str">
        <f t="shared" si="196"/>
        <v/>
      </c>
      <c r="AF104" s="106" t="str">
        <f t="shared" si="197"/>
        <v/>
      </c>
      <c r="AG104" s="106" t="str">
        <f t="shared" si="198"/>
        <v/>
      </c>
      <c r="AH104" s="106" t="str">
        <f t="shared" si="199"/>
        <v/>
      </c>
      <c r="AI104" s="106" t="str">
        <f t="shared" si="200"/>
        <v/>
      </c>
      <c r="AJ104" s="106" t="str">
        <f t="shared" si="201"/>
        <v/>
      </c>
      <c r="AK104" s="106" t="str">
        <f t="shared" si="202"/>
        <v/>
      </c>
      <c r="AL104" s="106" t="str">
        <f t="shared" si="203"/>
        <v/>
      </c>
      <c r="AM104" s="106" t="str">
        <f t="shared" si="204"/>
        <v/>
      </c>
      <c r="AN104" s="106" t="str">
        <f t="shared" si="205"/>
        <v/>
      </c>
      <c r="AO104" s="106" t="str">
        <f t="shared" si="206"/>
        <v/>
      </c>
      <c r="AP104" s="106" t="str">
        <f t="shared" si="207"/>
        <v/>
      </c>
      <c r="AQ104" s="106" t="str">
        <f t="shared" si="208"/>
        <v/>
      </c>
      <c r="AR104" s="106" t="str">
        <f t="shared" si="209"/>
        <v/>
      </c>
      <c r="AS104" s="106" t="str">
        <f t="shared" si="210"/>
        <v/>
      </c>
      <c r="AT104" s="106" t="str">
        <f t="shared" si="211"/>
        <v/>
      </c>
      <c r="AU104" s="106" t="str">
        <f t="shared" si="212"/>
        <v/>
      </c>
      <c r="AV104" s="106" t="str">
        <f t="shared" si="213"/>
        <v/>
      </c>
      <c r="AW104" s="106" t="str">
        <f t="shared" si="214"/>
        <v/>
      </c>
      <c r="AX104" s="106" t="str">
        <f t="shared" si="215"/>
        <v/>
      </c>
      <c r="AY104" s="106" t="str">
        <f t="shared" si="216"/>
        <v/>
      </c>
      <c r="AZ104" s="106" t="str">
        <f t="shared" si="217"/>
        <v/>
      </c>
      <c r="BA104" s="106" t="str">
        <f t="shared" si="218"/>
        <v/>
      </c>
      <c r="BB104" s="106" t="str">
        <f t="shared" si="219"/>
        <v/>
      </c>
      <c r="BC104" s="106" t="str">
        <f t="shared" si="220"/>
        <v/>
      </c>
      <c r="BD104" s="180" t="str">
        <f>IF(OR(P104="",BA104=""),"",IF(BB104="",MAX($BA$4:$BA$503)-BA104+1-COUNTIF($BA$4:BA104,BA104)/1000,INDEX($BD$4:$BD$503,BC104,1)-COUNTIF($BA$4:BA104,BA104)/1000000))</f>
        <v/>
      </c>
      <c r="BE104" s="181" t="str">
        <f t="shared" si="221"/>
        <v/>
      </c>
      <c r="BF104" s="181" t="str">
        <f>IFERROR(IF(BB104="",BD104-BE104*100,INDEX($BF$4:$BF$503,BC104,1)-COUNTIF($BA$4:BA104,BA104)/1000000),"")</f>
        <v/>
      </c>
      <c r="BG104" s="179" t="str">
        <f t="shared" si="222"/>
        <v/>
      </c>
      <c r="BI104" s="120" t="str">
        <f t="shared" si="228"/>
        <v/>
      </c>
      <c r="BJ104" s="121" t="str">
        <f t="shared" si="229"/>
        <v/>
      </c>
      <c r="BK104" s="122" t="str">
        <f t="shared" si="230"/>
        <v/>
      </c>
      <c r="BL104" s="122" t="str">
        <f t="shared" si="231"/>
        <v/>
      </c>
      <c r="BM104" s="122" t="str">
        <f t="shared" si="232"/>
        <v/>
      </c>
      <c r="BN104" s="122" t="str">
        <f t="shared" si="233"/>
        <v/>
      </c>
      <c r="BO104" s="122" t="str">
        <f t="shared" si="234"/>
        <v/>
      </c>
      <c r="BP104" s="123" t="str">
        <f t="shared" si="235"/>
        <v/>
      </c>
      <c r="BQ104" s="122" t="str">
        <f t="shared" si="236"/>
        <v/>
      </c>
      <c r="BR104" s="123" t="str">
        <f t="shared" si="237"/>
        <v/>
      </c>
      <c r="BS104" s="123" t="str">
        <f t="shared" si="238"/>
        <v/>
      </c>
      <c r="BU104" s="198" t="str">
        <f t="shared" si="223"/>
        <v>xxx</v>
      </c>
      <c r="BV104" s="193"/>
      <c r="BW104" s="193"/>
      <c r="BX104" s="193"/>
      <c r="BY104" s="193"/>
      <c r="BZ104" s="193"/>
      <c r="CA104" s="193"/>
      <c r="CB104" s="193"/>
      <c r="CC104" s="194"/>
      <c r="CD104" s="194"/>
      <c r="CE104" s="193"/>
      <c r="CF104" s="201">
        <f>IFERROR(IF(ISNUMBER(BV104), IF(ISNUMBER(MATCH(BV104,$BV$4:BV103,0)),INDEX($CF$4:CF103, MATCH(BV104,$BV$4:BV103,0),1),IF(AND(BR104="",INDEX($BR$4:$BR$503,BV104,1)=""),
IF(INDEX($BL$4:$BL$503,BV104,1)="",0,IFERROR(IF(INDEX($BR$4:$BR$503,BW104,1)="es",COUNTIF($BV$4:$BV$503,BW104),0),0)+IF(ISNUMBER(BV104),SUMIFS($CH$4:$CH$503,$BV$4:$BV$503,"&lt;&gt;"&amp;BV104,$BW$4:$BW$503,BV104),0)),0)),0),0)</f>
        <v>0</v>
      </c>
      <c r="CG104" s="193"/>
      <c r="CH104" s="193"/>
      <c r="CI104" s="193"/>
      <c r="CJ104" s="193"/>
      <c r="CK104" s="201">
        <f t="shared" si="182"/>
        <v>1</v>
      </c>
      <c r="CL104" s="193"/>
      <c r="CM104" s="193"/>
      <c r="CN104" s="193"/>
      <c r="CO104" s="193"/>
      <c r="CP104" s="193"/>
      <c r="CQ104" s="193"/>
      <c r="CR104" s="193"/>
      <c r="CT104" s="193"/>
      <c r="CU104" s="193"/>
      <c r="CV104" s="193"/>
      <c r="CW104" s="208"/>
      <c r="CX104" s="208"/>
      <c r="CY104" s="208"/>
      <c r="CZ104" s="208"/>
      <c r="DA104" s="193"/>
      <c r="DC104" s="133" t="str">
        <f>IF(MAX($DC$3:DC103)&lt;$I$2,MAX($DC$3:DC103)+1,"")</f>
        <v/>
      </c>
      <c r="DD104" s="131" t="str">
        <f t="shared" si="224"/>
        <v/>
      </c>
      <c r="DE104" s="131" t="str">
        <f t="shared" si="225"/>
        <v/>
      </c>
      <c r="DF104" s="134" t="str">
        <f t="shared" si="226"/>
        <v/>
      </c>
      <c r="DG104" s="132" t="str">
        <f t="shared" si="227"/>
        <v/>
      </c>
      <c r="DL104" s="107" t="str">
        <f>IF(DM104&lt;&gt;"",MAX($DL$3:DL103)+1,"")</f>
        <v/>
      </c>
      <c r="DM104" s="107" t="str">
        <f>IF(OR(INDEX(Photos!$B$3:$B$502,ROW(DM104)-ROW($DM$3),1)="", ISNUMBER(MATCH(INDEX(Photos!$B$3:$B$502,ROW(DM104)-ROW($DM$3),1),$BJ$4:$BJ$503,0))),"",INDEX(Photos!$B$3:$B$502,ROW(DM104)-ROW($DM$3),1) )</f>
        <v/>
      </c>
      <c r="DN104" s="107" t="str">
        <f t="shared" si="180"/>
        <v/>
      </c>
      <c r="DS104" s="112"/>
      <c r="DT104" s="112"/>
      <c r="DU104" s="111"/>
      <c r="DV104" s="111"/>
      <c r="DW104" s="145"/>
      <c r="DX104" s="111"/>
      <c r="DY104" s="111"/>
      <c r="DZ104" s="111"/>
      <c r="EA104" s="111"/>
      <c r="EB104" s="111"/>
    </row>
    <row r="105" spans="2:132" x14ac:dyDescent="0.25">
      <c r="B105" s="117" t="str">
        <f>IF(P105&lt;&gt;"",MAX(B$3:$B104)+1,"")</f>
        <v/>
      </c>
      <c r="C105" s="141" t="str">
        <f>IF(D105&lt;&gt;"",MAX(C$3:$C104)+1,"")</f>
        <v/>
      </c>
      <c r="D105" s="115" t="str">
        <f>IF(LEN(Q105)&gt;1,IF(ISNUMBER(MATCH(Q105&amp;" ─ "&amp;P105, $D$2:D104,0)),"",P105&amp;" ─ "&amp;Q105),"")</f>
        <v/>
      </c>
      <c r="E105" s="117" t="str">
        <f>IF(F105&lt;&gt;"",MAX($E$3:E104)+1,"")</f>
        <v/>
      </c>
      <c r="F105" s="116" t="str">
        <f>IF(LEN(T105)&gt;1,IF(ISNUMBER(MATCH(T105&amp;" ─ "&amp;P105, $F$2:F104,0)),"",P105&amp;" ─ "&amp;T105),"")</f>
        <v/>
      </c>
      <c r="G105" s="93">
        <v>102</v>
      </c>
      <c r="H105" s="118" t="str">
        <f t="shared" si="239"/>
        <v/>
      </c>
      <c r="I105" s="119" t="str">
        <f>IF(ISNUMBER(SEARCH("─",H105,1)),MAX($I$3:I104)+1,"")</f>
        <v/>
      </c>
      <c r="M105" s="192" t="str">
        <f t="shared" si="183"/>
        <v/>
      </c>
      <c r="N105" s="142" t="str">
        <f t="shared" si="184"/>
        <v/>
      </c>
      <c r="O105" s="102" t="str">
        <f>IF(P105="","",MAX($O$3:O104)+1)</f>
        <v/>
      </c>
      <c r="P105" s="103" t="str">
        <f>IF(LEN(INDEX(Dashboard!B$6:B$505,ROW(P105)-ROW(P$3),1))&lt;=1,"",TRIM(INDEX(Dashboard!B$6:B$505,ROW(P105)-ROW(P$3),1)))</f>
        <v/>
      </c>
      <c r="Q105" s="104" t="str">
        <f t="shared" si="185"/>
        <v/>
      </c>
      <c r="R105" s="104" t="str">
        <f>IF(LEN(INDEX(Dashboard!D$6:D$505,ROW(R105)-ROW(R$3),1))&lt;=1,"",INDEX(Dashboard!D$6:D$505,ROW(R105)-ROW(R$3),1))</f>
        <v/>
      </c>
      <c r="S105" s="104" t="str">
        <f>IF(LEN(INDEX(Dashboard!E$6:E$505,ROW(S105)-ROW(S$3),1))&lt;=1,"",INDEX(Dashboard!E$6:E$505,ROW(S105)-ROW(S$3),1))</f>
        <v/>
      </c>
      <c r="T105" s="104" t="str">
        <f t="shared" si="186"/>
        <v/>
      </c>
      <c r="U105" s="104" t="str">
        <f t="shared" si="187"/>
        <v/>
      </c>
      <c r="V105" s="104" t="str">
        <f t="shared" si="188"/>
        <v/>
      </c>
      <c r="W105" s="106" t="str">
        <f t="shared" si="181"/>
        <v/>
      </c>
      <c r="X105" s="106" t="str">
        <f t="shared" si="189"/>
        <v/>
      </c>
      <c r="Y105" s="106" t="str">
        <f t="shared" si="190"/>
        <v/>
      </c>
      <c r="Z105" s="106" t="str">
        <f t="shared" si="191"/>
        <v/>
      </c>
      <c r="AA105" s="106" t="str">
        <f t="shared" si="192"/>
        <v/>
      </c>
      <c r="AB105" s="106" t="str">
        <f t="shared" si="193"/>
        <v/>
      </c>
      <c r="AC105" s="106" t="str">
        <f t="shared" si="194"/>
        <v/>
      </c>
      <c r="AD105" s="106" t="str">
        <f t="shared" si="195"/>
        <v/>
      </c>
      <c r="AE105" s="106" t="str">
        <f t="shared" si="196"/>
        <v/>
      </c>
      <c r="AF105" s="106" t="str">
        <f t="shared" si="197"/>
        <v/>
      </c>
      <c r="AG105" s="106" t="str">
        <f t="shared" si="198"/>
        <v/>
      </c>
      <c r="AH105" s="106" t="str">
        <f t="shared" si="199"/>
        <v/>
      </c>
      <c r="AI105" s="106" t="str">
        <f t="shared" si="200"/>
        <v/>
      </c>
      <c r="AJ105" s="106" t="str">
        <f t="shared" si="201"/>
        <v/>
      </c>
      <c r="AK105" s="106" t="str">
        <f t="shared" si="202"/>
        <v/>
      </c>
      <c r="AL105" s="106" t="str">
        <f t="shared" si="203"/>
        <v/>
      </c>
      <c r="AM105" s="106" t="str">
        <f t="shared" si="204"/>
        <v/>
      </c>
      <c r="AN105" s="106" t="str">
        <f t="shared" si="205"/>
        <v/>
      </c>
      <c r="AO105" s="106" t="str">
        <f t="shared" si="206"/>
        <v/>
      </c>
      <c r="AP105" s="106" t="str">
        <f t="shared" si="207"/>
        <v/>
      </c>
      <c r="AQ105" s="106" t="str">
        <f t="shared" si="208"/>
        <v/>
      </c>
      <c r="AR105" s="106" t="str">
        <f t="shared" si="209"/>
        <v/>
      </c>
      <c r="AS105" s="106" t="str">
        <f t="shared" si="210"/>
        <v/>
      </c>
      <c r="AT105" s="106" t="str">
        <f t="shared" si="211"/>
        <v/>
      </c>
      <c r="AU105" s="106" t="str">
        <f t="shared" si="212"/>
        <v/>
      </c>
      <c r="AV105" s="106" t="str">
        <f t="shared" si="213"/>
        <v/>
      </c>
      <c r="AW105" s="106" t="str">
        <f t="shared" si="214"/>
        <v/>
      </c>
      <c r="AX105" s="106" t="str">
        <f t="shared" si="215"/>
        <v/>
      </c>
      <c r="AY105" s="106" t="str">
        <f t="shared" si="216"/>
        <v/>
      </c>
      <c r="AZ105" s="106" t="str">
        <f t="shared" si="217"/>
        <v/>
      </c>
      <c r="BA105" s="106" t="str">
        <f t="shared" si="218"/>
        <v/>
      </c>
      <c r="BB105" s="106" t="str">
        <f t="shared" si="219"/>
        <v/>
      </c>
      <c r="BC105" s="106" t="str">
        <f t="shared" si="220"/>
        <v/>
      </c>
      <c r="BD105" s="180" t="str">
        <f>IF(OR(P105="",BA105=""),"",IF(BB105="",MAX($BA$4:$BA$503)-BA105+1-COUNTIF($BA$4:BA105,BA105)/1000,INDEX($BD$4:$BD$503,BC105,1)-COUNTIF($BA$4:BA105,BA105)/1000000))</f>
        <v/>
      </c>
      <c r="BE105" s="181" t="str">
        <f t="shared" si="221"/>
        <v/>
      </c>
      <c r="BF105" s="181" t="str">
        <f>IFERROR(IF(BB105="",BD105-BE105*100,INDEX($BF$4:$BF$503,BC105,1)-COUNTIF($BA$4:BA105,BA105)/1000000),"")</f>
        <v/>
      </c>
      <c r="BG105" s="179" t="str">
        <f t="shared" si="222"/>
        <v/>
      </c>
      <c r="BI105" s="120" t="str">
        <f t="shared" si="228"/>
        <v/>
      </c>
      <c r="BJ105" s="121" t="str">
        <f t="shared" si="229"/>
        <v/>
      </c>
      <c r="BK105" s="122" t="str">
        <f t="shared" si="230"/>
        <v/>
      </c>
      <c r="BL105" s="122" t="str">
        <f t="shared" si="231"/>
        <v/>
      </c>
      <c r="BM105" s="122" t="str">
        <f t="shared" si="232"/>
        <v/>
      </c>
      <c r="BN105" s="122" t="str">
        <f t="shared" si="233"/>
        <v/>
      </c>
      <c r="BO105" s="122" t="str">
        <f t="shared" si="234"/>
        <v/>
      </c>
      <c r="BP105" s="123" t="str">
        <f t="shared" si="235"/>
        <v/>
      </c>
      <c r="BQ105" s="122" t="str">
        <f t="shared" si="236"/>
        <v/>
      </c>
      <c r="BR105" s="123" t="str">
        <f t="shared" si="237"/>
        <v/>
      </c>
      <c r="BS105" s="123" t="str">
        <f t="shared" si="238"/>
        <v/>
      </c>
      <c r="BU105" s="198" t="str">
        <f t="shared" si="223"/>
        <v>xxx</v>
      </c>
      <c r="BV105" s="193"/>
      <c r="BW105" s="193"/>
      <c r="BX105" s="193"/>
      <c r="BY105" s="193"/>
      <c r="BZ105" s="193"/>
      <c r="CA105" s="193"/>
      <c r="CB105" s="193"/>
      <c r="CC105" s="194"/>
      <c r="CD105" s="194"/>
      <c r="CE105" s="193"/>
      <c r="CF105" s="201">
        <f>IFERROR(IF(ISNUMBER(BV105), IF(ISNUMBER(MATCH(BV105,$BV$4:BV104,0)),INDEX($CF$4:CF104, MATCH(BV105,$BV$4:BV104,0),1),IF(AND(BR105="",INDEX($BR$4:$BR$503,BV105,1)=""),
IF(INDEX($BL$4:$BL$503,BV105,1)="",0,IFERROR(IF(INDEX($BR$4:$BR$503,BW105,1)="es",COUNTIF($BV$4:$BV$503,BW105),0),0)+IF(ISNUMBER(BV105),SUMIFS($CH$4:$CH$503,$BV$4:$BV$503,"&lt;&gt;"&amp;BV105,$BW$4:$BW$503,BV105),0)),0)),0),0)</f>
        <v>0</v>
      </c>
      <c r="CG105" s="193"/>
      <c r="CH105" s="193"/>
      <c r="CI105" s="193"/>
      <c r="CJ105" s="193"/>
      <c r="CK105" s="201">
        <f t="shared" si="182"/>
        <v>1</v>
      </c>
      <c r="CL105" s="193"/>
      <c r="CM105" s="193"/>
      <c r="CN105" s="193"/>
      <c r="CO105" s="193"/>
      <c r="CP105" s="193"/>
      <c r="CQ105" s="193"/>
      <c r="CR105" s="193"/>
      <c r="CT105" s="193"/>
      <c r="CU105" s="193"/>
      <c r="CV105" s="193"/>
      <c r="CW105" s="208"/>
      <c r="CX105" s="208"/>
      <c r="CY105" s="208"/>
      <c r="CZ105" s="208"/>
      <c r="DA105" s="193"/>
      <c r="DC105" s="133" t="str">
        <f>IF(MAX($DC$3:DC104)&lt;$I$2,MAX($DC$3:DC104)+1,"")</f>
        <v/>
      </c>
      <c r="DD105" s="131" t="str">
        <f t="shared" si="224"/>
        <v/>
      </c>
      <c r="DE105" s="131" t="str">
        <f t="shared" si="225"/>
        <v/>
      </c>
      <c r="DF105" s="134" t="str">
        <f t="shared" si="226"/>
        <v/>
      </c>
      <c r="DG105" s="132" t="str">
        <f t="shared" si="227"/>
        <v/>
      </c>
      <c r="DL105" s="107" t="str">
        <f>IF(DM105&lt;&gt;"",MAX($DL$3:DL104)+1,"")</f>
        <v/>
      </c>
      <c r="DM105" s="107" t="str">
        <f>IF(OR(INDEX(Photos!$B$3:$B$502,ROW(DM105)-ROW($DM$3),1)="", ISNUMBER(MATCH(INDEX(Photos!$B$3:$B$502,ROW(DM105)-ROW($DM$3),1),$BJ$4:$BJ$503,0))),"",INDEX(Photos!$B$3:$B$502,ROW(DM105)-ROW($DM$3),1) )</f>
        <v/>
      </c>
      <c r="DN105" s="107" t="str">
        <f t="shared" si="180"/>
        <v/>
      </c>
      <c r="DS105" s="112"/>
      <c r="DT105" s="112"/>
      <c r="DU105" s="111"/>
      <c r="DV105" s="111"/>
      <c r="DW105" s="145"/>
      <c r="DX105" s="111"/>
      <c r="DY105" s="111"/>
      <c r="DZ105" s="111"/>
      <c r="EA105" s="111"/>
      <c r="EB105" s="111"/>
    </row>
    <row r="106" spans="2:132" x14ac:dyDescent="0.25">
      <c r="B106" s="117" t="str">
        <f>IF(P106&lt;&gt;"",MAX(B$3:$B105)+1,"")</f>
        <v/>
      </c>
      <c r="C106" s="141" t="str">
        <f>IF(D106&lt;&gt;"",MAX(C$3:$C105)+1,"")</f>
        <v/>
      </c>
      <c r="D106" s="115" t="str">
        <f>IF(LEN(Q106)&gt;1,IF(ISNUMBER(MATCH(Q106&amp;" ─ "&amp;P106, $D$2:D105,0)),"",P106&amp;" ─ "&amp;Q106),"")</f>
        <v/>
      </c>
      <c r="E106" s="117" t="str">
        <f>IF(F106&lt;&gt;"",MAX($E$3:E105)+1,"")</f>
        <v/>
      </c>
      <c r="F106" s="116" t="str">
        <f>IF(LEN(T106)&gt;1,IF(ISNUMBER(MATCH(T106&amp;" ─ "&amp;P106, $F$2:F105,0)),"",P106&amp;" ─ "&amp;T106),"")</f>
        <v/>
      </c>
      <c r="G106" s="93">
        <v>103</v>
      </c>
      <c r="H106" s="118" t="str">
        <f t="shared" si="239"/>
        <v/>
      </c>
      <c r="I106" s="119" t="str">
        <f>IF(ISNUMBER(SEARCH("─",H106,1)),MAX($I$3:I105)+1,"")</f>
        <v/>
      </c>
      <c r="M106" s="192" t="str">
        <f t="shared" si="183"/>
        <v/>
      </c>
      <c r="N106" s="142" t="str">
        <f t="shared" si="184"/>
        <v/>
      </c>
      <c r="O106" s="102" t="str">
        <f>IF(P106="","",MAX($O$3:O105)+1)</f>
        <v/>
      </c>
      <c r="P106" s="103" t="str">
        <f>IF(LEN(INDEX(Dashboard!B$6:B$505,ROW(P106)-ROW(P$3),1))&lt;=1,"",TRIM(INDEX(Dashboard!B$6:B$505,ROW(P106)-ROW(P$3),1)))</f>
        <v/>
      </c>
      <c r="Q106" s="104" t="str">
        <f t="shared" si="185"/>
        <v/>
      </c>
      <c r="R106" s="104" t="str">
        <f>IF(LEN(INDEX(Dashboard!D$6:D$505,ROW(R106)-ROW(R$3),1))&lt;=1,"",INDEX(Dashboard!D$6:D$505,ROW(R106)-ROW(R$3),1))</f>
        <v/>
      </c>
      <c r="S106" s="104" t="str">
        <f>IF(LEN(INDEX(Dashboard!E$6:E$505,ROW(S106)-ROW(S$3),1))&lt;=1,"",INDEX(Dashboard!E$6:E$505,ROW(S106)-ROW(S$3),1))</f>
        <v/>
      </c>
      <c r="T106" s="104" t="str">
        <f t="shared" si="186"/>
        <v/>
      </c>
      <c r="U106" s="104" t="str">
        <f t="shared" si="187"/>
        <v/>
      </c>
      <c r="V106" s="104" t="str">
        <f t="shared" si="188"/>
        <v/>
      </c>
      <c r="W106" s="106" t="str">
        <f t="shared" si="181"/>
        <v/>
      </c>
      <c r="X106" s="106" t="str">
        <f t="shared" si="189"/>
        <v/>
      </c>
      <c r="Y106" s="106" t="str">
        <f t="shared" si="190"/>
        <v/>
      </c>
      <c r="Z106" s="106" t="str">
        <f t="shared" si="191"/>
        <v/>
      </c>
      <c r="AA106" s="106" t="str">
        <f t="shared" si="192"/>
        <v/>
      </c>
      <c r="AB106" s="106" t="str">
        <f t="shared" si="193"/>
        <v/>
      </c>
      <c r="AC106" s="106" t="str">
        <f t="shared" si="194"/>
        <v/>
      </c>
      <c r="AD106" s="106" t="str">
        <f t="shared" si="195"/>
        <v/>
      </c>
      <c r="AE106" s="106" t="str">
        <f t="shared" si="196"/>
        <v/>
      </c>
      <c r="AF106" s="106" t="str">
        <f t="shared" si="197"/>
        <v/>
      </c>
      <c r="AG106" s="106" t="str">
        <f t="shared" si="198"/>
        <v/>
      </c>
      <c r="AH106" s="106" t="str">
        <f t="shared" si="199"/>
        <v/>
      </c>
      <c r="AI106" s="106" t="str">
        <f t="shared" si="200"/>
        <v/>
      </c>
      <c r="AJ106" s="106" t="str">
        <f t="shared" si="201"/>
        <v/>
      </c>
      <c r="AK106" s="106" t="str">
        <f t="shared" si="202"/>
        <v/>
      </c>
      <c r="AL106" s="106" t="str">
        <f t="shared" si="203"/>
        <v/>
      </c>
      <c r="AM106" s="106" t="str">
        <f t="shared" si="204"/>
        <v/>
      </c>
      <c r="AN106" s="106" t="str">
        <f t="shared" si="205"/>
        <v/>
      </c>
      <c r="AO106" s="106" t="str">
        <f t="shared" si="206"/>
        <v/>
      </c>
      <c r="AP106" s="106" t="str">
        <f t="shared" si="207"/>
        <v/>
      </c>
      <c r="AQ106" s="106" t="str">
        <f t="shared" si="208"/>
        <v/>
      </c>
      <c r="AR106" s="106" t="str">
        <f t="shared" si="209"/>
        <v/>
      </c>
      <c r="AS106" s="106" t="str">
        <f t="shared" si="210"/>
        <v/>
      </c>
      <c r="AT106" s="106" t="str">
        <f t="shared" si="211"/>
        <v/>
      </c>
      <c r="AU106" s="106" t="str">
        <f t="shared" si="212"/>
        <v/>
      </c>
      <c r="AV106" s="106" t="str">
        <f t="shared" si="213"/>
        <v/>
      </c>
      <c r="AW106" s="106" t="str">
        <f t="shared" si="214"/>
        <v/>
      </c>
      <c r="AX106" s="106" t="str">
        <f t="shared" si="215"/>
        <v/>
      </c>
      <c r="AY106" s="106" t="str">
        <f t="shared" si="216"/>
        <v/>
      </c>
      <c r="AZ106" s="106" t="str">
        <f t="shared" si="217"/>
        <v/>
      </c>
      <c r="BA106" s="106" t="str">
        <f t="shared" si="218"/>
        <v/>
      </c>
      <c r="BB106" s="106" t="str">
        <f t="shared" si="219"/>
        <v/>
      </c>
      <c r="BC106" s="106" t="str">
        <f t="shared" si="220"/>
        <v/>
      </c>
      <c r="BD106" s="180" t="str">
        <f>IF(OR(P106="",BA106=""),"",IF(BB106="",MAX($BA$4:$BA$503)-BA106+1-COUNTIF($BA$4:BA106,BA106)/1000,INDEX($BD$4:$BD$503,BC106,1)-COUNTIF($BA$4:BA106,BA106)/1000000))</f>
        <v/>
      </c>
      <c r="BE106" s="181" t="str">
        <f t="shared" si="221"/>
        <v/>
      </c>
      <c r="BF106" s="181" t="str">
        <f>IFERROR(IF(BB106="",BD106-BE106*100,INDEX($BF$4:$BF$503,BC106,1)-COUNTIF($BA$4:BA106,BA106)/1000000),"")</f>
        <v/>
      </c>
      <c r="BG106" s="179" t="str">
        <f t="shared" si="222"/>
        <v/>
      </c>
      <c r="BI106" s="120" t="str">
        <f t="shared" si="228"/>
        <v/>
      </c>
      <c r="BJ106" s="121" t="str">
        <f t="shared" si="229"/>
        <v/>
      </c>
      <c r="BK106" s="122" t="str">
        <f t="shared" si="230"/>
        <v/>
      </c>
      <c r="BL106" s="122" t="str">
        <f t="shared" si="231"/>
        <v/>
      </c>
      <c r="BM106" s="122" t="str">
        <f t="shared" si="232"/>
        <v/>
      </c>
      <c r="BN106" s="122" t="str">
        <f t="shared" si="233"/>
        <v/>
      </c>
      <c r="BO106" s="122" t="str">
        <f t="shared" si="234"/>
        <v/>
      </c>
      <c r="BP106" s="123" t="str">
        <f t="shared" si="235"/>
        <v/>
      </c>
      <c r="BQ106" s="122" t="str">
        <f t="shared" si="236"/>
        <v/>
      </c>
      <c r="BR106" s="123" t="str">
        <f t="shared" si="237"/>
        <v/>
      </c>
      <c r="BS106" s="123" t="str">
        <f t="shared" si="238"/>
        <v/>
      </c>
      <c r="BU106" s="198" t="str">
        <f t="shared" si="223"/>
        <v>xxx</v>
      </c>
      <c r="BV106" s="193"/>
      <c r="BW106" s="193"/>
      <c r="BX106" s="193"/>
      <c r="BY106" s="193"/>
      <c r="BZ106" s="193"/>
      <c r="CA106" s="193"/>
      <c r="CB106" s="193"/>
      <c r="CC106" s="194"/>
      <c r="CD106" s="194"/>
      <c r="CE106" s="193"/>
      <c r="CF106" s="201">
        <f>IFERROR(IF(ISNUMBER(BV106), IF(ISNUMBER(MATCH(BV106,$BV$4:BV105,0)),INDEX($CF$4:CF105, MATCH(BV106,$BV$4:BV105,0),1),IF(AND(BR106="",INDEX($BR$4:$BR$503,BV106,1)=""),
IF(INDEX($BL$4:$BL$503,BV106,1)="",0,IFERROR(IF(INDEX($BR$4:$BR$503,BW106,1)="es",COUNTIF($BV$4:$BV$503,BW106),0),0)+IF(ISNUMBER(BV106),SUMIFS($CH$4:$CH$503,$BV$4:$BV$503,"&lt;&gt;"&amp;BV106,$BW$4:$BW$503,BV106),0)),0)),0),0)</f>
        <v>0</v>
      </c>
      <c r="CG106" s="193"/>
      <c r="CH106" s="193"/>
      <c r="CI106" s="193"/>
      <c r="CJ106" s="193"/>
      <c r="CK106" s="201">
        <f t="shared" si="182"/>
        <v>1</v>
      </c>
      <c r="CL106" s="193"/>
      <c r="CM106" s="193"/>
      <c r="CN106" s="193"/>
      <c r="CO106" s="193"/>
      <c r="CP106" s="193"/>
      <c r="CQ106" s="193"/>
      <c r="CR106" s="193"/>
      <c r="CT106" s="193"/>
      <c r="CU106" s="193"/>
      <c r="CV106" s="193"/>
      <c r="CW106" s="208"/>
      <c r="CX106" s="208"/>
      <c r="CY106" s="208"/>
      <c r="CZ106" s="208"/>
      <c r="DA106" s="193"/>
      <c r="DC106" s="133" t="str">
        <f>IF(MAX($DC$3:DC105)&lt;$I$2,MAX($DC$3:DC105)+1,"")</f>
        <v/>
      </c>
      <c r="DD106" s="131" t="str">
        <f t="shared" si="224"/>
        <v/>
      </c>
      <c r="DE106" s="131" t="str">
        <f t="shared" si="225"/>
        <v/>
      </c>
      <c r="DF106" s="134" t="str">
        <f t="shared" si="226"/>
        <v/>
      </c>
      <c r="DG106" s="132" t="str">
        <f t="shared" si="227"/>
        <v/>
      </c>
      <c r="DL106" s="107" t="str">
        <f>IF(DM106&lt;&gt;"",MAX($DL$3:DL105)+1,"")</f>
        <v/>
      </c>
      <c r="DM106" s="107" t="str">
        <f>IF(OR(INDEX(Photos!$B$3:$B$502,ROW(DM106)-ROW($DM$3),1)="", ISNUMBER(MATCH(INDEX(Photos!$B$3:$B$502,ROW(DM106)-ROW($DM$3),1),$BJ$4:$BJ$503,0))),"",INDEX(Photos!$B$3:$B$502,ROW(DM106)-ROW($DM$3),1) )</f>
        <v/>
      </c>
      <c r="DN106" s="107" t="str">
        <f t="shared" si="180"/>
        <v/>
      </c>
      <c r="DS106" s="112"/>
      <c r="DT106" s="112"/>
      <c r="DU106" s="111"/>
      <c r="DV106" s="111"/>
      <c r="DW106" s="145"/>
      <c r="DX106" s="111"/>
      <c r="DY106" s="111"/>
      <c r="DZ106" s="111"/>
      <c r="EA106" s="111"/>
      <c r="EB106" s="111"/>
    </row>
    <row r="107" spans="2:132" x14ac:dyDescent="0.25">
      <c r="B107" s="117" t="str">
        <f>IF(P107&lt;&gt;"",MAX(B$3:$B106)+1,"")</f>
        <v/>
      </c>
      <c r="C107" s="141" t="str">
        <f>IF(D107&lt;&gt;"",MAX(C$3:$C106)+1,"")</f>
        <v/>
      </c>
      <c r="D107" s="115" t="str">
        <f>IF(LEN(Q107)&gt;1,IF(ISNUMBER(MATCH(Q107&amp;" ─ "&amp;P107, $D$2:D106,0)),"",P107&amp;" ─ "&amp;Q107),"")</f>
        <v/>
      </c>
      <c r="E107" s="117" t="str">
        <f>IF(F107&lt;&gt;"",MAX($E$3:E106)+1,"")</f>
        <v/>
      </c>
      <c r="F107" s="116" t="str">
        <f>IF(LEN(T107)&gt;1,IF(ISNUMBER(MATCH(T107&amp;" ─ "&amp;P107, $F$2:F106,0)),"",P107&amp;" ─ "&amp;T107),"")</f>
        <v/>
      </c>
      <c r="G107" s="93">
        <v>104</v>
      </c>
      <c r="H107" s="118" t="str">
        <f t="shared" si="239"/>
        <v/>
      </c>
      <c r="I107" s="119" t="str">
        <f>IF(ISNUMBER(SEARCH("─",H107,1)),MAX($I$3:I106)+1,"")</f>
        <v/>
      </c>
      <c r="M107" s="192" t="str">
        <f t="shared" si="183"/>
        <v/>
      </c>
      <c r="N107" s="142" t="str">
        <f t="shared" si="184"/>
        <v/>
      </c>
      <c r="O107" s="102" t="str">
        <f>IF(P107="","",MAX($O$3:O106)+1)</f>
        <v/>
      </c>
      <c r="P107" s="103" t="str">
        <f>IF(LEN(INDEX(Dashboard!B$6:B$505,ROW(P107)-ROW(P$3),1))&lt;=1,"",TRIM(INDEX(Dashboard!B$6:B$505,ROW(P107)-ROW(P$3),1)))</f>
        <v/>
      </c>
      <c r="Q107" s="104" t="str">
        <f t="shared" si="185"/>
        <v/>
      </c>
      <c r="R107" s="104" t="str">
        <f>IF(LEN(INDEX(Dashboard!D$6:D$505,ROW(R107)-ROW(R$3),1))&lt;=1,"",INDEX(Dashboard!D$6:D$505,ROW(R107)-ROW(R$3),1))</f>
        <v/>
      </c>
      <c r="S107" s="104" t="str">
        <f>IF(LEN(INDEX(Dashboard!E$6:E$505,ROW(S107)-ROW(S$3),1))&lt;=1,"",INDEX(Dashboard!E$6:E$505,ROW(S107)-ROW(S$3),1))</f>
        <v/>
      </c>
      <c r="T107" s="104" t="str">
        <f t="shared" si="186"/>
        <v/>
      </c>
      <c r="U107" s="104" t="str">
        <f t="shared" si="187"/>
        <v/>
      </c>
      <c r="V107" s="104" t="str">
        <f t="shared" si="188"/>
        <v/>
      </c>
      <c r="W107" s="106" t="str">
        <f t="shared" si="181"/>
        <v/>
      </c>
      <c r="X107" s="106" t="str">
        <f t="shared" si="189"/>
        <v/>
      </c>
      <c r="Y107" s="106" t="str">
        <f t="shared" si="190"/>
        <v/>
      </c>
      <c r="Z107" s="106" t="str">
        <f t="shared" si="191"/>
        <v/>
      </c>
      <c r="AA107" s="106" t="str">
        <f t="shared" si="192"/>
        <v/>
      </c>
      <c r="AB107" s="106" t="str">
        <f t="shared" si="193"/>
        <v/>
      </c>
      <c r="AC107" s="106" t="str">
        <f t="shared" si="194"/>
        <v/>
      </c>
      <c r="AD107" s="106" t="str">
        <f t="shared" si="195"/>
        <v/>
      </c>
      <c r="AE107" s="106" t="str">
        <f t="shared" si="196"/>
        <v/>
      </c>
      <c r="AF107" s="106" t="str">
        <f t="shared" si="197"/>
        <v/>
      </c>
      <c r="AG107" s="106" t="str">
        <f t="shared" si="198"/>
        <v/>
      </c>
      <c r="AH107" s="106" t="str">
        <f t="shared" si="199"/>
        <v/>
      </c>
      <c r="AI107" s="106" t="str">
        <f t="shared" si="200"/>
        <v/>
      </c>
      <c r="AJ107" s="106" t="str">
        <f t="shared" si="201"/>
        <v/>
      </c>
      <c r="AK107" s="106" t="str">
        <f t="shared" si="202"/>
        <v/>
      </c>
      <c r="AL107" s="106" t="str">
        <f t="shared" si="203"/>
        <v/>
      </c>
      <c r="AM107" s="106" t="str">
        <f t="shared" si="204"/>
        <v/>
      </c>
      <c r="AN107" s="106" t="str">
        <f t="shared" si="205"/>
        <v/>
      </c>
      <c r="AO107" s="106" t="str">
        <f t="shared" si="206"/>
        <v/>
      </c>
      <c r="AP107" s="106" t="str">
        <f t="shared" si="207"/>
        <v/>
      </c>
      <c r="AQ107" s="106" t="str">
        <f t="shared" si="208"/>
        <v/>
      </c>
      <c r="AR107" s="106" t="str">
        <f t="shared" si="209"/>
        <v/>
      </c>
      <c r="AS107" s="106" t="str">
        <f t="shared" si="210"/>
        <v/>
      </c>
      <c r="AT107" s="106" t="str">
        <f t="shared" si="211"/>
        <v/>
      </c>
      <c r="AU107" s="106" t="str">
        <f t="shared" si="212"/>
        <v/>
      </c>
      <c r="AV107" s="106" t="str">
        <f t="shared" si="213"/>
        <v/>
      </c>
      <c r="AW107" s="106" t="str">
        <f t="shared" si="214"/>
        <v/>
      </c>
      <c r="AX107" s="106" t="str">
        <f t="shared" si="215"/>
        <v/>
      </c>
      <c r="AY107" s="106" t="str">
        <f t="shared" si="216"/>
        <v/>
      </c>
      <c r="AZ107" s="106" t="str">
        <f t="shared" si="217"/>
        <v/>
      </c>
      <c r="BA107" s="106" t="str">
        <f t="shared" si="218"/>
        <v/>
      </c>
      <c r="BB107" s="106" t="str">
        <f t="shared" si="219"/>
        <v/>
      </c>
      <c r="BC107" s="106" t="str">
        <f t="shared" si="220"/>
        <v/>
      </c>
      <c r="BD107" s="180" t="str">
        <f>IF(OR(P107="",BA107=""),"",IF(BB107="",MAX($BA$4:$BA$503)-BA107+1-COUNTIF($BA$4:BA107,BA107)/1000,INDEX($BD$4:$BD$503,BC107,1)-COUNTIF($BA$4:BA107,BA107)/1000000))</f>
        <v/>
      </c>
      <c r="BE107" s="181" t="str">
        <f t="shared" si="221"/>
        <v/>
      </c>
      <c r="BF107" s="181" t="str">
        <f>IFERROR(IF(BB107="",BD107-BE107*100,INDEX($BF$4:$BF$503,BC107,1)-COUNTIF($BA$4:BA107,BA107)/1000000),"")</f>
        <v/>
      </c>
      <c r="BG107" s="179" t="str">
        <f t="shared" si="222"/>
        <v/>
      </c>
      <c r="BI107" s="120" t="str">
        <f t="shared" si="228"/>
        <v/>
      </c>
      <c r="BJ107" s="121" t="str">
        <f t="shared" si="229"/>
        <v/>
      </c>
      <c r="BK107" s="122" t="str">
        <f t="shared" si="230"/>
        <v/>
      </c>
      <c r="BL107" s="122" t="str">
        <f t="shared" si="231"/>
        <v/>
      </c>
      <c r="BM107" s="122" t="str">
        <f t="shared" si="232"/>
        <v/>
      </c>
      <c r="BN107" s="122" t="str">
        <f t="shared" si="233"/>
        <v/>
      </c>
      <c r="BO107" s="122" t="str">
        <f t="shared" si="234"/>
        <v/>
      </c>
      <c r="BP107" s="123" t="str">
        <f t="shared" si="235"/>
        <v/>
      </c>
      <c r="BQ107" s="122" t="str">
        <f t="shared" si="236"/>
        <v/>
      </c>
      <c r="BR107" s="123" t="str">
        <f t="shared" si="237"/>
        <v/>
      </c>
      <c r="BS107" s="123" t="str">
        <f t="shared" si="238"/>
        <v/>
      </c>
      <c r="BU107" s="198" t="str">
        <f t="shared" si="223"/>
        <v>xxx</v>
      </c>
      <c r="BV107" s="193"/>
      <c r="BW107" s="193"/>
      <c r="BX107" s="193"/>
      <c r="BY107" s="193"/>
      <c r="BZ107" s="193"/>
      <c r="CA107" s="193"/>
      <c r="CB107" s="193"/>
      <c r="CC107" s="194"/>
      <c r="CD107" s="194"/>
      <c r="CE107" s="193"/>
      <c r="CF107" s="201">
        <f>IFERROR(IF(ISNUMBER(BV107), IF(ISNUMBER(MATCH(BV107,$BV$4:BV106,0)),INDEX($CF$4:CF106, MATCH(BV107,$BV$4:BV106,0),1),IF(AND(BR107="",INDEX($BR$4:$BR$503,BV107,1)=""),
IF(INDEX($BL$4:$BL$503,BV107,1)="",0,IFERROR(IF(INDEX($BR$4:$BR$503,BW107,1)="es",COUNTIF($BV$4:$BV$503,BW107),0),0)+IF(ISNUMBER(BV107),SUMIFS($CH$4:$CH$503,$BV$4:$BV$503,"&lt;&gt;"&amp;BV107,$BW$4:$BW$503,BV107),0)),0)),0),0)</f>
        <v>0</v>
      </c>
      <c r="CG107" s="193"/>
      <c r="CH107" s="193"/>
      <c r="CI107" s="193"/>
      <c r="CJ107" s="193"/>
      <c r="CK107" s="201">
        <f t="shared" si="182"/>
        <v>1</v>
      </c>
      <c r="CL107" s="193"/>
      <c r="CM107" s="193"/>
      <c r="CN107" s="193"/>
      <c r="CO107" s="193"/>
      <c r="CP107" s="193"/>
      <c r="CQ107" s="193"/>
      <c r="CR107" s="193"/>
      <c r="CT107" s="193"/>
      <c r="CU107" s="193"/>
      <c r="CV107" s="193"/>
      <c r="CW107" s="208"/>
      <c r="CX107" s="208"/>
      <c r="CY107" s="208"/>
      <c r="CZ107" s="208"/>
      <c r="DA107" s="193"/>
      <c r="DC107" s="133" t="str">
        <f>IF(MAX($DC$3:DC106)&lt;$I$2,MAX($DC$3:DC106)+1,"")</f>
        <v/>
      </c>
      <c r="DD107" s="131" t="str">
        <f t="shared" si="224"/>
        <v/>
      </c>
      <c r="DE107" s="131" t="str">
        <f t="shared" si="225"/>
        <v/>
      </c>
      <c r="DF107" s="134" t="str">
        <f t="shared" si="226"/>
        <v/>
      </c>
      <c r="DG107" s="132" t="str">
        <f t="shared" si="227"/>
        <v/>
      </c>
      <c r="DL107" s="107" t="str">
        <f>IF(DM107&lt;&gt;"",MAX($DL$3:DL106)+1,"")</f>
        <v/>
      </c>
      <c r="DM107" s="107" t="str">
        <f>IF(OR(INDEX(Photos!$B$3:$B$502,ROW(DM107)-ROW($DM$3),1)="", ISNUMBER(MATCH(INDEX(Photos!$B$3:$B$502,ROW(DM107)-ROW($DM$3),1),$BJ$4:$BJ$503,0))),"",INDEX(Photos!$B$3:$B$502,ROW(DM107)-ROW($DM$3),1) )</f>
        <v/>
      </c>
      <c r="DN107" s="107" t="str">
        <f t="shared" si="180"/>
        <v/>
      </c>
      <c r="DS107" s="112"/>
      <c r="DT107" s="112"/>
      <c r="DU107" s="111"/>
      <c r="DV107" s="111"/>
      <c r="DW107" s="145"/>
      <c r="DX107" s="111"/>
      <c r="DY107" s="111"/>
      <c r="DZ107" s="111"/>
      <c r="EA107" s="111"/>
      <c r="EB107" s="111"/>
    </row>
    <row r="108" spans="2:132" x14ac:dyDescent="0.25">
      <c r="B108" s="117" t="str">
        <f>IF(P108&lt;&gt;"",MAX(B$3:$B107)+1,"")</f>
        <v/>
      </c>
      <c r="C108" s="141" t="str">
        <f>IF(D108&lt;&gt;"",MAX(C$3:$C107)+1,"")</f>
        <v/>
      </c>
      <c r="D108" s="115" t="str">
        <f>IF(LEN(Q108)&gt;1,IF(ISNUMBER(MATCH(Q108&amp;" ─ "&amp;P108, $D$2:D107,0)),"",P108&amp;" ─ "&amp;Q108),"")</f>
        <v/>
      </c>
      <c r="E108" s="117" t="str">
        <f>IF(F108&lt;&gt;"",MAX($E$3:E107)+1,"")</f>
        <v/>
      </c>
      <c r="F108" s="116" t="str">
        <f>IF(LEN(T108)&gt;1,IF(ISNUMBER(MATCH(T108&amp;" ─ "&amp;P108, $F$2:F107,0)),"",P108&amp;" ─ "&amp;T108),"")</f>
        <v/>
      </c>
      <c r="G108" s="93">
        <v>105</v>
      </c>
      <c r="H108" s="118" t="str">
        <f t="shared" si="239"/>
        <v/>
      </c>
      <c r="I108" s="119" t="str">
        <f>IF(ISNUMBER(SEARCH("─",H108,1)),MAX($I$3:I107)+1,"")</f>
        <v/>
      </c>
      <c r="M108" s="192" t="str">
        <f t="shared" si="183"/>
        <v/>
      </c>
      <c r="N108" s="142" t="str">
        <f t="shared" si="184"/>
        <v/>
      </c>
      <c r="O108" s="102" t="str">
        <f>IF(P108="","",MAX($O$3:O107)+1)</f>
        <v/>
      </c>
      <c r="P108" s="103" t="str">
        <f>IF(LEN(INDEX(Dashboard!B$6:B$505,ROW(P108)-ROW(P$3),1))&lt;=1,"",TRIM(INDEX(Dashboard!B$6:B$505,ROW(P108)-ROW(P$3),1)))</f>
        <v/>
      </c>
      <c r="Q108" s="104" t="str">
        <f t="shared" si="185"/>
        <v/>
      </c>
      <c r="R108" s="104" t="str">
        <f>IF(LEN(INDEX(Dashboard!D$6:D$505,ROW(R108)-ROW(R$3),1))&lt;=1,"",INDEX(Dashboard!D$6:D$505,ROW(R108)-ROW(R$3),1))</f>
        <v/>
      </c>
      <c r="S108" s="104" t="str">
        <f>IF(LEN(INDEX(Dashboard!E$6:E$505,ROW(S108)-ROW(S$3),1))&lt;=1,"",INDEX(Dashboard!E$6:E$505,ROW(S108)-ROW(S$3),1))</f>
        <v/>
      </c>
      <c r="T108" s="104" t="str">
        <f t="shared" si="186"/>
        <v/>
      </c>
      <c r="U108" s="104" t="str">
        <f t="shared" si="187"/>
        <v/>
      </c>
      <c r="V108" s="104" t="str">
        <f t="shared" si="188"/>
        <v/>
      </c>
      <c r="W108" s="106" t="str">
        <f t="shared" si="181"/>
        <v/>
      </c>
      <c r="X108" s="106" t="str">
        <f t="shared" si="189"/>
        <v/>
      </c>
      <c r="Y108" s="106" t="str">
        <f t="shared" si="190"/>
        <v/>
      </c>
      <c r="Z108" s="106" t="str">
        <f t="shared" si="191"/>
        <v/>
      </c>
      <c r="AA108" s="106" t="str">
        <f t="shared" si="192"/>
        <v/>
      </c>
      <c r="AB108" s="106" t="str">
        <f t="shared" si="193"/>
        <v/>
      </c>
      <c r="AC108" s="106" t="str">
        <f t="shared" si="194"/>
        <v/>
      </c>
      <c r="AD108" s="106" t="str">
        <f t="shared" si="195"/>
        <v/>
      </c>
      <c r="AE108" s="106" t="str">
        <f t="shared" si="196"/>
        <v/>
      </c>
      <c r="AF108" s="106" t="str">
        <f t="shared" si="197"/>
        <v/>
      </c>
      <c r="AG108" s="106" t="str">
        <f t="shared" si="198"/>
        <v/>
      </c>
      <c r="AH108" s="106" t="str">
        <f t="shared" si="199"/>
        <v/>
      </c>
      <c r="AI108" s="106" t="str">
        <f t="shared" si="200"/>
        <v/>
      </c>
      <c r="AJ108" s="106" t="str">
        <f t="shared" si="201"/>
        <v/>
      </c>
      <c r="AK108" s="106" t="str">
        <f t="shared" si="202"/>
        <v/>
      </c>
      <c r="AL108" s="106" t="str">
        <f t="shared" si="203"/>
        <v/>
      </c>
      <c r="AM108" s="106" t="str">
        <f t="shared" si="204"/>
        <v/>
      </c>
      <c r="AN108" s="106" t="str">
        <f t="shared" si="205"/>
        <v/>
      </c>
      <c r="AO108" s="106" t="str">
        <f t="shared" si="206"/>
        <v/>
      </c>
      <c r="AP108" s="106" t="str">
        <f t="shared" si="207"/>
        <v/>
      </c>
      <c r="AQ108" s="106" t="str">
        <f t="shared" si="208"/>
        <v/>
      </c>
      <c r="AR108" s="106" t="str">
        <f t="shared" si="209"/>
        <v/>
      </c>
      <c r="AS108" s="106" t="str">
        <f t="shared" si="210"/>
        <v/>
      </c>
      <c r="AT108" s="106" t="str">
        <f t="shared" si="211"/>
        <v/>
      </c>
      <c r="AU108" s="106" t="str">
        <f t="shared" si="212"/>
        <v/>
      </c>
      <c r="AV108" s="106" t="str">
        <f t="shared" si="213"/>
        <v/>
      </c>
      <c r="AW108" s="106" t="str">
        <f t="shared" si="214"/>
        <v/>
      </c>
      <c r="AX108" s="106" t="str">
        <f t="shared" si="215"/>
        <v/>
      </c>
      <c r="AY108" s="106" t="str">
        <f t="shared" si="216"/>
        <v/>
      </c>
      <c r="AZ108" s="106" t="str">
        <f t="shared" si="217"/>
        <v/>
      </c>
      <c r="BA108" s="106" t="str">
        <f t="shared" si="218"/>
        <v/>
      </c>
      <c r="BB108" s="106" t="str">
        <f t="shared" si="219"/>
        <v/>
      </c>
      <c r="BC108" s="106" t="str">
        <f t="shared" si="220"/>
        <v/>
      </c>
      <c r="BD108" s="180" t="str">
        <f>IF(OR(P108="",BA108=""),"",IF(BB108="",MAX($BA$4:$BA$503)-BA108+1-COUNTIF($BA$4:BA108,BA108)/1000,INDEX($BD$4:$BD$503,BC108,1)-COUNTIF($BA$4:BA108,BA108)/1000000))</f>
        <v/>
      </c>
      <c r="BE108" s="181" t="str">
        <f t="shared" si="221"/>
        <v/>
      </c>
      <c r="BF108" s="181" t="str">
        <f>IFERROR(IF(BB108="",BD108-BE108*100,INDEX($BF$4:$BF$503,BC108,1)-COUNTIF($BA$4:BA108,BA108)/1000000),"")</f>
        <v/>
      </c>
      <c r="BG108" s="179" t="str">
        <f t="shared" si="222"/>
        <v/>
      </c>
      <c r="BI108" s="120" t="str">
        <f t="shared" si="228"/>
        <v/>
      </c>
      <c r="BJ108" s="121" t="str">
        <f t="shared" si="229"/>
        <v/>
      </c>
      <c r="BK108" s="122" t="str">
        <f t="shared" si="230"/>
        <v/>
      </c>
      <c r="BL108" s="122" t="str">
        <f t="shared" si="231"/>
        <v/>
      </c>
      <c r="BM108" s="122" t="str">
        <f t="shared" si="232"/>
        <v/>
      </c>
      <c r="BN108" s="122" t="str">
        <f t="shared" si="233"/>
        <v/>
      </c>
      <c r="BO108" s="122" t="str">
        <f t="shared" si="234"/>
        <v/>
      </c>
      <c r="BP108" s="123" t="str">
        <f t="shared" si="235"/>
        <v/>
      </c>
      <c r="BQ108" s="122" t="str">
        <f t="shared" si="236"/>
        <v/>
      </c>
      <c r="BR108" s="123" t="str">
        <f t="shared" si="237"/>
        <v/>
      </c>
      <c r="BS108" s="123" t="str">
        <f t="shared" si="238"/>
        <v/>
      </c>
      <c r="BU108" s="198" t="str">
        <f t="shared" si="223"/>
        <v>xxx</v>
      </c>
      <c r="BV108" s="193"/>
      <c r="BW108" s="193"/>
      <c r="BX108" s="193"/>
      <c r="BY108" s="193"/>
      <c r="BZ108" s="193"/>
      <c r="CA108" s="193"/>
      <c r="CB108" s="193"/>
      <c r="CC108" s="194"/>
      <c r="CD108" s="194"/>
      <c r="CE108" s="193"/>
      <c r="CF108" s="201">
        <f>IFERROR(IF(ISNUMBER(BV108), IF(ISNUMBER(MATCH(BV108,$BV$4:BV107,0)),INDEX($CF$4:CF107, MATCH(BV108,$BV$4:BV107,0),1),IF(AND(BR108="",INDEX($BR$4:$BR$503,BV108,1)=""),
IF(INDEX($BL$4:$BL$503,BV108,1)="",0,IFERROR(IF(INDEX($BR$4:$BR$503,BW108,1)="es",COUNTIF($BV$4:$BV$503,BW108),0),0)+IF(ISNUMBER(BV108),SUMIFS($CH$4:$CH$503,$BV$4:$BV$503,"&lt;&gt;"&amp;BV108,$BW$4:$BW$503,BV108),0)),0)),0),0)</f>
        <v>0</v>
      </c>
      <c r="CG108" s="193"/>
      <c r="CH108" s="193"/>
      <c r="CI108" s="193"/>
      <c r="CJ108" s="193"/>
      <c r="CK108" s="201">
        <f t="shared" si="182"/>
        <v>1</v>
      </c>
      <c r="CL108" s="193"/>
      <c r="CM108" s="193"/>
      <c r="CN108" s="193"/>
      <c r="CO108" s="193"/>
      <c r="CP108" s="193"/>
      <c r="CQ108" s="193"/>
      <c r="CR108" s="193"/>
      <c r="CT108" s="193"/>
      <c r="CU108" s="193"/>
      <c r="CV108" s="193"/>
      <c r="CW108" s="208"/>
      <c r="CX108" s="208"/>
      <c r="CY108" s="208"/>
      <c r="CZ108" s="208"/>
      <c r="DA108" s="193"/>
      <c r="DC108" s="133" t="str">
        <f>IF(MAX($DC$3:DC107)&lt;$I$2,MAX($DC$3:DC107)+1,"")</f>
        <v/>
      </c>
      <c r="DD108" s="131" t="str">
        <f t="shared" si="224"/>
        <v/>
      </c>
      <c r="DE108" s="131" t="str">
        <f t="shared" si="225"/>
        <v/>
      </c>
      <c r="DF108" s="134" t="str">
        <f t="shared" si="226"/>
        <v/>
      </c>
      <c r="DG108" s="132" t="str">
        <f t="shared" si="227"/>
        <v/>
      </c>
      <c r="DL108" s="107" t="str">
        <f>IF(DM108&lt;&gt;"",MAX($DL$3:DL107)+1,"")</f>
        <v/>
      </c>
      <c r="DM108" s="107" t="str">
        <f>IF(OR(INDEX(Photos!$B$3:$B$502,ROW(DM108)-ROW($DM$3),1)="", ISNUMBER(MATCH(INDEX(Photos!$B$3:$B$502,ROW(DM108)-ROW($DM$3),1),$BJ$4:$BJ$503,0))),"",INDEX(Photos!$B$3:$B$502,ROW(DM108)-ROW($DM$3),1) )</f>
        <v/>
      </c>
      <c r="DN108" s="107" t="str">
        <f t="shared" si="180"/>
        <v/>
      </c>
      <c r="DS108" s="112"/>
      <c r="DT108" s="112"/>
      <c r="DU108" s="111"/>
      <c r="DV108" s="111"/>
      <c r="DW108" s="145"/>
      <c r="DX108" s="111"/>
      <c r="DY108" s="111"/>
      <c r="DZ108" s="111"/>
      <c r="EA108" s="111"/>
      <c r="EB108" s="111"/>
    </row>
    <row r="109" spans="2:132" x14ac:dyDescent="0.25">
      <c r="B109" s="117" t="str">
        <f>IF(P109&lt;&gt;"",MAX(B$3:$B108)+1,"")</f>
        <v/>
      </c>
      <c r="C109" s="141" t="str">
        <f>IF(D109&lt;&gt;"",MAX(C$3:$C108)+1,"")</f>
        <v/>
      </c>
      <c r="D109" s="115" t="str">
        <f>IF(LEN(Q109)&gt;1,IF(ISNUMBER(MATCH(Q109&amp;" ─ "&amp;P109, $D$2:D108,0)),"",P109&amp;" ─ "&amp;Q109),"")</f>
        <v/>
      </c>
      <c r="E109" s="117" t="str">
        <f>IF(F109&lt;&gt;"",MAX($E$3:E108)+1,"")</f>
        <v/>
      </c>
      <c r="F109" s="116" t="str">
        <f>IF(LEN(T109)&gt;1,IF(ISNUMBER(MATCH(T109&amp;" ─ "&amp;P109, $F$2:F108,0)),"",P109&amp;" ─ "&amp;T109),"")</f>
        <v/>
      </c>
      <c r="G109" s="93">
        <v>106</v>
      </c>
      <c r="H109" s="118" t="str">
        <f t="shared" si="239"/>
        <v/>
      </c>
      <c r="I109" s="119" t="str">
        <f>IF(ISNUMBER(SEARCH("─",H109,1)),MAX($I$3:I108)+1,"")</f>
        <v/>
      </c>
      <c r="M109" s="192" t="str">
        <f t="shared" si="183"/>
        <v/>
      </c>
      <c r="N109" s="142" t="str">
        <f t="shared" si="184"/>
        <v/>
      </c>
      <c r="O109" s="102" t="str">
        <f>IF(P109="","",MAX($O$3:O108)+1)</f>
        <v/>
      </c>
      <c r="P109" s="103" t="str">
        <f>IF(LEN(INDEX(Dashboard!B$6:B$505,ROW(P109)-ROW(P$3),1))&lt;=1,"",TRIM(INDEX(Dashboard!B$6:B$505,ROW(P109)-ROW(P$3),1)))</f>
        <v/>
      </c>
      <c r="Q109" s="104" t="str">
        <f t="shared" si="185"/>
        <v/>
      </c>
      <c r="R109" s="104" t="str">
        <f>IF(LEN(INDEX(Dashboard!D$6:D$505,ROW(R109)-ROW(R$3),1))&lt;=1,"",INDEX(Dashboard!D$6:D$505,ROW(R109)-ROW(R$3),1))</f>
        <v/>
      </c>
      <c r="S109" s="104" t="str">
        <f>IF(LEN(INDEX(Dashboard!E$6:E$505,ROW(S109)-ROW(S$3),1))&lt;=1,"",INDEX(Dashboard!E$6:E$505,ROW(S109)-ROW(S$3),1))</f>
        <v/>
      </c>
      <c r="T109" s="104" t="str">
        <f t="shared" si="186"/>
        <v/>
      </c>
      <c r="U109" s="104" t="str">
        <f t="shared" si="187"/>
        <v/>
      </c>
      <c r="V109" s="104" t="str">
        <f t="shared" si="188"/>
        <v/>
      </c>
      <c r="W109" s="106" t="str">
        <f t="shared" si="181"/>
        <v/>
      </c>
      <c r="X109" s="106" t="str">
        <f t="shared" si="189"/>
        <v/>
      </c>
      <c r="Y109" s="106" t="str">
        <f t="shared" si="190"/>
        <v/>
      </c>
      <c r="Z109" s="106" t="str">
        <f t="shared" si="191"/>
        <v/>
      </c>
      <c r="AA109" s="106" t="str">
        <f t="shared" si="192"/>
        <v/>
      </c>
      <c r="AB109" s="106" t="str">
        <f t="shared" si="193"/>
        <v/>
      </c>
      <c r="AC109" s="106" t="str">
        <f t="shared" si="194"/>
        <v/>
      </c>
      <c r="AD109" s="106" t="str">
        <f t="shared" si="195"/>
        <v/>
      </c>
      <c r="AE109" s="106" t="str">
        <f t="shared" si="196"/>
        <v/>
      </c>
      <c r="AF109" s="106" t="str">
        <f t="shared" si="197"/>
        <v/>
      </c>
      <c r="AG109" s="106" t="str">
        <f t="shared" si="198"/>
        <v/>
      </c>
      <c r="AH109" s="106" t="str">
        <f t="shared" si="199"/>
        <v/>
      </c>
      <c r="AI109" s="106" t="str">
        <f t="shared" si="200"/>
        <v/>
      </c>
      <c r="AJ109" s="106" t="str">
        <f t="shared" si="201"/>
        <v/>
      </c>
      <c r="AK109" s="106" t="str">
        <f t="shared" si="202"/>
        <v/>
      </c>
      <c r="AL109" s="106" t="str">
        <f t="shared" si="203"/>
        <v/>
      </c>
      <c r="AM109" s="106" t="str">
        <f t="shared" si="204"/>
        <v/>
      </c>
      <c r="AN109" s="106" t="str">
        <f t="shared" si="205"/>
        <v/>
      </c>
      <c r="AO109" s="106" t="str">
        <f t="shared" si="206"/>
        <v/>
      </c>
      <c r="AP109" s="106" t="str">
        <f t="shared" si="207"/>
        <v/>
      </c>
      <c r="AQ109" s="106" t="str">
        <f t="shared" si="208"/>
        <v/>
      </c>
      <c r="AR109" s="106" t="str">
        <f t="shared" si="209"/>
        <v/>
      </c>
      <c r="AS109" s="106" t="str">
        <f t="shared" si="210"/>
        <v/>
      </c>
      <c r="AT109" s="106" t="str">
        <f t="shared" si="211"/>
        <v/>
      </c>
      <c r="AU109" s="106" t="str">
        <f t="shared" si="212"/>
        <v/>
      </c>
      <c r="AV109" s="106" t="str">
        <f t="shared" si="213"/>
        <v/>
      </c>
      <c r="AW109" s="106" t="str">
        <f t="shared" si="214"/>
        <v/>
      </c>
      <c r="AX109" s="106" t="str">
        <f t="shared" si="215"/>
        <v/>
      </c>
      <c r="AY109" s="106" t="str">
        <f t="shared" si="216"/>
        <v/>
      </c>
      <c r="AZ109" s="106" t="str">
        <f t="shared" si="217"/>
        <v/>
      </c>
      <c r="BA109" s="106" t="str">
        <f t="shared" si="218"/>
        <v/>
      </c>
      <c r="BB109" s="106" t="str">
        <f t="shared" si="219"/>
        <v/>
      </c>
      <c r="BC109" s="106" t="str">
        <f t="shared" si="220"/>
        <v/>
      </c>
      <c r="BD109" s="180" t="str">
        <f>IF(OR(P109="",BA109=""),"",IF(BB109="",MAX($BA$4:$BA$503)-BA109+1-COUNTIF($BA$4:BA109,BA109)/1000,INDEX($BD$4:$BD$503,BC109,1)-COUNTIF($BA$4:BA109,BA109)/1000000))</f>
        <v/>
      </c>
      <c r="BE109" s="181" t="str">
        <f t="shared" si="221"/>
        <v/>
      </c>
      <c r="BF109" s="181" t="str">
        <f>IFERROR(IF(BB109="",BD109-BE109*100,INDEX($BF$4:$BF$503,BC109,1)-COUNTIF($BA$4:BA109,BA109)/1000000),"")</f>
        <v/>
      </c>
      <c r="BG109" s="179" t="str">
        <f t="shared" si="222"/>
        <v/>
      </c>
      <c r="BI109" s="120" t="str">
        <f t="shared" si="228"/>
        <v/>
      </c>
      <c r="BJ109" s="121" t="str">
        <f t="shared" si="229"/>
        <v/>
      </c>
      <c r="BK109" s="122" t="str">
        <f t="shared" si="230"/>
        <v/>
      </c>
      <c r="BL109" s="122" t="str">
        <f t="shared" si="231"/>
        <v/>
      </c>
      <c r="BM109" s="122" t="str">
        <f t="shared" si="232"/>
        <v/>
      </c>
      <c r="BN109" s="122" t="str">
        <f t="shared" si="233"/>
        <v/>
      </c>
      <c r="BO109" s="122" t="str">
        <f t="shared" si="234"/>
        <v/>
      </c>
      <c r="BP109" s="123" t="str">
        <f t="shared" si="235"/>
        <v/>
      </c>
      <c r="BQ109" s="122" t="str">
        <f t="shared" si="236"/>
        <v/>
      </c>
      <c r="BR109" s="123" t="str">
        <f t="shared" si="237"/>
        <v/>
      </c>
      <c r="BS109" s="123" t="str">
        <f t="shared" si="238"/>
        <v/>
      </c>
      <c r="BU109" s="198" t="str">
        <f t="shared" si="223"/>
        <v>xxx</v>
      </c>
      <c r="BV109" s="193"/>
      <c r="BW109" s="193"/>
      <c r="BX109" s="193"/>
      <c r="BY109" s="193"/>
      <c r="BZ109" s="193"/>
      <c r="CA109" s="193"/>
      <c r="CB109" s="193"/>
      <c r="CC109" s="194"/>
      <c r="CD109" s="194"/>
      <c r="CE109" s="193"/>
      <c r="CF109" s="201">
        <f>IFERROR(IF(ISNUMBER(BV109), IF(ISNUMBER(MATCH(BV109,$BV$4:BV108,0)),INDEX($CF$4:CF108, MATCH(BV109,$BV$4:BV108,0),1),IF(AND(BR109="",INDEX($BR$4:$BR$503,BV109,1)=""),
IF(INDEX($BL$4:$BL$503,BV109,1)="",0,IFERROR(IF(INDEX($BR$4:$BR$503,BW109,1)="es",COUNTIF($BV$4:$BV$503,BW109),0),0)+IF(ISNUMBER(BV109),SUMIFS($CH$4:$CH$503,$BV$4:$BV$503,"&lt;&gt;"&amp;BV109,$BW$4:$BW$503,BV109),0)),0)),0),0)</f>
        <v>0</v>
      </c>
      <c r="CG109" s="193"/>
      <c r="CH109" s="193"/>
      <c r="CI109" s="193"/>
      <c r="CJ109" s="193"/>
      <c r="CK109" s="201">
        <f t="shared" si="182"/>
        <v>1</v>
      </c>
      <c r="CL109" s="193"/>
      <c r="CM109" s="193"/>
      <c r="CN109" s="193"/>
      <c r="CO109" s="193"/>
      <c r="CP109" s="193"/>
      <c r="CQ109" s="193"/>
      <c r="CR109" s="193"/>
      <c r="CT109" s="193"/>
      <c r="CU109" s="193"/>
      <c r="CV109" s="193"/>
      <c r="CW109" s="208"/>
      <c r="CX109" s="208"/>
      <c r="CY109" s="208"/>
      <c r="CZ109" s="208"/>
      <c r="DA109" s="193"/>
      <c r="DC109" s="133" t="str">
        <f>IF(MAX($DC$3:DC108)&lt;$I$2,MAX($DC$3:DC108)+1,"")</f>
        <v/>
      </c>
      <c r="DD109" s="131" t="str">
        <f t="shared" si="224"/>
        <v/>
      </c>
      <c r="DE109" s="131" t="str">
        <f t="shared" si="225"/>
        <v/>
      </c>
      <c r="DF109" s="134" t="str">
        <f t="shared" si="226"/>
        <v/>
      </c>
      <c r="DG109" s="132" t="str">
        <f t="shared" si="227"/>
        <v/>
      </c>
      <c r="DL109" s="107" t="str">
        <f>IF(DM109&lt;&gt;"",MAX($DL$3:DL108)+1,"")</f>
        <v/>
      </c>
      <c r="DM109" s="107" t="str">
        <f>IF(OR(INDEX(Photos!$B$3:$B$502,ROW(DM109)-ROW($DM$3),1)="", ISNUMBER(MATCH(INDEX(Photos!$B$3:$B$502,ROW(DM109)-ROW($DM$3),1),$BJ$4:$BJ$503,0))),"",INDEX(Photos!$B$3:$B$502,ROW(DM109)-ROW($DM$3),1) )</f>
        <v/>
      </c>
      <c r="DN109" s="107" t="str">
        <f t="shared" si="180"/>
        <v/>
      </c>
      <c r="DS109" s="112"/>
      <c r="DT109" s="112"/>
      <c r="DU109" s="111"/>
      <c r="DV109" s="111"/>
      <c r="DW109" s="145"/>
      <c r="DX109" s="111"/>
      <c r="DY109" s="111"/>
      <c r="DZ109" s="111"/>
      <c r="EA109" s="111"/>
      <c r="EB109" s="111"/>
    </row>
    <row r="110" spans="2:132" x14ac:dyDescent="0.25">
      <c r="B110" s="117" t="str">
        <f>IF(P110&lt;&gt;"",MAX(B$3:$B109)+1,"")</f>
        <v/>
      </c>
      <c r="C110" s="141" t="str">
        <f>IF(D110&lt;&gt;"",MAX(C$3:$C109)+1,"")</f>
        <v/>
      </c>
      <c r="D110" s="115" t="str">
        <f>IF(LEN(Q110)&gt;1,IF(ISNUMBER(MATCH(Q110&amp;" ─ "&amp;P110, $D$2:D109,0)),"",P110&amp;" ─ "&amp;Q110),"")</f>
        <v/>
      </c>
      <c r="E110" s="117" t="str">
        <f>IF(F110&lt;&gt;"",MAX($E$3:E109)+1,"")</f>
        <v/>
      </c>
      <c r="F110" s="116" t="str">
        <f>IF(LEN(T110)&gt;1,IF(ISNUMBER(MATCH(T110&amp;" ─ "&amp;P110, $F$2:F109,0)),"",P110&amp;" ─ "&amp;T110),"")</f>
        <v/>
      </c>
      <c r="G110" s="93">
        <v>107</v>
      </c>
      <c r="H110" s="118" t="str">
        <f t="shared" si="239"/>
        <v/>
      </c>
      <c r="I110" s="119" t="str">
        <f>IF(ISNUMBER(SEARCH("─",H110,1)),MAX($I$3:I109)+1,"")</f>
        <v/>
      </c>
      <c r="M110" s="192" t="str">
        <f t="shared" si="183"/>
        <v/>
      </c>
      <c r="N110" s="142" t="str">
        <f t="shared" si="184"/>
        <v/>
      </c>
      <c r="O110" s="102" t="str">
        <f>IF(P110="","",MAX($O$3:O109)+1)</f>
        <v/>
      </c>
      <c r="P110" s="103" t="str">
        <f>IF(LEN(INDEX(Dashboard!B$6:B$505,ROW(P110)-ROW(P$3),1))&lt;=1,"",TRIM(INDEX(Dashboard!B$6:B$505,ROW(P110)-ROW(P$3),1)))</f>
        <v/>
      </c>
      <c r="Q110" s="104" t="str">
        <f t="shared" si="185"/>
        <v/>
      </c>
      <c r="R110" s="104" t="str">
        <f>IF(LEN(INDEX(Dashboard!D$6:D$505,ROW(R110)-ROW(R$3),1))&lt;=1,"",INDEX(Dashboard!D$6:D$505,ROW(R110)-ROW(R$3),1))</f>
        <v/>
      </c>
      <c r="S110" s="104" t="str">
        <f>IF(LEN(INDEX(Dashboard!E$6:E$505,ROW(S110)-ROW(S$3),1))&lt;=1,"",INDEX(Dashboard!E$6:E$505,ROW(S110)-ROW(S$3),1))</f>
        <v/>
      </c>
      <c r="T110" s="104" t="str">
        <f t="shared" si="186"/>
        <v/>
      </c>
      <c r="U110" s="104" t="str">
        <f t="shared" si="187"/>
        <v/>
      </c>
      <c r="V110" s="104" t="str">
        <f t="shared" si="188"/>
        <v/>
      </c>
      <c r="W110" s="106" t="str">
        <f t="shared" si="181"/>
        <v/>
      </c>
      <c r="X110" s="106" t="str">
        <f t="shared" si="189"/>
        <v/>
      </c>
      <c r="Y110" s="106" t="str">
        <f t="shared" si="190"/>
        <v/>
      </c>
      <c r="Z110" s="106" t="str">
        <f t="shared" si="191"/>
        <v/>
      </c>
      <c r="AA110" s="106" t="str">
        <f t="shared" si="192"/>
        <v/>
      </c>
      <c r="AB110" s="106" t="str">
        <f t="shared" si="193"/>
        <v/>
      </c>
      <c r="AC110" s="106" t="str">
        <f t="shared" si="194"/>
        <v/>
      </c>
      <c r="AD110" s="106" t="str">
        <f t="shared" si="195"/>
        <v/>
      </c>
      <c r="AE110" s="106" t="str">
        <f t="shared" si="196"/>
        <v/>
      </c>
      <c r="AF110" s="106" t="str">
        <f t="shared" si="197"/>
        <v/>
      </c>
      <c r="AG110" s="106" t="str">
        <f t="shared" si="198"/>
        <v/>
      </c>
      <c r="AH110" s="106" t="str">
        <f t="shared" si="199"/>
        <v/>
      </c>
      <c r="AI110" s="106" t="str">
        <f t="shared" si="200"/>
        <v/>
      </c>
      <c r="AJ110" s="106" t="str">
        <f t="shared" si="201"/>
        <v/>
      </c>
      <c r="AK110" s="106" t="str">
        <f t="shared" si="202"/>
        <v/>
      </c>
      <c r="AL110" s="106" t="str">
        <f t="shared" si="203"/>
        <v/>
      </c>
      <c r="AM110" s="106" t="str">
        <f t="shared" si="204"/>
        <v/>
      </c>
      <c r="AN110" s="106" t="str">
        <f t="shared" si="205"/>
        <v/>
      </c>
      <c r="AO110" s="106" t="str">
        <f t="shared" si="206"/>
        <v/>
      </c>
      <c r="AP110" s="106" t="str">
        <f t="shared" si="207"/>
        <v/>
      </c>
      <c r="AQ110" s="106" t="str">
        <f t="shared" si="208"/>
        <v/>
      </c>
      <c r="AR110" s="106" t="str">
        <f t="shared" si="209"/>
        <v/>
      </c>
      <c r="AS110" s="106" t="str">
        <f t="shared" si="210"/>
        <v/>
      </c>
      <c r="AT110" s="106" t="str">
        <f t="shared" si="211"/>
        <v/>
      </c>
      <c r="AU110" s="106" t="str">
        <f t="shared" si="212"/>
        <v/>
      </c>
      <c r="AV110" s="106" t="str">
        <f t="shared" si="213"/>
        <v/>
      </c>
      <c r="AW110" s="106" t="str">
        <f t="shared" si="214"/>
        <v/>
      </c>
      <c r="AX110" s="106" t="str">
        <f t="shared" si="215"/>
        <v/>
      </c>
      <c r="AY110" s="106" t="str">
        <f t="shared" si="216"/>
        <v/>
      </c>
      <c r="AZ110" s="106" t="str">
        <f t="shared" si="217"/>
        <v/>
      </c>
      <c r="BA110" s="106" t="str">
        <f t="shared" si="218"/>
        <v/>
      </c>
      <c r="BB110" s="106" t="str">
        <f t="shared" si="219"/>
        <v/>
      </c>
      <c r="BC110" s="106" t="str">
        <f t="shared" si="220"/>
        <v/>
      </c>
      <c r="BD110" s="180" t="str">
        <f>IF(OR(P110="",BA110=""),"",IF(BB110="",MAX($BA$4:$BA$503)-BA110+1-COUNTIF($BA$4:BA110,BA110)/1000,INDEX($BD$4:$BD$503,BC110,1)-COUNTIF($BA$4:BA110,BA110)/1000000))</f>
        <v/>
      </c>
      <c r="BE110" s="181" t="str">
        <f t="shared" si="221"/>
        <v/>
      </c>
      <c r="BF110" s="181" t="str">
        <f>IFERROR(IF(BB110="",BD110-BE110*100,INDEX($BF$4:$BF$503,BC110,1)-COUNTIF($BA$4:BA110,BA110)/1000000),"")</f>
        <v/>
      </c>
      <c r="BG110" s="179" t="str">
        <f t="shared" si="222"/>
        <v/>
      </c>
      <c r="BI110" s="120" t="str">
        <f t="shared" si="228"/>
        <v/>
      </c>
      <c r="BJ110" s="121" t="str">
        <f t="shared" si="229"/>
        <v/>
      </c>
      <c r="BK110" s="122" t="str">
        <f t="shared" si="230"/>
        <v/>
      </c>
      <c r="BL110" s="122" t="str">
        <f t="shared" si="231"/>
        <v/>
      </c>
      <c r="BM110" s="122" t="str">
        <f t="shared" si="232"/>
        <v/>
      </c>
      <c r="BN110" s="122" t="str">
        <f t="shared" si="233"/>
        <v/>
      </c>
      <c r="BO110" s="122" t="str">
        <f t="shared" si="234"/>
        <v/>
      </c>
      <c r="BP110" s="123" t="str">
        <f t="shared" si="235"/>
        <v/>
      </c>
      <c r="BQ110" s="122" t="str">
        <f t="shared" si="236"/>
        <v/>
      </c>
      <c r="BR110" s="123" t="str">
        <f t="shared" si="237"/>
        <v/>
      </c>
      <c r="BS110" s="123" t="str">
        <f t="shared" si="238"/>
        <v/>
      </c>
      <c r="BU110" s="198" t="str">
        <f t="shared" si="223"/>
        <v>xxx</v>
      </c>
      <c r="BV110" s="193"/>
      <c r="BW110" s="193"/>
      <c r="BX110" s="193"/>
      <c r="BY110" s="193"/>
      <c r="BZ110" s="193"/>
      <c r="CA110" s="193"/>
      <c r="CB110" s="193"/>
      <c r="CC110" s="194"/>
      <c r="CD110" s="194"/>
      <c r="CE110" s="193"/>
      <c r="CF110" s="201">
        <f>IFERROR(IF(ISNUMBER(BV110), IF(ISNUMBER(MATCH(BV110,$BV$4:BV109,0)),INDEX($CF$4:CF109, MATCH(BV110,$BV$4:BV109,0),1),IF(AND(BR110="",INDEX($BR$4:$BR$503,BV110,1)=""),
IF(INDEX($BL$4:$BL$503,BV110,1)="",0,IFERROR(IF(INDEX($BR$4:$BR$503,BW110,1)="es",COUNTIF($BV$4:$BV$503,BW110),0),0)+IF(ISNUMBER(BV110),SUMIFS($CH$4:$CH$503,$BV$4:$BV$503,"&lt;&gt;"&amp;BV110,$BW$4:$BW$503,BV110),0)),0)),0),0)</f>
        <v>0</v>
      </c>
      <c r="CG110" s="193"/>
      <c r="CH110" s="193"/>
      <c r="CI110" s="193"/>
      <c r="CJ110" s="193"/>
      <c r="CK110" s="201">
        <f t="shared" si="182"/>
        <v>1</v>
      </c>
      <c r="CL110" s="193"/>
      <c r="CM110" s="193"/>
      <c r="CN110" s="193"/>
      <c r="CO110" s="193"/>
      <c r="CP110" s="193"/>
      <c r="CQ110" s="193"/>
      <c r="CR110" s="193"/>
      <c r="CT110" s="193"/>
      <c r="CU110" s="193"/>
      <c r="CV110" s="193"/>
      <c r="CW110" s="208"/>
      <c r="CX110" s="208"/>
      <c r="CY110" s="208"/>
      <c r="CZ110" s="208"/>
      <c r="DA110" s="193"/>
      <c r="DC110" s="133" t="str">
        <f>IF(MAX($DC$3:DC109)&lt;$I$2,MAX($DC$3:DC109)+1,"")</f>
        <v/>
      </c>
      <c r="DD110" s="131" t="str">
        <f t="shared" si="224"/>
        <v/>
      </c>
      <c r="DE110" s="131" t="str">
        <f t="shared" si="225"/>
        <v/>
      </c>
      <c r="DF110" s="134" t="str">
        <f t="shared" si="226"/>
        <v/>
      </c>
      <c r="DG110" s="132" t="str">
        <f t="shared" si="227"/>
        <v/>
      </c>
      <c r="DL110" s="107" t="str">
        <f>IF(DM110&lt;&gt;"",MAX($DL$3:DL109)+1,"")</f>
        <v/>
      </c>
      <c r="DM110" s="107" t="str">
        <f>IF(OR(INDEX(Photos!$B$3:$B$502,ROW(DM110)-ROW($DM$3),1)="", ISNUMBER(MATCH(INDEX(Photos!$B$3:$B$502,ROW(DM110)-ROW($DM$3),1),$BJ$4:$BJ$503,0))),"",INDEX(Photos!$B$3:$B$502,ROW(DM110)-ROW($DM$3),1) )</f>
        <v/>
      </c>
      <c r="DN110" s="107" t="str">
        <f t="shared" si="180"/>
        <v/>
      </c>
      <c r="DS110" s="112"/>
      <c r="DT110" s="112"/>
      <c r="DU110" s="111"/>
      <c r="DV110" s="111"/>
      <c r="DW110" s="145"/>
      <c r="DX110" s="111"/>
      <c r="DY110" s="111"/>
      <c r="DZ110" s="111"/>
      <c r="EA110" s="111"/>
      <c r="EB110" s="111"/>
    </row>
    <row r="111" spans="2:132" x14ac:dyDescent="0.25">
      <c r="B111" s="117" t="str">
        <f>IF(P111&lt;&gt;"",MAX(B$3:$B110)+1,"")</f>
        <v/>
      </c>
      <c r="C111" s="141" t="str">
        <f>IF(D111&lt;&gt;"",MAX(C$3:$C110)+1,"")</f>
        <v/>
      </c>
      <c r="D111" s="115" t="str">
        <f>IF(LEN(Q111)&gt;1,IF(ISNUMBER(MATCH(Q111&amp;" ─ "&amp;P111, $D$2:D110,0)),"",P111&amp;" ─ "&amp;Q111),"")</f>
        <v/>
      </c>
      <c r="E111" s="117" t="str">
        <f>IF(F111&lt;&gt;"",MAX($E$3:E110)+1,"")</f>
        <v/>
      </c>
      <c r="F111" s="116" t="str">
        <f>IF(LEN(T111)&gt;1,IF(ISNUMBER(MATCH(T111&amp;" ─ "&amp;P111, $F$2:F110,0)),"",P111&amp;" ─ "&amp;T111),"")</f>
        <v/>
      </c>
      <c r="G111" s="93">
        <v>108</v>
      </c>
      <c r="H111" s="118" t="str">
        <f t="shared" si="239"/>
        <v/>
      </c>
      <c r="I111" s="119" t="str">
        <f>IF(ISNUMBER(SEARCH("─",H111,1)),MAX($I$3:I110)+1,"")</f>
        <v/>
      </c>
      <c r="M111" s="192" t="str">
        <f t="shared" si="183"/>
        <v/>
      </c>
      <c r="N111" s="142" t="str">
        <f t="shared" si="184"/>
        <v/>
      </c>
      <c r="O111" s="102" t="str">
        <f>IF(P111="","",MAX($O$3:O110)+1)</f>
        <v/>
      </c>
      <c r="P111" s="103" t="str">
        <f>IF(LEN(INDEX(Dashboard!B$6:B$505,ROW(P111)-ROW(P$3),1))&lt;=1,"",TRIM(INDEX(Dashboard!B$6:B$505,ROW(P111)-ROW(P$3),1)))</f>
        <v/>
      </c>
      <c r="Q111" s="104" t="str">
        <f t="shared" si="185"/>
        <v/>
      </c>
      <c r="R111" s="104" t="str">
        <f>IF(LEN(INDEX(Dashboard!D$6:D$505,ROW(R111)-ROW(R$3),1))&lt;=1,"",INDEX(Dashboard!D$6:D$505,ROW(R111)-ROW(R$3),1))</f>
        <v/>
      </c>
      <c r="S111" s="104" t="str">
        <f>IF(LEN(INDEX(Dashboard!E$6:E$505,ROW(S111)-ROW(S$3),1))&lt;=1,"",INDEX(Dashboard!E$6:E$505,ROW(S111)-ROW(S$3),1))</f>
        <v/>
      </c>
      <c r="T111" s="104" t="str">
        <f t="shared" si="186"/>
        <v/>
      </c>
      <c r="U111" s="104" t="str">
        <f t="shared" si="187"/>
        <v/>
      </c>
      <c r="V111" s="104" t="str">
        <f t="shared" si="188"/>
        <v/>
      </c>
      <c r="W111" s="106" t="str">
        <f t="shared" si="181"/>
        <v/>
      </c>
      <c r="X111" s="106" t="str">
        <f t="shared" si="189"/>
        <v/>
      </c>
      <c r="Y111" s="106" t="str">
        <f t="shared" si="190"/>
        <v/>
      </c>
      <c r="Z111" s="106" t="str">
        <f t="shared" si="191"/>
        <v/>
      </c>
      <c r="AA111" s="106" t="str">
        <f t="shared" si="192"/>
        <v/>
      </c>
      <c r="AB111" s="106" t="str">
        <f t="shared" si="193"/>
        <v/>
      </c>
      <c r="AC111" s="106" t="str">
        <f t="shared" si="194"/>
        <v/>
      </c>
      <c r="AD111" s="106" t="str">
        <f t="shared" si="195"/>
        <v/>
      </c>
      <c r="AE111" s="106" t="str">
        <f t="shared" si="196"/>
        <v/>
      </c>
      <c r="AF111" s="106" t="str">
        <f t="shared" si="197"/>
        <v/>
      </c>
      <c r="AG111" s="106" t="str">
        <f t="shared" si="198"/>
        <v/>
      </c>
      <c r="AH111" s="106" t="str">
        <f t="shared" si="199"/>
        <v/>
      </c>
      <c r="AI111" s="106" t="str">
        <f t="shared" si="200"/>
        <v/>
      </c>
      <c r="AJ111" s="106" t="str">
        <f t="shared" si="201"/>
        <v/>
      </c>
      <c r="AK111" s="106" t="str">
        <f t="shared" si="202"/>
        <v/>
      </c>
      <c r="AL111" s="106" t="str">
        <f t="shared" si="203"/>
        <v/>
      </c>
      <c r="AM111" s="106" t="str">
        <f t="shared" si="204"/>
        <v/>
      </c>
      <c r="AN111" s="106" t="str">
        <f t="shared" si="205"/>
        <v/>
      </c>
      <c r="AO111" s="106" t="str">
        <f t="shared" si="206"/>
        <v/>
      </c>
      <c r="AP111" s="106" t="str">
        <f t="shared" si="207"/>
        <v/>
      </c>
      <c r="AQ111" s="106" t="str">
        <f t="shared" si="208"/>
        <v/>
      </c>
      <c r="AR111" s="106" t="str">
        <f t="shared" si="209"/>
        <v/>
      </c>
      <c r="AS111" s="106" t="str">
        <f t="shared" si="210"/>
        <v/>
      </c>
      <c r="AT111" s="106" t="str">
        <f t="shared" si="211"/>
        <v/>
      </c>
      <c r="AU111" s="106" t="str">
        <f t="shared" si="212"/>
        <v/>
      </c>
      <c r="AV111" s="106" t="str">
        <f t="shared" si="213"/>
        <v/>
      </c>
      <c r="AW111" s="106" t="str">
        <f t="shared" si="214"/>
        <v/>
      </c>
      <c r="AX111" s="106" t="str">
        <f t="shared" si="215"/>
        <v/>
      </c>
      <c r="AY111" s="106" t="str">
        <f t="shared" si="216"/>
        <v/>
      </c>
      <c r="AZ111" s="106" t="str">
        <f t="shared" si="217"/>
        <v/>
      </c>
      <c r="BA111" s="106" t="str">
        <f t="shared" si="218"/>
        <v/>
      </c>
      <c r="BB111" s="106" t="str">
        <f t="shared" si="219"/>
        <v/>
      </c>
      <c r="BC111" s="106" t="str">
        <f t="shared" si="220"/>
        <v/>
      </c>
      <c r="BD111" s="180" t="str">
        <f>IF(OR(P111="",BA111=""),"",IF(BB111="",MAX($BA$4:$BA$503)-BA111+1-COUNTIF($BA$4:BA111,BA111)/1000,INDEX($BD$4:$BD$503,BC111,1)-COUNTIF($BA$4:BA111,BA111)/1000000))</f>
        <v/>
      </c>
      <c r="BE111" s="181" t="str">
        <f t="shared" si="221"/>
        <v/>
      </c>
      <c r="BF111" s="181" t="str">
        <f>IFERROR(IF(BB111="",BD111-BE111*100,INDEX($BF$4:$BF$503,BC111,1)-COUNTIF($BA$4:BA111,BA111)/1000000),"")</f>
        <v/>
      </c>
      <c r="BG111" s="179" t="str">
        <f t="shared" si="222"/>
        <v/>
      </c>
      <c r="BI111" s="120" t="str">
        <f t="shared" si="228"/>
        <v/>
      </c>
      <c r="BJ111" s="121" t="str">
        <f t="shared" si="229"/>
        <v/>
      </c>
      <c r="BK111" s="122" t="str">
        <f t="shared" si="230"/>
        <v/>
      </c>
      <c r="BL111" s="122" t="str">
        <f t="shared" si="231"/>
        <v/>
      </c>
      <c r="BM111" s="122" t="str">
        <f t="shared" si="232"/>
        <v/>
      </c>
      <c r="BN111" s="122" t="str">
        <f t="shared" si="233"/>
        <v/>
      </c>
      <c r="BO111" s="122" t="str">
        <f t="shared" si="234"/>
        <v/>
      </c>
      <c r="BP111" s="123" t="str">
        <f t="shared" si="235"/>
        <v/>
      </c>
      <c r="BQ111" s="122" t="str">
        <f t="shared" si="236"/>
        <v/>
      </c>
      <c r="BR111" s="123" t="str">
        <f t="shared" si="237"/>
        <v/>
      </c>
      <c r="BS111" s="123" t="str">
        <f t="shared" si="238"/>
        <v/>
      </c>
      <c r="BU111" s="198" t="str">
        <f t="shared" si="223"/>
        <v>xxx</v>
      </c>
      <c r="BV111" s="193"/>
      <c r="BW111" s="193"/>
      <c r="BX111" s="193"/>
      <c r="BY111" s="193"/>
      <c r="BZ111" s="193"/>
      <c r="CA111" s="193"/>
      <c r="CB111" s="193"/>
      <c r="CC111" s="194"/>
      <c r="CD111" s="194"/>
      <c r="CE111" s="193"/>
      <c r="CF111" s="201">
        <f>IFERROR(IF(ISNUMBER(BV111), IF(ISNUMBER(MATCH(BV111,$BV$4:BV110,0)),INDEX($CF$4:CF110, MATCH(BV111,$BV$4:BV110,0),1),IF(AND(BR111="",INDEX($BR$4:$BR$503,BV111,1)=""),
IF(INDEX($BL$4:$BL$503,BV111,1)="",0,IFERROR(IF(INDEX($BR$4:$BR$503,BW111,1)="es",COUNTIF($BV$4:$BV$503,BW111),0),0)+IF(ISNUMBER(BV111),SUMIFS($CH$4:$CH$503,$BV$4:$BV$503,"&lt;&gt;"&amp;BV111,$BW$4:$BW$503,BV111),0)),0)),0),0)</f>
        <v>0</v>
      </c>
      <c r="CG111" s="193"/>
      <c r="CH111" s="193"/>
      <c r="CI111" s="193"/>
      <c r="CJ111" s="193"/>
      <c r="CK111" s="201">
        <f t="shared" si="182"/>
        <v>1</v>
      </c>
      <c r="CL111" s="193"/>
      <c r="CM111" s="193"/>
      <c r="CN111" s="193"/>
      <c r="CO111" s="193"/>
      <c r="CP111" s="193"/>
      <c r="CQ111" s="193"/>
      <c r="CR111" s="193"/>
      <c r="CT111" s="193"/>
      <c r="CU111" s="193"/>
      <c r="CV111" s="193"/>
      <c r="CW111" s="208"/>
      <c r="CX111" s="208"/>
      <c r="CY111" s="208"/>
      <c r="CZ111" s="208"/>
      <c r="DA111" s="193"/>
      <c r="DC111" s="133" t="str">
        <f>IF(MAX($DC$3:DC110)&lt;$I$2,MAX($DC$3:DC110)+1,"")</f>
        <v/>
      </c>
      <c r="DD111" s="131" t="str">
        <f t="shared" si="224"/>
        <v/>
      </c>
      <c r="DE111" s="131" t="str">
        <f t="shared" si="225"/>
        <v/>
      </c>
      <c r="DF111" s="134" t="str">
        <f t="shared" si="226"/>
        <v/>
      </c>
      <c r="DG111" s="132" t="str">
        <f t="shared" si="227"/>
        <v/>
      </c>
      <c r="DL111" s="107" t="str">
        <f>IF(DM111&lt;&gt;"",MAX($DL$3:DL110)+1,"")</f>
        <v/>
      </c>
      <c r="DM111" s="107" t="str">
        <f>IF(OR(INDEX(Photos!$B$3:$B$502,ROW(DM111)-ROW($DM$3),1)="", ISNUMBER(MATCH(INDEX(Photos!$B$3:$B$502,ROW(DM111)-ROW($DM$3),1),$BJ$4:$BJ$503,0))),"",INDEX(Photos!$B$3:$B$502,ROW(DM111)-ROW($DM$3),1) )</f>
        <v/>
      </c>
      <c r="DN111" s="107" t="str">
        <f t="shared" si="180"/>
        <v/>
      </c>
      <c r="DS111" s="112"/>
      <c r="DT111" s="112"/>
      <c r="DU111" s="111"/>
      <c r="DV111" s="111"/>
      <c r="DW111" s="145"/>
      <c r="DX111" s="111"/>
      <c r="DY111" s="111"/>
      <c r="DZ111" s="111"/>
      <c r="EA111" s="111"/>
      <c r="EB111" s="111"/>
    </row>
    <row r="112" spans="2:132" x14ac:dyDescent="0.25">
      <c r="B112" s="117" t="str">
        <f>IF(P112&lt;&gt;"",MAX(B$3:$B111)+1,"")</f>
        <v/>
      </c>
      <c r="C112" s="141" t="str">
        <f>IF(D112&lt;&gt;"",MAX(C$3:$C111)+1,"")</f>
        <v/>
      </c>
      <c r="D112" s="115" t="str">
        <f>IF(LEN(Q112)&gt;1,IF(ISNUMBER(MATCH(Q112&amp;" ─ "&amp;P112, $D$2:D111,0)),"",P112&amp;" ─ "&amp;Q112),"")</f>
        <v/>
      </c>
      <c r="E112" s="117" t="str">
        <f>IF(F112&lt;&gt;"",MAX($E$3:E111)+1,"")</f>
        <v/>
      </c>
      <c r="F112" s="116" t="str">
        <f>IF(LEN(T112)&gt;1,IF(ISNUMBER(MATCH(T112&amp;" ─ "&amp;P112, $F$2:F111,0)),"",P112&amp;" ─ "&amp;T112),"")</f>
        <v/>
      </c>
      <c r="G112" s="93">
        <v>109</v>
      </c>
      <c r="H112" s="118" t="str">
        <f t="shared" si="239"/>
        <v/>
      </c>
      <c r="I112" s="119" t="str">
        <f>IF(ISNUMBER(SEARCH("─",H112,1)),MAX($I$3:I111)+1,"")</f>
        <v/>
      </c>
      <c r="M112" s="192" t="str">
        <f t="shared" si="183"/>
        <v/>
      </c>
      <c r="N112" s="142" t="str">
        <f t="shared" si="184"/>
        <v/>
      </c>
      <c r="O112" s="102" t="str">
        <f>IF(P112="","",MAX($O$3:O111)+1)</f>
        <v/>
      </c>
      <c r="P112" s="103" t="str">
        <f>IF(LEN(INDEX(Dashboard!B$6:B$505,ROW(P112)-ROW(P$3),1))&lt;=1,"",TRIM(INDEX(Dashboard!B$6:B$505,ROW(P112)-ROW(P$3),1)))</f>
        <v/>
      </c>
      <c r="Q112" s="104" t="str">
        <f t="shared" si="185"/>
        <v/>
      </c>
      <c r="R112" s="104" t="str">
        <f>IF(LEN(INDEX(Dashboard!D$6:D$505,ROW(R112)-ROW(R$3),1))&lt;=1,"",INDEX(Dashboard!D$6:D$505,ROW(R112)-ROW(R$3),1))</f>
        <v/>
      </c>
      <c r="S112" s="104" t="str">
        <f>IF(LEN(INDEX(Dashboard!E$6:E$505,ROW(S112)-ROW(S$3),1))&lt;=1,"",INDEX(Dashboard!E$6:E$505,ROW(S112)-ROW(S$3),1))</f>
        <v/>
      </c>
      <c r="T112" s="104" t="str">
        <f t="shared" si="186"/>
        <v/>
      </c>
      <c r="U112" s="104" t="str">
        <f t="shared" si="187"/>
        <v/>
      </c>
      <c r="V112" s="104" t="str">
        <f t="shared" si="188"/>
        <v/>
      </c>
      <c r="W112" s="106" t="str">
        <f t="shared" si="181"/>
        <v/>
      </c>
      <c r="X112" s="106" t="str">
        <f t="shared" si="189"/>
        <v/>
      </c>
      <c r="Y112" s="106" t="str">
        <f t="shared" si="190"/>
        <v/>
      </c>
      <c r="Z112" s="106" t="str">
        <f t="shared" si="191"/>
        <v/>
      </c>
      <c r="AA112" s="106" t="str">
        <f t="shared" si="192"/>
        <v/>
      </c>
      <c r="AB112" s="106" t="str">
        <f t="shared" si="193"/>
        <v/>
      </c>
      <c r="AC112" s="106" t="str">
        <f t="shared" si="194"/>
        <v/>
      </c>
      <c r="AD112" s="106" t="str">
        <f t="shared" si="195"/>
        <v/>
      </c>
      <c r="AE112" s="106" t="str">
        <f t="shared" si="196"/>
        <v/>
      </c>
      <c r="AF112" s="106" t="str">
        <f t="shared" si="197"/>
        <v/>
      </c>
      <c r="AG112" s="106" t="str">
        <f t="shared" si="198"/>
        <v/>
      </c>
      <c r="AH112" s="106" t="str">
        <f t="shared" si="199"/>
        <v/>
      </c>
      <c r="AI112" s="106" t="str">
        <f t="shared" si="200"/>
        <v/>
      </c>
      <c r="AJ112" s="106" t="str">
        <f t="shared" si="201"/>
        <v/>
      </c>
      <c r="AK112" s="106" t="str">
        <f t="shared" si="202"/>
        <v/>
      </c>
      <c r="AL112" s="106" t="str">
        <f t="shared" si="203"/>
        <v/>
      </c>
      <c r="AM112" s="106" t="str">
        <f t="shared" si="204"/>
        <v/>
      </c>
      <c r="AN112" s="106" t="str">
        <f t="shared" si="205"/>
        <v/>
      </c>
      <c r="AO112" s="106" t="str">
        <f t="shared" si="206"/>
        <v/>
      </c>
      <c r="AP112" s="106" t="str">
        <f t="shared" si="207"/>
        <v/>
      </c>
      <c r="AQ112" s="106" t="str">
        <f t="shared" si="208"/>
        <v/>
      </c>
      <c r="AR112" s="106" t="str">
        <f t="shared" si="209"/>
        <v/>
      </c>
      <c r="AS112" s="106" t="str">
        <f t="shared" si="210"/>
        <v/>
      </c>
      <c r="AT112" s="106" t="str">
        <f t="shared" si="211"/>
        <v/>
      </c>
      <c r="AU112" s="106" t="str">
        <f t="shared" si="212"/>
        <v/>
      </c>
      <c r="AV112" s="106" t="str">
        <f t="shared" si="213"/>
        <v/>
      </c>
      <c r="AW112" s="106" t="str">
        <f t="shared" si="214"/>
        <v/>
      </c>
      <c r="AX112" s="106" t="str">
        <f t="shared" si="215"/>
        <v/>
      </c>
      <c r="AY112" s="106" t="str">
        <f t="shared" si="216"/>
        <v/>
      </c>
      <c r="AZ112" s="106" t="str">
        <f t="shared" si="217"/>
        <v/>
      </c>
      <c r="BA112" s="106" t="str">
        <f t="shared" si="218"/>
        <v/>
      </c>
      <c r="BB112" s="106" t="str">
        <f t="shared" si="219"/>
        <v/>
      </c>
      <c r="BC112" s="106" t="str">
        <f t="shared" si="220"/>
        <v/>
      </c>
      <c r="BD112" s="180" t="str">
        <f>IF(OR(P112="",BA112=""),"",IF(BB112="",MAX($BA$4:$BA$503)-BA112+1-COUNTIF($BA$4:BA112,BA112)/1000,INDEX($BD$4:$BD$503,BC112,1)-COUNTIF($BA$4:BA112,BA112)/1000000))</f>
        <v/>
      </c>
      <c r="BE112" s="181" t="str">
        <f t="shared" si="221"/>
        <v/>
      </c>
      <c r="BF112" s="181" t="str">
        <f>IFERROR(IF(BB112="",BD112-BE112*100,INDEX($BF$4:$BF$503,BC112,1)-COUNTIF($BA$4:BA112,BA112)/1000000),"")</f>
        <v/>
      </c>
      <c r="BG112" s="179" t="str">
        <f t="shared" si="222"/>
        <v/>
      </c>
      <c r="BI112" s="120" t="str">
        <f t="shared" si="228"/>
        <v/>
      </c>
      <c r="BJ112" s="121" t="str">
        <f t="shared" si="229"/>
        <v/>
      </c>
      <c r="BK112" s="122" t="str">
        <f t="shared" si="230"/>
        <v/>
      </c>
      <c r="BL112" s="122" t="str">
        <f t="shared" si="231"/>
        <v/>
      </c>
      <c r="BM112" s="122" t="str">
        <f t="shared" si="232"/>
        <v/>
      </c>
      <c r="BN112" s="122" t="str">
        <f t="shared" si="233"/>
        <v/>
      </c>
      <c r="BO112" s="122" t="str">
        <f t="shared" si="234"/>
        <v/>
      </c>
      <c r="BP112" s="123" t="str">
        <f t="shared" si="235"/>
        <v/>
      </c>
      <c r="BQ112" s="122" t="str">
        <f t="shared" si="236"/>
        <v/>
      </c>
      <c r="BR112" s="123" t="str">
        <f t="shared" si="237"/>
        <v/>
      </c>
      <c r="BS112" s="123" t="str">
        <f t="shared" si="238"/>
        <v/>
      </c>
      <c r="BU112" s="198" t="str">
        <f t="shared" si="223"/>
        <v>xxx</v>
      </c>
      <c r="BV112" s="193"/>
      <c r="BW112" s="193"/>
      <c r="BX112" s="193"/>
      <c r="BY112" s="193"/>
      <c r="BZ112" s="193"/>
      <c r="CA112" s="193"/>
      <c r="CB112" s="193"/>
      <c r="CC112" s="194"/>
      <c r="CD112" s="194"/>
      <c r="CE112" s="193"/>
      <c r="CF112" s="201">
        <f>IFERROR(IF(ISNUMBER(BV112), IF(ISNUMBER(MATCH(BV112,$BV$4:BV111,0)),INDEX($CF$4:CF111, MATCH(BV112,$BV$4:BV111,0),1),IF(AND(BR112="",INDEX($BR$4:$BR$503,BV112,1)=""),
IF(INDEX($BL$4:$BL$503,BV112,1)="",0,IFERROR(IF(INDEX($BR$4:$BR$503,BW112,1)="es",COUNTIF($BV$4:$BV$503,BW112),0),0)+IF(ISNUMBER(BV112),SUMIFS($CH$4:$CH$503,$BV$4:$BV$503,"&lt;&gt;"&amp;BV112,$BW$4:$BW$503,BV112),0)),0)),0),0)</f>
        <v>0</v>
      </c>
      <c r="CG112" s="193"/>
      <c r="CH112" s="193"/>
      <c r="CI112" s="193"/>
      <c r="CJ112" s="193"/>
      <c r="CK112" s="201">
        <f t="shared" si="182"/>
        <v>1</v>
      </c>
      <c r="CL112" s="193"/>
      <c r="CM112" s="193"/>
      <c r="CN112" s="193"/>
      <c r="CO112" s="193"/>
      <c r="CP112" s="193"/>
      <c r="CQ112" s="193"/>
      <c r="CR112" s="193"/>
      <c r="CT112" s="193"/>
      <c r="CU112" s="193"/>
      <c r="CV112" s="193"/>
      <c r="CW112" s="208"/>
      <c r="CX112" s="208"/>
      <c r="CY112" s="208"/>
      <c r="CZ112" s="208"/>
      <c r="DA112" s="193"/>
      <c r="DC112" s="133" t="str">
        <f>IF(MAX($DC$3:DC111)&lt;$I$2,MAX($DC$3:DC111)+1,"")</f>
        <v/>
      </c>
      <c r="DD112" s="131" t="str">
        <f t="shared" si="224"/>
        <v/>
      </c>
      <c r="DE112" s="131" t="str">
        <f t="shared" si="225"/>
        <v/>
      </c>
      <c r="DF112" s="134" t="str">
        <f t="shared" si="226"/>
        <v/>
      </c>
      <c r="DG112" s="132" t="str">
        <f t="shared" si="227"/>
        <v/>
      </c>
      <c r="DL112" s="107" t="str">
        <f>IF(DM112&lt;&gt;"",MAX($DL$3:DL111)+1,"")</f>
        <v/>
      </c>
      <c r="DM112" s="107" t="str">
        <f>IF(OR(INDEX(Photos!$B$3:$B$502,ROW(DM112)-ROW($DM$3),1)="", ISNUMBER(MATCH(INDEX(Photos!$B$3:$B$502,ROW(DM112)-ROW($DM$3),1),$BJ$4:$BJ$503,0))),"",INDEX(Photos!$B$3:$B$502,ROW(DM112)-ROW($DM$3),1) )</f>
        <v/>
      </c>
      <c r="DN112" s="107" t="str">
        <f t="shared" si="180"/>
        <v/>
      </c>
      <c r="DS112" s="112"/>
      <c r="DT112" s="112"/>
      <c r="DU112" s="111"/>
      <c r="DV112" s="111"/>
      <c r="DW112" s="145"/>
      <c r="DX112" s="111"/>
      <c r="DY112" s="111"/>
      <c r="DZ112" s="111"/>
      <c r="EA112" s="111"/>
      <c r="EB112" s="111"/>
    </row>
    <row r="113" spans="2:132" x14ac:dyDescent="0.25">
      <c r="B113" s="117" t="str">
        <f>IF(P113&lt;&gt;"",MAX(B$3:$B112)+1,"")</f>
        <v/>
      </c>
      <c r="C113" s="141" t="str">
        <f>IF(D113&lt;&gt;"",MAX(C$3:$C112)+1,"")</f>
        <v/>
      </c>
      <c r="D113" s="115" t="str">
        <f>IF(LEN(Q113)&gt;1,IF(ISNUMBER(MATCH(Q113&amp;" ─ "&amp;P113, $D$2:D112,0)),"",P113&amp;" ─ "&amp;Q113),"")</f>
        <v/>
      </c>
      <c r="E113" s="117" t="str">
        <f>IF(F113&lt;&gt;"",MAX($E$3:E112)+1,"")</f>
        <v/>
      </c>
      <c r="F113" s="116" t="str">
        <f>IF(LEN(T113)&gt;1,IF(ISNUMBER(MATCH(T113&amp;" ─ "&amp;P113, $F$2:F112,0)),"",P113&amp;" ─ "&amp;T113),"")</f>
        <v/>
      </c>
      <c r="G113" s="93">
        <v>110</v>
      </c>
      <c r="H113" s="118" t="str">
        <f t="shared" si="239"/>
        <v/>
      </c>
      <c r="I113" s="119" t="str">
        <f>IF(ISNUMBER(SEARCH("─",H113,1)),MAX($I$3:I112)+1,"")</f>
        <v/>
      </c>
      <c r="M113" s="192" t="str">
        <f t="shared" si="183"/>
        <v/>
      </c>
      <c r="N113" s="142" t="str">
        <f t="shared" si="184"/>
        <v/>
      </c>
      <c r="O113" s="102" t="str">
        <f>IF(P113="","",MAX($O$3:O112)+1)</f>
        <v/>
      </c>
      <c r="P113" s="103" t="str">
        <f>IF(LEN(INDEX(Dashboard!B$6:B$505,ROW(P113)-ROW(P$3),1))&lt;=1,"",TRIM(INDEX(Dashboard!B$6:B$505,ROW(P113)-ROW(P$3),1)))</f>
        <v/>
      </c>
      <c r="Q113" s="104" t="str">
        <f t="shared" si="185"/>
        <v/>
      </c>
      <c r="R113" s="104" t="str">
        <f>IF(LEN(INDEX(Dashboard!D$6:D$505,ROW(R113)-ROW(R$3),1))&lt;=1,"",INDEX(Dashboard!D$6:D$505,ROW(R113)-ROW(R$3),1))</f>
        <v/>
      </c>
      <c r="S113" s="104" t="str">
        <f>IF(LEN(INDEX(Dashboard!E$6:E$505,ROW(S113)-ROW(S$3),1))&lt;=1,"",INDEX(Dashboard!E$6:E$505,ROW(S113)-ROW(S$3),1))</f>
        <v/>
      </c>
      <c r="T113" s="104" t="str">
        <f t="shared" si="186"/>
        <v/>
      </c>
      <c r="U113" s="104" t="str">
        <f t="shared" si="187"/>
        <v/>
      </c>
      <c r="V113" s="104" t="str">
        <f t="shared" si="188"/>
        <v/>
      </c>
      <c r="W113" s="106" t="str">
        <f t="shared" si="181"/>
        <v/>
      </c>
      <c r="X113" s="106" t="str">
        <f t="shared" si="189"/>
        <v/>
      </c>
      <c r="Y113" s="106" t="str">
        <f t="shared" si="190"/>
        <v/>
      </c>
      <c r="Z113" s="106" t="str">
        <f t="shared" si="191"/>
        <v/>
      </c>
      <c r="AA113" s="106" t="str">
        <f t="shared" si="192"/>
        <v/>
      </c>
      <c r="AB113" s="106" t="str">
        <f t="shared" si="193"/>
        <v/>
      </c>
      <c r="AC113" s="106" t="str">
        <f t="shared" si="194"/>
        <v/>
      </c>
      <c r="AD113" s="106" t="str">
        <f t="shared" si="195"/>
        <v/>
      </c>
      <c r="AE113" s="106" t="str">
        <f t="shared" si="196"/>
        <v/>
      </c>
      <c r="AF113" s="106" t="str">
        <f t="shared" si="197"/>
        <v/>
      </c>
      <c r="AG113" s="106" t="str">
        <f t="shared" si="198"/>
        <v/>
      </c>
      <c r="AH113" s="106" t="str">
        <f t="shared" si="199"/>
        <v/>
      </c>
      <c r="AI113" s="106" t="str">
        <f t="shared" si="200"/>
        <v/>
      </c>
      <c r="AJ113" s="106" t="str">
        <f t="shared" si="201"/>
        <v/>
      </c>
      <c r="AK113" s="106" t="str">
        <f t="shared" si="202"/>
        <v/>
      </c>
      <c r="AL113" s="106" t="str">
        <f t="shared" si="203"/>
        <v/>
      </c>
      <c r="AM113" s="106" t="str">
        <f t="shared" si="204"/>
        <v/>
      </c>
      <c r="AN113" s="106" t="str">
        <f t="shared" si="205"/>
        <v/>
      </c>
      <c r="AO113" s="106" t="str">
        <f t="shared" si="206"/>
        <v/>
      </c>
      <c r="AP113" s="106" t="str">
        <f t="shared" si="207"/>
        <v/>
      </c>
      <c r="AQ113" s="106" t="str">
        <f t="shared" si="208"/>
        <v/>
      </c>
      <c r="AR113" s="106" t="str">
        <f t="shared" si="209"/>
        <v/>
      </c>
      <c r="AS113" s="106" t="str">
        <f t="shared" si="210"/>
        <v/>
      </c>
      <c r="AT113" s="106" t="str">
        <f t="shared" si="211"/>
        <v/>
      </c>
      <c r="AU113" s="106" t="str">
        <f t="shared" si="212"/>
        <v/>
      </c>
      <c r="AV113" s="106" t="str">
        <f t="shared" si="213"/>
        <v/>
      </c>
      <c r="AW113" s="106" t="str">
        <f t="shared" si="214"/>
        <v/>
      </c>
      <c r="AX113" s="106" t="str">
        <f t="shared" si="215"/>
        <v/>
      </c>
      <c r="AY113" s="106" t="str">
        <f t="shared" si="216"/>
        <v/>
      </c>
      <c r="AZ113" s="106" t="str">
        <f t="shared" si="217"/>
        <v/>
      </c>
      <c r="BA113" s="106" t="str">
        <f t="shared" si="218"/>
        <v/>
      </c>
      <c r="BB113" s="106" t="str">
        <f t="shared" si="219"/>
        <v/>
      </c>
      <c r="BC113" s="106" t="str">
        <f t="shared" si="220"/>
        <v/>
      </c>
      <c r="BD113" s="180" t="str">
        <f>IF(OR(P113="",BA113=""),"",IF(BB113="",MAX($BA$4:$BA$503)-BA113+1-COUNTIF($BA$4:BA113,BA113)/1000,INDEX($BD$4:$BD$503,BC113,1)-COUNTIF($BA$4:BA113,BA113)/1000000))</f>
        <v/>
      </c>
      <c r="BE113" s="181" t="str">
        <f t="shared" si="221"/>
        <v/>
      </c>
      <c r="BF113" s="181" t="str">
        <f>IFERROR(IF(BB113="",BD113-BE113*100,INDEX($BF$4:$BF$503,BC113,1)-COUNTIF($BA$4:BA113,BA113)/1000000),"")</f>
        <v/>
      </c>
      <c r="BG113" s="179" t="str">
        <f t="shared" si="222"/>
        <v/>
      </c>
      <c r="BI113" s="120" t="str">
        <f t="shared" si="228"/>
        <v/>
      </c>
      <c r="BJ113" s="121" t="str">
        <f t="shared" si="229"/>
        <v/>
      </c>
      <c r="BK113" s="122" t="str">
        <f t="shared" si="230"/>
        <v/>
      </c>
      <c r="BL113" s="122" t="str">
        <f t="shared" si="231"/>
        <v/>
      </c>
      <c r="BM113" s="122" t="str">
        <f t="shared" si="232"/>
        <v/>
      </c>
      <c r="BN113" s="122" t="str">
        <f t="shared" si="233"/>
        <v/>
      </c>
      <c r="BO113" s="122" t="str">
        <f t="shared" si="234"/>
        <v/>
      </c>
      <c r="BP113" s="123" t="str">
        <f t="shared" si="235"/>
        <v/>
      </c>
      <c r="BQ113" s="122" t="str">
        <f t="shared" si="236"/>
        <v/>
      </c>
      <c r="BR113" s="123" t="str">
        <f t="shared" si="237"/>
        <v/>
      </c>
      <c r="BS113" s="123" t="str">
        <f t="shared" si="238"/>
        <v/>
      </c>
      <c r="BU113" s="198" t="str">
        <f t="shared" si="223"/>
        <v>xxx</v>
      </c>
      <c r="BV113" s="193"/>
      <c r="BW113" s="193"/>
      <c r="BX113" s="193"/>
      <c r="BY113" s="193"/>
      <c r="BZ113" s="193"/>
      <c r="CA113" s="193"/>
      <c r="CB113" s="193"/>
      <c r="CC113" s="194"/>
      <c r="CD113" s="194"/>
      <c r="CE113" s="193"/>
      <c r="CF113" s="201">
        <f>IFERROR(IF(ISNUMBER(BV113), IF(ISNUMBER(MATCH(BV113,$BV$4:BV112,0)),INDEX($CF$4:CF112, MATCH(BV113,$BV$4:BV112,0),1),IF(AND(BR113="",INDEX($BR$4:$BR$503,BV113,1)=""),
IF(INDEX($BL$4:$BL$503,BV113,1)="",0,IFERROR(IF(INDEX($BR$4:$BR$503,BW113,1)="es",COUNTIF($BV$4:$BV$503,BW113),0),0)+IF(ISNUMBER(BV113),SUMIFS($CH$4:$CH$503,$BV$4:$BV$503,"&lt;&gt;"&amp;BV113,$BW$4:$BW$503,BV113),0)),0)),0),0)</f>
        <v>0</v>
      </c>
      <c r="CG113" s="193"/>
      <c r="CH113" s="193"/>
      <c r="CI113" s="193"/>
      <c r="CJ113" s="193"/>
      <c r="CK113" s="201">
        <f t="shared" si="182"/>
        <v>1</v>
      </c>
      <c r="CL113" s="193"/>
      <c r="CM113" s="193"/>
      <c r="CN113" s="193"/>
      <c r="CO113" s="193"/>
      <c r="CP113" s="193"/>
      <c r="CQ113" s="193"/>
      <c r="CR113" s="193"/>
      <c r="CT113" s="193"/>
      <c r="CU113" s="193"/>
      <c r="CV113" s="193"/>
      <c r="CW113" s="208"/>
      <c r="CX113" s="208"/>
      <c r="CY113" s="208"/>
      <c r="CZ113" s="208"/>
      <c r="DA113" s="193"/>
      <c r="DC113" s="133" t="str">
        <f>IF(MAX($DC$3:DC112)&lt;$I$2,MAX($DC$3:DC112)+1,"")</f>
        <v/>
      </c>
      <c r="DD113" s="131" t="str">
        <f t="shared" si="224"/>
        <v/>
      </c>
      <c r="DE113" s="131" t="str">
        <f t="shared" si="225"/>
        <v/>
      </c>
      <c r="DF113" s="134" t="str">
        <f t="shared" si="226"/>
        <v/>
      </c>
      <c r="DG113" s="132" t="str">
        <f t="shared" si="227"/>
        <v/>
      </c>
      <c r="DL113" s="107" t="str">
        <f>IF(DM113&lt;&gt;"",MAX($DL$3:DL112)+1,"")</f>
        <v/>
      </c>
      <c r="DM113" s="107" t="str">
        <f>IF(OR(INDEX(Photos!$B$3:$B$502,ROW(DM113)-ROW($DM$3),1)="", ISNUMBER(MATCH(INDEX(Photos!$B$3:$B$502,ROW(DM113)-ROW($DM$3),1),$BJ$4:$BJ$503,0))),"",INDEX(Photos!$B$3:$B$502,ROW(DM113)-ROW($DM$3),1) )</f>
        <v/>
      </c>
      <c r="DN113" s="107" t="str">
        <f t="shared" si="180"/>
        <v/>
      </c>
      <c r="DS113" s="112"/>
      <c r="DT113" s="112"/>
      <c r="DU113" s="111"/>
      <c r="DV113" s="111"/>
      <c r="DW113" s="145"/>
      <c r="DX113" s="111"/>
      <c r="DY113" s="111"/>
      <c r="DZ113" s="111"/>
      <c r="EA113" s="111"/>
      <c r="EB113" s="111"/>
    </row>
    <row r="114" spans="2:132" x14ac:dyDescent="0.25">
      <c r="B114" s="117" t="str">
        <f>IF(P114&lt;&gt;"",MAX(B$3:$B113)+1,"")</f>
        <v/>
      </c>
      <c r="C114" s="141" t="str">
        <f>IF(D114&lt;&gt;"",MAX(C$3:$C113)+1,"")</f>
        <v/>
      </c>
      <c r="D114" s="115" t="str">
        <f>IF(LEN(Q114)&gt;1,IF(ISNUMBER(MATCH(Q114&amp;" ─ "&amp;P114, $D$2:D113,0)),"",P114&amp;" ─ "&amp;Q114),"")</f>
        <v/>
      </c>
      <c r="E114" s="117" t="str">
        <f>IF(F114&lt;&gt;"",MAX($E$3:E113)+1,"")</f>
        <v/>
      </c>
      <c r="F114" s="116" t="str">
        <f>IF(LEN(T114)&gt;1,IF(ISNUMBER(MATCH(T114&amp;" ─ "&amp;P114, $F$2:F113,0)),"",P114&amp;" ─ "&amp;T114),"")</f>
        <v/>
      </c>
      <c r="G114" s="93">
        <v>111</v>
      </c>
      <c r="H114" s="118" t="str">
        <f t="shared" si="239"/>
        <v/>
      </c>
      <c r="I114" s="119" t="str">
        <f>IF(ISNUMBER(SEARCH("─",H114,1)),MAX($I$3:I113)+1,"")</f>
        <v/>
      </c>
      <c r="M114" s="192" t="str">
        <f t="shared" si="183"/>
        <v/>
      </c>
      <c r="N114" s="142" t="str">
        <f t="shared" si="184"/>
        <v/>
      </c>
      <c r="O114" s="102" t="str">
        <f>IF(P114="","",MAX($O$3:O113)+1)</f>
        <v/>
      </c>
      <c r="P114" s="103" t="str">
        <f>IF(LEN(INDEX(Dashboard!B$6:B$505,ROW(P114)-ROW(P$3),1))&lt;=1,"",TRIM(INDEX(Dashboard!B$6:B$505,ROW(P114)-ROW(P$3),1)))</f>
        <v/>
      </c>
      <c r="Q114" s="104" t="str">
        <f t="shared" si="185"/>
        <v/>
      </c>
      <c r="R114" s="104" t="str">
        <f>IF(LEN(INDEX(Dashboard!D$6:D$505,ROW(R114)-ROW(R$3),1))&lt;=1,"",INDEX(Dashboard!D$6:D$505,ROW(R114)-ROW(R$3),1))</f>
        <v/>
      </c>
      <c r="S114" s="104" t="str">
        <f>IF(LEN(INDEX(Dashboard!E$6:E$505,ROW(S114)-ROW(S$3),1))&lt;=1,"",INDEX(Dashboard!E$6:E$505,ROW(S114)-ROW(S$3),1))</f>
        <v/>
      </c>
      <c r="T114" s="104" t="str">
        <f t="shared" si="186"/>
        <v/>
      </c>
      <c r="U114" s="104" t="str">
        <f t="shared" si="187"/>
        <v/>
      </c>
      <c r="V114" s="104" t="str">
        <f t="shared" si="188"/>
        <v/>
      </c>
      <c r="W114" s="106" t="str">
        <f t="shared" si="181"/>
        <v/>
      </c>
      <c r="X114" s="106" t="str">
        <f t="shared" si="189"/>
        <v/>
      </c>
      <c r="Y114" s="106" t="str">
        <f t="shared" si="190"/>
        <v/>
      </c>
      <c r="Z114" s="106" t="str">
        <f t="shared" si="191"/>
        <v/>
      </c>
      <c r="AA114" s="106" t="str">
        <f t="shared" si="192"/>
        <v/>
      </c>
      <c r="AB114" s="106" t="str">
        <f t="shared" si="193"/>
        <v/>
      </c>
      <c r="AC114" s="106" t="str">
        <f t="shared" si="194"/>
        <v/>
      </c>
      <c r="AD114" s="106" t="str">
        <f t="shared" si="195"/>
        <v/>
      </c>
      <c r="AE114" s="106" t="str">
        <f t="shared" si="196"/>
        <v/>
      </c>
      <c r="AF114" s="106" t="str">
        <f t="shared" si="197"/>
        <v/>
      </c>
      <c r="AG114" s="106" t="str">
        <f t="shared" si="198"/>
        <v/>
      </c>
      <c r="AH114" s="106" t="str">
        <f t="shared" si="199"/>
        <v/>
      </c>
      <c r="AI114" s="106" t="str">
        <f t="shared" si="200"/>
        <v/>
      </c>
      <c r="AJ114" s="106" t="str">
        <f t="shared" si="201"/>
        <v/>
      </c>
      <c r="AK114" s="106" t="str">
        <f t="shared" si="202"/>
        <v/>
      </c>
      <c r="AL114" s="106" t="str">
        <f t="shared" si="203"/>
        <v/>
      </c>
      <c r="AM114" s="106" t="str">
        <f t="shared" si="204"/>
        <v/>
      </c>
      <c r="AN114" s="106" t="str">
        <f t="shared" si="205"/>
        <v/>
      </c>
      <c r="AO114" s="106" t="str">
        <f t="shared" si="206"/>
        <v/>
      </c>
      <c r="AP114" s="106" t="str">
        <f t="shared" si="207"/>
        <v/>
      </c>
      <c r="AQ114" s="106" t="str">
        <f t="shared" si="208"/>
        <v/>
      </c>
      <c r="AR114" s="106" t="str">
        <f t="shared" si="209"/>
        <v/>
      </c>
      <c r="AS114" s="106" t="str">
        <f t="shared" si="210"/>
        <v/>
      </c>
      <c r="AT114" s="106" t="str">
        <f t="shared" si="211"/>
        <v/>
      </c>
      <c r="AU114" s="106" t="str">
        <f t="shared" si="212"/>
        <v/>
      </c>
      <c r="AV114" s="106" t="str">
        <f t="shared" si="213"/>
        <v/>
      </c>
      <c r="AW114" s="106" t="str">
        <f t="shared" si="214"/>
        <v/>
      </c>
      <c r="AX114" s="106" t="str">
        <f t="shared" si="215"/>
        <v/>
      </c>
      <c r="AY114" s="106" t="str">
        <f t="shared" si="216"/>
        <v/>
      </c>
      <c r="AZ114" s="106" t="str">
        <f t="shared" si="217"/>
        <v/>
      </c>
      <c r="BA114" s="106" t="str">
        <f t="shared" si="218"/>
        <v/>
      </c>
      <c r="BB114" s="106" t="str">
        <f t="shared" si="219"/>
        <v/>
      </c>
      <c r="BC114" s="106" t="str">
        <f t="shared" si="220"/>
        <v/>
      </c>
      <c r="BD114" s="180" t="str">
        <f>IF(OR(P114="",BA114=""),"",IF(BB114="",MAX($BA$4:$BA$503)-BA114+1-COUNTIF($BA$4:BA114,BA114)/1000,INDEX($BD$4:$BD$503,BC114,1)-COUNTIF($BA$4:BA114,BA114)/1000000))</f>
        <v/>
      </c>
      <c r="BE114" s="181" t="str">
        <f t="shared" si="221"/>
        <v/>
      </c>
      <c r="BF114" s="181" t="str">
        <f>IFERROR(IF(BB114="",BD114-BE114*100,INDEX($BF$4:$BF$503,BC114,1)-COUNTIF($BA$4:BA114,BA114)/1000000),"")</f>
        <v/>
      </c>
      <c r="BG114" s="179" t="str">
        <f t="shared" si="222"/>
        <v/>
      </c>
      <c r="BI114" s="120" t="str">
        <f t="shared" si="228"/>
        <v/>
      </c>
      <c r="BJ114" s="121" t="str">
        <f t="shared" si="229"/>
        <v/>
      </c>
      <c r="BK114" s="122" t="str">
        <f t="shared" si="230"/>
        <v/>
      </c>
      <c r="BL114" s="122" t="str">
        <f t="shared" si="231"/>
        <v/>
      </c>
      <c r="BM114" s="122" t="str">
        <f t="shared" si="232"/>
        <v/>
      </c>
      <c r="BN114" s="122" t="str">
        <f t="shared" si="233"/>
        <v/>
      </c>
      <c r="BO114" s="122" t="str">
        <f t="shared" si="234"/>
        <v/>
      </c>
      <c r="BP114" s="123" t="str">
        <f t="shared" si="235"/>
        <v/>
      </c>
      <c r="BQ114" s="122" t="str">
        <f t="shared" si="236"/>
        <v/>
      </c>
      <c r="BR114" s="123" t="str">
        <f t="shared" si="237"/>
        <v/>
      </c>
      <c r="BS114" s="123" t="str">
        <f t="shared" si="238"/>
        <v/>
      </c>
      <c r="BU114" s="198" t="str">
        <f t="shared" si="223"/>
        <v>xxx</v>
      </c>
      <c r="BV114" s="193"/>
      <c r="BW114" s="193"/>
      <c r="BX114" s="193"/>
      <c r="BY114" s="193"/>
      <c r="BZ114" s="193"/>
      <c r="CA114" s="193"/>
      <c r="CB114" s="193"/>
      <c r="CC114" s="194"/>
      <c r="CD114" s="194"/>
      <c r="CE114" s="193"/>
      <c r="CF114" s="201">
        <f>IFERROR(IF(ISNUMBER(BV114), IF(ISNUMBER(MATCH(BV114,$BV$4:BV113,0)),INDEX($CF$4:CF113, MATCH(BV114,$BV$4:BV113,0),1),IF(AND(BR114="",INDEX($BR$4:$BR$503,BV114,1)=""),
IF(INDEX($BL$4:$BL$503,BV114,1)="",0,IFERROR(IF(INDEX($BR$4:$BR$503,BW114,1)="es",COUNTIF($BV$4:$BV$503,BW114),0),0)+IF(ISNUMBER(BV114),SUMIFS($CH$4:$CH$503,$BV$4:$BV$503,"&lt;&gt;"&amp;BV114,$BW$4:$BW$503,BV114),0)),0)),0),0)</f>
        <v>0</v>
      </c>
      <c r="CG114" s="193"/>
      <c r="CH114" s="193"/>
      <c r="CI114" s="193"/>
      <c r="CJ114" s="193"/>
      <c r="CK114" s="201">
        <f t="shared" si="182"/>
        <v>1</v>
      </c>
      <c r="CL114" s="193"/>
      <c r="CM114" s="193"/>
      <c r="CN114" s="193"/>
      <c r="CO114" s="193"/>
      <c r="CP114" s="193"/>
      <c r="CQ114" s="193"/>
      <c r="CR114" s="193"/>
      <c r="CT114" s="193"/>
      <c r="CU114" s="193"/>
      <c r="CV114" s="193"/>
      <c r="CW114" s="208"/>
      <c r="CX114" s="208"/>
      <c r="CY114" s="208"/>
      <c r="CZ114" s="208"/>
      <c r="DA114" s="193"/>
      <c r="DC114" s="133" t="str">
        <f>IF(MAX($DC$3:DC113)&lt;$I$2,MAX($DC$3:DC113)+1,"")</f>
        <v/>
      </c>
      <c r="DD114" s="131" t="str">
        <f t="shared" si="224"/>
        <v/>
      </c>
      <c r="DE114" s="131" t="str">
        <f t="shared" si="225"/>
        <v/>
      </c>
      <c r="DF114" s="134" t="str">
        <f t="shared" si="226"/>
        <v/>
      </c>
      <c r="DG114" s="132" t="str">
        <f t="shared" si="227"/>
        <v/>
      </c>
      <c r="DL114" s="107" t="str">
        <f>IF(DM114&lt;&gt;"",MAX($DL$3:DL113)+1,"")</f>
        <v/>
      </c>
      <c r="DM114" s="107" t="str">
        <f>IF(OR(INDEX(Photos!$B$3:$B$502,ROW(DM114)-ROW($DM$3),1)="", ISNUMBER(MATCH(INDEX(Photos!$B$3:$B$502,ROW(DM114)-ROW($DM$3),1),$BJ$4:$BJ$503,0))),"",INDEX(Photos!$B$3:$B$502,ROW(DM114)-ROW($DM$3),1) )</f>
        <v/>
      </c>
      <c r="DN114" s="107" t="str">
        <f t="shared" si="180"/>
        <v/>
      </c>
      <c r="DS114" s="112"/>
      <c r="DT114" s="112"/>
      <c r="DU114" s="111"/>
      <c r="DV114" s="111"/>
      <c r="DW114" s="145"/>
      <c r="DX114" s="111"/>
      <c r="DY114" s="111"/>
      <c r="DZ114" s="111"/>
      <c r="EA114" s="111"/>
      <c r="EB114" s="111"/>
    </row>
    <row r="115" spans="2:132" x14ac:dyDescent="0.25">
      <c r="B115" s="117" t="str">
        <f>IF(P115&lt;&gt;"",MAX(B$3:$B114)+1,"")</f>
        <v/>
      </c>
      <c r="C115" s="141" t="str">
        <f>IF(D115&lt;&gt;"",MAX(C$3:$C114)+1,"")</f>
        <v/>
      </c>
      <c r="D115" s="115" t="str">
        <f>IF(LEN(Q115)&gt;1,IF(ISNUMBER(MATCH(Q115&amp;" ─ "&amp;P115, $D$2:D114,0)),"",P115&amp;" ─ "&amp;Q115),"")</f>
        <v/>
      </c>
      <c r="E115" s="117" t="str">
        <f>IF(F115&lt;&gt;"",MAX($E$3:E114)+1,"")</f>
        <v/>
      </c>
      <c r="F115" s="116" t="str">
        <f>IF(LEN(T115)&gt;1,IF(ISNUMBER(MATCH(T115&amp;" ─ "&amp;P115, $F$2:F114,0)),"",P115&amp;" ─ "&amp;T115),"")</f>
        <v/>
      </c>
      <c r="G115" s="93">
        <v>112</v>
      </c>
      <c r="H115" s="118" t="str">
        <f t="shared" si="239"/>
        <v/>
      </c>
      <c r="I115" s="119" t="str">
        <f>IF(ISNUMBER(SEARCH("─",H115,1)),MAX($I$3:I114)+1,"")</f>
        <v/>
      </c>
      <c r="M115" s="192" t="str">
        <f t="shared" si="183"/>
        <v/>
      </c>
      <c r="N115" s="142" t="str">
        <f t="shared" si="184"/>
        <v/>
      </c>
      <c r="O115" s="102" t="str">
        <f>IF(P115="","",MAX($O$3:O114)+1)</f>
        <v/>
      </c>
      <c r="P115" s="103" t="str">
        <f>IF(LEN(INDEX(Dashboard!B$6:B$505,ROW(P115)-ROW(P$3),1))&lt;=1,"",TRIM(INDEX(Dashboard!B$6:B$505,ROW(P115)-ROW(P$3),1)))</f>
        <v/>
      </c>
      <c r="Q115" s="104" t="str">
        <f t="shared" si="185"/>
        <v/>
      </c>
      <c r="R115" s="104" t="str">
        <f>IF(LEN(INDEX(Dashboard!D$6:D$505,ROW(R115)-ROW(R$3),1))&lt;=1,"",INDEX(Dashboard!D$6:D$505,ROW(R115)-ROW(R$3),1))</f>
        <v/>
      </c>
      <c r="S115" s="104" t="str">
        <f>IF(LEN(INDEX(Dashboard!E$6:E$505,ROW(S115)-ROW(S$3),1))&lt;=1,"",INDEX(Dashboard!E$6:E$505,ROW(S115)-ROW(S$3),1))</f>
        <v/>
      </c>
      <c r="T115" s="104" t="str">
        <f t="shared" si="186"/>
        <v/>
      </c>
      <c r="U115" s="104" t="str">
        <f t="shared" si="187"/>
        <v/>
      </c>
      <c r="V115" s="104" t="str">
        <f t="shared" si="188"/>
        <v/>
      </c>
      <c r="W115" s="106" t="str">
        <f t="shared" si="181"/>
        <v/>
      </c>
      <c r="X115" s="106" t="str">
        <f t="shared" si="189"/>
        <v/>
      </c>
      <c r="Y115" s="106" t="str">
        <f t="shared" si="190"/>
        <v/>
      </c>
      <c r="Z115" s="106" t="str">
        <f t="shared" si="191"/>
        <v/>
      </c>
      <c r="AA115" s="106" t="str">
        <f t="shared" si="192"/>
        <v/>
      </c>
      <c r="AB115" s="106" t="str">
        <f t="shared" si="193"/>
        <v/>
      </c>
      <c r="AC115" s="106" t="str">
        <f t="shared" si="194"/>
        <v/>
      </c>
      <c r="AD115" s="106" t="str">
        <f t="shared" si="195"/>
        <v/>
      </c>
      <c r="AE115" s="106" t="str">
        <f t="shared" si="196"/>
        <v/>
      </c>
      <c r="AF115" s="106" t="str">
        <f t="shared" si="197"/>
        <v/>
      </c>
      <c r="AG115" s="106" t="str">
        <f t="shared" si="198"/>
        <v/>
      </c>
      <c r="AH115" s="106" t="str">
        <f t="shared" si="199"/>
        <v/>
      </c>
      <c r="AI115" s="106" t="str">
        <f t="shared" si="200"/>
        <v/>
      </c>
      <c r="AJ115" s="106" t="str">
        <f t="shared" si="201"/>
        <v/>
      </c>
      <c r="AK115" s="106" t="str">
        <f t="shared" si="202"/>
        <v/>
      </c>
      <c r="AL115" s="106" t="str">
        <f t="shared" si="203"/>
        <v/>
      </c>
      <c r="AM115" s="106" t="str">
        <f t="shared" si="204"/>
        <v/>
      </c>
      <c r="AN115" s="106" t="str">
        <f t="shared" si="205"/>
        <v/>
      </c>
      <c r="AO115" s="106" t="str">
        <f t="shared" si="206"/>
        <v/>
      </c>
      <c r="AP115" s="106" t="str">
        <f t="shared" si="207"/>
        <v/>
      </c>
      <c r="AQ115" s="106" t="str">
        <f t="shared" si="208"/>
        <v/>
      </c>
      <c r="AR115" s="106" t="str">
        <f t="shared" si="209"/>
        <v/>
      </c>
      <c r="AS115" s="106" t="str">
        <f t="shared" si="210"/>
        <v/>
      </c>
      <c r="AT115" s="106" t="str">
        <f t="shared" si="211"/>
        <v/>
      </c>
      <c r="AU115" s="106" t="str">
        <f t="shared" si="212"/>
        <v/>
      </c>
      <c r="AV115" s="106" t="str">
        <f t="shared" si="213"/>
        <v/>
      </c>
      <c r="AW115" s="106" t="str">
        <f t="shared" si="214"/>
        <v/>
      </c>
      <c r="AX115" s="106" t="str">
        <f t="shared" si="215"/>
        <v/>
      </c>
      <c r="AY115" s="106" t="str">
        <f t="shared" si="216"/>
        <v/>
      </c>
      <c r="AZ115" s="106" t="str">
        <f t="shared" si="217"/>
        <v/>
      </c>
      <c r="BA115" s="106" t="str">
        <f t="shared" si="218"/>
        <v/>
      </c>
      <c r="BB115" s="106" t="str">
        <f t="shared" si="219"/>
        <v/>
      </c>
      <c r="BC115" s="106" t="str">
        <f t="shared" si="220"/>
        <v/>
      </c>
      <c r="BD115" s="180" t="str">
        <f>IF(OR(P115="",BA115=""),"",IF(BB115="",MAX($BA$4:$BA$503)-BA115+1-COUNTIF($BA$4:BA115,BA115)/1000,INDEX($BD$4:$BD$503,BC115,1)-COUNTIF($BA$4:BA115,BA115)/1000000))</f>
        <v/>
      </c>
      <c r="BE115" s="181" t="str">
        <f t="shared" si="221"/>
        <v/>
      </c>
      <c r="BF115" s="181" t="str">
        <f>IFERROR(IF(BB115="",BD115-BE115*100,INDEX($BF$4:$BF$503,BC115,1)-COUNTIF($BA$4:BA115,BA115)/1000000),"")</f>
        <v/>
      </c>
      <c r="BG115" s="179" t="str">
        <f t="shared" si="222"/>
        <v/>
      </c>
      <c r="BI115" s="120" t="str">
        <f t="shared" si="228"/>
        <v/>
      </c>
      <c r="BJ115" s="121" t="str">
        <f t="shared" si="229"/>
        <v/>
      </c>
      <c r="BK115" s="122" t="str">
        <f t="shared" si="230"/>
        <v/>
      </c>
      <c r="BL115" s="122" t="str">
        <f t="shared" si="231"/>
        <v/>
      </c>
      <c r="BM115" s="122" t="str">
        <f t="shared" si="232"/>
        <v/>
      </c>
      <c r="BN115" s="122" t="str">
        <f t="shared" si="233"/>
        <v/>
      </c>
      <c r="BO115" s="122" t="str">
        <f t="shared" si="234"/>
        <v/>
      </c>
      <c r="BP115" s="123" t="str">
        <f t="shared" si="235"/>
        <v/>
      </c>
      <c r="BQ115" s="122" t="str">
        <f t="shared" si="236"/>
        <v/>
      </c>
      <c r="BR115" s="123" t="str">
        <f t="shared" si="237"/>
        <v/>
      </c>
      <c r="BS115" s="123" t="str">
        <f t="shared" si="238"/>
        <v/>
      </c>
      <c r="BU115" s="198" t="str">
        <f t="shared" si="223"/>
        <v>xxx</v>
      </c>
      <c r="BV115" s="193"/>
      <c r="BW115" s="193"/>
      <c r="BX115" s="193"/>
      <c r="BY115" s="193"/>
      <c r="BZ115" s="193"/>
      <c r="CA115" s="193"/>
      <c r="CB115" s="193"/>
      <c r="CC115" s="194"/>
      <c r="CD115" s="194"/>
      <c r="CE115" s="193"/>
      <c r="CF115" s="201">
        <f>IFERROR(IF(ISNUMBER(BV115), IF(ISNUMBER(MATCH(BV115,$BV$4:BV114,0)),INDEX($CF$4:CF114, MATCH(BV115,$BV$4:BV114,0),1),IF(AND(BR115="",INDEX($BR$4:$BR$503,BV115,1)=""),
IF(INDEX($BL$4:$BL$503,BV115,1)="",0,IFERROR(IF(INDEX($BR$4:$BR$503,BW115,1)="es",COUNTIF($BV$4:$BV$503,BW115),0),0)+IF(ISNUMBER(BV115),SUMIFS($CH$4:$CH$503,$BV$4:$BV$503,"&lt;&gt;"&amp;BV115,$BW$4:$BW$503,BV115),0)),0)),0),0)</f>
        <v>0</v>
      </c>
      <c r="CG115" s="193"/>
      <c r="CH115" s="193"/>
      <c r="CI115" s="193"/>
      <c r="CJ115" s="193"/>
      <c r="CK115" s="201">
        <f t="shared" si="182"/>
        <v>1</v>
      </c>
      <c r="CL115" s="193"/>
      <c r="CM115" s="193"/>
      <c r="CN115" s="193"/>
      <c r="CO115" s="193"/>
      <c r="CP115" s="193"/>
      <c r="CQ115" s="193"/>
      <c r="CR115" s="193"/>
      <c r="CT115" s="193"/>
      <c r="CU115" s="193"/>
      <c r="CV115" s="193"/>
      <c r="CW115" s="208"/>
      <c r="CX115" s="208"/>
      <c r="CY115" s="208"/>
      <c r="CZ115" s="208"/>
      <c r="DA115" s="193"/>
      <c r="DC115" s="133" t="str">
        <f>IF(MAX($DC$3:DC114)&lt;$I$2,MAX($DC$3:DC114)+1,"")</f>
        <v/>
      </c>
      <c r="DD115" s="131" t="str">
        <f t="shared" si="224"/>
        <v/>
      </c>
      <c r="DE115" s="131" t="str">
        <f t="shared" si="225"/>
        <v/>
      </c>
      <c r="DF115" s="134" t="str">
        <f t="shared" si="226"/>
        <v/>
      </c>
      <c r="DG115" s="132" t="str">
        <f t="shared" si="227"/>
        <v/>
      </c>
      <c r="DL115" s="107" t="str">
        <f>IF(DM115&lt;&gt;"",MAX($DL$3:DL114)+1,"")</f>
        <v/>
      </c>
      <c r="DM115" s="107" t="str">
        <f>IF(OR(INDEX(Photos!$B$3:$B$502,ROW(DM115)-ROW($DM$3),1)="", ISNUMBER(MATCH(INDEX(Photos!$B$3:$B$502,ROW(DM115)-ROW($DM$3),1),$BJ$4:$BJ$503,0))),"",INDEX(Photos!$B$3:$B$502,ROW(DM115)-ROW($DM$3),1) )</f>
        <v/>
      </c>
      <c r="DN115" s="107" t="str">
        <f t="shared" si="180"/>
        <v/>
      </c>
      <c r="DS115" s="112"/>
      <c r="DT115" s="112"/>
      <c r="DU115" s="111"/>
      <c r="DV115" s="111"/>
      <c r="DW115" s="145"/>
      <c r="DX115" s="111"/>
      <c r="DY115" s="111"/>
      <c r="DZ115" s="111"/>
      <c r="EA115" s="111"/>
      <c r="EB115" s="111"/>
    </row>
    <row r="116" spans="2:132" x14ac:dyDescent="0.25">
      <c r="B116" s="117" t="str">
        <f>IF(P116&lt;&gt;"",MAX(B$3:$B115)+1,"")</f>
        <v/>
      </c>
      <c r="C116" s="141" t="str">
        <f>IF(D116&lt;&gt;"",MAX(C$3:$C115)+1,"")</f>
        <v/>
      </c>
      <c r="D116" s="115" t="str">
        <f>IF(LEN(Q116)&gt;1,IF(ISNUMBER(MATCH(Q116&amp;" ─ "&amp;P116, $D$2:D115,0)),"",P116&amp;" ─ "&amp;Q116),"")</f>
        <v/>
      </c>
      <c r="E116" s="117" t="str">
        <f>IF(F116&lt;&gt;"",MAX($E$3:E115)+1,"")</f>
        <v/>
      </c>
      <c r="F116" s="116" t="str">
        <f>IF(LEN(T116)&gt;1,IF(ISNUMBER(MATCH(T116&amp;" ─ "&amp;P116, $F$2:F115,0)),"",P116&amp;" ─ "&amp;T116),"")</f>
        <v/>
      </c>
      <c r="G116" s="93">
        <v>113</v>
      </c>
      <c r="H116" s="118" t="str">
        <f t="shared" si="239"/>
        <v/>
      </c>
      <c r="I116" s="119" t="str">
        <f>IF(ISNUMBER(SEARCH("─",H116,1)),MAX($I$3:I115)+1,"")</f>
        <v/>
      </c>
      <c r="M116" s="192" t="str">
        <f t="shared" si="183"/>
        <v/>
      </c>
      <c r="N116" s="142" t="str">
        <f t="shared" si="184"/>
        <v/>
      </c>
      <c r="O116" s="102" t="str">
        <f>IF(P116="","",MAX($O$3:O115)+1)</f>
        <v/>
      </c>
      <c r="P116" s="103" t="str">
        <f>IF(LEN(INDEX(Dashboard!B$6:B$505,ROW(P116)-ROW(P$3),1))&lt;=1,"",TRIM(INDEX(Dashboard!B$6:B$505,ROW(P116)-ROW(P$3),1)))</f>
        <v/>
      </c>
      <c r="Q116" s="104" t="str">
        <f t="shared" si="185"/>
        <v/>
      </c>
      <c r="R116" s="104" t="str">
        <f>IF(LEN(INDEX(Dashboard!D$6:D$505,ROW(R116)-ROW(R$3),1))&lt;=1,"",INDEX(Dashboard!D$6:D$505,ROW(R116)-ROW(R$3),1))</f>
        <v/>
      </c>
      <c r="S116" s="104" t="str">
        <f>IF(LEN(INDEX(Dashboard!E$6:E$505,ROW(S116)-ROW(S$3),1))&lt;=1,"",INDEX(Dashboard!E$6:E$505,ROW(S116)-ROW(S$3),1))</f>
        <v/>
      </c>
      <c r="T116" s="104" t="str">
        <f t="shared" si="186"/>
        <v/>
      </c>
      <c r="U116" s="104" t="str">
        <f t="shared" si="187"/>
        <v/>
      </c>
      <c r="V116" s="104" t="str">
        <f t="shared" si="188"/>
        <v/>
      </c>
      <c r="W116" s="106" t="str">
        <f t="shared" si="181"/>
        <v/>
      </c>
      <c r="X116" s="106" t="str">
        <f t="shared" si="189"/>
        <v/>
      </c>
      <c r="Y116" s="106" t="str">
        <f t="shared" si="190"/>
        <v/>
      </c>
      <c r="Z116" s="106" t="str">
        <f t="shared" si="191"/>
        <v/>
      </c>
      <c r="AA116" s="106" t="str">
        <f t="shared" si="192"/>
        <v/>
      </c>
      <c r="AB116" s="106" t="str">
        <f t="shared" si="193"/>
        <v/>
      </c>
      <c r="AC116" s="106" t="str">
        <f t="shared" si="194"/>
        <v/>
      </c>
      <c r="AD116" s="106" t="str">
        <f t="shared" si="195"/>
        <v/>
      </c>
      <c r="AE116" s="106" t="str">
        <f t="shared" si="196"/>
        <v/>
      </c>
      <c r="AF116" s="106" t="str">
        <f t="shared" si="197"/>
        <v/>
      </c>
      <c r="AG116" s="106" t="str">
        <f t="shared" si="198"/>
        <v/>
      </c>
      <c r="AH116" s="106" t="str">
        <f t="shared" si="199"/>
        <v/>
      </c>
      <c r="AI116" s="106" t="str">
        <f t="shared" si="200"/>
        <v/>
      </c>
      <c r="AJ116" s="106" t="str">
        <f t="shared" si="201"/>
        <v/>
      </c>
      <c r="AK116" s="106" t="str">
        <f t="shared" si="202"/>
        <v/>
      </c>
      <c r="AL116" s="106" t="str">
        <f t="shared" si="203"/>
        <v/>
      </c>
      <c r="AM116" s="106" t="str">
        <f t="shared" si="204"/>
        <v/>
      </c>
      <c r="AN116" s="106" t="str">
        <f t="shared" si="205"/>
        <v/>
      </c>
      <c r="AO116" s="106" t="str">
        <f t="shared" si="206"/>
        <v/>
      </c>
      <c r="AP116" s="106" t="str">
        <f t="shared" si="207"/>
        <v/>
      </c>
      <c r="AQ116" s="106" t="str">
        <f t="shared" si="208"/>
        <v/>
      </c>
      <c r="AR116" s="106" t="str">
        <f t="shared" si="209"/>
        <v/>
      </c>
      <c r="AS116" s="106" t="str">
        <f t="shared" si="210"/>
        <v/>
      </c>
      <c r="AT116" s="106" t="str">
        <f t="shared" si="211"/>
        <v/>
      </c>
      <c r="AU116" s="106" t="str">
        <f t="shared" si="212"/>
        <v/>
      </c>
      <c r="AV116" s="106" t="str">
        <f t="shared" si="213"/>
        <v/>
      </c>
      <c r="AW116" s="106" t="str">
        <f t="shared" si="214"/>
        <v/>
      </c>
      <c r="AX116" s="106" t="str">
        <f t="shared" si="215"/>
        <v/>
      </c>
      <c r="AY116" s="106" t="str">
        <f t="shared" si="216"/>
        <v/>
      </c>
      <c r="AZ116" s="106" t="str">
        <f t="shared" si="217"/>
        <v/>
      </c>
      <c r="BA116" s="106" t="str">
        <f t="shared" si="218"/>
        <v/>
      </c>
      <c r="BB116" s="106" t="str">
        <f t="shared" si="219"/>
        <v/>
      </c>
      <c r="BC116" s="106" t="str">
        <f t="shared" si="220"/>
        <v/>
      </c>
      <c r="BD116" s="180" t="str">
        <f>IF(OR(P116="",BA116=""),"",IF(BB116="",MAX($BA$4:$BA$503)-BA116+1-COUNTIF($BA$4:BA116,BA116)/1000,INDEX($BD$4:$BD$503,BC116,1)-COUNTIF($BA$4:BA116,BA116)/1000000))</f>
        <v/>
      </c>
      <c r="BE116" s="181" t="str">
        <f t="shared" si="221"/>
        <v/>
      </c>
      <c r="BF116" s="181" t="str">
        <f>IFERROR(IF(BB116="",BD116-BE116*100,INDEX($BF$4:$BF$503,BC116,1)-COUNTIF($BA$4:BA116,BA116)/1000000),"")</f>
        <v/>
      </c>
      <c r="BG116" s="179" t="str">
        <f t="shared" si="222"/>
        <v/>
      </c>
      <c r="BI116" s="120" t="str">
        <f t="shared" si="228"/>
        <v/>
      </c>
      <c r="BJ116" s="121" t="str">
        <f t="shared" si="229"/>
        <v/>
      </c>
      <c r="BK116" s="122" t="str">
        <f t="shared" si="230"/>
        <v/>
      </c>
      <c r="BL116" s="122" t="str">
        <f t="shared" si="231"/>
        <v/>
      </c>
      <c r="BM116" s="122" t="str">
        <f t="shared" si="232"/>
        <v/>
      </c>
      <c r="BN116" s="122" t="str">
        <f t="shared" si="233"/>
        <v/>
      </c>
      <c r="BO116" s="122" t="str">
        <f t="shared" si="234"/>
        <v/>
      </c>
      <c r="BP116" s="123" t="str">
        <f t="shared" si="235"/>
        <v/>
      </c>
      <c r="BQ116" s="122" t="str">
        <f t="shared" si="236"/>
        <v/>
      </c>
      <c r="BR116" s="123" t="str">
        <f t="shared" si="237"/>
        <v/>
      </c>
      <c r="BS116" s="123" t="str">
        <f t="shared" si="238"/>
        <v/>
      </c>
      <c r="BU116" s="198" t="str">
        <f t="shared" si="223"/>
        <v>xxx</v>
      </c>
      <c r="BV116" s="193"/>
      <c r="BW116" s="193"/>
      <c r="BX116" s="193"/>
      <c r="BY116" s="193"/>
      <c r="BZ116" s="193"/>
      <c r="CA116" s="193"/>
      <c r="CB116" s="193"/>
      <c r="CC116" s="194"/>
      <c r="CD116" s="194"/>
      <c r="CE116" s="193"/>
      <c r="CF116" s="201">
        <f>IFERROR(IF(ISNUMBER(BV116), IF(ISNUMBER(MATCH(BV116,$BV$4:BV115,0)),INDEX($CF$4:CF115, MATCH(BV116,$BV$4:BV115,0),1),IF(AND(BR116="",INDEX($BR$4:$BR$503,BV116,1)=""),
IF(INDEX($BL$4:$BL$503,BV116,1)="",0,IFERROR(IF(INDEX($BR$4:$BR$503,BW116,1)="es",COUNTIF($BV$4:$BV$503,BW116),0),0)+IF(ISNUMBER(BV116),SUMIFS($CH$4:$CH$503,$BV$4:$BV$503,"&lt;&gt;"&amp;BV116,$BW$4:$BW$503,BV116),0)),0)),0),0)</f>
        <v>0</v>
      </c>
      <c r="CG116" s="193"/>
      <c r="CH116" s="193"/>
      <c r="CI116" s="193"/>
      <c r="CJ116" s="193"/>
      <c r="CK116" s="201">
        <f t="shared" si="182"/>
        <v>1</v>
      </c>
      <c r="CL116" s="193"/>
      <c r="CM116" s="193"/>
      <c r="CN116" s="193"/>
      <c r="CO116" s="193"/>
      <c r="CP116" s="193"/>
      <c r="CQ116" s="193"/>
      <c r="CR116" s="193"/>
      <c r="CT116" s="193"/>
      <c r="CU116" s="193"/>
      <c r="CV116" s="193"/>
      <c r="CW116" s="208"/>
      <c r="CX116" s="208"/>
      <c r="CY116" s="208"/>
      <c r="CZ116" s="208"/>
      <c r="DA116" s="193"/>
      <c r="DC116" s="133" t="str">
        <f>IF(MAX($DC$3:DC115)&lt;$I$2,MAX($DC$3:DC115)+1,"")</f>
        <v/>
      </c>
      <c r="DD116" s="131" t="str">
        <f t="shared" si="224"/>
        <v/>
      </c>
      <c r="DE116" s="131" t="str">
        <f t="shared" si="225"/>
        <v/>
      </c>
      <c r="DF116" s="134" t="str">
        <f t="shared" si="226"/>
        <v/>
      </c>
      <c r="DG116" s="132" t="str">
        <f t="shared" si="227"/>
        <v/>
      </c>
      <c r="DL116" s="107" t="str">
        <f>IF(DM116&lt;&gt;"",MAX($DL$3:DL115)+1,"")</f>
        <v/>
      </c>
      <c r="DM116" s="107" t="str">
        <f>IF(OR(INDEX(Photos!$B$3:$B$502,ROW(DM116)-ROW($DM$3),1)="", ISNUMBER(MATCH(INDEX(Photos!$B$3:$B$502,ROW(DM116)-ROW($DM$3),1),$BJ$4:$BJ$503,0))),"",INDEX(Photos!$B$3:$B$502,ROW(DM116)-ROW($DM$3),1) )</f>
        <v/>
      </c>
      <c r="DN116" s="107" t="str">
        <f t="shared" si="180"/>
        <v/>
      </c>
      <c r="DS116" s="112"/>
      <c r="DT116" s="112"/>
      <c r="DU116" s="111"/>
      <c r="DV116" s="111"/>
      <c r="DW116" s="145"/>
      <c r="DX116" s="111"/>
      <c r="DY116" s="111"/>
      <c r="DZ116" s="111"/>
      <c r="EA116" s="111"/>
      <c r="EB116" s="111"/>
    </row>
    <row r="117" spans="2:132" x14ac:dyDescent="0.25">
      <c r="B117" s="117" t="str">
        <f>IF(P117&lt;&gt;"",MAX(B$3:$B116)+1,"")</f>
        <v/>
      </c>
      <c r="C117" s="141" t="str">
        <f>IF(D117&lt;&gt;"",MAX(C$3:$C116)+1,"")</f>
        <v/>
      </c>
      <c r="D117" s="115" t="str">
        <f>IF(LEN(Q117)&gt;1,IF(ISNUMBER(MATCH(Q117&amp;" ─ "&amp;P117, $D$2:D116,0)),"",P117&amp;" ─ "&amp;Q117),"")</f>
        <v/>
      </c>
      <c r="E117" s="117" t="str">
        <f>IF(F117&lt;&gt;"",MAX($E$3:E116)+1,"")</f>
        <v/>
      </c>
      <c r="F117" s="116" t="str">
        <f>IF(LEN(T117)&gt;1,IF(ISNUMBER(MATCH(T117&amp;" ─ "&amp;P117, $F$2:F116,0)),"",P117&amp;" ─ "&amp;T117),"")</f>
        <v/>
      </c>
      <c r="G117" s="93">
        <v>114</v>
      </c>
      <c r="H117" s="118" t="str">
        <f t="shared" si="239"/>
        <v/>
      </c>
      <c r="I117" s="119" t="str">
        <f>IF(ISNUMBER(SEARCH("─",H117,1)),MAX($I$3:I116)+1,"")</f>
        <v/>
      </c>
      <c r="M117" s="192" t="str">
        <f t="shared" si="183"/>
        <v/>
      </c>
      <c r="N117" s="142" t="str">
        <f t="shared" si="184"/>
        <v/>
      </c>
      <c r="O117" s="102" t="str">
        <f>IF(P117="","",MAX($O$3:O116)+1)</f>
        <v/>
      </c>
      <c r="P117" s="103" t="str">
        <f>IF(LEN(INDEX(Dashboard!B$6:B$505,ROW(P117)-ROW(P$3),1))&lt;=1,"",TRIM(INDEX(Dashboard!B$6:B$505,ROW(P117)-ROW(P$3),1)))</f>
        <v/>
      </c>
      <c r="Q117" s="104" t="str">
        <f t="shared" si="185"/>
        <v/>
      </c>
      <c r="R117" s="104" t="str">
        <f>IF(LEN(INDEX(Dashboard!D$6:D$505,ROW(R117)-ROW(R$3),1))&lt;=1,"",INDEX(Dashboard!D$6:D$505,ROW(R117)-ROW(R$3),1))</f>
        <v/>
      </c>
      <c r="S117" s="104" t="str">
        <f>IF(LEN(INDEX(Dashboard!E$6:E$505,ROW(S117)-ROW(S$3),1))&lt;=1,"",INDEX(Dashboard!E$6:E$505,ROW(S117)-ROW(S$3),1))</f>
        <v/>
      </c>
      <c r="T117" s="104" t="str">
        <f t="shared" si="186"/>
        <v/>
      </c>
      <c r="U117" s="104" t="str">
        <f t="shared" si="187"/>
        <v/>
      </c>
      <c r="V117" s="104" t="str">
        <f t="shared" si="188"/>
        <v/>
      </c>
      <c r="W117" s="106" t="str">
        <f t="shared" si="181"/>
        <v/>
      </c>
      <c r="X117" s="106" t="str">
        <f t="shared" si="189"/>
        <v/>
      </c>
      <c r="Y117" s="106" t="str">
        <f t="shared" si="190"/>
        <v/>
      </c>
      <c r="Z117" s="106" t="str">
        <f t="shared" si="191"/>
        <v/>
      </c>
      <c r="AA117" s="106" t="str">
        <f t="shared" si="192"/>
        <v/>
      </c>
      <c r="AB117" s="106" t="str">
        <f t="shared" si="193"/>
        <v/>
      </c>
      <c r="AC117" s="106" t="str">
        <f t="shared" si="194"/>
        <v/>
      </c>
      <c r="AD117" s="106" t="str">
        <f t="shared" si="195"/>
        <v/>
      </c>
      <c r="AE117" s="106" t="str">
        <f t="shared" si="196"/>
        <v/>
      </c>
      <c r="AF117" s="106" t="str">
        <f t="shared" si="197"/>
        <v/>
      </c>
      <c r="AG117" s="106" t="str">
        <f t="shared" si="198"/>
        <v/>
      </c>
      <c r="AH117" s="106" t="str">
        <f t="shared" si="199"/>
        <v/>
      </c>
      <c r="AI117" s="106" t="str">
        <f t="shared" si="200"/>
        <v/>
      </c>
      <c r="AJ117" s="106" t="str">
        <f t="shared" si="201"/>
        <v/>
      </c>
      <c r="AK117" s="106" t="str">
        <f t="shared" si="202"/>
        <v/>
      </c>
      <c r="AL117" s="106" t="str">
        <f t="shared" si="203"/>
        <v/>
      </c>
      <c r="AM117" s="106" t="str">
        <f t="shared" si="204"/>
        <v/>
      </c>
      <c r="AN117" s="106" t="str">
        <f t="shared" si="205"/>
        <v/>
      </c>
      <c r="AO117" s="106" t="str">
        <f t="shared" si="206"/>
        <v/>
      </c>
      <c r="AP117" s="106" t="str">
        <f t="shared" si="207"/>
        <v/>
      </c>
      <c r="AQ117" s="106" t="str">
        <f t="shared" si="208"/>
        <v/>
      </c>
      <c r="AR117" s="106" t="str">
        <f t="shared" si="209"/>
        <v/>
      </c>
      <c r="AS117" s="106" t="str">
        <f t="shared" si="210"/>
        <v/>
      </c>
      <c r="AT117" s="106" t="str">
        <f t="shared" si="211"/>
        <v/>
      </c>
      <c r="AU117" s="106" t="str">
        <f t="shared" si="212"/>
        <v/>
      </c>
      <c r="AV117" s="106" t="str">
        <f t="shared" si="213"/>
        <v/>
      </c>
      <c r="AW117" s="106" t="str">
        <f t="shared" si="214"/>
        <v/>
      </c>
      <c r="AX117" s="106" t="str">
        <f t="shared" si="215"/>
        <v/>
      </c>
      <c r="AY117" s="106" t="str">
        <f t="shared" si="216"/>
        <v/>
      </c>
      <c r="AZ117" s="106" t="str">
        <f t="shared" si="217"/>
        <v/>
      </c>
      <c r="BA117" s="106" t="str">
        <f t="shared" si="218"/>
        <v/>
      </c>
      <c r="BB117" s="106" t="str">
        <f t="shared" si="219"/>
        <v/>
      </c>
      <c r="BC117" s="106" t="str">
        <f t="shared" si="220"/>
        <v/>
      </c>
      <c r="BD117" s="180" t="str">
        <f>IF(OR(P117="",BA117=""),"",IF(BB117="",MAX($BA$4:$BA$503)-BA117+1-COUNTIF($BA$4:BA117,BA117)/1000,INDEX($BD$4:$BD$503,BC117,1)-COUNTIF($BA$4:BA117,BA117)/1000000))</f>
        <v/>
      </c>
      <c r="BE117" s="181" t="str">
        <f t="shared" si="221"/>
        <v/>
      </c>
      <c r="BF117" s="181" t="str">
        <f>IFERROR(IF(BB117="",BD117-BE117*100,INDEX($BF$4:$BF$503,BC117,1)-COUNTIF($BA$4:BA117,BA117)/1000000),"")</f>
        <v/>
      </c>
      <c r="BG117" s="179" t="str">
        <f t="shared" si="222"/>
        <v/>
      </c>
      <c r="BI117" s="120" t="str">
        <f t="shared" si="228"/>
        <v/>
      </c>
      <c r="BJ117" s="121" t="str">
        <f t="shared" si="229"/>
        <v/>
      </c>
      <c r="BK117" s="122" t="str">
        <f t="shared" si="230"/>
        <v/>
      </c>
      <c r="BL117" s="122" t="str">
        <f t="shared" si="231"/>
        <v/>
      </c>
      <c r="BM117" s="122" t="str">
        <f t="shared" si="232"/>
        <v/>
      </c>
      <c r="BN117" s="122" t="str">
        <f t="shared" si="233"/>
        <v/>
      </c>
      <c r="BO117" s="122" t="str">
        <f t="shared" si="234"/>
        <v/>
      </c>
      <c r="BP117" s="123" t="str">
        <f t="shared" si="235"/>
        <v/>
      </c>
      <c r="BQ117" s="122" t="str">
        <f t="shared" si="236"/>
        <v/>
      </c>
      <c r="BR117" s="123" t="str">
        <f t="shared" si="237"/>
        <v/>
      </c>
      <c r="BS117" s="123" t="str">
        <f t="shared" si="238"/>
        <v/>
      </c>
      <c r="BU117" s="198" t="str">
        <f t="shared" si="223"/>
        <v>xxx</v>
      </c>
      <c r="BV117" s="193"/>
      <c r="BW117" s="193"/>
      <c r="BX117" s="193"/>
      <c r="BY117" s="193"/>
      <c r="BZ117" s="193"/>
      <c r="CA117" s="193"/>
      <c r="CB117" s="193"/>
      <c r="CC117" s="194"/>
      <c r="CD117" s="194"/>
      <c r="CE117" s="193"/>
      <c r="CF117" s="201">
        <f>IFERROR(IF(ISNUMBER(BV117), IF(ISNUMBER(MATCH(BV117,$BV$4:BV116,0)),INDEX($CF$4:CF116, MATCH(BV117,$BV$4:BV116,0),1),IF(AND(BR117="",INDEX($BR$4:$BR$503,BV117,1)=""),
IF(INDEX($BL$4:$BL$503,BV117,1)="",0,IFERROR(IF(INDEX($BR$4:$BR$503,BW117,1)="es",COUNTIF($BV$4:$BV$503,BW117),0),0)+IF(ISNUMBER(BV117),SUMIFS($CH$4:$CH$503,$BV$4:$BV$503,"&lt;&gt;"&amp;BV117,$BW$4:$BW$503,BV117),0)),0)),0),0)</f>
        <v>0</v>
      </c>
      <c r="CG117" s="193"/>
      <c r="CH117" s="193"/>
      <c r="CI117" s="193"/>
      <c r="CJ117" s="193"/>
      <c r="CK117" s="201">
        <f t="shared" si="182"/>
        <v>1</v>
      </c>
      <c r="CL117" s="193"/>
      <c r="CM117" s="193"/>
      <c r="CN117" s="193"/>
      <c r="CO117" s="193"/>
      <c r="CP117" s="193"/>
      <c r="CQ117" s="193"/>
      <c r="CR117" s="193"/>
      <c r="CT117" s="193"/>
      <c r="CU117" s="193"/>
      <c r="CV117" s="193"/>
      <c r="CW117" s="208"/>
      <c r="CX117" s="208"/>
      <c r="CY117" s="208"/>
      <c r="CZ117" s="208"/>
      <c r="DA117" s="193"/>
      <c r="DC117" s="133" t="str">
        <f>IF(MAX($DC$3:DC116)&lt;$I$2,MAX($DC$3:DC116)+1,"")</f>
        <v/>
      </c>
      <c r="DD117" s="131" t="str">
        <f t="shared" si="224"/>
        <v/>
      </c>
      <c r="DE117" s="131" t="str">
        <f t="shared" si="225"/>
        <v/>
      </c>
      <c r="DF117" s="134" t="str">
        <f t="shared" si="226"/>
        <v/>
      </c>
      <c r="DG117" s="132" t="str">
        <f t="shared" si="227"/>
        <v/>
      </c>
      <c r="DL117" s="107" t="str">
        <f>IF(DM117&lt;&gt;"",MAX($DL$3:DL116)+1,"")</f>
        <v/>
      </c>
      <c r="DM117" s="107" t="str">
        <f>IF(OR(INDEX(Photos!$B$3:$B$502,ROW(DM117)-ROW($DM$3),1)="", ISNUMBER(MATCH(INDEX(Photos!$B$3:$B$502,ROW(DM117)-ROW($DM$3),1),$BJ$4:$BJ$503,0))),"",INDEX(Photos!$B$3:$B$502,ROW(DM117)-ROW($DM$3),1) )</f>
        <v/>
      </c>
      <c r="DN117" s="107" t="str">
        <f t="shared" si="180"/>
        <v/>
      </c>
      <c r="DS117" s="112"/>
      <c r="DT117" s="112"/>
      <c r="DU117" s="111"/>
      <c r="DV117" s="111"/>
      <c r="DW117" s="145"/>
      <c r="DX117" s="111"/>
      <c r="DY117" s="111"/>
      <c r="DZ117" s="111"/>
      <c r="EA117" s="111"/>
      <c r="EB117" s="111"/>
    </row>
    <row r="118" spans="2:132" x14ac:dyDescent="0.25">
      <c r="B118" s="117" t="str">
        <f>IF(P118&lt;&gt;"",MAX(B$3:$B117)+1,"")</f>
        <v/>
      </c>
      <c r="C118" s="141" t="str">
        <f>IF(D118&lt;&gt;"",MAX(C$3:$C117)+1,"")</f>
        <v/>
      </c>
      <c r="D118" s="115" t="str">
        <f>IF(LEN(Q118)&gt;1,IF(ISNUMBER(MATCH(Q118&amp;" ─ "&amp;P118, $D$2:D117,0)),"",P118&amp;" ─ "&amp;Q118),"")</f>
        <v/>
      </c>
      <c r="E118" s="117" t="str">
        <f>IF(F118&lt;&gt;"",MAX($E$3:E117)+1,"")</f>
        <v/>
      </c>
      <c r="F118" s="116" t="str">
        <f>IF(LEN(T118)&gt;1,IF(ISNUMBER(MATCH(T118&amp;" ─ "&amp;P118, $F$2:F117,0)),"",P118&amp;" ─ "&amp;T118),"")</f>
        <v/>
      </c>
      <c r="G118" s="93">
        <v>115</v>
      </c>
      <c r="H118" s="118" t="str">
        <f t="shared" si="239"/>
        <v/>
      </c>
      <c r="I118" s="119" t="str">
        <f>IF(ISNUMBER(SEARCH("─",H118,1)),MAX($I$3:I117)+1,"")</f>
        <v/>
      </c>
      <c r="M118" s="192" t="str">
        <f t="shared" si="183"/>
        <v/>
      </c>
      <c r="N118" s="142" t="str">
        <f t="shared" si="184"/>
        <v/>
      </c>
      <c r="O118" s="102" t="str">
        <f>IF(P118="","",MAX($O$3:O117)+1)</f>
        <v/>
      </c>
      <c r="P118" s="103" t="str">
        <f>IF(LEN(INDEX(Dashboard!B$6:B$505,ROW(P118)-ROW(P$3),1))&lt;=1,"",TRIM(INDEX(Dashboard!B$6:B$505,ROW(P118)-ROW(P$3),1)))</f>
        <v/>
      </c>
      <c r="Q118" s="104" t="str">
        <f t="shared" si="185"/>
        <v/>
      </c>
      <c r="R118" s="104" t="str">
        <f>IF(LEN(INDEX(Dashboard!D$6:D$505,ROW(R118)-ROW(R$3),1))&lt;=1,"",INDEX(Dashboard!D$6:D$505,ROW(R118)-ROW(R$3),1))</f>
        <v/>
      </c>
      <c r="S118" s="104" t="str">
        <f>IF(LEN(INDEX(Dashboard!E$6:E$505,ROW(S118)-ROW(S$3),1))&lt;=1,"",INDEX(Dashboard!E$6:E$505,ROW(S118)-ROW(S$3),1))</f>
        <v/>
      </c>
      <c r="T118" s="104" t="str">
        <f t="shared" si="186"/>
        <v/>
      </c>
      <c r="U118" s="104" t="str">
        <f t="shared" si="187"/>
        <v/>
      </c>
      <c r="V118" s="104" t="str">
        <f t="shared" si="188"/>
        <v/>
      </c>
      <c r="W118" s="106" t="str">
        <f t="shared" si="181"/>
        <v/>
      </c>
      <c r="X118" s="106" t="str">
        <f t="shared" si="189"/>
        <v/>
      </c>
      <c r="Y118" s="106" t="str">
        <f t="shared" si="190"/>
        <v/>
      </c>
      <c r="Z118" s="106" t="str">
        <f t="shared" si="191"/>
        <v/>
      </c>
      <c r="AA118" s="106" t="str">
        <f t="shared" si="192"/>
        <v/>
      </c>
      <c r="AB118" s="106" t="str">
        <f t="shared" si="193"/>
        <v/>
      </c>
      <c r="AC118" s="106" t="str">
        <f t="shared" si="194"/>
        <v/>
      </c>
      <c r="AD118" s="106" t="str">
        <f t="shared" si="195"/>
        <v/>
      </c>
      <c r="AE118" s="106" t="str">
        <f t="shared" si="196"/>
        <v/>
      </c>
      <c r="AF118" s="106" t="str">
        <f t="shared" si="197"/>
        <v/>
      </c>
      <c r="AG118" s="106" t="str">
        <f t="shared" si="198"/>
        <v/>
      </c>
      <c r="AH118" s="106" t="str">
        <f t="shared" si="199"/>
        <v/>
      </c>
      <c r="AI118" s="106" t="str">
        <f t="shared" si="200"/>
        <v/>
      </c>
      <c r="AJ118" s="106" t="str">
        <f t="shared" si="201"/>
        <v/>
      </c>
      <c r="AK118" s="106" t="str">
        <f t="shared" si="202"/>
        <v/>
      </c>
      <c r="AL118" s="106" t="str">
        <f t="shared" si="203"/>
        <v/>
      </c>
      <c r="AM118" s="106" t="str">
        <f t="shared" si="204"/>
        <v/>
      </c>
      <c r="AN118" s="106" t="str">
        <f t="shared" si="205"/>
        <v/>
      </c>
      <c r="AO118" s="106" t="str">
        <f t="shared" si="206"/>
        <v/>
      </c>
      <c r="AP118" s="106" t="str">
        <f t="shared" si="207"/>
        <v/>
      </c>
      <c r="AQ118" s="106" t="str">
        <f t="shared" si="208"/>
        <v/>
      </c>
      <c r="AR118" s="106" t="str">
        <f t="shared" si="209"/>
        <v/>
      </c>
      <c r="AS118" s="106" t="str">
        <f t="shared" si="210"/>
        <v/>
      </c>
      <c r="AT118" s="106" t="str">
        <f t="shared" si="211"/>
        <v/>
      </c>
      <c r="AU118" s="106" t="str">
        <f t="shared" si="212"/>
        <v/>
      </c>
      <c r="AV118" s="106" t="str">
        <f t="shared" si="213"/>
        <v/>
      </c>
      <c r="AW118" s="106" t="str">
        <f t="shared" si="214"/>
        <v/>
      </c>
      <c r="AX118" s="106" t="str">
        <f t="shared" si="215"/>
        <v/>
      </c>
      <c r="AY118" s="106" t="str">
        <f t="shared" si="216"/>
        <v/>
      </c>
      <c r="AZ118" s="106" t="str">
        <f t="shared" si="217"/>
        <v/>
      </c>
      <c r="BA118" s="106" t="str">
        <f t="shared" si="218"/>
        <v/>
      </c>
      <c r="BB118" s="106" t="str">
        <f t="shared" si="219"/>
        <v/>
      </c>
      <c r="BC118" s="106" t="str">
        <f t="shared" si="220"/>
        <v/>
      </c>
      <c r="BD118" s="180" t="str">
        <f>IF(OR(P118="",BA118=""),"",IF(BB118="",MAX($BA$4:$BA$503)-BA118+1-COUNTIF($BA$4:BA118,BA118)/1000,INDEX($BD$4:$BD$503,BC118,1)-COUNTIF($BA$4:BA118,BA118)/1000000))</f>
        <v/>
      </c>
      <c r="BE118" s="181" t="str">
        <f t="shared" si="221"/>
        <v/>
      </c>
      <c r="BF118" s="181" t="str">
        <f>IFERROR(IF(BB118="",BD118-BE118*100,INDEX($BF$4:$BF$503,BC118,1)-COUNTIF($BA$4:BA118,BA118)/1000000),"")</f>
        <v/>
      </c>
      <c r="BG118" s="179" t="str">
        <f t="shared" si="222"/>
        <v/>
      </c>
      <c r="BI118" s="120" t="str">
        <f t="shared" si="228"/>
        <v/>
      </c>
      <c r="BJ118" s="121" t="str">
        <f t="shared" si="229"/>
        <v/>
      </c>
      <c r="BK118" s="122" t="str">
        <f t="shared" si="230"/>
        <v/>
      </c>
      <c r="BL118" s="122" t="str">
        <f t="shared" si="231"/>
        <v/>
      </c>
      <c r="BM118" s="122" t="str">
        <f t="shared" si="232"/>
        <v/>
      </c>
      <c r="BN118" s="122" t="str">
        <f t="shared" si="233"/>
        <v/>
      </c>
      <c r="BO118" s="122" t="str">
        <f t="shared" si="234"/>
        <v/>
      </c>
      <c r="BP118" s="123" t="str">
        <f t="shared" si="235"/>
        <v/>
      </c>
      <c r="BQ118" s="122" t="str">
        <f t="shared" si="236"/>
        <v/>
      </c>
      <c r="BR118" s="123" t="str">
        <f t="shared" si="237"/>
        <v/>
      </c>
      <c r="BS118" s="123" t="str">
        <f t="shared" si="238"/>
        <v/>
      </c>
      <c r="BU118" s="198" t="str">
        <f t="shared" si="223"/>
        <v>xxx</v>
      </c>
      <c r="BV118" s="193"/>
      <c r="BW118" s="193"/>
      <c r="BX118" s="193"/>
      <c r="BY118" s="193"/>
      <c r="BZ118" s="193"/>
      <c r="CA118" s="193"/>
      <c r="CB118" s="193"/>
      <c r="CC118" s="194"/>
      <c r="CD118" s="194"/>
      <c r="CE118" s="193"/>
      <c r="CF118" s="201">
        <f>IFERROR(IF(ISNUMBER(BV118), IF(ISNUMBER(MATCH(BV118,$BV$4:BV117,0)),INDEX($CF$4:CF117, MATCH(BV118,$BV$4:BV117,0),1),IF(AND(BR118="",INDEX($BR$4:$BR$503,BV118,1)=""),
IF(INDEX($BL$4:$BL$503,BV118,1)="",0,IFERROR(IF(INDEX($BR$4:$BR$503,BW118,1)="es",COUNTIF($BV$4:$BV$503,BW118),0),0)+IF(ISNUMBER(BV118),SUMIFS($CH$4:$CH$503,$BV$4:$BV$503,"&lt;&gt;"&amp;BV118,$BW$4:$BW$503,BV118),0)),0)),0),0)</f>
        <v>0</v>
      </c>
      <c r="CG118" s="193"/>
      <c r="CH118" s="193"/>
      <c r="CI118" s="193"/>
      <c r="CJ118" s="193"/>
      <c r="CK118" s="201">
        <f t="shared" si="182"/>
        <v>1</v>
      </c>
      <c r="CL118" s="193"/>
      <c r="CM118" s="193"/>
      <c r="CN118" s="193"/>
      <c r="CO118" s="193"/>
      <c r="CP118" s="193"/>
      <c r="CQ118" s="193"/>
      <c r="CR118" s="193"/>
      <c r="CT118" s="193"/>
      <c r="CU118" s="193"/>
      <c r="CV118" s="193"/>
      <c r="CW118" s="208"/>
      <c r="CX118" s="208"/>
      <c r="CY118" s="208"/>
      <c r="CZ118" s="208"/>
      <c r="DA118" s="193"/>
      <c r="DC118" s="133" t="str">
        <f>IF(MAX($DC$3:DC117)&lt;$I$2,MAX($DC$3:DC117)+1,"")</f>
        <v/>
      </c>
      <c r="DD118" s="131" t="str">
        <f t="shared" si="224"/>
        <v/>
      </c>
      <c r="DE118" s="131" t="str">
        <f t="shared" si="225"/>
        <v/>
      </c>
      <c r="DF118" s="134" t="str">
        <f t="shared" si="226"/>
        <v/>
      </c>
      <c r="DG118" s="132" t="str">
        <f t="shared" si="227"/>
        <v/>
      </c>
      <c r="DL118" s="107" t="str">
        <f>IF(DM118&lt;&gt;"",MAX($DL$3:DL117)+1,"")</f>
        <v/>
      </c>
      <c r="DM118" s="107" t="str">
        <f>IF(OR(INDEX(Photos!$B$3:$B$502,ROW(DM118)-ROW($DM$3),1)="", ISNUMBER(MATCH(INDEX(Photos!$B$3:$B$502,ROW(DM118)-ROW($DM$3),1),$BJ$4:$BJ$503,0))),"",INDEX(Photos!$B$3:$B$502,ROW(DM118)-ROW($DM$3),1) )</f>
        <v/>
      </c>
      <c r="DN118" s="107" t="str">
        <f t="shared" si="180"/>
        <v/>
      </c>
      <c r="DS118" s="112"/>
      <c r="DT118" s="112"/>
      <c r="DU118" s="111"/>
      <c r="DV118" s="111"/>
      <c r="DW118" s="145"/>
      <c r="DX118" s="111"/>
      <c r="DY118" s="111"/>
      <c r="DZ118" s="111"/>
      <c r="EA118" s="111"/>
      <c r="EB118" s="111"/>
    </row>
    <row r="119" spans="2:132" x14ac:dyDescent="0.25">
      <c r="B119" s="117" t="str">
        <f>IF(P119&lt;&gt;"",MAX(B$3:$B118)+1,"")</f>
        <v/>
      </c>
      <c r="C119" s="141" t="str">
        <f>IF(D119&lt;&gt;"",MAX(C$3:$C118)+1,"")</f>
        <v/>
      </c>
      <c r="D119" s="115" t="str">
        <f>IF(LEN(Q119)&gt;1,IF(ISNUMBER(MATCH(Q119&amp;" ─ "&amp;P119, $D$2:D118,0)),"",P119&amp;" ─ "&amp;Q119),"")</f>
        <v/>
      </c>
      <c r="E119" s="117" t="str">
        <f>IF(F119&lt;&gt;"",MAX($E$3:E118)+1,"")</f>
        <v/>
      </c>
      <c r="F119" s="116" t="str">
        <f>IF(LEN(T119)&gt;1,IF(ISNUMBER(MATCH(T119&amp;" ─ "&amp;P119, $F$2:F118,0)),"",P119&amp;" ─ "&amp;T119),"")</f>
        <v/>
      </c>
      <c r="G119" s="93">
        <v>116</v>
      </c>
      <c r="H119" s="118" t="str">
        <f t="shared" si="239"/>
        <v/>
      </c>
      <c r="I119" s="119" t="str">
        <f>IF(ISNUMBER(SEARCH("─",H119,1)),MAX($I$3:I118)+1,"")</f>
        <v/>
      </c>
      <c r="M119" s="192" t="str">
        <f t="shared" si="183"/>
        <v/>
      </c>
      <c r="N119" s="142" t="str">
        <f t="shared" si="184"/>
        <v/>
      </c>
      <c r="O119" s="102" t="str">
        <f>IF(P119="","",MAX($O$3:O118)+1)</f>
        <v/>
      </c>
      <c r="P119" s="103" t="str">
        <f>IF(LEN(INDEX(Dashboard!B$6:B$505,ROW(P119)-ROW(P$3),1))&lt;=1,"",TRIM(INDEX(Dashboard!B$6:B$505,ROW(P119)-ROW(P$3),1)))</f>
        <v/>
      </c>
      <c r="Q119" s="104" t="str">
        <f t="shared" si="185"/>
        <v/>
      </c>
      <c r="R119" s="104" t="str">
        <f>IF(LEN(INDEX(Dashboard!D$6:D$505,ROW(R119)-ROW(R$3),1))&lt;=1,"",INDEX(Dashboard!D$6:D$505,ROW(R119)-ROW(R$3),1))</f>
        <v/>
      </c>
      <c r="S119" s="104" t="str">
        <f>IF(LEN(INDEX(Dashboard!E$6:E$505,ROW(S119)-ROW(S$3),1))&lt;=1,"",INDEX(Dashboard!E$6:E$505,ROW(S119)-ROW(S$3),1))</f>
        <v/>
      </c>
      <c r="T119" s="104" t="str">
        <f t="shared" si="186"/>
        <v/>
      </c>
      <c r="U119" s="104" t="str">
        <f t="shared" si="187"/>
        <v/>
      </c>
      <c r="V119" s="104" t="str">
        <f t="shared" si="188"/>
        <v/>
      </c>
      <c r="W119" s="106" t="str">
        <f t="shared" si="181"/>
        <v/>
      </c>
      <c r="X119" s="106" t="str">
        <f t="shared" si="189"/>
        <v/>
      </c>
      <c r="Y119" s="106" t="str">
        <f t="shared" si="190"/>
        <v/>
      </c>
      <c r="Z119" s="106" t="str">
        <f t="shared" si="191"/>
        <v/>
      </c>
      <c r="AA119" s="106" t="str">
        <f t="shared" si="192"/>
        <v/>
      </c>
      <c r="AB119" s="106" t="str">
        <f t="shared" si="193"/>
        <v/>
      </c>
      <c r="AC119" s="106" t="str">
        <f t="shared" si="194"/>
        <v/>
      </c>
      <c r="AD119" s="106" t="str">
        <f t="shared" si="195"/>
        <v/>
      </c>
      <c r="AE119" s="106" t="str">
        <f t="shared" si="196"/>
        <v/>
      </c>
      <c r="AF119" s="106" t="str">
        <f t="shared" si="197"/>
        <v/>
      </c>
      <c r="AG119" s="106" t="str">
        <f t="shared" si="198"/>
        <v/>
      </c>
      <c r="AH119" s="106" t="str">
        <f t="shared" si="199"/>
        <v/>
      </c>
      <c r="AI119" s="106" t="str">
        <f t="shared" si="200"/>
        <v/>
      </c>
      <c r="AJ119" s="106" t="str">
        <f t="shared" si="201"/>
        <v/>
      </c>
      <c r="AK119" s="106" t="str">
        <f t="shared" si="202"/>
        <v/>
      </c>
      <c r="AL119" s="106" t="str">
        <f t="shared" si="203"/>
        <v/>
      </c>
      <c r="AM119" s="106" t="str">
        <f t="shared" si="204"/>
        <v/>
      </c>
      <c r="AN119" s="106" t="str">
        <f t="shared" si="205"/>
        <v/>
      </c>
      <c r="AO119" s="106" t="str">
        <f t="shared" si="206"/>
        <v/>
      </c>
      <c r="AP119" s="106" t="str">
        <f t="shared" si="207"/>
        <v/>
      </c>
      <c r="AQ119" s="106" t="str">
        <f t="shared" si="208"/>
        <v/>
      </c>
      <c r="AR119" s="106" t="str">
        <f t="shared" si="209"/>
        <v/>
      </c>
      <c r="AS119" s="106" t="str">
        <f t="shared" si="210"/>
        <v/>
      </c>
      <c r="AT119" s="106" t="str">
        <f t="shared" si="211"/>
        <v/>
      </c>
      <c r="AU119" s="106" t="str">
        <f t="shared" si="212"/>
        <v/>
      </c>
      <c r="AV119" s="106" t="str">
        <f t="shared" si="213"/>
        <v/>
      </c>
      <c r="AW119" s="106" t="str">
        <f t="shared" si="214"/>
        <v/>
      </c>
      <c r="AX119" s="106" t="str">
        <f t="shared" si="215"/>
        <v/>
      </c>
      <c r="AY119" s="106" t="str">
        <f t="shared" si="216"/>
        <v/>
      </c>
      <c r="AZ119" s="106" t="str">
        <f t="shared" si="217"/>
        <v/>
      </c>
      <c r="BA119" s="106" t="str">
        <f t="shared" si="218"/>
        <v/>
      </c>
      <c r="BB119" s="106" t="str">
        <f t="shared" si="219"/>
        <v/>
      </c>
      <c r="BC119" s="106" t="str">
        <f t="shared" si="220"/>
        <v/>
      </c>
      <c r="BD119" s="180" t="str">
        <f>IF(OR(P119="",BA119=""),"",IF(BB119="",MAX($BA$4:$BA$503)-BA119+1-COUNTIF($BA$4:BA119,BA119)/1000,INDEX($BD$4:$BD$503,BC119,1)-COUNTIF($BA$4:BA119,BA119)/1000000))</f>
        <v/>
      </c>
      <c r="BE119" s="181" t="str">
        <f t="shared" si="221"/>
        <v/>
      </c>
      <c r="BF119" s="181" t="str">
        <f>IFERROR(IF(BB119="",BD119-BE119*100,INDEX($BF$4:$BF$503,BC119,1)-COUNTIF($BA$4:BA119,BA119)/1000000),"")</f>
        <v/>
      </c>
      <c r="BG119" s="179" t="str">
        <f t="shared" si="222"/>
        <v/>
      </c>
      <c r="BI119" s="120" t="str">
        <f t="shared" si="228"/>
        <v/>
      </c>
      <c r="BJ119" s="121" t="str">
        <f t="shared" si="229"/>
        <v/>
      </c>
      <c r="BK119" s="122" t="str">
        <f t="shared" si="230"/>
        <v/>
      </c>
      <c r="BL119" s="122" t="str">
        <f t="shared" si="231"/>
        <v/>
      </c>
      <c r="BM119" s="122" t="str">
        <f t="shared" si="232"/>
        <v/>
      </c>
      <c r="BN119" s="122" t="str">
        <f t="shared" si="233"/>
        <v/>
      </c>
      <c r="BO119" s="122" t="str">
        <f t="shared" si="234"/>
        <v/>
      </c>
      <c r="BP119" s="123" t="str">
        <f t="shared" si="235"/>
        <v/>
      </c>
      <c r="BQ119" s="122" t="str">
        <f t="shared" si="236"/>
        <v/>
      </c>
      <c r="BR119" s="123" t="str">
        <f t="shared" si="237"/>
        <v/>
      </c>
      <c r="BS119" s="123" t="str">
        <f t="shared" si="238"/>
        <v/>
      </c>
      <c r="BU119" s="198" t="str">
        <f t="shared" si="223"/>
        <v>xxx</v>
      </c>
      <c r="BV119" s="193"/>
      <c r="BW119" s="193"/>
      <c r="BX119" s="193"/>
      <c r="BY119" s="193"/>
      <c r="BZ119" s="193"/>
      <c r="CA119" s="193"/>
      <c r="CB119" s="193"/>
      <c r="CC119" s="194"/>
      <c r="CD119" s="194"/>
      <c r="CE119" s="193"/>
      <c r="CF119" s="201">
        <f>IFERROR(IF(ISNUMBER(BV119), IF(ISNUMBER(MATCH(BV119,$BV$4:BV118,0)),INDEX($CF$4:CF118, MATCH(BV119,$BV$4:BV118,0),1),IF(AND(BR119="",INDEX($BR$4:$BR$503,BV119,1)=""),
IF(INDEX($BL$4:$BL$503,BV119,1)="",0,IFERROR(IF(INDEX($BR$4:$BR$503,BW119,1)="es",COUNTIF($BV$4:$BV$503,BW119),0),0)+IF(ISNUMBER(BV119),SUMIFS($CH$4:$CH$503,$BV$4:$BV$503,"&lt;&gt;"&amp;BV119,$BW$4:$BW$503,BV119),0)),0)),0),0)</f>
        <v>0</v>
      </c>
      <c r="CG119" s="193"/>
      <c r="CH119" s="193"/>
      <c r="CI119" s="193"/>
      <c r="CJ119" s="193"/>
      <c r="CK119" s="201">
        <f t="shared" si="182"/>
        <v>1</v>
      </c>
      <c r="CL119" s="193"/>
      <c r="CM119" s="193"/>
      <c r="CN119" s="193"/>
      <c r="CO119" s="193"/>
      <c r="CP119" s="193"/>
      <c r="CQ119" s="193"/>
      <c r="CR119" s="193"/>
      <c r="CT119" s="193"/>
      <c r="CU119" s="193"/>
      <c r="CV119" s="193"/>
      <c r="CW119" s="208"/>
      <c r="CX119" s="208"/>
      <c r="CY119" s="208"/>
      <c r="CZ119" s="208"/>
      <c r="DA119" s="193"/>
      <c r="DC119" s="133" t="str">
        <f>IF(MAX($DC$3:DC118)&lt;$I$2,MAX($DC$3:DC118)+1,"")</f>
        <v/>
      </c>
      <c r="DD119" s="131" t="str">
        <f t="shared" si="224"/>
        <v/>
      </c>
      <c r="DE119" s="131" t="str">
        <f t="shared" si="225"/>
        <v/>
      </c>
      <c r="DF119" s="134" t="str">
        <f t="shared" si="226"/>
        <v/>
      </c>
      <c r="DG119" s="132" t="str">
        <f t="shared" si="227"/>
        <v/>
      </c>
      <c r="DL119" s="107" t="str">
        <f>IF(DM119&lt;&gt;"",MAX($DL$3:DL118)+1,"")</f>
        <v/>
      </c>
      <c r="DM119" s="107" t="str">
        <f>IF(OR(INDEX(Photos!$B$3:$B$502,ROW(DM119)-ROW($DM$3),1)="", ISNUMBER(MATCH(INDEX(Photos!$B$3:$B$502,ROW(DM119)-ROW($DM$3),1),$BJ$4:$BJ$503,0))),"",INDEX(Photos!$B$3:$B$502,ROW(DM119)-ROW($DM$3),1) )</f>
        <v/>
      </c>
      <c r="DN119" s="107" t="str">
        <f t="shared" si="180"/>
        <v/>
      </c>
      <c r="DS119" s="112"/>
      <c r="DT119" s="112"/>
      <c r="DU119" s="111"/>
      <c r="DV119" s="111"/>
      <c r="DW119" s="145"/>
      <c r="DX119" s="111"/>
      <c r="DY119" s="111"/>
      <c r="DZ119" s="111"/>
      <c r="EA119" s="111"/>
      <c r="EB119" s="111"/>
    </row>
    <row r="120" spans="2:132" x14ac:dyDescent="0.25">
      <c r="B120" s="117" t="str">
        <f>IF(P120&lt;&gt;"",MAX(B$3:$B119)+1,"")</f>
        <v/>
      </c>
      <c r="C120" s="141" t="str">
        <f>IF(D120&lt;&gt;"",MAX(C$3:$C119)+1,"")</f>
        <v/>
      </c>
      <c r="D120" s="115" t="str">
        <f>IF(LEN(Q120)&gt;1,IF(ISNUMBER(MATCH(Q120&amp;" ─ "&amp;P120, $D$2:D119,0)),"",P120&amp;" ─ "&amp;Q120),"")</f>
        <v/>
      </c>
      <c r="E120" s="117" t="str">
        <f>IF(F120&lt;&gt;"",MAX($E$3:E119)+1,"")</f>
        <v/>
      </c>
      <c r="F120" s="116" t="str">
        <f>IF(LEN(T120)&gt;1,IF(ISNUMBER(MATCH(T120&amp;" ─ "&amp;P120, $F$2:F119,0)),"",P120&amp;" ─ "&amp;T120),"")</f>
        <v/>
      </c>
      <c r="G120" s="93">
        <v>117</v>
      </c>
      <c r="H120" s="118" t="str">
        <f t="shared" si="239"/>
        <v/>
      </c>
      <c r="I120" s="119" t="str">
        <f>IF(ISNUMBER(SEARCH("─",H120,1)),MAX($I$3:I119)+1,"")</f>
        <v/>
      </c>
      <c r="M120" s="192" t="str">
        <f t="shared" si="183"/>
        <v/>
      </c>
      <c r="N120" s="142" t="str">
        <f t="shared" si="184"/>
        <v/>
      </c>
      <c r="O120" s="102" t="str">
        <f>IF(P120="","",MAX($O$3:O119)+1)</f>
        <v/>
      </c>
      <c r="P120" s="103" t="str">
        <f>IF(LEN(INDEX(Dashboard!B$6:B$505,ROW(P120)-ROW(P$3),1))&lt;=1,"",TRIM(INDEX(Dashboard!B$6:B$505,ROW(P120)-ROW(P$3),1)))</f>
        <v/>
      </c>
      <c r="Q120" s="104" t="str">
        <f t="shared" si="185"/>
        <v/>
      </c>
      <c r="R120" s="104" t="str">
        <f>IF(LEN(INDEX(Dashboard!D$6:D$505,ROW(R120)-ROW(R$3),1))&lt;=1,"",INDEX(Dashboard!D$6:D$505,ROW(R120)-ROW(R$3),1))</f>
        <v/>
      </c>
      <c r="S120" s="104" t="str">
        <f>IF(LEN(INDEX(Dashboard!E$6:E$505,ROW(S120)-ROW(S$3),1))&lt;=1,"",INDEX(Dashboard!E$6:E$505,ROW(S120)-ROW(S$3),1))</f>
        <v/>
      </c>
      <c r="T120" s="104" t="str">
        <f t="shared" si="186"/>
        <v/>
      </c>
      <c r="U120" s="104" t="str">
        <f t="shared" si="187"/>
        <v/>
      </c>
      <c r="V120" s="104" t="str">
        <f t="shared" si="188"/>
        <v/>
      </c>
      <c r="W120" s="106" t="str">
        <f t="shared" si="181"/>
        <v/>
      </c>
      <c r="X120" s="106" t="str">
        <f t="shared" si="189"/>
        <v/>
      </c>
      <c r="Y120" s="106" t="str">
        <f t="shared" si="190"/>
        <v/>
      </c>
      <c r="Z120" s="106" t="str">
        <f t="shared" si="191"/>
        <v/>
      </c>
      <c r="AA120" s="106" t="str">
        <f t="shared" si="192"/>
        <v/>
      </c>
      <c r="AB120" s="106" t="str">
        <f t="shared" si="193"/>
        <v/>
      </c>
      <c r="AC120" s="106" t="str">
        <f t="shared" si="194"/>
        <v/>
      </c>
      <c r="AD120" s="106" t="str">
        <f t="shared" si="195"/>
        <v/>
      </c>
      <c r="AE120" s="106" t="str">
        <f t="shared" si="196"/>
        <v/>
      </c>
      <c r="AF120" s="106" t="str">
        <f t="shared" si="197"/>
        <v/>
      </c>
      <c r="AG120" s="106" t="str">
        <f t="shared" si="198"/>
        <v/>
      </c>
      <c r="AH120" s="106" t="str">
        <f t="shared" si="199"/>
        <v/>
      </c>
      <c r="AI120" s="106" t="str">
        <f t="shared" si="200"/>
        <v/>
      </c>
      <c r="AJ120" s="106" t="str">
        <f t="shared" si="201"/>
        <v/>
      </c>
      <c r="AK120" s="106" t="str">
        <f t="shared" si="202"/>
        <v/>
      </c>
      <c r="AL120" s="106" t="str">
        <f t="shared" si="203"/>
        <v/>
      </c>
      <c r="AM120" s="106" t="str">
        <f t="shared" si="204"/>
        <v/>
      </c>
      <c r="AN120" s="106" t="str">
        <f t="shared" si="205"/>
        <v/>
      </c>
      <c r="AO120" s="106" t="str">
        <f t="shared" si="206"/>
        <v/>
      </c>
      <c r="AP120" s="106" t="str">
        <f t="shared" si="207"/>
        <v/>
      </c>
      <c r="AQ120" s="106" t="str">
        <f t="shared" si="208"/>
        <v/>
      </c>
      <c r="AR120" s="106" t="str">
        <f t="shared" si="209"/>
        <v/>
      </c>
      <c r="AS120" s="106" t="str">
        <f t="shared" si="210"/>
        <v/>
      </c>
      <c r="AT120" s="106" t="str">
        <f t="shared" si="211"/>
        <v/>
      </c>
      <c r="AU120" s="106" t="str">
        <f t="shared" si="212"/>
        <v/>
      </c>
      <c r="AV120" s="106" t="str">
        <f t="shared" si="213"/>
        <v/>
      </c>
      <c r="AW120" s="106" t="str">
        <f t="shared" si="214"/>
        <v/>
      </c>
      <c r="AX120" s="106" t="str">
        <f t="shared" si="215"/>
        <v/>
      </c>
      <c r="AY120" s="106" t="str">
        <f t="shared" si="216"/>
        <v/>
      </c>
      <c r="AZ120" s="106" t="str">
        <f t="shared" si="217"/>
        <v/>
      </c>
      <c r="BA120" s="106" t="str">
        <f t="shared" si="218"/>
        <v/>
      </c>
      <c r="BB120" s="106" t="str">
        <f t="shared" si="219"/>
        <v/>
      </c>
      <c r="BC120" s="106" t="str">
        <f t="shared" si="220"/>
        <v/>
      </c>
      <c r="BD120" s="180" t="str">
        <f>IF(OR(P120="",BA120=""),"",IF(BB120="",MAX($BA$4:$BA$503)-BA120+1-COUNTIF($BA$4:BA120,BA120)/1000,INDEX($BD$4:$BD$503,BC120,1)-COUNTIF($BA$4:BA120,BA120)/1000000))</f>
        <v/>
      </c>
      <c r="BE120" s="181" t="str">
        <f t="shared" si="221"/>
        <v/>
      </c>
      <c r="BF120" s="181" t="str">
        <f>IFERROR(IF(BB120="",BD120-BE120*100,INDEX($BF$4:$BF$503,BC120,1)-COUNTIF($BA$4:BA120,BA120)/1000000),"")</f>
        <v/>
      </c>
      <c r="BG120" s="179" t="str">
        <f t="shared" si="222"/>
        <v/>
      </c>
      <c r="BI120" s="120" t="str">
        <f t="shared" si="228"/>
        <v/>
      </c>
      <c r="BJ120" s="121" t="str">
        <f t="shared" si="229"/>
        <v/>
      </c>
      <c r="BK120" s="122" t="str">
        <f t="shared" si="230"/>
        <v/>
      </c>
      <c r="BL120" s="122" t="str">
        <f t="shared" si="231"/>
        <v/>
      </c>
      <c r="BM120" s="122" t="str">
        <f t="shared" si="232"/>
        <v/>
      </c>
      <c r="BN120" s="122" t="str">
        <f t="shared" si="233"/>
        <v/>
      </c>
      <c r="BO120" s="122" t="str">
        <f t="shared" si="234"/>
        <v/>
      </c>
      <c r="BP120" s="123" t="str">
        <f t="shared" si="235"/>
        <v/>
      </c>
      <c r="BQ120" s="122" t="str">
        <f t="shared" si="236"/>
        <v/>
      </c>
      <c r="BR120" s="123" t="str">
        <f t="shared" si="237"/>
        <v/>
      </c>
      <c r="BS120" s="123" t="str">
        <f t="shared" si="238"/>
        <v/>
      </c>
      <c r="BU120" s="198" t="str">
        <f t="shared" si="223"/>
        <v>xxx</v>
      </c>
      <c r="BV120" s="193"/>
      <c r="BW120" s="193"/>
      <c r="BX120" s="193"/>
      <c r="BY120" s="193"/>
      <c r="BZ120" s="193"/>
      <c r="CA120" s="193"/>
      <c r="CB120" s="193"/>
      <c r="CC120" s="194"/>
      <c r="CD120" s="194"/>
      <c r="CE120" s="193"/>
      <c r="CF120" s="201">
        <f>IFERROR(IF(ISNUMBER(BV120), IF(ISNUMBER(MATCH(BV120,$BV$4:BV119,0)),INDEX($CF$4:CF119, MATCH(BV120,$BV$4:BV119,0),1),IF(AND(BR120="",INDEX($BR$4:$BR$503,BV120,1)=""),
IF(INDEX($BL$4:$BL$503,BV120,1)="",0,IFERROR(IF(INDEX($BR$4:$BR$503,BW120,1)="es",COUNTIF($BV$4:$BV$503,BW120),0),0)+IF(ISNUMBER(BV120),SUMIFS($CH$4:$CH$503,$BV$4:$BV$503,"&lt;&gt;"&amp;BV120,$BW$4:$BW$503,BV120),0)),0)),0),0)</f>
        <v>0</v>
      </c>
      <c r="CG120" s="193"/>
      <c r="CH120" s="193"/>
      <c r="CI120" s="193"/>
      <c r="CJ120" s="193"/>
      <c r="CK120" s="201">
        <f t="shared" si="182"/>
        <v>1</v>
      </c>
      <c r="CL120" s="193"/>
      <c r="CM120" s="193"/>
      <c r="CN120" s="193"/>
      <c r="CO120" s="193"/>
      <c r="CP120" s="193"/>
      <c r="CQ120" s="193"/>
      <c r="CR120" s="193"/>
      <c r="CT120" s="193"/>
      <c r="CU120" s="193"/>
      <c r="CV120" s="193"/>
      <c r="CW120" s="208"/>
      <c r="CX120" s="208"/>
      <c r="CY120" s="208"/>
      <c r="CZ120" s="208"/>
      <c r="DA120" s="193"/>
      <c r="DC120" s="133" t="str">
        <f>IF(MAX($DC$3:DC119)&lt;$I$2,MAX($DC$3:DC119)+1,"")</f>
        <v/>
      </c>
      <c r="DD120" s="131" t="str">
        <f t="shared" si="224"/>
        <v/>
      </c>
      <c r="DE120" s="131" t="str">
        <f t="shared" si="225"/>
        <v/>
      </c>
      <c r="DF120" s="134" t="str">
        <f t="shared" si="226"/>
        <v/>
      </c>
      <c r="DG120" s="132" t="str">
        <f t="shared" si="227"/>
        <v/>
      </c>
      <c r="DL120" s="107" t="str">
        <f>IF(DM120&lt;&gt;"",MAX($DL$3:DL119)+1,"")</f>
        <v/>
      </c>
      <c r="DM120" s="107" t="str">
        <f>IF(OR(INDEX(Photos!$B$3:$B$502,ROW(DM120)-ROW($DM$3),1)="", ISNUMBER(MATCH(INDEX(Photos!$B$3:$B$502,ROW(DM120)-ROW($DM$3),1),$BJ$4:$BJ$503,0))),"",INDEX(Photos!$B$3:$B$502,ROW(DM120)-ROW($DM$3),1) )</f>
        <v/>
      </c>
      <c r="DN120" s="107" t="str">
        <f t="shared" si="180"/>
        <v/>
      </c>
      <c r="DS120" s="112"/>
      <c r="DT120" s="112"/>
      <c r="DU120" s="111"/>
      <c r="DV120" s="111"/>
      <c r="DW120" s="145"/>
      <c r="DX120" s="111"/>
      <c r="DY120" s="111"/>
      <c r="DZ120" s="111"/>
      <c r="EA120" s="111"/>
      <c r="EB120" s="111"/>
    </row>
    <row r="121" spans="2:132" x14ac:dyDescent="0.25">
      <c r="B121" s="117" t="str">
        <f>IF(P121&lt;&gt;"",MAX(B$3:$B120)+1,"")</f>
        <v/>
      </c>
      <c r="C121" s="141" t="str">
        <f>IF(D121&lt;&gt;"",MAX(C$3:$C120)+1,"")</f>
        <v/>
      </c>
      <c r="D121" s="115" t="str">
        <f>IF(LEN(Q121)&gt;1,IF(ISNUMBER(MATCH(Q121&amp;" ─ "&amp;P121, $D$2:D120,0)),"",P121&amp;" ─ "&amp;Q121),"")</f>
        <v/>
      </c>
      <c r="E121" s="117" t="str">
        <f>IF(F121&lt;&gt;"",MAX($E$3:E120)+1,"")</f>
        <v/>
      </c>
      <c r="F121" s="116" t="str">
        <f>IF(LEN(T121)&gt;1,IF(ISNUMBER(MATCH(T121&amp;" ─ "&amp;P121, $F$2:F120,0)),"",P121&amp;" ─ "&amp;T121),"")</f>
        <v/>
      </c>
      <c r="G121" s="93">
        <v>118</v>
      </c>
      <c r="H121" s="118" t="str">
        <f t="shared" si="239"/>
        <v/>
      </c>
      <c r="I121" s="119" t="str">
        <f>IF(ISNUMBER(SEARCH("─",H121,1)),MAX($I$3:I120)+1,"")</f>
        <v/>
      </c>
      <c r="M121" s="192" t="str">
        <f t="shared" si="183"/>
        <v/>
      </c>
      <c r="N121" s="142" t="str">
        <f t="shared" si="184"/>
        <v/>
      </c>
      <c r="O121" s="102" t="str">
        <f>IF(P121="","",MAX($O$3:O120)+1)</f>
        <v/>
      </c>
      <c r="P121" s="103" t="str">
        <f>IF(LEN(INDEX(Dashboard!B$6:B$505,ROW(P121)-ROW(P$3),1))&lt;=1,"",TRIM(INDEX(Dashboard!B$6:B$505,ROW(P121)-ROW(P$3),1)))</f>
        <v/>
      </c>
      <c r="Q121" s="104" t="str">
        <f t="shared" si="185"/>
        <v/>
      </c>
      <c r="R121" s="104" t="str">
        <f>IF(LEN(INDEX(Dashboard!D$6:D$505,ROW(R121)-ROW(R$3),1))&lt;=1,"",INDEX(Dashboard!D$6:D$505,ROW(R121)-ROW(R$3),1))</f>
        <v/>
      </c>
      <c r="S121" s="104" t="str">
        <f>IF(LEN(INDEX(Dashboard!E$6:E$505,ROW(S121)-ROW(S$3),1))&lt;=1,"",INDEX(Dashboard!E$6:E$505,ROW(S121)-ROW(S$3),1))</f>
        <v/>
      </c>
      <c r="T121" s="104" t="str">
        <f t="shared" si="186"/>
        <v/>
      </c>
      <c r="U121" s="104" t="str">
        <f t="shared" si="187"/>
        <v/>
      </c>
      <c r="V121" s="104" t="str">
        <f t="shared" si="188"/>
        <v/>
      </c>
      <c r="W121" s="106" t="str">
        <f t="shared" si="181"/>
        <v/>
      </c>
      <c r="X121" s="106" t="str">
        <f t="shared" si="189"/>
        <v/>
      </c>
      <c r="Y121" s="106" t="str">
        <f t="shared" si="190"/>
        <v/>
      </c>
      <c r="Z121" s="106" t="str">
        <f t="shared" si="191"/>
        <v/>
      </c>
      <c r="AA121" s="106" t="str">
        <f t="shared" si="192"/>
        <v/>
      </c>
      <c r="AB121" s="106" t="str">
        <f t="shared" si="193"/>
        <v/>
      </c>
      <c r="AC121" s="106" t="str">
        <f t="shared" si="194"/>
        <v/>
      </c>
      <c r="AD121" s="106" t="str">
        <f t="shared" si="195"/>
        <v/>
      </c>
      <c r="AE121" s="106" t="str">
        <f t="shared" si="196"/>
        <v/>
      </c>
      <c r="AF121" s="106" t="str">
        <f t="shared" si="197"/>
        <v/>
      </c>
      <c r="AG121" s="106" t="str">
        <f t="shared" si="198"/>
        <v/>
      </c>
      <c r="AH121" s="106" t="str">
        <f t="shared" si="199"/>
        <v/>
      </c>
      <c r="AI121" s="106" t="str">
        <f t="shared" si="200"/>
        <v/>
      </c>
      <c r="AJ121" s="106" t="str">
        <f t="shared" si="201"/>
        <v/>
      </c>
      <c r="AK121" s="106" t="str">
        <f t="shared" si="202"/>
        <v/>
      </c>
      <c r="AL121" s="106" t="str">
        <f t="shared" si="203"/>
        <v/>
      </c>
      <c r="AM121" s="106" t="str">
        <f t="shared" si="204"/>
        <v/>
      </c>
      <c r="AN121" s="106" t="str">
        <f t="shared" si="205"/>
        <v/>
      </c>
      <c r="AO121" s="106" t="str">
        <f t="shared" si="206"/>
        <v/>
      </c>
      <c r="AP121" s="106" t="str">
        <f t="shared" si="207"/>
        <v/>
      </c>
      <c r="AQ121" s="106" t="str">
        <f t="shared" si="208"/>
        <v/>
      </c>
      <c r="AR121" s="106" t="str">
        <f t="shared" si="209"/>
        <v/>
      </c>
      <c r="AS121" s="106" t="str">
        <f t="shared" si="210"/>
        <v/>
      </c>
      <c r="AT121" s="106" t="str">
        <f t="shared" si="211"/>
        <v/>
      </c>
      <c r="AU121" s="106" t="str">
        <f t="shared" si="212"/>
        <v/>
      </c>
      <c r="AV121" s="106" t="str">
        <f t="shared" si="213"/>
        <v/>
      </c>
      <c r="AW121" s="106" t="str">
        <f t="shared" si="214"/>
        <v/>
      </c>
      <c r="AX121" s="106" t="str">
        <f t="shared" si="215"/>
        <v/>
      </c>
      <c r="AY121" s="106" t="str">
        <f t="shared" si="216"/>
        <v/>
      </c>
      <c r="AZ121" s="106" t="str">
        <f t="shared" si="217"/>
        <v/>
      </c>
      <c r="BA121" s="106" t="str">
        <f t="shared" si="218"/>
        <v/>
      </c>
      <c r="BB121" s="106" t="str">
        <f t="shared" si="219"/>
        <v/>
      </c>
      <c r="BC121" s="106" t="str">
        <f t="shared" si="220"/>
        <v/>
      </c>
      <c r="BD121" s="180" t="str">
        <f>IF(OR(P121="",BA121=""),"",IF(BB121="",MAX($BA$4:$BA$503)-BA121+1-COUNTIF($BA$4:BA121,BA121)/1000,INDEX($BD$4:$BD$503,BC121,1)-COUNTIF($BA$4:BA121,BA121)/1000000))</f>
        <v/>
      </c>
      <c r="BE121" s="181" t="str">
        <f t="shared" si="221"/>
        <v/>
      </c>
      <c r="BF121" s="181" t="str">
        <f>IFERROR(IF(BB121="",BD121-BE121*100,INDEX($BF$4:$BF$503,BC121,1)-COUNTIF($BA$4:BA121,BA121)/1000000),"")</f>
        <v/>
      </c>
      <c r="BG121" s="179" t="str">
        <f t="shared" si="222"/>
        <v/>
      </c>
      <c r="BI121" s="120" t="str">
        <f t="shared" si="228"/>
        <v/>
      </c>
      <c r="BJ121" s="121" t="str">
        <f t="shared" si="229"/>
        <v/>
      </c>
      <c r="BK121" s="122" t="str">
        <f t="shared" si="230"/>
        <v/>
      </c>
      <c r="BL121" s="122" t="str">
        <f t="shared" si="231"/>
        <v/>
      </c>
      <c r="BM121" s="122" t="str">
        <f t="shared" si="232"/>
        <v/>
      </c>
      <c r="BN121" s="122" t="str">
        <f t="shared" si="233"/>
        <v/>
      </c>
      <c r="BO121" s="122" t="str">
        <f t="shared" si="234"/>
        <v/>
      </c>
      <c r="BP121" s="123" t="str">
        <f t="shared" si="235"/>
        <v/>
      </c>
      <c r="BQ121" s="122" t="str">
        <f t="shared" si="236"/>
        <v/>
      </c>
      <c r="BR121" s="123" t="str">
        <f t="shared" si="237"/>
        <v/>
      </c>
      <c r="BS121" s="123" t="str">
        <f t="shared" si="238"/>
        <v/>
      </c>
      <c r="BU121" s="198" t="str">
        <f t="shared" si="223"/>
        <v>xxx</v>
      </c>
      <c r="BV121" s="193"/>
      <c r="BW121" s="193"/>
      <c r="BX121" s="193"/>
      <c r="BY121" s="193"/>
      <c r="BZ121" s="193"/>
      <c r="CA121" s="193"/>
      <c r="CB121" s="193"/>
      <c r="CC121" s="194"/>
      <c r="CD121" s="194"/>
      <c r="CE121" s="193"/>
      <c r="CF121" s="201">
        <f>IFERROR(IF(ISNUMBER(BV121), IF(ISNUMBER(MATCH(BV121,$BV$4:BV120,0)),INDEX($CF$4:CF120, MATCH(BV121,$BV$4:BV120,0),1),IF(AND(BR121="",INDEX($BR$4:$BR$503,BV121,1)=""),
IF(INDEX($BL$4:$BL$503,BV121,1)="",0,IFERROR(IF(INDEX($BR$4:$BR$503,BW121,1)="es",COUNTIF($BV$4:$BV$503,BW121),0),0)+IF(ISNUMBER(BV121),SUMIFS($CH$4:$CH$503,$BV$4:$BV$503,"&lt;&gt;"&amp;BV121,$BW$4:$BW$503,BV121),0)),0)),0),0)</f>
        <v>0</v>
      </c>
      <c r="CG121" s="193"/>
      <c r="CH121" s="193"/>
      <c r="CI121" s="193"/>
      <c r="CJ121" s="193"/>
      <c r="CK121" s="201">
        <f t="shared" si="182"/>
        <v>1</v>
      </c>
      <c r="CL121" s="193"/>
      <c r="CM121" s="193"/>
      <c r="CN121" s="193"/>
      <c r="CO121" s="193"/>
      <c r="CP121" s="193"/>
      <c r="CQ121" s="193"/>
      <c r="CR121" s="193"/>
      <c r="CT121" s="193"/>
      <c r="CU121" s="193"/>
      <c r="CV121" s="193"/>
      <c r="CW121" s="208"/>
      <c r="CX121" s="208"/>
      <c r="CY121" s="208"/>
      <c r="CZ121" s="208"/>
      <c r="DA121" s="193"/>
      <c r="DC121" s="133" t="str">
        <f>IF(MAX($DC$3:DC120)&lt;$I$2,MAX($DC$3:DC120)+1,"")</f>
        <v/>
      </c>
      <c r="DD121" s="131" t="str">
        <f t="shared" si="224"/>
        <v/>
      </c>
      <c r="DE121" s="131" t="str">
        <f t="shared" si="225"/>
        <v/>
      </c>
      <c r="DF121" s="134" t="str">
        <f t="shared" si="226"/>
        <v/>
      </c>
      <c r="DG121" s="132" t="str">
        <f t="shared" si="227"/>
        <v/>
      </c>
      <c r="DL121" s="107" t="str">
        <f>IF(DM121&lt;&gt;"",MAX($DL$3:DL120)+1,"")</f>
        <v/>
      </c>
      <c r="DM121" s="107" t="str">
        <f>IF(OR(INDEX(Photos!$B$3:$B$502,ROW(DM121)-ROW($DM$3),1)="", ISNUMBER(MATCH(INDEX(Photos!$B$3:$B$502,ROW(DM121)-ROW($DM$3),1),$BJ$4:$BJ$503,0))),"",INDEX(Photos!$B$3:$B$502,ROW(DM121)-ROW($DM$3),1) )</f>
        <v/>
      </c>
      <c r="DN121" s="107" t="str">
        <f t="shared" si="180"/>
        <v/>
      </c>
      <c r="DS121" s="112"/>
      <c r="DT121" s="112"/>
      <c r="DU121" s="111"/>
      <c r="DV121" s="111"/>
      <c r="DW121" s="145"/>
      <c r="DX121" s="111"/>
      <c r="DY121" s="111"/>
      <c r="DZ121" s="111"/>
      <c r="EA121" s="111"/>
      <c r="EB121" s="111"/>
    </row>
    <row r="122" spans="2:132" x14ac:dyDescent="0.25">
      <c r="B122" s="117" t="str">
        <f>IF(P122&lt;&gt;"",MAX(B$3:$B121)+1,"")</f>
        <v/>
      </c>
      <c r="C122" s="141" t="str">
        <f>IF(D122&lt;&gt;"",MAX(C$3:$C121)+1,"")</f>
        <v/>
      </c>
      <c r="D122" s="115" t="str">
        <f>IF(LEN(Q122)&gt;1,IF(ISNUMBER(MATCH(Q122&amp;" ─ "&amp;P122, $D$2:D121,0)),"",P122&amp;" ─ "&amp;Q122),"")</f>
        <v/>
      </c>
      <c r="E122" s="117" t="str">
        <f>IF(F122&lt;&gt;"",MAX($E$3:E121)+1,"")</f>
        <v/>
      </c>
      <c r="F122" s="116" t="str">
        <f>IF(LEN(T122)&gt;1,IF(ISNUMBER(MATCH(T122&amp;" ─ "&amp;P122, $F$2:F121,0)),"",P122&amp;" ─ "&amp;T122),"")</f>
        <v/>
      </c>
      <c r="G122" s="93">
        <v>119</v>
      </c>
      <c r="H122" s="118" t="str">
        <f t="shared" si="239"/>
        <v/>
      </c>
      <c r="I122" s="119" t="str">
        <f>IF(ISNUMBER(SEARCH("─",H122,1)),MAX($I$3:I121)+1,"")</f>
        <v/>
      </c>
      <c r="M122" s="192" t="str">
        <f t="shared" si="183"/>
        <v/>
      </c>
      <c r="N122" s="142" t="str">
        <f t="shared" si="184"/>
        <v/>
      </c>
      <c r="O122" s="102" t="str">
        <f>IF(P122="","",MAX($O$3:O121)+1)</f>
        <v/>
      </c>
      <c r="P122" s="103" t="str">
        <f>IF(LEN(INDEX(Dashboard!B$6:B$505,ROW(P122)-ROW(P$3),1))&lt;=1,"",TRIM(INDEX(Dashboard!B$6:B$505,ROW(P122)-ROW(P$3),1)))</f>
        <v/>
      </c>
      <c r="Q122" s="104" t="str">
        <f t="shared" si="185"/>
        <v/>
      </c>
      <c r="R122" s="104" t="str">
        <f>IF(LEN(INDEX(Dashboard!D$6:D$505,ROW(R122)-ROW(R$3),1))&lt;=1,"",INDEX(Dashboard!D$6:D$505,ROW(R122)-ROW(R$3),1))</f>
        <v/>
      </c>
      <c r="S122" s="104" t="str">
        <f>IF(LEN(INDEX(Dashboard!E$6:E$505,ROW(S122)-ROW(S$3),1))&lt;=1,"",INDEX(Dashboard!E$6:E$505,ROW(S122)-ROW(S$3),1))</f>
        <v/>
      </c>
      <c r="T122" s="104" t="str">
        <f t="shared" si="186"/>
        <v/>
      </c>
      <c r="U122" s="104" t="str">
        <f t="shared" si="187"/>
        <v/>
      </c>
      <c r="V122" s="104" t="str">
        <f t="shared" si="188"/>
        <v/>
      </c>
      <c r="W122" s="106" t="str">
        <f t="shared" si="181"/>
        <v/>
      </c>
      <c r="X122" s="106" t="str">
        <f t="shared" si="189"/>
        <v/>
      </c>
      <c r="Y122" s="106" t="str">
        <f t="shared" si="190"/>
        <v/>
      </c>
      <c r="Z122" s="106" t="str">
        <f t="shared" si="191"/>
        <v/>
      </c>
      <c r="AA122" s="106" t="str">
        <f t="shared" si="192"/>
        <v/>
      </c>
      <c r="AB122" s="106" t="str">
        <f t="shared" si="193"/>
        <v/>
      </c>
      <c r="AC122" s="106" t="str">
        <f t="shared" si="194"/>
        <v/>
      </c>
      <c r="AD122" s="106" t="str">
        <f t="shared" si="195"/>
        <v/>
      </c>
      <c r="AE122" s="106" t="str">
        <f t="shared" si="196"/>
        <v/>
      </c>
      <c r="AF122" s="106" t="str">
        <f t="shared" si="197"/>
        <v/>
      </c>
      <c r="AG122" s="106" t="str">
        <f t="shared" si="198"/>
        <v/>
      </c>
      <c r="AH122" s="106" t="str">
        <f t="shared" si="199"/>
        <v/>
      </c>
      <c r="AI122" s="106" t="str">
        <f t="shared" si="200"/>
        <v/>
      </c>
      <c r="AJ122" s="106" t="str">
        <f t="shared" si="201"/>
        <v/>
      </c>
      <c r="AK122" s="106" t="str">
        <f t="shared" si="202"/>
        <v/>
      </c>
      <c r="AL122" s="106" t="str">
        <f t="shared" si="203"/>
        <v/>
      </c>
      <c r="AM122" s="106" t="str">
        <f t="shared" si="204"/>
        <v/>
      </c>
      <c r="AN122" s="106" t="str">
        <f t="shared" si="205"/>
        <v/>
      </c>
      <c r="AO122" s="106" t="str">
        <f t="shared" si="206"/>
        <v/>
      </c>
      <c r="AP122" s="106" t="str">
        <f t="shared" si="207"/>
        <v/>
      </c>
      <c r="AQ122" s="106" t="str">
        <f t="shared" si="208"/>
        <v/>
      </c>
      <c r="AR122" s="106" t="str">
        <f t="shared" si="209"/>
        <v/>
      </c>
      <c r="AS122" s="106" t="str">
        <f t="shared" si="210"/>
        <v/>
      </c>
      <c r="AT122" s="106" t="str">
        <f t="shared" si="211"/>
        <v/>
      </c>
      <c r="AU122" s="106" t="str">
        <f t="shared" si="212"/>
        <v/>
      </c>
      <c r="AV122" s="106" t="str">
        <f t="shared" si="213"/>
        <v/>
      </c>
      <c r="AW122" s="106" t="str">
        <f t="shared" si="214"/>
        <v/>
      </c>
      <c r="AX122" s="106" t="str">
        <f t="shared" si="215"/>
        <v/>
      </c>
      <c r="AY122" s="106" t="str">
        <f t="shared" si="216"/>
        <v/>
      </c>
      <c r="AZ122" s="106" t="str">
        <f t="shared" si="217"/>
        <v/>
      </c>
      <c r="BA122" s="106" t="str">
        <f t="shared" si="218"/>
        <v/>
      </c>
      <c r="BB122" s="106" t="str">
        <f t="shared" si="219"/>
        <v/>
      </c>
      <c r="BC122" s="106" t="str">
        <f t="shared" si="220"/>
        <v/>
      </c>
      <c r="BD122" s="180" t="str">
        <f>IF(OR(P122="",BA122=""),"",IF(BB122="",MAX($BA$4:$BA$503)-BA122+1-COUNTIF($BA$4:BA122,BA122)/1000,INDEX($BD$4:$BD$503,BC122,1)-COUNTIF($BA$4:BA122,BA122)/1000000))</f>
        <v/>
      </c>
      <c r="BE122" s="181" t="str">
        <f t="shared" si="221"/>
        <v/>
      </c>
      <c r="BF122" s="181" t="str">
        <f>IFERROR(IF(BB122="",BD122-BE122*100,INDEX($BF$4:$BF$503,BC122,1)-COUNTIF($BA$4:BA122,BA122)/1000000),"")</f>
        <v/>
      </c>
      <c r="BG122" s="179" t="str">
        <f t="shared" si="222"/>
        <v/>
      </c>
      <c r="BI122" s="120" t="str">
        <f t="shared" si="228"/>
        <v/>
      </c>
      <c r="BJ122" s="121" t="str">
        <f t="shared" si="229"/>
        <v/>
      </c>
      <c r="BK122" s="122" t="str">
        <f t="shared" si="230"/>
        <v/>
      </c>
      <c r="BL122" s="122" t="str">
        <f t="shared" si="231"/>
        <v/>
      </c>
      <c r="BM122" s="122" t="str">
        <f t="shared" si="232"/>
        <v/>
      </c>
      <c r="BN122" s="122" t="str">
        <f t="shared" si="233"/>
        <v/>
      </c>
      <c r="BO122" s="122" t="str">
        <f t="shared" si="234"/>
        <v/>
      </c>
      <c r="BP122" s="123" t="str">
        <f t="shared" si="235"/>
        <v/>
      </c>
      <c r="BQ122" s="122" t="str">
        <f t="shared" si="236"/>
        <v/>
      </c>
      <c r="BR122" s="123" t="str">
        <f t="shared" si="237"/>
        <v/>
      </c>
      <c r="BS122" s="123" t="str">
        <f t="shared" si="238"/>
        <v/>
      </c>
      <c r="BU122" s="198" t="str">
        <f t="shared" si="223"/>
        <v>xxx</v>
      </c>
      <c r="BV122" s="193"/>
      <c r="BW122" s="193"/>
      <c r="BX122" s="193"/>
      <c r="BY122" s="193"/>
      <c r="BZ122" s="193"/>
      <c r="CA122" s="193"/>
      <c r="CB122" s="193"/>
      <c r="CC122" s="194"/>
      <c r="CD122" s="194"/>
      <c r="CE122" s="193"/>
      <c r="CF122" s="201">
        <f>IFERROR(IF(ISNUMBER(BV122), IF(ISNUMBER(MATCH(BV122,$BV$4:BV121,0)),INDEX($CF$4:CF121, MATCH(BV122,$BV$4:BV121,0),1),IF(AND(BR122="",INDEX($BR$4:$BR$503,BV122,1)=""),
IF(INDEX($BL$4:$BL$503,BV122,1)="",0,IFERROR(IF(INDEX($BR$4:$BR$503,BW122,1)="es",COUNTIF($BV$4:$BV$503,BW122),0),0)+IF(ISNUMBER(BV122),SUMIFS($CH$4:$CH$503,$BV$4:$BV$503,"&lt;&gt;"&amp;BV122,$BW$4:$BW$503,BV122),0)),0)),0),0)</f>
        <v>0</v>
      </c>
      <c r="CG122" s="193"/>
      <c r="CH122" s="193"/>
      <c r="CI122" s="193"/>
      <c r="CJ122" s="193"/>
      <c r="CK122" s="201">
        <f t="shared" si="182"/>
        <v>1</v>
      </c>
      <c r="CL122" s="193"/>
      <c r="CM122" s="193"/>
      <c r="CN122" s="193"/>
      <c r="CO122" s="193"/>
      <c r="CP122" s="193"/>
      <c r="CQ122" s="193"/>
      <c r="CR122" s="193"/>
      <c r="CT122" s="193"/>
      <c r="CU122" s="193"/>
      <c r="CV122" s="193"/>
      <c r="CW122" s="208"/>
      <c r="CX122" s="208"/>
      <c r="CY122" s="208"/>
      <c r="CZ122" s="208"/>
      <c r="DA122" s="193"/>
      <c r="DC122" s="133" t="str">
        <f>IF(MAX($DC$3:DC121)&lt;$I$2,MAX($DC$3:DC121)+1,"")</f>
        <v/>
      </c>
      <c r="DD122" s="131" t="str">
        <f t="shared" si="224"/>
        <v/>
      </c>
      <c r="DE122" s="131" t="str">
        <f t="shared" si="225"/>
        <v/>
      </c>
      <c r="DF122" s="134" t="str">
        <f t="shared" si="226"/>
        <v/>
      </c>
      <c r="DG122" s="132" t="str">
        <f t="shared" si="227"/>
        <v/>
      </c>
      <c r="DL122" s="107" t="str">
        <f>IF(DM122&lt;&gt;"",MAX($DL$3:DL121)+1,"")</f>
        <v/>
      </c>
      <c r="DM122" s="107" t="str">
        <f>IF(OR(INDEX(Photos!$B$3:$B$502,ROW(DM122)-ROW($DM$3),1)="", ISNUMBER(MATCH(INDEX(Photos!$B$3:$B$502,ROW(DM122)-ROW($DM$3),1),$BJ$4:$BJ$503,0))),"",INDEX(Photos!$B$3:$B$502,ROW(DM122)-ROW($DM$3),1) )</f>
        <v/>
      </c>
      <c r="DN122" s="107" t="str">
        <f t="shared" si="180"/>
        <v/>
      </c>
      <c r="DS122" s="112"/>
      <c r="DT122" s="112"/>
      <c r="DU122" s="111"/>
      <c r="DV122" s="111"/>
      <c r="DW122" s="145"/>
      <c r="DX122" s="111"/>
      <c r="DY122" s="111"/>
      <c r="DZ122" s="111"/>
      <c r="EA122" s="111"/>
      <c r="EB122" s="111"/>
    </row>
    <row r="123" spans="2:132" x14ac:dyDescent="0.25">
      <c r="B123" s="117" t="str">
        <f>IF(P123&lt;&gt;"",MAX(B$3:$B122)+1,"")</f>
        <v/>
      </c>
      <c r="C123" s="141" t="str">
        <f>IF(D123&lt;&gt;"",MAX(C$3:$C122)+1,"")</f>
        <v/>
      </c>
      <c r="D123" s="115" t="str">
        <f>IF(LEN(Q123)&gt;1,IF(ISNUMBER(MATCH(Q123&amp;" ─ "&amp;P123, $D$2:D122,0)),"",P123&amp;" ─ "&amp;Q123),"")</f>
        <v/>
      </c>
      <c r="E123" s="117" t="str">
        <f>IF(F123&lt;&gt;"",MAX($E$3:E122)+1,"")</f>
        <v/>
      </c>
      <c r="F123" s="116" t="str">
        <f>IF(LEN(T123)&gt;1,IF(ISNUMBER(MATCH(T123&amp;" ─ "&amp;P123, $F$2:F122,0)),"",P123&amp;" ─ "&amp;T123),"")</f>
        <v/>
      </c>
      <c r="G123" s="93">
        <v>120</v>
      </c>
      <c r="H123" s="118" t="str">
        <f t="shared" si="239"/>
        <v/>
      </c>
      <c r="I123" s="119" t="str">
        <f>IF(ISNUMBER(SEARCH("─",H123,1)),MAX($I$3:I122)+1,"")</f>
        <v/>
      </c>
      <c r="M123" s="192" t="str">
        <f t="shared" si="183"/>
        <v/>
      </c>
      <c r="N123" s="142" t="str">
        <f t="shared" si="184"/>
        <v/>
      </c>
      <c r="O123" s="102" t="str">
        <f>IF(P123="","",MAX($O$3:O122)+1)</f>
        <v/>
      </c>
      <c r="P123" s="103" t="str">
        <f>IF(LEN(INDEX(Dashboard!B$6:B$505,ROW(P123)-ROW(P$3),1))&lt;=1,"",TRIM(INDEX(Dashboard!B$6:B$505,ROW(P123)-ROW(P$3),1)))</f>
        <v/>
      </c>
      <c r="Q123" s="104" t="str">
        <f t="shared" si="185"/>
        <v/>
      </c>
      <c r="R123" s="104" t="str">
        <f>IF(LEN(INDEX(Dashboard!D$6:D$505,ROW(R123)-ROW(R$3),1))&lt;=1,"",INDEX(Dashboard!D$6:D$505,ROW(R123)-ROW(R$3),1))</f>
        <v/>
      </c>
      <c r="S123" s="104" t="str">
        <f>IF(LEN(INDEX(Dashboard!E$6:E$505,ROW(S123)-ROW(S$3),1))&lt;=1,"",INDEX(Dashboard!E$6:E$505,ROW(S123)-ROW(S$3),1))</f>
        <v/>
      </c>
      <c r="T123" s="104" t="str">
        <f t="shared" si="186"/>
        <v/>
      </c>
      <c r="U123" s="104" t="str">
        <f t="shared" si="187"/>
        <v/>
      </c>
      <c r="V123" s="104" t="str">
        <f t="shared" si="188"/>
        <v/>
      </c>
      <c r="W123" s="106" t="str">
        <f t="shared" si="181"/>
        <v/>
      </c>
      <c r="X123" s="106" t="str">
        <f t="shared" si="189"/>
        <v/>
      </c>
      <c r="Y123" s="106" t="str">
        <f t="shared" si="190"/>
        <v/>
      </c>
      <c r="Z123" s="106" t="str">
        <f t="shared" si="191"/>
        <v/>
      </c>
      <c r="AA123" s="106" t="str">
        <f t="shared" si="192"/>
        <v/>
      </c>
      <c r="AB123" s="106" t="str">
        <f t="shared" si="193"/>
        <v/>
      </c>
      <c r="AC123" s="106" t="str">
        <f t="shared" si="194"/>
        <v/>
      </c>
      <c r="AD123" s="106" t="str">
        <f t="shared" si="195"/>
        <v/>
      </c>
      <c r="AE123" s="106" t="str">
        <f t="shared" si="196"/>
        <v/>
      </c>
      <c r="AF123" s="106" t="str">
        <f t="shared" si="197"/>
        <v/>
      </c>
      <c r="AG123" s="106" t="str">
        <f t="shared" si="198"/>
        <v/>
      </c>
      <c r="AH123" s="106" t="str">
        <f t="shared" si="199"/>
        <v/>
      </c>
      <c r="AI123" s="106" t="str">
        <f t="shared" si="200"/>
        <v/>
      </c>
      <c r="AJ123" s="106" t="str">
        <f t="shared" si="201"/>
        <v/>
      </c>
      <c r="AK123" s="106" t="str">
        <f t="shared" si="202"/>
        <v/>
      </c>
      <c r="AL123" s="106" t="str">
        <f t="shared" si="203"/>
        <v/>
      </c>
      <c r="AM123" s="106" t="str">
        <f t="shared" si="204"/>
        <v/>
      </c>
      <c r="AN123" s="106" t="str">
        <f t="shared" si="205"/>
        <v/>
      </c>
      <c r="AO123" s="106" t="str">
        <f t="shared" si="206"/>
        <v/>
      </c>
      <c r="AP123" s="106" t="str">
        <f t="shared" si="207"/>
        <v/>
      </c>
      <c r="AQ123" s="106" t="str">
        <f t="shared" si="208"/>
        <v/>
      </c>
      <c r="AR123" s="106" t="str">
        <f t="shared" si="209"/>
        <v/>
      </c>
      <c r="AS123" s="106" t="str">
        <f t="shared" si="210"/>
        <v/>
      </c>
      <c r="AT123" s="106" t="str">
        <f t="shared" si="211"/>
        <v/>
      </c>
      <c r="AU123" s="106" t="str">
        <f t="shared" si="212"/>
        <v/>
      </c>
      <c r="AV123" s="106" t="str">
        <f t="shared" si="213"/>
        <v/>
      </c>
      <c r="AW123" s="106" t="str">
        <f t="shared" si="214"/>
        <v/>
      </c>
      <c r="AX123" s="106" t="str">
        <f t="shared" si="215"/>
        <v/>
      </c>
      <c r="AY123" s="106" t="str">
        <f t="shared" si="216"/>
        <v/>
      </c>
      <c r="AZ123" s="106" t="str">
        <f t="shared" si="217"/>
        <v/>
      </c>
      <c r="BA123" s="106" t="str">
        <f t="shared" si="218"/>
        <v/>
      </c>
      <c r="BB123" s="106" t="str">
        <f t="shared" si="219"/>
        <v/>
      </c>
      <c r="BC123" s="106" t="str">
        <f t="shared" si="220"/>
        <v/>
      </c>
      <c r="BD123" s="180" t="str">
        <f>IF(OR(P123="",BA123=""),"",IF(BB123="",MAX($BA$4:$BA$503)-BA123+1-COUNTIF($BA$4:BA123,BA123)/1000,INDEX($BD$4:$BD$503,BC123,1)-COUNTIF($BA$4:BA123,BA123)/1000000))</f>
        <v/>
      </c>
      <c r="BE123" s="181" t="str">
        <f t="shared" si="221"/>
        <v/>
      </c>
      <c r="BF123" s="181" t="str">
        <f>IFERROR(IF(BB123="",BD123-BE123*100,INDEX($BF$4:$BF$503,BC123,1)-COUNTIF($BA$4:BA123,BA123)/1000000),"")</f>
        <v/>
      </c>
      <c r="BG123" s="179" t="str">
        <f t="shared" si="222"/>
        <v/>
      </c>
      <c r="BI123" s="120" t="str">
        <f t="shared" si="228"/>
        <v/>
      </c>
      <c r="BJ123" s="121" t="str">
        <f t="shared" si="229"/>
        <v/>
      </c>
      <c r="BK123" s="122" t="str">
        <f t="shared" si="230"/>
        <v/>
      </c>
      <c r="BL123" s="122" t="str">
        <f t="shared" si="231"/>
        <v/>
      </c>
      <c r="BM123" s="122" t="str">
        <f t="shared" si="232"/>
        <v/>
      </c>
      <c r="BN123" s="122" t="str">
        <f t="shared" si="233"/>
        <v/>
      </c>
      <c r="BO123" s="122" t="str">
        <f t="shared" si="234"/>
        <v/>
      </c>
      <c r="BP123" s="123" t="str">
        <f t="shared" si="235"/>
        <v/>
      </c>
      <c r="BQ123" s="122" t="str">
        <f t="shared" si="236"/>
        <v/>
      </c>
      <c r="BR123" s="123" t="str">
        <f t="shared" si="237"/>
        <v/>
      </c>
      <c r="BS123" s="123" t="str">
        <f t="shared" si="238"/>
        <v/>
      </c>
      <c r="BU123" s="198" t="str">
        <f t="shared" si="223"/>
        <v>xxx</v>
      </c>
      <c r="BV123" s="193"/>
      <c r="BW123" s="193"/>
      <c r="BX123" s="193"/>
      <c r="BY123" s="193"/>
      <c r="BZ123" s="193"/>
      <c r="CA123" s="193"/>
      <c r="CB123" s="193"/>
      <c r="CC123" s="194"/>
      <c r="CD123" s="194"/>
      <c r="CE123" s="193"/>
      <c r="CF123" s="201">
        <f>IFERROR(IF(ISNUMBER(BV123), IF(ISNUMBER(MATCH(BV123,$BV$4:BV122,0)),INDEX($CF$4:CF122, MATCH(BV123,$BV$4:BV122,0),1),IF(AND(BR123="",INDEX($BR$4:$BR$503,BV123,1)=""),
IF(INDEX($BL$4:$BL$503,BV123,1)="",0,IFERROR(IF(INDEX($BR$4:$BR$503,BW123,1)="es",COUNTIF($BV$4:$BV$503,BW123),0),0)+IF(ISNUMBER(BV123),SUMIFS($CH$4:$CH$503,$BV$4:$BV$503,"&lt;&gt;"&amp;BV123,$BW$4:$BW$503,BV123),0)),0)),0),0)</f>
        <v>0</v>
      </c>
      <c r="CG123" s="193"/>
      <c r="CH123" s="193"/>
      <c r="CI123" s="193"/>
      <c r="CJ123" s="193"/>
      <c r="CK123" s="201">
        <f t="shared" si="182"/>
        <v>1</v>
      </c>
      <c r="CL123" s="193"/>
      <c r="CM123" s="193"/>
      <c r="CN123" s="193"/>
      <c r="CO123" s="193"/>
      <c r="CP123" s="193"/>
      <c r="CQ123" s="193"/>
      <c r="CR123" s="193"/>
      <c r="CT123" s="193"/>
      <c r="CU123" s="193"/>
      <c r="CV123" s="193"/>
      <c r="CW123" s="208"/>
      <c r="CX123" s="208"/>
      <c r="CY123" s="208"/>
      <c r="CZ123" s="208"/>
      <c r="DA123" s="193"/>
      <c r="DC123" s="133" t="str">
        <f>IF(MAX($DC$3:DC122)&lt;$I$2,MAX($DC$3:DC122)+1,"")</f>
        <v/>
      </c>
      <c r="DD123" s="131" t="str">
        <f t="shared" si="224"/>
        <v/>
      </c>
      <c r="DE123" s="131" t="str">
        <f t="shared" si="225"/>
        <v/>
      </c>
      <c r="DF123" s="134" t="str">
        <f t="shared" si="226"/>
        <v/>
      </c>
      <c r="DG123" s="132" t="str">
        <f t="shared" si="227"/>
        <v/>
      </c>
      <c r="DL123" s="107" t="str">
        <f>IF(DM123&lt;&gt;"",MAX($DL$3:DL122)+1,"")</f>
        <v/>
      </c>
      <c r="DM123" s="107" t="str">
        <f>IF(OR(INDEX(Photos!$B$3:$B$502,ROW(DM123)-ROW($DM$3),1)="", ISNUMBER(MATCH(INDEX(Photos!$B$3:$B$502,ROW(DM123)-ROW($DM$3),1),$BJ$4:$BJ$503,0))),"",INDEX(Photos!$B$3:$B$502,ROW(DM123)-ROW($DM$3),1) )</f>
        <v/>
      </c>
      <c r="DN123" s="107" t="str">
        <f t="shared" si="180"/>
        <v/>
      </c>
      <c r="DS123" s="112"/>
      <c r="DT123" s="112"/>
      <c r="DU123" s="111"/>
      <c r="DV123" s="111"/>
      <c r="DW123" s="145"/>
      <c r="DX123" s="111"/>
      <c r="DY123" s="111"/>
      <c r="DZ123" s="111"/>
      <c r="EA123" s="111"/>
      <c r="EB123" s="111"/>
    </row>
    <row r="124" spans="2:132" x14ac:dyDescent="0.25">
      <c r="B124" s="117" t="str">
        <f>IF(P124&lt;&gt;"",MAX(B$3:$B123)+1,"")</f>
        <v/>
      </c>
      <c r="C124" s="141" t="str">
        <f>IF(D124&lt;&gt;"",MAX(C$3:$C123)+1,"")</f>
        <v/>
      </c>
      <c r="D124" s="115" t="str">
        <f>IF(LEN(Q124)&gt;1,IF(ISNUMBER(MATCH(Q124&amp;" ─ "&amp;P124, $D$2:D123,0)),"",P124&amp;" ─ "&amp;Q124),"")</f>
        <v/>
      </c>
      <c r="E124" s="117" t="str">
        <f>IF(F124&lt;&gt;"",MAX($E$3:E123)+1,"")</f>
        <v/>
      </c>
      <c r="F124" s="116" t="str">
        <f>IF(LEN(T124)&gt;1,IF(ISNUMBER(MATCH(T124&amp;" ─ "&amp;P124, $F$2:F123,0)),"",P124&amp;" ─ "&amp;T124),"")</f>
        <v/>
      </c>
      <c r="G124" s="93">
        <v>121</v>
      </c>
      <c r="H124" s="118" t="str">
        <f t="shared" si="239"/>
        <v/>
      </c>
      <c r="I124" s="119" t="str">
        <f>IF(ISNUMBER(SEARCH("─",H124,1)),MAX($I$3:I123)+1,"")</f>
        <v/>
      </c>
      <c r="M124" s="192" t="str">
        <f t="shared" si="183"/>
        <v/>
      </c>
      <c r="N124" s="142" t="str">
        <f t="shared" si="184"/>
        <v/>
      </c>
      <c r="O124" s="102" t="str">
        <f>IF(P124="","",MAX($O$3:O123)+1)</f>
        <v/>
      </c>
      <c r="P124" s="103" t="str">
        <f>IF(LEN(INDEX(Dashboard!B$6:B$505,ROW(P124)-ROW(P$3),1))&lt;=1,"",TRIM(INDEX(Dashboard!B$6:B$505,ROW(P124)-ROW(P$3),1)))</f>
        <v/>
      </c>
      <c r="Q124" s="104" t="str">
        <f t="shared" si="185"/>
        <v/>
      </c>
      <c r="R124" s="104" t="str">
        <f>IF(LEN(INDEX(Dashboard!D$6:D$505,ROW(R124)-ROW(R$3),1))&lt;=1,"",INDEX(Dashboard!D$6:D$505,ROW(R124)-ROW(R$3),1))</f>
        <v/>
      </c>
      <c r="S124" s="104" t="str">
        <f>IF(LEN(INDEX(Dashboard!E$6:E$505,ROW(S124)-ROW(S$3),1))&lt;=1,"",INDEX(Dashboard!E$6:E$505,ROW(S124)-ROW(S$3),1))</f>
        <v/>
      </c>
      <c r="T124" s="104" t="str">
        <f t="shared" si="186"/>
        <v/>
      </c>
      <c r="U124" s="104" t="str">
        <f t="shared" si="187"/>
        <v/>
      </c>
      <c r="V124" s="104" t="str">
        <f t="shared" si="188"/>
        <v/>
      </c>
      <c r="W124" s="106" t="str">
        <f t="shared" si="181"/>
        <v/>
      </c>
      <c r="X124" s="106" t="str">
        <f t="shared" si="189"/>
        <v/>
      </c>
      <c r="Y124" s="106" t="str">
        <f t="shared" si="190"/>
        <v/>
      </c>
      <c r="Z124" s="106" t="str">
        <f t="shared" si="191"/>
        <v/>
      </c>
      <c r="AA124" s="106" t="str">
        <f t="shared" si="192"/>
        <v/>
      </c>
      <c r="AB124" s="106" t="str">
        <f t="shared" si="193"/>
        <v/>
      </c>
      <c r="AC124" s="106" t="str">
        <f t="shared" si="194"/>
        <v/>
      </c>
      <c r="AD124" s="106" t="str">
        <f t="shared" si="195"/>
        <v/>
      </c>
      <c r="AE124" s="106" t="str">
        <f t="shared" si="196"/>
        <v/>
      </c>
      <c r="AF124" s="106" t="str">
        <f t="shared" si="197"/>
        <v/>
      </c>
      <c r="AG124" s="106" t="str">
        <f t="shared" si="198"/>
        <v/>
      </c>
      <c r="AH124" s="106" t="str">
        <f t="shared" si="199"/>
        <v/>
      </c>
      <c r="AI124" s="106" t="str">
        <f t="shared" si="200"/>
        <v/>
      </c>
      <c r="AJ124" s="106" t="str">
        <f t="shared" si="201"/>
        <v/>
      </c>
      <c r="AK124" s="106" t="str">
        <f t="shared" si="202"/>
        <v/>
      </c>
      <c r="AL124" s="106" t="str">
        <f t="shared" si="203"/>
        <v/>
      </c>
      <c r="AM124" s="106" t="str">
        <f t="shared" si="204"/>
        <v/>
      </c>
      <c r="AN124" s="106" t="str">
        <f t="shared" si="205"/>
        <v/>
      </c>
      <c r="AO124" s="106" t="str">
        <f t="shared" si="206"/>
        <v/>
      </c>
      <c r="AP124" s="106" t="str">
        <f t="shared" si="207"/>
        <v/>
      </c>
      <c r="AQ124" s="106" t="str">
        <f t="shared" si="208"/>
        <v/>
      </c>
      <c r="AR124" s="106" t="str">
        <f t="shared" si="209"/>
        <v/>
      </c>
      <c r="AS124" s="106" t="str">
        <f t="shared" si="210"/>
        <v/>
      </c>
      <c r="AT124" s="106" t="str">
        <f t="shared" si="211"/>
        <v/>
      </c>
      <c r="AU124" s="106" t="str">
        <f t="shared" si="212"/>
        <v/>
      </c>
      <c r="AV124" s="106" t="str">
        <f t="shared" si="213"/>
        <v/>
      </c>
      <c r="AW124" s="106" t="str">
        <f t="shared" si="214"/>
        <v/>
      </c>
      <c r="AX124" s="106" t="str">
        <f t="shared" si="215"/>
        <v/>
      </c>
      <c r="AY124" s="106" t="str">
        <f t="shared" si="216"/>
        <v/>
      </c>
      <c r="AZ124" s="106" t="str">
        <f t="shared" si="217"/>
        <v/>
      </c>
      <c r="BA124" s="106" t="str">
        <f t="shared" si="218"/>
        <v/>
      </c>
      <c r="BB124" s="106" t="str">
        <f t="shared" si="219"/>
        <v/>
      </c>
      <c r="BC124" s="106" t="str">
        <f t="shared" si="220"/>
        <v/>
      </c>
      <c r="BD124" s="180" t="str">
        <f>IF(OR(P124="",BA124=""),"",IF(BB124="",MAX($BA$4:$BA$503)-BA124+1-COUNTIF($BA$4:BA124,BA124)/1000,INDEX($BD$4:$BD$503,BC124,1)-COUNTIF($BA$4:BA124,BA124)/1000000))</f>
        <v/>
      </c>
      <c r="BE124" s="181" t="str">
        <f t="shared" si="221"/>
        <v/>
      </c>
      <c r="BF124" s="181" t="str">
        <f>IFERROR(IF(BB124="",BD124-BE124*100,INDEX($BF$4:$BF$503,BC124,1)-COUNTIF($BA$4:BA124,BA124)/1000000),"")</f>
        <v/>
      </c>
      <c r="BG124" s="179" t="str">
        <f t="shared" si="222"/>
        <v/>
      </c>
      <c r="BI124" s="120" t="str">
        <f t="shared" si="228"/>
        <v/>
      </c>
      <c r="BJ124" s="121" t="str">
        <f t="shared" si="229"/>
        <v/>
      </c>
      <c r="BK124" s="122" t="str">
        <f t="shared" si="230"/>
        <v/>
      </c>
      <c r="BL124" s="122" t="str">
        <f t="shared" si="231"/>
        <v/>
      </c>
      <c r="BM124" s="122" t="str">
        <f t="shared" si="232"/>
        <v/>
      </c>
      <c r="BN124" s="122" t="str">
        <f t="shared" si="233"/>
        <v/>
      </c>
      <c r="BO124" s="122" t="str">
        <f t="shared" si="234"/>
        <v/>
      </c>
      <c r="BP124" s="123" t="str">
        <f t="shared" si="235"/>
        <v/>
      </c>
      <c r="BQ124" s="122" t="str">
        <f t="shared" si="236"/>
        <v/>
      </c>
      <c r="BR124" s="123" t="str">
        <f t="shared" si="237"/>
        <v/>
      </c>
      <c r="BS124" s="123" t="str">
        <f t="shared" si="238"/>
        <v/>
      </c>
      <c r="BU124" s="198" t="str">
        <f t="shared" si="223"/>
        <v>xxx</v>
      </c>
      <c r="BV124" s="193"/>
      <c r="BW124" s="193"/>
      <c r="BX124" s="193"/>
      <c r="BY124" s="193"/>
      <c r="BZ124" s="193"/>
      <c r="CA124" s="193"/>
      <c r="CB124" s="193"/>
      <c r="CC124" s="194"/>
      <c r="CD124" s="194"/>
      <c r="CE124" s="193"/>
      <c r="CF124" s="201">
        <f>IFERROR(IF(ISNUMBER(BV124), IF(ISNUMBER(MATCH(BV124,$BV$4:BV123,0)),INDEX($CF$4:CF123, MATCH(BV124,$BV$4:BV123,0),1),IF(AND(BR124="",INDEX($BR$4:$BR$503,BV124,1)=""),
IF(INDEX($BL$4:$BL$503,BV124,1)="",0,IFERROR(IF(INDEX($BR$4:$BR$503,BW124,1)="es",COUNTIF($BV$4:$BV$503,BW124),0),0)+IF(ISNUMBER(BV124),SUMIFS($CH$4:$CH$503,$BV$4:$BV$503,"&lt;&gt;"&amp;BV124,$BW$4:$BW$503,BV124),0)),0)),0),0)</f>
        <v>0</v>
      </c>
      <c r="CG124" s="193"/>
      <c r="CH124" s="193"/>
      <c r="CI124" s="193"/>
      <c r="CJ124" s="193"/>
      <c r="CK124" s="201">
        <f t="shared" si="182"/>
        <v>1</v>
      </c>
      <c r="CL124" s="193"/>
      <c r="CM124" s="193"/>
      <c r="CN124" s="193"/>
      <c r="CO124" s="193"/>
      <c r="CP124" s="193"/>
      <c r="CQ124" s="193"/>
      <c r="CR124" s="193"/>
      <c r="CT124" s="193"/>
      <c r="CU124" s="193"/>
      <c r="CV124" s="193"/>
      <c r="CW124" s="208"/>
      <c r="CX124" s="208"/>
      <c r="CY124" s="208"/>
      <c r="CZ124" s="208"/>
      <c r="DA124" s="193"/>
      <c r="DC124" s="133" t="str">
        <f>IF(MAX($DC$3:DC123)&lt;$I$2,MAX($DC$3:DC123)+1,"")</f>
        <v/>
      </c>
      <c r="DD124" s="131" t="str">
        <f t="shared" si="224"/>
        <v/>
      </c>
      <c r="DE124" s="131" t="str">
        <f t="shared" si="225"/>
        <v/>
      </c>
      <c r="DF124" s="134" t="str">
        <f t="shared" si="226"/>
        <v/>
      </c>
      <c r="DG124" s="132" t="str">
        <f t="shared" si="227"/>
        <v/>
      </c>
      <c r="DL124" s="107" t="str">
        <f>IF(DM124&lt;&gt;"",MAX($DL$3:DL123)+1,"")</f>
        <v/>
      </c>
      <c r="DM124" s="107" t="str">
        <f>IF(OR(INDEX(Photos!$B$3:$B$502,ROW(DM124)-ROW($DM$3),1)="", ISNUMBER(MATCH(INDEX(Photos!$B$3:$B$502,ROW(DM124)-ROW($DM$3),1),$BJ$4:$BJ$503,0))),"",INDEX(Photos!$B$3:$B$502,ROW(DM124)-ROW($DM$3),1) )</f>
        <v/>
      </c>
      <c r="DN124" s="107" t="str">
        <f t="shared" si="180"/>
        <v/>
      </c>
      <c r="DS124" s="112"/>
      <c r="DT124" s="112"/>
      <c r="DU124" s="111"/>
      <c r="DV124" s="111"/>
      <c r="DW124" s="145"/>
      <c r="DX124" s="111"/>
      <c r="DY124" s="111"/>
      <c r="DZ124" s="111"/>
      <c r="EA124" s="111"/>
      <c r="EB124" s="111"/>
    </row>
    <row r="125" spans="2:132" x14ac:dyDescent="0.25">
      <c r="B125" s="117" t="str">
        <f>IF(P125&lt;&gt;"",MAX(B$3:$B124)+1,"")</f>
        <v/>
      </c>
      <c r="C125" s="141" t="str">
        <f>IF(D125&lt;&gt;"",MAX(C$3:$C124)+1,"")</f>
        <v/>
      </c>
      <c r="D125" s="115" t="str">
        <f>IF(LEN(Q125)&gt;1,IF(ISNUMBER(MATCH(Q125&amp;" ─ "&amp;P125, $D$2:D124,0)),"",P125&amp;" ─ "&amp;Q125),"")</f>
        <v/>
      </c>
      <c r="E125" s="117" t="str">
        <f>IF(F125&lt;&gt;"",MAX($E$3:E124)+1,"")</f>
        <v/>
      </c>
      <c r="F125" s="116" t="str">
        <f>IF(LEN(T125)&gt;1,IF(ISNUMBER(MATCH(T125&amp;" ─ "&amp;P125, $F$2:F124,0)),"",P125&amp;" ─ "&amp;T125),"")</f>
        <v/>
      </c>
      <c r="G125" s="93">
        <v>122</v>
      </c>
      <c r="H125" s="118" t="str">
        <f t="shared" si="239"/>
        <v/>
      </c>
      <c r="I125" s="119" t="str">
        <f>IF(ISNUMBER(SEARCH("─",H125,1)),MAX($I$3:I124)+1,"")</f>
        <v/>
      </c>
      <c r="M125" s="192" t="str">
        <f t="shared" si="183"/>
        <v/>
      </c>
      <c r="N125" s="142" t="str">
        <f t="shared" si="184"/>
        <v/>
      </c>
      <c r="O125" s="102" t="str">
        <f>IF(P125="","",MAX($O$3:O124)+1)</f>
        <v/>
      </c>
      <c r="P125" s="103" t="str">
        <f>IF(LEN(INDEX(Dashboard!B$6:B$505,ROW(P125)-ROW(P$3),1))&lt;=1,"",TRIM(INDEX(Dashboard!B$6:B$505,ROW(P125)-ROW(P$3),1)))</f>
        <v/>
      </c>
      <c r="Q125" s="104" t="str">
        <f t="shared" si="185"/>
        <v/>
      </c>
      <c r="R125" s="104" t="str">
        <f>IF(LEN(INDEX(Dashboard!D$6:D$505,ROW(R125)-ROW(R$3),1))&lt;=1,"",INDEX(Dashboard!D$6:D$505,ROW(R125)-ROW(R$3),1))</f>
        <v/>
      </c>
      <c r="S125" s="104" t="str">
        <f>IF(LEN(INDEX(Dashboard!E$6:E$505,ROW(S125)-ROW(S$3),1))&lt;=1,"",INDEX(Dashboard!E$6:E$505,ROW(S125)-ROW(S$3),1))</f>
        <v/>
      </c>
      <c r="T125" s="104" t="str">
        <f t="shared" si="186"/>
        <v/>
      </c>
      <c r="U125" s="104" t="str">
        <f t="shared" si="187"/>
        <v/>
      </c>
      <c r="V125" s="104" t="str">
        <f t="shared" si="188"/>
        <v/>
      </c>
      <c r="W125" s="106" t="str">
        <f t="shared" si="181"/>
        <v/>
      </c>
      <c r="X125" s="106" t="str">
        <f t="shared" si="189"/>
        <v/>
      </c>
      <c r="Y125" s="106" t="str">
        <f t="shared" si="190"/>
        <v/>
      </c>
      <c r="Z125" s="106" t="str">
        <f t="shared" si="191"/>
        <v/>
      </c>
      <c r="AA125" s="106" t="str">
        <f t="shared" si="192"/>
        <v/>
      </c>
      <c r="AB125" s="106" t="str">
        <f t="shared" si="193"/>
        <v/>
      </c>
      <c r="AC125" s="106" t="str">
        <f t="shared" si="194"/>
        <v/>
      </c>
      <c r="AD125" s="106" t="str">
        <f t="shared" si="195"/>
        <v/>
      </c>
      <c r="AE125" s="106" t="str">
        <f t="shared" si="196"/>
        <v/>
      </c>
      <c r="AF125" s="106" t="str">
        <f t="shared" si="197"/>
        <v/>
      </c>
      <c r="AG125" s="106" t="str">
        <f t="shared" si="198"/>
        <v/>
      </c>
      <c r="AH125" s="106" t="str">
        <f t="shared" si="199"/>
        <v/>
      </c>
      <c r="AI125" s="106" t="str">
        <f t="shared" si="200"/>
        <v/>
      </c>
      <c r="AJ125" s="106" t="str">
        <f t="shared" si="201"/>
        <v/>
      </c>
      <c r="AK125" s="106" t="str">
        <f t="shared" si="202"/>
        <v/>
      </c>
      <c r="AL125" s="106" t="str">
        <f t="shared" si="203"/>
        <v/>
      </c>
      <c r="AM125" s="106" t="str">
        <f t="shared" si="204"/>
        <v/>
      </c>
      <c r="AN125" s="106" t="str">
        <f t="shared" si="205"/>
        <v/>
      </c>
      <c r="AO125" s="106" t="str">
        <f t="shared" si="206"/>
        <v/>
      </c>
      <c r="AP125" s="106" t="str">
        <f t="shared" si="207"/>
        <v/>
      </c>
      <c r="AQ125" s="106" t="str">
        <f t="shared" si="208"/>
        <v/>
      </c>
      <c r="AR125" s="106" t="str">
        <f t="shared" si="209"/>
        <v/>
      </c>
      <c r="AS125" s="106" t="str">
        <f t="shared" si="210"/>
        <v/>
      </c>
      <c r="AT125" s="106" t="str">
        <f t="shared" si="211"/>
        <v/>
      </c>
      <c r="AU125" s="106" t="str">
        <f t="shared" si="212"/>
        <v/>
      </c>
      <c r="AV125" s="106" t="str">
        <f t="shared" si="213"/>
        <v/>
      </c>
      <c r="AW125" s="106" t="str">
        <f t="shared" si="214"/>
        <v/>
      </c>
      <c r="AX125" s="106" t="str">
        <f t="shared" si="215"/>
        <v/>
      </c>
      <c r="AY125" s="106" t="str">
        <f t="shared" si="216"/>
        <v/>
      </c>
      <c r="AZ125" s="106" t="str">
        <f t="shared" si="217"/>
        <v/>
      </c>
      <c r="BA125" s="106" t="str">
        <f t="shared" si="218"/>
        <v/>
      </c>
      <c r="BB125" s="106" t="str">
        <f t="shared" si="219"/>
        <v/>
      </c>
      <c r="BC125" s="106" t="str">
        <f t="shared" si="220"/>
        <v/>
      </c>
      <c r="BD125" s="180" t="str">
        <f>IF(OR(P125="",BA125=""),"",IF(BB125="",MAX($BA$4:$BA$503)-BA125+1-COUNTIF($BA$4:BA125,BA125)/1000,INDEX($BD$4:$BD$503,BC125,1)-COUNTIF($BA$4:BA125,BA125)/1000000))</f>
        <v/>
      </c>
      <c r="BE125" s="181" t="str">
        <f t="shared" si="221"/>
        <v/>
      </c>
      <c r="BF125" s="181" t="str">
        <f>IFERROR(IF(BB125="",BD125-BE125*100,INDEX($BF$4:$BF$503,BC125,1)-COUNTIF($BA$4:BA125,BA125)/1000000),"")</f>
        <v/>
      </c>
      <c r="BG125" s="179" t="str">
        <f t="shared" si="222"/>
        <v/>
      </c>
      <c r="BI125" s="120" t="str">
        <f t="shared" si="228"/>
        <v/>
      </c>
      <c r="BJ125" s="121" t="str">
        <f t="shared" si="229"/>
        <v/>
      </c>
      <c r="BK125" s="122" t="str">
        <f t="shared" si="230"/>
        <v/>
      </c>
      <c r="BL125" s="122" t="str">
        <f t="shared" si="231"/>
        <v/>
      </c>
      <c r="BM125" s="122" t="str">
        <f t="shared" si="232"/>
        <v/>
      </c>
      <c r="BN125" s="122" t="str">
        <f t="shared" si="233"/>
        <v/>
      </c>
      <c r="BO125" s="122" t="str">
        <f t="shared" si="234"/>
        <v/>
      </c>
      <c r="BP125" s="123" t="str">
        <f t="shared" si="235"/>
        <v/>
      </c>
      <c r="BQ125" s="122" t="str">
        <f t="shared" si="236"/>
        <v/>
      </c>
      <c r="BR125" s="123" t="str">
        <f t="shared" si="237"/>
        <v/>
      </c>
      <c r="BS125" s="123" t="str">
        <f t="shared" si="238"/>
        <v/>
      </c>
      <c r="BU125" s="198" t="str">
        <f t="shared" si="223"/>
        <v>xxx</v>
      </c>
      <c r="BV125" s="193"/>
      <c r="BW125" s="193"/>
      <c r="BX125" s="193"/>
      <c r="BY125" s="193"/>
      <c r="BZ125" s="193"/>
      <c r="CA125" s="193"/>
      <c r="CB125" s="193"/>
      <c r="CC125" s="194"/>
      <c r="CD125" s="194"/>
      <c r="CE125" s="193"/>
      <c r="CF125" s="201">
        <f>IFERROR(IF(ISNUMBER(BV125), IF(ISNUMBER(MATCH(BV125,$BV$4:BV124,0)),INDEX($CF$4:CF124, MATCH(BV125,$BV$4:BV124,0),1),IF(AND(BR125="",INDEX($BR$4:$BR$503,BV125,1)=""),
IF(INDEX($BL$4:$BL$503,BV125,1)="",0,IFERROR(IF(INDEX($BR$4:$BR$503,BW125,1)="es",COUNTIF($BV$4:$BV$503,BW125),0),0)+IF(ISNUMBER(BV125),SUMIFS($CH$4:$CH$503,$BV$4:$BV$503,"&lt;&gt;"&amp;BV125,$BW$4:$BW$503,BV125),0)),0)),0),0)</f>
        <v>0</v>
      </c>
      <c r="CG125" s="193"/>
      <c r="CH125" s="193"/>
      <c r="CI125" s="193"/>
      <c r="CJ125" s="193"/>
      <c r="CK125" s="201">
        <f t="shared" si="182"/>
        <v>1</v>
      </c>
      <c r="CL125" s="193"/>
      <c r="CM125" s="193"/>
      <c r="CN125" s="193"/>
      <c r="CO125" s="193"/>
      <c r="CP125" s="193"/>
      <c r="CQ125" s="193"/>
      <c r="CR125" s="193"/>
      <c r="CT125" s="193"/>
      <c r="CU125" s="193"/>
      <c r="CV125" s="193"/>
      <c r="CW125" s="208"/>
      <c r="CX125" s="208"/>
      <c r="CY125" s="208"/>
      <c r="CZ125" s="208"/>
      <c r="DA125" s="193"/>
      <c r="DC125" s="133" t="str">
        <f>IF(MAX($DC$3:DC124)&lt;$I$2,MAX($DC$3:DC124)+1,"")</f>
        <v/>
      </c>
      <c r="DD125" s="131" t="str">
        <f t="shared" si="224"/>
        <v/>
      </c>
      <c r="DE125" s="131" t="str">
        <f t="shared" si="225"/>
        <v/>
      </c>
      <c r="DF125" s="134" t="str">
        <f t="shared" si="226"/>
        <v/>
      </c>
      <c r="DG125" s="132" t="str">
        <f t="shared" si="227"/>
        <v/>
      </c>
      <c r="DL125" s="107" t="str">
        <f>IF(DM125&lt;&gt;"",MAX($DL$3:DL124)+1,"")</f>
        <v/>
      </c>
      <c r="DM125" s="107" t="str">
        <f>IF(OR(INDEX(Photos!$B$3:$B$502,ROW(DM125)-ROW($DM$3),1)="", ISNUMBER(MATCH(INDEX(Photos!$B$3:$B$502,ROW(DM125)-ROW($DM$3),1),$BJ$4:$BJ$503,0))),"",INDEX(Photos!$B$3:$B$502,ROW(DM125)-ROW($DM$3),1) )</f>
        <v/>
      </c>
      <c r="DN125" s="107" t="str">
        <f t="shared" si="180"/>
        <v/>
      </c>
      <c r="DS125" s="112"/>
      <c r="DT125" s="112"/>
      <c r="DU125" s="111"/>
      <c r="DV125" s="111"/>
      <c r="DW125" s="145"/>
      <c r="DX125" s="111"/>
      <c r="DY125" s="111"/>
      <c r="DZ125" s="111"/>
      <c r="EA125" s="111"/>
      <c r="EB125" s="111"/>
    </row>
    <row r="126" spans="2:132" x14ac:dyDescent="0.25">
      <c r="B126" s="117" t="str">
        <f>IF(P126&lt;&gt;"",MAX(B$3:$B125)+1,"")</f>
        <v/>
      </c>
      <c r="C126" s="141" t="str">
        <f>IF(D126&lt;&gt;"",MAX(C$3:$C125)+1,"")</f>
        <v/>
      </c>
      <c r="D126" s="115" t="str">
        <f>IF(LEN(Q126)&gt;1,IF(ISNUMBER(MATCH(Q126&amp;" ─ "&amp;P126, $D$2:D125,0)),"",P126&amp;" ─ "&amp;Q126),"")</f>
        <v/>
      </c>
      <c r="E126" s="117" t="str">
        <f>IF(F126&lt;&gt;"",MAX($E$3:E125)+1,"")</f>
        <v/>
      </c>
      <c r="F126" s="116" t="str">
        <f>IF(LEN(T126)&gt;1,IF(ISNUMBER(MATCH(T126&amp;" ─ "&amp;P126, $F$2:F125,0)),"",P126&amp;" ─ "&amp;T126),"")</f>
        <v/>
      </c>
      <c r="G126" s="93">
        <v>123</v>
      </c>
      <c r="H126" s="118" t="str">
        <f t="shared" si="239"/>
        <v/>
      </c>
      <c r="I126" s="119" t="str">
        <f>IF(ISNUMBER(SEARCH("─",H126,1)),MAX($I$3:I125)+1,"")</f>
        <v/>
      </c>
      <c r="M126" s="192" t="str">
        <f t="shared" si="183"/>
        <v/>
      </c>
      <c r="N126" s="142" t="str">
        <f t="shared" si="184"/>
        <v/>
      </c>
      <c r="O126" s="102" t="str">
        <f>IF(P126="","",MAX($O$3:O125)+1)</f>
        <v/>
      </c>
      <c r="P126" s="103" t="str">
        <f>IF(LEN(INDEX(Dashboard!B$6:B$505,ROW(P126)-ROW(P$3),1))&lt;=1,"",TRIM(INDEX(Dashboard!B$6:B$505,ROW(P126)-ROW(P$3),1)))</f>
        <v/>
      </c>
      <c r="Q126" s="104" t="str">
        <f t="shared" si="185"/>
        <v/>
      </c>
      <c r="R126" s="104" t="str">
        <f>IF(LEN(INDEX(Dashboard!D$6:D$505,ROW(R126)-ROW(R$3),1))&lt;=1,"",INDEX(Dashboard!D$6:D$505,ROW(R126)-ROW(R$3),1))</f>
        <v/>
      </c>
      <c r="S126" s="104" t="str">
        <f>IF(LEN(INDEX(Dashboard!E$6:E$505,ROW(S126)-ROW(S$3),1))&lt;=1,"",INDEX(Dashboard!E$6:E$505,ROW(S126)-ROW(S$3),1))</f>
        <v/>
      </c>
      <c r="T126" s="104" t="str">
        <f t="shared" si="186"/>
        <v/>
      </c>
      <c r="U126" s="104" t="str">
        <f t="shared" si="187"/>
        <v/>
      </c>
      <c r="V126" s="104" t="str">
        <f t="shared" si="188"/>
        <v/>
      </c>
      <c r="W126" s="106" t="str">
        <f t="shared" si="181"/>
        <v/>
      </c>
      <c r="X126" s="106" t="str">
        <f t="shared" si="189"/>
        <v/>
      </c>
      <c r="Y126" s="106" t="str">
        <f t="shared" si="190"/>
        <v/>
      </c>
      <c r="Z126" s="106" t="str">
        <f t="shared" si="191"/>
        <v/>
      </c>
      <c r="AA126" s="106" t="str">
        <f t="shared" si="192"/>
        <v/>
      </c>
      <c r="AB126" s="106" t="str">
        <f t="shared" si="193"/>
        <v/>
      </c>
      <c r="AC126" s="106" t="str">
        <f t="shared" si="194"/>
        <v/>
      </c>
      <c r="AD126" s="106" t="str">
        <f t="shared" si="195"/>
        <v/>
      </c>
      <c r="AE126" s="106" t="str">
        <f t="shared" si="196"/>
        <v/>
      </c>
      <c r="AF126" s="106" t="str">
        <f t="shared" si="197"/>
        <v/>
      </c>
      <c r="AG126" s="106" t="str">
        <f t="shared" si="198"/>
        <v/>
      </c>
      <c r="AH126" s="106" t="str">
        <f t="shared" si="199"/>
        <v/>
      </c>
      <c r="AI126" s="106" t="str">
        <f t="shared" si="200"/>
        <v/>
      </c>
      <c r="AJ126" s="106" t="str">
        <f t="shared" si="201"/>
        <v/>
      </c>
      <c r="AK126" s="106" t="str">
        <f t="shared" si="202"/>
        <v/>
      </c>
      <c r="AL126" s="106" t="str">
        <f t="shared" si="203"/>
        <v/>
      </c>
      <c r="AM126" s="106" t="str">
        <f t="shared" si="204"/>
        <v/>
      </c>
      <c r="AN126" s="106" t="str">
        <f t="shared" si="205"/>
        <v/>
      </c>
      <c r="AO126" s="106" t="str">
        <f t="shared" si="206"/>
        <v/>
      </c>
      <c r="AP126" s="106" t="str">
        <f t="shared" si="207"/>
        <v/>
      </c>
      <c r="AQ126" s="106" t="str">
        <f t="shared" si="208"/>
        <v/>
      </c>
      <c r="AR126" s="106" t="str">
        <f t="shared" si="209"/>
        <v/>
      </c>
      <c r="AS126" s="106" t="str">
        <f t="shared" si="210"/>
        <v/>
      </c>
      <c r="AT126" s="106" t="str">
        <f t="shared" si="211"/>
        <v/>
      </c>
      <c r="AU126" s="106" t="str">
        <f t="shared" si="212"/>
        <v/>
      </c>
      <c r="AV126" s="106" t="str">
        <f t="shared" si="213"/>
        <v/>
      </c>
      <c r="AW126" s="106" t="str">
        <f t="shared" si="214"/>
        <v/>
      </c>
      <c r="AX126" s="106" t="str">
        <f t="shared" si="215"/>
        <v/>
      </c>
      <c r="AY126" s="106" t="str">
        <f t="shared" si="216"/>
        <v/>
      </c>
      <c r="AZ126" s="106" t="str">
        <f t="shared" si="217"/>
        <v/>
      </c>
      <c r="BA126" s="106" t="str">
        <f t="shared" si="218"/>
        <v/>
      </c>
      <c r="BB126" s="106" t="str">
        <f t="shared" si="219"/>
        <v/>
      </c>
      <c r="BC126" s="106" t="str">
        <f t="shared" si="220"/>
        <v/>
      </c>
      <c r="BD126" s="180" t="str">
        <f>IF(OR(P126="",BA126=""),"",IF(BB126="",MAX($BA$4:$BA$503)-BA126+1-COUNTIF($BA$4:BA126,BA126)/1000,INDEX($BD$4:$BD$503,BC126,1)-COUNTIF($BA$4:BA126,BA126)/1000000))</f>
        <v/>
      </c>
      <c r="BE126" s="181" t="str">
        <f t="shared" si="221"/>
        <v/>
      </c>
      <c r="BF126" s="181" t="str">
        <f>IFERROR(IF(BB126="",BD126-BE126*100,INDEX($BF$4:$BF$503,BC126,1)-COUNTIF($BA$4:BA126,BA126)/1000000),"")</f>
        <v/>
      </c>
      <c r="BG126" s="179" t="str">
        <f t="shared" si="222"/>
        <v/>
      </c>
      <c r="BI126" s="120" t="str">
        <f t="shared" si="228"/>
        <v/>
      </c>
      <c r="BJ126" s="121" t="str">
        <f t="shared" si="229"/>
        <v/>
      </c>
      <c r="BK126" s="122" t="str">
        <f t="shared" si="230"/>
        <v/>
      </c>
      <c r="BL126" s="122" t="str">
        <f t="shared" si="231"/>
        <v/>
      </c>
      <c r="BM126" s="122" t="str">
        <f t="shared" si="232"/>
        <v/>
      </c>
      <c r="BN126" s="122" t="str">
        <f t="shared" si="233"/>
        <v/>
      </c>
      <c r="BO126" s="122" t="str">
        <f t="shared" si="234"/>
        <v/>
      </c>
      <c r="BP126" s="123" t="str">
        <f t="shared" si="235"/>
        <v/>
      </c>
      <c r="BQ126" s="122" t="str">
        <f t="shared" si="236"/>
        <v/>
      </c>
      <c r="BR126" s="123" t="str">
        <f t="shared" si="237"/>
        <v/>
      </c>
      <c r="BS126" s="123" t="str">
        <f t="shared" si="238"/>
        <v/>
      </c>
      <c r="BU126" s="198" t="str">
        <f t="shared" si="223"/>
        <v>xxx</v>
      </c>
      <c r="BV126" s="193"/>
      <c r="BW126" s="193"/>
      <c r="BX126" s="193"/>
      <c r="BY126" s="193"/>
      <c r="BZ126" s="193"/>
      <c r="CA126" s="193"/>
      <c r="CB126" s="193"/>
      <c r="CC126" s="194"/>
      <c r="CD126" s="194"/>
      <c r="CE126" s="193"/>
      <c r="CF126" s="201">
        <f>IFERROR(IF(ISNUMBER(BV126), IF(ISNUMBER(MATCH(BV126,$BV$4:BV125,0)),INDEX($CF$4:CF125, MATCH(BV126,$BV$4:BV125,0),1),IF(AND(BR126="",INDEX($BR$4:$BR$503,BV126,1)=""),
IF(INDEX($BL$4:$BL$503,BV126,1)="",0,IFERROR(IF(INDEX($BR$4:$BR$503,BW126,1)="es",COUNTIF($BV$4:$BV$503,BW126),0),0)+IF(ISNUMBER(BV126),SUMIFS($CH$4:$CH$503,$BV$4:$BV$503,"&lt;&gt;"&amp;BV126,$BW$4:$BW$503,BV126),0)),0)),0),0)</f>
        <v>0</v>
      </c>
      <c r="CG126" s="193"/>
      <c r="CH126" s="193"/>
      <c r="CI126" s="193"/>
      <c r="CJ126" s="193"/>
      <c r="CK126" s="201">
        <f t="shared" si="182"/>
        <v>1</v>
      </c>
      <c r="CL126" s="193"/>
      <c r="CM126" s="193"/>
      <c r="CN126" s="193"/>
      <c r="CO126" s="193"/>
      <c r="CP126" s="193"/>
      <c r="CQ126" s="193"/>
      <c r="CR126" s="193"/>
      <c r="CT126" s="193"/>
      <c r="CU126" s="193"/>
      <c r="CV126" s="193"/>
      <c r="CW126" s="208"/>
      <c r="CX126" s="208"/>
      <c r="CY126" s="208"/>
      <c r="CZ126" s="208"/>
      <c r="DA126" s="193"/>
      <c r="DC126" s="133" t="str">
        <f>IF(MAX($DC$3:DC125)&lt;$I$2,MAX($DC$3:DC125)+1,"")</f>
        <v/>
      </c>
      <c r="DD126" s="131" t="str">
        <f t="shared" si="224"/>
        <v/>
      </c>
      <c r="DE126" s="131" t="str">
        <f t="shared" si="225"/>
        <v/>
      </c>
      <c r="DF126" s="134" t="str">
        <f t="shared" si="226"/>
        <v/>
      </c>
      <c r="DG126" s="132" t="str">
        <f t="shared" si="227"/>
        <v/>
      </c>
      <c r="DL126" s="107" t="str">
        <f>IF(DM126&lt;&gt;"",MAX($DL$3:DL125)+1,"")</f>
        <v/>
      </c>
      <c r="DM126" s="107" t="str">
        <f>IF(OR(INDEX(Photos!$B$3:$B$502,ROW(DM126)-ROW($DM$3),1)="", ISNUMBER(MATCH(INDEX(Photos!$B$3:$B$502,ROW(DM126)-ROW($DM$3),1),$BJ$4:$BJ$503,0))),"",INDEX(Photos!$B$3:$B$502,ROW(DM126)-ROW($DM$3),1) )</f>
        <v/>
      </c>
      <c r="DN126" s="107" t="str">
        <f t="shared" si="180"/>
        <v/>
      </c>
      <c r="DS126" s="112"/>
      <c r="DT126" s="112"/>
      <c r="DU126" s="111"/>
      <c r="DV126" s="111"/>
      <c r="DW126" s="145"/>
      <c r="DX126" s="111"/>
      <c r="DY126" s="111"/>
      <c r="DZ126" s="111"/>
      <c r="EA126" s="111"/>
      <c r="EB126" s="111"/>
    </row>
    <row r="127" spans="2:132" x14ac:dyDescent="0.25">
      <c r="B127" s="117" t="str">
        <f>IF(P127&lt;&gt;"",MAX(B$3:$B126)+1,"")</f>
        <v/>
      </c>
      <c r="C127" s="141" t="str">
        <f>IF(D127&lt;&gt;"",MAX(C$3:$C126)+1,"")</f>
        <v/>
      </c>
      <c r="D127" s="115" t="str">
        <f>IF(LEN(Q127)&gt;1,IF(ISNUMBER(MATCH(Q127&amp;" ─ "&amp;P127, $D$2:D126,0)),"",P127&amp;" ─ "&amp;Q127),"")</f>
        <v/>
      </c>
      <c r="E127" s="117" t="str">
        <f>IF(F127&lt;&gt;"",MAX($E$3:E126)+1,"")</f>
        <v/>
      </c>
      <c r="F127" s="116" t="str">
        <f>IF(LEN(T127)&gt;1,IF(ISNUMBER(MATCH(T127&amp;" ─ "&amp;P127, $F$2:F126,0)),"",P127&amp;" ─ "&amp;T127),"")</f>
        <v/>
      </c>
      <c r="G127" s="93">
        <v>124</v>
      </c>
      <c r="H127" s="118" t="str">
        <f t="shared" si="239"/>
        <v/>
      </c>
      <c r="I127" s="119" t="str">
        <f>IF(ISNUMBER(SEARCH("─",H127,1)),MAX($I$3:I126)+1,"")</f>
        <v/>
      </c>
      <c r="M127" s="192" t="str">
        <f t="shared" si="183"/>
        <v/>
      </c>
      <c r="N127" s="142" t="str">
        <f t="shared" si="184"/>
        <v/>
      </c>
      <c r="O127" s="102" t="str">
        <f>IF(P127="","",MAX($O$3:O126)+1)</f>
        <v/>
      </c>
      <c r="P127" s="103" t="str">
        <f>IF(LEN(INDEX(Dashboard!B$6:B$505,ROW(P127)-ROW(P$3),1))&lt;=1,"",TRIM(INDEX(Dashboard!B$6:B$505,ROW(P127)-ROW(P$3),1)))</f>
        <v/>
      </c>
      <c r="Q127" s="104" t="str">
        <f t="shared" si="185"/>
        <v/>
      </c>
      <c r="R127" s="104" t="str">
        <f>IF(LEN(INDEX(Dashboard!D$6:D$505,ROW(R127)-ROW(R$3),1))&lt;=1,"",INDEX(Dashboard!D$6:D$505,ROW(R127)-ROW(R$3),1))</f>
        <v/>
      </c>
      <c r="S127" s="104" t="str">
        <f>IF(LEN(INDEX(Dashboard!E$6:E$505,ROW(S127)-ROW(S$3),1))&lt;=1,"",INDEX(Dashboard!E$6:E$505,ROW(S127)-ROW(S$3),1))</f>
        <v/>
      </c>
      <c r="T127" s="104" t="str">
        <f t="shared" si="186"/>
        <v/>
      </c>
      <c r="U127" s="104" t="str">
        <f t="shared" si="187"/>
        <v/>
      </c>
      <c r="V127" s="104" t="str">
        <f t="shared" si="188"/>
        <v/>
      </c>
      <c r="W127" s="106" t="str">
        <f t="shared" si="181"/>
        <v/>
      </c>
      <c r="X127" s="106" t="str">
        <f t="shared" si="189"/>
        <v/>
      </c>
      <c r="Y127" s="106" t="str">
        <f t="shared" si="190"/>
        <v/>
      </c>
      <c r="Z127" s="106" t="str">
        <f t="shared" si="191"/>
        <v/>
      </c>
      <c r="AA127" s="106" t="str">
        <f t="shared" si="192"/>
        <v/>
      </c>
      <c r="AB127" s="106" t="str">
        <f t="shared" si="193"/>
        <v/>
      </c>
      <c r="AC127" s="106" t="str">
        <f t="shared" si="194"/>
        <v/>
      </c>
      <c r="AD127" s="106" t="str">
        <f t="shared" si="195"/>
        <v/>
      </c>
      <c r="AE127" s="106" t="str">
        <f t="shared" si="196"/>
        <v/>
      </c>
      <c r="AF127" s="106" t="str">
        <f t="shared" si="197"/>
        <v/>
      </c>
      <c r="AG127" s="106" t="str">
        <f t="shared" si="198"/>
        <v/>
      </c>
      <c r="AH127" s="106" t="str">
        <f t="shared" si="199"/>
        <v/>
      </c>
      <c r="AI127" s="106" t="str">
        <f t="shared" si="200"/>
        <v/>
      </c>
      <c r="AJ127" s="106" t="str">
        <f t="shared" si="201"/>
        <v/>
      </c>
      <c r="AK127" s="106" t="str">
        <f t="shared" si="202"/>
        <v/>
      </c>
      <c r="AL127" s="106" t="str">
        <f t="shared" si="203"/>
        <v/>
      </c>
      <c r="AM127" s="106" t="str">
        <f t="shared" si="204"/>
        <v/>
      </c>
      <c r="AN127" s="106" t="str">
        <f t="shared" si="205"/>
        <v/>
      </c>
      <c r="AO127" s="106" t="str">
        <f t="shared" si="206"/>
        <v/>
      </c>
      <c r="AP127" s="106" t="str">
        <f t="shared" si="207"/>
        <v/>
      </c>
      <c r="AQ127" s="106" t="str">
        <f t="shared" si="208"/>
        <v/>
      </c>
      <c r="AR127" s="106" t="str">
        <f t="shared" si="209"/>
        <v/>
      </c>
      <c r="AS127" s="106" t="str">
        <f t="shared" si="210"/>
        <v/>
      </c>
      <c r="AT127" s="106" t="str">
        <f t="shared" si="211"/>
        <v/>
      </c>
      <c r="AU127" s="106" t="str">
        <f t="shared" si="212"/>
        <v/>
      </c>
      <c r="AV127" s="106" t="str">
        <f t="shared" si="213"/>
        <v/>
      </c>
      <c r="AW127" s="106" t="str">
        <f t="shared" si="214"/>
        <v/>
      </c>
      <c r="AX127" s="106" t="str">
        <f t="shared" si="215"/>
        <v/>
      </c>
      <c r="AY127" s="106" t="str">
        <f t="shared" si="216"/>
        <v/>
      </c>
      <c r="AZ127" s="106" t="str">
        <f t="shared" si="217"/>
        <v/>
      </c>
      <c r="BA127" s="106" t="str">
        <f t="shared" si="218"/>
        <v/>
      </c>
      <c r="BB127" s="106" t="str">
        <f t="shared" si="219"/>
        <v/>
      </c>
      <c r="BC127" s="106" t="str">
        <f t="shared" si="220"/>
        <v/>
      </c>
      <c r="BD127" s="180" t="str">
        <f>IF(OR(P127="",BA127=""),"",IF(BB127="",MAX($BA$4:$BA$503)-BA127+1-COUNTIF($BA$4:BA127,BA127)/1000,INDEX($BD$4:$BD$503,BC127,1)-COUNTIF($BA$4:BA127,BA127)/1000000))</f>
        <v/>
      </c>
      <c r="BE127" s="181" t="str">
        <f t="shared" si="221"/>
        <v/>
      </c>
      <c r="BF127" s="181" t="str">
        <f>IFERROR(IF(BB127="",BD127-BE127*100,INDEX($BF$4:$BF$503,BC127,1)-COUNTIF($BA$4:BA127,BA127)/1000000),"")</f>
        <v/>
      </c>
      <c r="BG127" s="179" t="str">
        <f t="shared" si="222"/>
        <v/>
      </c>
      <c r="BI127" s="120" t="str">
        <f t="shared" si="228"/>
        <v/>
      </c>
      <c r="BJ127" s="121" t="str">
        <f t="shared" si="229"/>
        <v/>
      </c>
      <c r="BK127" s="122" t="str">
        <f t="shared" si="230"/>
        <v/>
      </c>
      <c r="BL127" s="122" t="str">
        <f t="shared" si="231"/>
        <v/>
      </c>
      <c r="BM127" s="122" t="str">
        <f t="shared" si="232"/>
        <v/>
      </c>
      <c r="BN127" s="122" t="str">
        <f t="shared" si="233"/>
        <v/>
      </c>
      <c r="BO127" s="122" t="str">
        <f t="shared" si="234"/>
        <v/>
      </c>
      <c r="BP127" s="123" t="str">
        <f t="shared" si="235"/>
        <v/>
      </c>
      <c r="BQ127" s="122" t="str">
        <f t="shared" si="236"/>
        <v/>
      </c>
      <c r="BR127" s="123" t="str">
        <f t="shared" si="237"/>
        <v/>
      </c>
      <c r="BS127" s="123" t="str">
        <f t="shared" si="238"/>
        <v/>
      </c>
      <c r="BU127" s="198" t="str">
        <f t="shared" si="223"/>
        <v>xxx</v>
      </c>
      <c r="BV127" s="193"/>
      <c r="BW127" s="193"/>
      <c r="BX127" s="193"/>
      <c r="BY127" s="193"/>
      <c r="BZ127" s="193"/>
      <c r="CA127" s="193"/>
      <c r="CB127" s="193"/>
      <c r="CC127" s="194"/>
      <c r="CD127" s="194"/>
      <c r="CE127" s="193"/>
      <c r="CF127" s="201">
        <f>IFERROR(IF(ISNUMBER(BV127), IF(ISNUMBER(MATCH(BV127,$BV$4:BV126,0)),INDEX($CF$4:CF126, MATCH(BV127,$BV$4:BV126,0),1),IF(AND(BR127="",INDEX($BR$4:$BR$503,BV127,1)=""),
IF(INDEX($BL$4:$BL$503,BV127,1)="",0,IFERROR(IF(INDEX($BR$4:$BR$503,BW127,1)="es",COUNTIF($BV$4:$BV$503,BW127),0),0)+IF(ISNUMBER(BV127),SUMIFS($CH$4:$CH$503,$BV$4:$BV$503,"&lt;&gt;"&amp;BV127,$BW$4:$BW$503,BV127),0)),0)),0),0)</f>
        <v>0</v>
      </c>
      <c r="CG127" s="193"/>
      <c r="CH127" s="193"/>
      <c r="CI127" s="193"/>
      <c r="CJ127" s="193"/>
      <c r="CK127" s="201">
        <f t="shared" si="182"/>
        <v>1</v>
      </c>
      <c r="CL127" s="193"/>
      <c r="CM127" s="193"/>
      <c r="CN127" s="193"/>
      <c r="CO127" s="193"/>
      <c r="CP127" s="193"/>
      <c r="CQ127" s="193"/>
      <c r="CR127" s="193"/>
      <c r="CT127" s="193"/>
      <c r="CU127" s="193"/>
      <c r="CV127" s="193"/>
      <c r="CW127" s="208"/>
      <c r="CX127" s="208"/>
      <c r="CY127" s="208"/>
      <c r="CZ127" s="208"/>
      <c r="DA127" s="193"/>
      <c r="DC127" s="133" t="str">
        <f>IF(MAX($DC$3:DC126)&lt;$I$2,MAX($DC$3:DC126)+1,"")</f>
        <v/>
      </c>
      <c r="DD127" s="131" t="str">
        <f t="shared" si="224"/>
        <v/>
      </c>
      <c r="DE127" s="131" t="str">
        <f t="shared" si="225"/>
        <v/>
      </c>
      <c r="DF127" s="134" t="str">
        <f t="shared" si="226"/>
        <v/>
      </c>
      <c r="DG127" s="132" t="str">
        <f t="shared" si="227"/>
        <v/>
      </c>
      <c r="DL127" s="107" t="str">
        <f>IF(DM127&lt;&gt;"",MAX($DL$3:DL126)+1,"")</f>
        <v/>
      </c>
      <c r="DM127" s="107" t="str">
        <f>IF(OR(INDEX(Photos!$B$3:$B$502,ROW(DM127)-ROW($DM$3),1)="", ISNUMBER(MATCH(INDEX(Photos!$B$3:$B$502,ROW(DM127)-ROW($DM$3),1),$BJ$4:$BJ$503,0))),"",INDEX(Photos!$B$3:$B$502,ROW(DM127)-ROW($DM$3),1) )</f>
        <v/>
      </c>
      <c r="DN127" s="107" t="str">
        <f t="shared" si="180"/>
        <v/>
      </c>
      <c r="DS127" s="112"/>
      <c r="DT127" s="112"/>
      <c r="DU127" s="111"/>
      <c r="DV127" s="111"/>
      <c r="DW127" s="145"/>
      <c r="DX127" s="111"/>
      <c r="DY127" s="111"/>
      <c r="DZ127" s="111"/>
      <c r="EA127" s="111"/>
      <c r="EB127" s="111"/>
    </row>
    <row r="128" spans="2:132" x14ac:dyDescent="0.25">
      <c r="B128" s="117" t="str">
        <f>IF(P128&lt;&gt;"",MAX(B$3:$B127)+1,"")</f>
        <v/>
      </c>
      <c r="C128" s="141" t="str">
        <f>IF(D128&lt;&gt;"",MAX(C$3:$C127)+1,"")</f>
        <v/>
      </c>
      <c r="D128" s="115" t="str">
        <f>IF(LEN(Q128)&gt;1,IF(ISNUMBER(MATCH(Q128&amp;" ─ "&amp;P128, $D$2:D127,0)),"",P128&amp;" ─ "&amp;Q128),"")</f>
        <v/>
      </c>
      <c r="E128" s="117" t="str">
        <f>IF(F128&lt;&gt;"",MAX($E$3:E127)+1,"")</f>
        <v/>
      </c>
      <c r="F128" s="116" t="str">
        <f>IF(LEN(T128)&gt;1,IF(ISNUMBER(MATCH(T128&amp;" ─ "&amp;P128, $F$2:F127,0)),"",P128&amp;" ─ "&amp;T128),"")</f>
        <v/>
      </c>
      <c r="G128" s="93">
        <v>125</v>
      </c>
      <c r="H128" s="118" t="str">
        <f t="shared" si="239"/>
        <v/>
      </c>
      <c r="I128" s="119" t="str">
        <f>IF(ISNUMBER(SEARCH("─",H128,1)),MAX($I$3:I127)+1,"")</f>
        <v/>
      </c>
      <c r="M128" s="192" t="str">
        <f t="shared" si="183"/>
        <v/>
      </c>
      <c r="N128" s="142" t="str">
        <f t="shared" si="184"/>
        <v/>
      </c>
      <c r="O128" s="102" t="str">
        <f>IF(P128="","",MAX($O$3:O127)+1)</f>
        <v/>
      </c>
      <c r="P128" s="103" t="str">
        <f>IF(LEN(INDEX(Dashboard!B$6:B$505,ROW(P128)-ROW(P$3),1))&lt;=1,"",TRIM(INDEX(Dashboard!B$6:B$505,ROW(P128)-ROW(P$3),1)))</f>
        <v/>
      </c>
      <c r="Q128" s="104" t="str">
        <f t="shared" si="185"/>
        <v/>
      </c>
      <c r="R128" s="104" t="str">
        <f>IF(LEN(INDEX(Dashboard!D$6:D$505,ROW(R128)-ROW(R$3),1))&lt;=1,"",INDEX(Dashboard!D$6:D$505,ROW(R128)-ROW(R$3),1))</f>
        <v/>
      </c>
      <c r="S128" s="104" t="str">
        <f>IF(LEN(INDEX(Dashboard!E$6:E$505,ROW(S128)-ROW(S$3),1))&lt;=1,"",INDEX(Dashboard!E$6:E$505,ROW(S128)-ROW(S$3),1))</f>
        <v/>
      </c>
      <c r="T128" s="104" t="str">
        <f t="shared" si="186"/>
        <v/>
      </c>
      <c r="U128" s="104" t="str">
        <f t="shared" si="187"/>
        <v/>
      </c>
      <c r="V128" s="104" t="str">
        <f t="shared" si="188"/>
        <v/>
      </c>
      <c r="W128" s="106" t="str">
        <f t="shared" si="181"/>
        <v/>
      </c>
      <c r="X128" s="106" t="str">
        <f t="shared" si="189"/>
        <v/>
      </c>
      <c r="Y128" s="106" t="str">
        <f t="shared" si="190"/>
        <v/>
      </c>
      <c r="Z128" s="106" t="str">
        <f t="shared" si="191"/>
        <v/>
      </c>
      <c r="AA128" s="106" t="str">
        <f t="shared" si="192"/>
        <v/>
      </c>
      <c r="AB128" s="106" t="str">
        <f t="shared" si="193"/>
        <v/>
      </c>
      <c r="AC128" s="106" t="str">
        <f t="shared" si="194"/>
        <v/>
      </c>
      <c r="AD128" s="106" t="str">
        <f t="shared" si="195"/>
        <v/>
      </c>
      <c r="AE128" s="106" t="str">
        <f t="shared" si="196"/>
        <v/>
      </c>
      <c r="AF128" s="106" t="str">
        <f t="shared" si="197"/>
        <v/>
      </c>
      <c r="AG128" s="106" t="str">
        <f t="shared" si="198"/>
        <v/>
      </c>
      <c r="AH128" s="106" t="str">
        <f t="shared" si="199"/>
        <v/>
      </c>
      <c r="AI128" s="106" t="str">
        <f t="shared" si="200"/>
        <v/>
      </c>
      <c r="AJ128" s="106" t="str">
        <f t="shared" si="201"/>
        <v/>
      </c>
      <c r="AK128" s="106" t="str">
        <f t="shared" si="202"/>
        <v/>
      </c>
      <c r="AL128" s="106" t="str">
        <f t="shared" si="203"/>
        <v/>
      </c>
      <c r="AM128" s="106" t="str">
        <f t="shared" si="204"/>
        <v/>
      </c>
      <c r="AN128" s="106" t="str">
        <f t="shared" si="205"/>
        <v/>
      </c>
      <c r="AO128" s="106" t="str">
        <f t="shared" si="206"/>
        <v/>
      </c>
      <c r="AP128" s="106" t="str">
        <f t="shared" si="207"/>
        <v/>
      </c>
      <c r="AQ128" s="106" t="str">
        <f t="shared" si="208"/>
        <v/>
      </c>
      <c r="AR128" s="106" t="str">
        <f t="shared" si="209"/>
        <v/>
      </c>
      <c r="AS128" s="106" t="str">
        <f t="shared" si="210"/>
        <v/>
      </c>
      <c r="AT128" s="106" t="str">
        <f t="shared" si="211"/>
        <v/>
      </c>
      <c r="AU128" s="106" t="str">
        <f t="shared" si="212"/>
        <v/>
      </c>
      <c r="AV128" s="106" t="str">
        <f t="shared" si="213"/>
        <v/>
      </c>
      <c r="AW128" s="106" t="str">
        <f t="shared" si="214"/>
        <v/>
      </c>
      <c r="AX128" s="106" t="str">
        <f t="shared" si="215"/>
        <v/>
      </c>
      <c r="AY128" s="106" t="str">
        <f t="shared" si="216"/>
        <v/>
      </c>
      <c r="AZ128" s="106" t="str">
        <f t="shared" si="217"/>
        <v/>
      </c>
      <c r="BA128" s="106" t="str">
        <f t="shared" si="218"/>
        <v/>
      </c>
      <c r="BB128" s="106" t="str">
        <f t="shared" si="219"/>
        <v/>
      </c>
      <c r="BC128" s="106" t="str">
        <f t="shared" si="220"/>
        <v/>
      </c>
      <c r="BD128" s="180" t="str">
        <f>IF(OR(P128="",BA128=""),"",IF(BB128="",MAX($BA$4:$BA$503)-BA128+1-COUNTIF($BA$4:BA128,BA128)/1000,INDEX($BD$4:$BD$503,BC128,1)-COUNTIF($BA$4:BA128,BA128)/1000000))</f>
        <v/>
      </c>
      <c r="BE128" s="181" t="str">
        <f t="shared" si="221"/>
        <v/>
      </c>
      <c r="BF128" s="181" t="str">
        <f>IFERROR(IF(BB128="",BD128-BE128*100,INDEX($BF$4:$BF$503,BC128,1)-COUNTIF($BA$4:BA128,BA128)/1000000),"")</f>
        <v/>
      </c>
      <c r="BG128" s="179" t="str">
        <f t="shared" si="222"/>
        <v/>
      </c>
      <c r="BI128" s="120" t="str">
        <f t="shared" si="228"/>
        <v/>
      </c>
      <c r="BJ128" s="121" t="str">
        <f t="shared" si="229"/>
        <v/>
      </c>
      <c r="BK128" s="122" t="str">
        <f t="shared" si="230"/>
        <v/>
      </c>
      <c r="BL128" s="122" t="str">
        <f t="shared" si="231"/>
        <v/>
      </c>
      <c r="BM128" s="122" t="str">
        <f t="shared" si="232"/>
        <v/>
      </c>
      <c r="BN128" s="122" t="str">
        <f t="shared" si="233"/>
        <v/>
      </c>
      <c r="BO128" s="122" t="str">
        <f t="shared" si="234"/>
        <v/>
      </c>
      <c r="BP128" s="123" t="str">
        <f t="shared" si="235"/>
        <v/>
      </c>
      <c r="BQ128" s="122" t="str">
        <f t="shared" si="236"/>
        <v/>
      </c>
      <c r="BR128" s="123" t="str">
        <f t="shared" si="237"/>
        <v/>
      </c>
      <c r="BS128" s="123" t="str">
        <f t="shared" si="238"/>
        <v/>
      </c>
      <c r="BU128" s="198" t="str">
        <f t="shared" si="223"/>
        <v>xxx</v>
      </c>
      <c r="BV128" s="193"/>
      <c r="BW128" s="193"/>
      <c r="BX128" s="193"/>
      <c r="BY128" s="193"/>
      <c r="BZ128" s="193"/>
      <c r="CA128" s="193"/>
      <c r="CB128" s="193"/>
      <c r="CC128" s="194"/>
      <c r="CD128" s="194"/>
      <c r="CE128" s="193"/>
      <c r="CF128" s="201">
        <f>IFERROR(IF(ISNUMBER(BV128), IF(ISNUMBER(MATCH(BV128,$BV$4:BV127,0)),INDEX($CF$4:CF127, MATCH(BV128,$BV$4:BV127,0),1),IF(AND(BR128="",INDEX($BR$4:$BR$503,BV128,1)=""),
IF(INDEX($BL$4:$BL$503,BV128,1)="",0,IFERROR(IF(INDEX($BR$4:$BR$503,BW128,1)="es",COUNTIF($BV$4:$BV$503,BW128),0),0)+IF(ISNUMBER(BV128),SUMIFS($CH$4:$CH$503,$BV$4:$BV$503,"&lt;&gt;"&amp;BV128,$BW$4:$BW$503,BV128),0)),0)),0),0)</f>
        <v>0</v>
      </c>
      <c r="CG128" s="193"/>
      <c r="CH128" s="193"/>
      <c r="CI128" s="193"/>
      <c r="CJ128" s="193"/>
      <c r="CK128" s="201">
        <f t="shared" si="182"/>
        <v>1</v>
      </c>
      <c r="CL128" s="193"/>
      <c r="CM128" s="193"/>
      <c r="CN128" s="193"/>
      <c r="CO128" s="193"/>
      <c r="CP128" s="193"/>
      <c r="CQ128" s="193"/>
      <c r="CR128" s="193"/>
      <c r="CT128" s="193"/>
      <c r="CU128" s="193"/>
      <c r="CV128" s="193"/>
      <c r="CW128" s="208"/>
      <c r="CX128" s="208"/>
      <c r="CY128" s="208"/>
      <c r="CZ128" s="208"/>
      <c r="DA128" s="193"/>
      <c r="DC128" s="133" t="str">
        <f>IF(MAX($DC$3:DC127)&lt;$I$2,MAX($DC$3:DC127)+1,"")</f>
        <v/>
      </c>
      <c r="DD128" s="131" t="str">
        <f t="shared" si="224"/>
        <v/>
      </c>
      <c r="DE128" s="131" t="str">
        <f t="shared" si="225"/>
        <v/>
      </c>
      <c r="DF128" s="134" t="str">
        <f t="shared" si="226"/>
        <v/>
      </c>
      <c r="DG128" s="132" t="str">
        <f t="shared" si="227"/>
        <v/>
      </c>
      <c r="DL128" s="107" t="str">
        <f>IF(DM128&lt;&gt;"",MAX($DL$3:DL127)+1,"")</f>
        <v/>
      </c>
      <c r="DM128" s="107" t="str">
        <f>IF(OR(INDEX(Photos!$B$3:$B$502,ROW(DM128)-ROW($DM$3),1)="", ISNUMBER(MATCH(INDEX(Photos!$B$3:$B$502,ROW(DM128)-ROW($DM$3),1),$BJ$4:$BJ$503,0))),"",INDEX(Photos!$B$3:$B$502,ROW(DM128)-ROW($DM$3),1) )</f>
        <v/>
      </c>
      <c r="DN128" s="107" t="str">
        <f t="shared" si="180"/>
        <v/>
      </c>
      <c r="DS128" s="112"/>
      <c r="DT128" s="112"/>
      <c r="DU128" s="111"/>
      <c r="DV128" s="111"/>
      <c r="DW128" s="145"/>
      <c r="DX128" s="111"/>
      <c r="DY128" s="111"/>
      <c r="DZ128" s="111"/>
      <c r="EA128" s="111"/>
      <c r="EB128" s="111"/>
    </row>
    <row r="129" spans="2:132" x14ac:dyDescent="0.25">
      <c r="B129" s="117" t="str">
        <f>IF(P129&lt;&gt;"",MAX(B$3:$B128)+1,"")</f>
        <v/>
      </c>
      <c r="C129" s="141" t="str">
        <f>IF(D129&lt;&gt;"",MAX(C$3:$C128)+1,"")</f>
        <v/>
      </c>
      <c r="D129" s="115" t="str">
        <f>IF(LEN(Q129)&gt;1,IF(ISNUMBER(MATCH(Q129&amp;" ─ "&amp;P129, $D$2:D128,0)),"",P129&amp;" ─ "&amp;Q129),"")</f>
        <v/>
      </c>
      <c r="E129" s="117" t="str">
        <f>IF(F129&lt;&gt;"",MAX($E$3:E128)+1,"")</f>
        <v/>
      </c>
      <c r="F129" s="116" t="str">
        <f>IF(LEN(T129)&gt;1,IF(ISNUMBER(MATCH(T129&amp;" ─ "&amp;P129, $F$2:F128,0)),"",P129&amp;" ─ "&amp;T129),"")</f>
        <v/>
      </c>
      <c r="G129" s="93">
        <v>126</v>
      </c>
      <c r="H129" s="118" t="str">
        <f t="shared" si="239"/>
        <v/>
      </c>
      <c r="I129" s="119" t="str">
        <f>IF(ISNUMBER(SEARCH("─",H129,1)),MAX($I$3:I128)+1,"")</f>
        <v/>
      </c>
      <c r="M129" s="192" t="str">
        <f t="shared" si="183"/>
        <v/>
      </c>
      <c r="N129" s="142" t="str">
        <f t="shared" si="184"/>
        <v/>
      </c>
      <c r="O129" s="102" t="str">
        <f>IF(P129="","",MAX($O$3:O128)+1)</f>
        <v/>
      </c>
      <c r="P129" s="103" t="str">
        <f>IF(LEN(INDEX(Dashboard!B$6:B$505,ROW(P129)-ROW(P$3),1))&lt;=1,"",TRIM(INDEX(Dashboard!B$6:B$505,ROW(P129)-ROW(P$3),1)))</f>
        <v/>
      </c>
      <c r="Q129" s="104" t="str">
        <f t="shared" si="185"/>
        <v/>
      </c>
      <c r="R129" s="104" t="str">
        <f>IF(LEN(INDEX(Dashboard!D$6:D$505,ROW(R129)-ROW(R$3),1))&lt;=1,"",INDEX(Dashboard!D$6:D$505,ROW(R129)-ROW(R$3),1))</f>
        <v/>
      </c>
      <c r="S129" s="104" t="str">
        <f>IF(LEN(INDEX(Dashboard!E$6:E$505,ROW(S129)-ROW(S$3),1))&lt;=1,"",INDEX(Dashboard!E$6:E$505,ROW(S129)-ROW(S$3),1))</f>
        <v/>
      </c>
      <c r="T129" s="104" t="str">
        <f t="shared" si="186"/>
        <v/>
      </c>
      <c r="U129" s="104" t="str">
        <f t="shared" si="187"/>
        <v/>
      </c>
      <c r="V129" s="104" t="str">
        <f t="shared" si="188"/>
        <v/>
      </c>
      <c r="W129" s="106" t="str">
        <f t="shared" si="181"/>
        <v/>
      </c>
      <c r="X129" s="106" t="str">
        <f t="shared" si="189"/>
        <v/>
      </c>
      <c r="Y129" s="106" t="str">
        <f t="shared" si="190"/>
        <v/>
      </c>
      <c r="Z129" s="106" t="str">
        <f t="shared" si="191"/>
        <v/>
      </c>
      <c r="AA129" s="106" t="str">
        <f t="shared" si="192"/>
        <v/>
      </c>
      <c r="AB129" s="106" t="str">
        <f t="shared" si="193"/>
        <v/>
      </c>
      <c r="AC129" s="106" t="str">
        <f t="shared" si="194"/>
        <v/>
      </c>
      <c r="AD129" s="106" t="str">
        <f t="shared" si="195"/>
        <v/>
      </c>
      <c r="AE129" s="106" t="str">
        <f t="shared" si="196"/>
        <v/>
      </c>
      <c r="AF129" s="106" t="str">
        <f t="shared" si="197"/>
        <v/>
      </c>
      <c r="AG129" s="106" t="str">
        <f t="shared" si="198"/>
        <v/>
      </c>
      <c r="AH129" s="106" t="str">
        <f t="shared" si="199"/>
        <v/>
      </c>
      <c r="AI129" s="106" t="str">
        <f t="shared" si="200"/>
        <v/>
      </c>
      <c r="AJ129" s="106" t="str">
        <f t="shared" si="201"/>
        <v/>
      </c>
      <c r="AK129" s="106" t="str">
        <f t="shared" si="202"/>
        <v/>
      </c>
      <c r="AL129" s="106" t="str">
        <f t="shared" si="203"/>
        <v/>
      </c>
      <c r="AM129" s="106" t="str">
        <f t="shared" si="204"/>
        <v/>
      </c>
      <c r="AN129" s="106" t="str">
        <f t="shared" si="205"/>
        <v/>
      </c>
      <c r="AO129" s="106" t="str">
        <f t="shared" si="206"/>
        <v/>
      </c>
      <c r="AP129" s="106" t="str">
        <f t="shared" si="207"/>
        <v/>
      </c>
      <c r="AQ129" s="106" t="str">
        <f t="shared" si="208"/>
        <v/>
      </c>
      <c r="AR129" s="106" t="str">
        <f t="shared" si="209"/>
        <v/>
      </c>
      <c r="AS129" s="106" t="str">
        <f t="shared" si="210"/>
        <v/>
      </c>
      <c r="AT129" s="106" t="str">
        <f t="shared" si="211"/>
        <v/>
      </c>
      <c r="AU129" s="106" t="str">
        <f t="shared" si="212"/>
        <v/>
      </c>
      <c r="AV129" s="106" t="str">
        <f t="shared" si="213"/>
        <v/>
      </c>
      <c r="AW129" s="106" t="str">
        <f t="shared" si="214"/>
        <v/>
      </c>
      <c r="AX129" s="106" t="str">
        <f t="shared" si="215"/>
        <v/>
      </c>
      <c r="AY129" s="106" t="str">
        <f t="shared" si="216"/>
        <v/>
      </c>
      <c r="AZ129" s="106" t="str">
        <f t="shared" si="217"/>
        <v/>
      </c>
      <c r="BA129" s="106" t="str">
        <f t="shared" si="218"/>
        <v/>
      </c>
      <c r="BB129" s="106" t="str">
        <f t="shared" si="219"/>
        <v/>
      </c>
      <c r="BC129" s="106" t="str">
        <f t="shared" si="220"/>
        <v/>
      </c>
      <c r="BD129" s="180" t="str">
        <f>IF(OR(P129="",BA129=""),"",IF(BB129="",MAX($BA$4:$BA$503)-BA129+1-COUNTIF($BA$4:BA129,BA129)/1000,INDEX($BD$4:$BD$503,BC129,1)-COUNTIF($BA$4:BA129,BA129)/1000000))</f>
        <v/>
      </c>
      <c r="BE129" s="181" t="str">
        <f t="shared" si="221"/>
        <v/>
      </c>
      <c r="BF129" s="181" t="str">
        <f>IFERROR(IF(BB129="",BD129-BE129*100,INDEX($BF$4:$BF$503,BC129,1)-COUNTIF($BA$4:BA129,BA129)/1000000),"")</f>
        <v/>
      </c>
      <c r="BG129" s="179" t="str">
        <f t="shared" si="222"/>
        <v/>
      </c>
      <c r="BI129" s="120" t="str">
        <f t="shared" si="228"/>
        <v/>
      </c>
      <c r="BJ129" s="121" t="str">
        <f t="shared" si="229"/>
        <v/>
      </c>
      <c r="BK129" s="122" t="str">
        <f t="shared" si="230"/>
        <v/>
      </c>
      <c r="BL129" s="122" t="str">
        <f t="shared" si="231"/>
        <v/>
      </c>
      <c r="BM129" s="122" t="str">
        <f t="shared" si="232"/>
        <v/>
      </c>
      <c r="BN129" s="122" t="str">
        <f t="shared" si="233"/>
        <v/>
      </c>
      <c r="BO129" s="122" t="str">
        <f t="shared" si="234"/>
        <v/>
      </c>
      <c r="BP129" s="123" t="str">
        <f t="shared" si="235"/>
        <v/>
      </c>
      <c r="BQ129" s="122" t="str">
        <f t="shared" si="236"/>
        <v/>
      </c>
      <c r="BR129" s="123" t="str">
        <f t="shared" si="237"/>
        <v/>
      </c>
      <c r="BS129" s="123" t="str">
        <f t="shared" si="238"/>
        <v/>
      </c>
      <c r="BU129" s="198" t="str">
        <f t="shared" si="223"/>
        <v>xxx</v>
      </c>
      <c r="BV129" s="193"/>
      <c r="BW129" s="193"/>
      <c r="BX129" s="193"/>
      <c r="BY129" s="193"/>
      <c r="BZ129" s="193"/>
      <c r="CA129" s="193"/>
      <c r="CB129" s="193"/>
      <c r="CC129" s="194"/>
      <c r="CD129" s="194"/>
      <c r="CE129" s="193"/>
      <c r="CF129" s="201">
        <f>IFERROR(IF(ISNUMBER(BV129), IF(ISNUMBER(MATCH(BV129,$BV$4:BV128,0)),INDEX($CF$4:CF128, MATCH(BV129,$BV$4:BV128,0),1),IF(AND(BR129="",INDEX($BR$4:$BR$503,BV129,1)=""),
IF(INDEX($BL$4:$BL$503,BV129,1)="",0,IFERROR(IF(INDEX($BR$4:$BR$503,BW129,1)="es",COUNTIF($BV$4:$BV$503,BW129),0),0)+IF(ISNUMBER(BV129),SUMIFS($CH$4:$CH$503,$BV$4:$BV$503,"&lt;&gt;"&amp;BV129,$BW$4:$BW$503,BV129),0)),0)),0),0)</f>
        <v>0</v>
      </c>
      <c r="CG129" s="193"/>
      <c r="CH129" s="193"/>
      <c r="CI129" s="193"/>
      <c r="CJ129" s="193"/>
      <c r="CK129" s="201">
        <f t="shared" si="182"/>
        <v>1</v>
      </c>
      <c r="CL129" s="193"/>
      <c r="CM129" s="193"/>
      <c r="CN129" s="193"/>
      <c r="CO129" s="193"/>
      <c r="CP129" s="193"/>
      <c r="CQ129" s="193"/>
      <c r="CR129" s="193"/>
      <c r="CT129" s="193"/>
      <c r="CU129" s="193"/>
      <c r="CV129" s="193"/>
      <c r="CW129" s="208"/>
      <c r="CX129" s="208"/>
      <c r="CY129" s="208"/>
      <c r="CZ129" s="208"/>
      <c r="DA129" s="193"/>
      <c r="DC129" s="133" t="str">
        <f>IF(MAX($DC$3:DC128)&lt;$I$2,MAX($DC$3:DC128)+1,"")</f>
        <v/>
      </c>
      <c r="DD129" s="131" t="str">
        <f t="shared" si="224"/>
        <v/>
      </c>
      <c r="DE129" s="131" t="str">
        <f t="shared" si="225"/>
        <v/>
      </c>
      <c r="DF129" s="134" t="str">
        <f t="shared" si="226"/>
        <v/>
      </c>
      <c r="DG129" s="132" t="str">
        <f t="shared" si="227"/>
        <v/>
      </c>
      <c r="DL129" s="107" t="str">
        <f>IF(DM129&lt;&gt;"",MAX($DL$3:DL128)+1,"")</f>
        <v/>
      </c>
      <c r="DM129" s="107" t="str">
        <f>IF(OR(INDEX(Photos!$B$3:$B$502,ROW(DM129)-ROW($DM$3),1)="", ISNUMBER(MATCH(INDEX(Photos!$B$3:$B$502,ROW(DM129)-ROW($DM$3),1),$BJ$4:$BJ$503,0))),"",INDEX(Photos!$B$3:$B$502,ROW(DM129)-ROW($DM$3),1) )</f>
        <v/>
      </c>
      <c r="DN129" s="107" t="str">
        <f t="shared" si="180"/>
        <v/>
      </c>
      <c r="DS129" s="112"/>
      <c r="DT129" s="112"/>
      <c r="DU129" s="111"/>
      <c r="DV129" s="111"/>
      <c r="DW129" s="145"/>
      <c r="DX129" s="111"/>
      <c r="DY129" s="111"/>
      <c r="DZ129" s="111"/>
      <c r="EA129" s="111"/>
      <c r="EB129" s="111"/>
    </row>
    <row r="130" spans="2:132" x14ac:dyDescent="0.25">
      <c r="B130" s="117" t="str">
        <f>IF(P130&lt;&gt;"",MAX(B$3:$B129)+1,"")</f>
        <v/>
      </c>
      <c r="C130" s="141" t="str">
        <f>IF(D130&lt;&gt;"",MAX(C$3:$C129)+1,"")</f>
        <v/>
      </c>
      <c r="D130" s="115" t="str">
        <f>IF(LEN(Q130)&gt;1,IF(ISNUMBER(MATCH(Q130&amp;" ─ "&amp;P130, $D$2:D129,0)),"",P130&amp;" ─ "&amp;Q130),"")</f>
        <v/>
      </c>
      <c r="E130" s="117" t="str">
        <f>IF(F130&lt;&gt;"",MAX($E$3:E129)+1,"")</f>
        <v/>
      </c>
      <c r="F130" s="116" t="str">
        <f>IF(LEN(T130)&gt;1,IF(ISNUMBER(MATCH(T130&amp;" ─ "&amp;P130, $F$2:F129,0)),"",P130&amp;" ─ "&amp;T130),"")</f>
        <v/>
      </c>
      <c r="G130" s="93">
        <v>127</v>
      </c>
      <c r="H130" s="118" t="str">
        <f t="shared" si="239"/>
        <v/>
      </c>
      <c r="I130" s="119" t="str">
        <f>IF(ISNUMBER(SEARCH("─",H130,1)),MAX($I$3:I129)+1,"")</f>
        <v/>
      </c>
      <c r="M130" s="192" t="str">
        <f t="shared" si="183"/>
        <v/>
      </c>
      <c r="N130" s="142" t="str">
        <f t="shared" si="184"/>
        <v/>
      </c>
      <c r="O130" s="102" t="str">
        <f>IF(P130="","",MAX($O$3:O129)+1)</f>
        <v/>
      </c>
      <c r="P130" s="103" t="str">
        <f>IF(LEN(INDEX(Dashboard!B$6:B$505,ROW(P130)-ROW(P$3),1))&lt;=1,"",TRIM(INDEX(Dashboard!B$6:B$505,ROW(P130)-ROW(P$3),1)))</f>
        <v/>
      </c>
      <c r="Q130" s="104" t="str">
        <f t="shared" si="185"/>
        <v/>
      </c>
      <c r="R130" s="104" t="str">
        <f>IF(LEN(INDEX(Dashboard!D$6:D$505,ROW(R130)-ROW(R$3),1))&lt;=1,"",INDEX(Dashboard!D$6:D$505,ROW(R130)-ROW(R$3),1))</f>
        <v/>
      </c>
      <c r="S130" s="104" t="str">
        <f>IF(LEN(INDEX(Dashboard!E$6:E$505,ROW(S130)-ROW(S$3),1))&lt;=1,"",INDEX(Dashboard!E$6:E$505,ROW(S130)-ROW(S$3),1))</f>
        <v/>
      </c>
      <c r="T130" s="104" t="str">
        <f t="shared" si="186"/>
        <v/>
      </c>
      <c r="U130" s="104" t="str">
        <f t="shared" si="187"/>
        <v/>
      </c>
      <c r="V130" s="104" t="str">
        <f t="shared" si="188"/>
        <v/>
      </c>
      <c r="W130" s="106" t="str">
        <f t="shared" si="181"/>
        <v/>
      </c>
      <c r="X130" s="106" t="str">
        <f t="shared" si="189"/>
        <v/>
      </c>
      <c r="Y130" s="106" t="str">
        <f t="shared" si="190"/>
        <v/>
      </c>
      <c r="Z130" s="106" t="str">
        <f t="shared" si="191"/>
        <v/>
      </c>
      <c r="AA130" s="106" t="str">
        <f t="shared" si="192"/>
        <v/>
      </c>
      <c r="AB130" s="106" t="str">
        <f t="shared" si="193"/>
        <v/>
      </c>
      <c r="AC130" s="106" t="str">
        <f t="shared" si="194"/>
        <v/>
      </c>
      <c r="AD130" s="106" t="str">
        <f t="shared" si="195"/>
        <v/>
      </c>
      <c r="AE130" s="106" t="str">
        <f t="shared" si="196"/>
        <v/>
      </c>
      <c r="AF130" s="106" t="str">
        <f t="shared" si="197"/>
        <v/>
      </c>
      <c r="AG130" s="106" t="str">
        <f t="shared" si="198"/>
        <v/>
      </c>
      <c r="AH130" s="106" t="str">
        <f t="shared" si="199"/>
        <v/>
      </c>
      <c r="AI130" s="106" t="str">
        <f t="shared" si="200"/>
        <v/>
      </c>
      <c r="AJ130" s="106" t="str">
        <f t="shared" si="201"/>
        <v/>
      </c>
      <c r="AK130" s="106" t="str">
        <f t="shared" si="202"/>
        <v/>
      </c>
      <c r="AL130" s="106" t="str">
        <f t="shared" si="203"/>
        <v/>
      </c>
      <c r="AM130" s="106" t="str">
        <f t="shared" si="204"/>
        <v/>
      </c>
      <c r="AN130" s="106" t="str">
        <f t="shared" si="205"/>
        <v/>
      </c>
      <c r="AO130" s="106" t="str">
        <f t="shared" si="206"/>
        <v/>
      </c>
      <c r="AP130" s="106" t="str">
        <f t="shared" si="207"/>
        <v/>
      </c>
      <c r="AQ130" s="106" t="str">
        <f t="shared" si="208"/>
        <v/>
      </c>
      <c r="AR130" s="106" t="str">
        <f t="shared" si="209"/>
        <v/>
      </c>
      <c r="AS130" s="106" t="str">
        <f t="shared" si="210"/>
        <v/>
      </c>
      <c r="AT130" s="106" t="str">
        <f t="shared" si="211"/>
        <v/>
      </c>
      <c r="AU130" s="106" t="str">
        <f t="shared" si="212"/>
        <v/>
      </c>
      <c r="AV130" s="106" t="str">
        <f t="shared" si="213"/>
        <v/>
      </c>
      <c r="AW130" s="106" t="str">
        <f t="shared" si="214"/>
        <v/>
      </c>
      <c r="AX130" s="106" t="str">
        <f t="shared" si="215"/>
        <v/>
      </c>
      <c r="AY130" s="106" t="str">
        <f t="shared" si="216"/>
        <v/>
      </c>
      <c r="AZ130" s="106" t="str">
        <f t="shared" si="217"/>
        <v/>
      </c>
      <c r="BA130" s="106" t="str">
        <f t="shared" si="218"/>
        <v/>
      </c>
      <c r="BB130" s="106" t="str">
        <f t="shared" si="219"/>
        <v/>
      </c>
      <c r="BC130" s="106" t="str">
        <f t="shared" si="220"/>
        <v/>
      </c>
      <c r="BD130" s="180" t="str">
        <f>IF(OR(P130="",BA130=""),"",IF(BB130="",MAX($BA$4:$BA$503)-BA130+1-COUNTIF($BA$4:BA130,BA130)/1000,INDEX($BD$4:$BD$503,BC130,1)-COUNTIF($BA$4:BA130,BA130)/1000000))</f>
        <v/>
      </c>
      <c r="BE130" s="181" t="str">
        <f t="shared" si="221"/>
        <v/>
      </c>
      <c r="BF130" s="181" t="str">
        <f>IFERROR(IF(BB130="",BD130-BE130*100,INDEX($BF$4:$BF$503,BC130,1)-COUNTIF($BA$4:BA130,BA130)/1000000),"")</f>
        <v/>
      </c>
      <c r="BG130" s="179" t="str">
        <f t="shared" si="222"/>
        <v/>
      </c>
      <c r="BI130" s="120" t="str">
        <f t="shared" si="228"/>
        <v/>
      </c>
      <c r="BJ130" s="121" t="str">
        <f t="shared" si="229"/>
        <v/>
      </c>
      <c r="BK130" s="122" t="str">
        <f t="shared" si="230"/>
        <v/>
      </c>
      <c r="BL130" s="122" t="str">
        <f t="shared" si="231"/>
        <v/>
      </c>
      <c r="BM130" s="122" t="str">
        <f t="shared" si="232"/>
        <v/>
      </c>
      <c r="BN130" s="122" t="str">
        <f t="shared" si="233"/>
        <v/>
      </c>
      <c r="BO130" s="122" t="str">
        <f t="shared" si="234"/>
        <v/>
      </c>
      <c r="BP130" s="123" t="str">
        <f t="shared" si="235"/>
        <v/>
      </c>
      <c r="BQ130" s="122" t="str">
        <f t="shared" si="236"/>
        <v/>
      </c>
      <c r="BR130" s="123" t="str">
        <f t="shared" si="237"/>
        <v/>
      </c>
      <c r="BS130" s="123" t="str">
        <f t="shared" si="238"/>
        <v/>
      </c>
      <c r="BU130" s="198" t="str">
        <f t="shared" si="223"/>
        <v>xxx</v>
      </c>
      <c r="BV130" s="193"/>
      <c r="BW130" s="193"/>
      <c r="BX130" s="193"/>
      <c r="BY130" s="193"/>
      <c r="BZ130" s="193"/>
      <c r="CA130" s="193"/>
      <c r="CB130" s="193"/>
      <c r="CC130" s="194"/>
      <c r="CD130" s="194"/>
      <c r="CE130" s="193"/>
      <c r="CF130" s="201">
        <f>IFERROR(IF(ISNUMBER(BV130), IF(ISNUMBER(MATCH(BV130,$BV$4:BV129,0)),INDEX($CF$4:CF129, MATCH(BV130,$BV$4:BV129,0),1),IF(AND(BR130="",INDEX($BR$4:$BR$503,BV130,1)=""),
IF(INDEX($BL$4:$BL$503,BV130,1)="",0,IFERROR(IF(INDEX($BR$4:$BR$503,BW130,1)="es",COUNTIF($BV$4:$BV$503,BW130),0),0)+IF(ISNUMBER(BV130),SUMIFS($CH$4:$CH$503,$BV$4:$BV$503,"&lt;&gt;"&amp;BV130,$BW$4:$BW$503,BV130),0)),0)),0),0)</f>
        <v>0</v>
      </c>
      <c r="CG130" s="193"/>
      <c r="CH130" s="193"/>
      <c r="CI130" s="193"/>
      <c r="CJ130" s="193"/>
      <c r="CK130" s="201">
        <f t="shared" si="182"/>
        <v>1</v>
      </c>
      <c r="CL130" s="193"/>
      <c r="CM130" s="193"/>
      <c r="CN130" s="193"/>
      <c r="CO130" s="193"/>
      <c r="CP130" s="193"/>
      <c r="CQ130" s="193"/>
      <c r="CR130" s="193"/>
      <c r="CT130" s="193"/>
      <c r="CU130" s="193"/>
      <c r="CV130" s="193"/>
      <c r="CW130" s="208"/>
      <c r="CX130" s="208"/>
      <c r="CY130" s="208"/>
      <c r="CZ130" s="208"/>
      <c r="DA130" s="193"/>
      <c r="DC130" s="133" t="str">
        <f>IF(MAX($DC$3:DC129)&lt;$I$2,MAX($DC$3:DC129)+1,"")</f>
        <v/>
      </c>
      <c r="DD130" s="131" t="str">
        <f t="shared" si="224"/>
        <v/>
      </c>
      <c r="DE130" s="131" t="str">
        <f t="shared" si="225"/>
        <v/>
      </c>
      <c r="DF130" s="134" t="str">
        <f t="shared" si="226"/>
        <v/>
      </c>
      <c r="DG130" s="132" t="str">
        <f t="shared" si="227"/>
        <v/>
      </c>
      <c r="DL130" s="107" t="str">
        <f>IF(DM130&lt;&gt;"",MAX($DL$3:DL129)+1,"")</f>
        <v/>
      </c>
      <c r="DM130" s="107" t="str">
        <f>IF(OR(INDEX(Photos!$B$3:$B$502,ROW(DM130)-ROW($DM$3),1)="", ISNUMBER(MATCH(INDEX(Photos!$B$3:$B$502,ROW(DM130)-ROW($DM$3),1),$BJ$4:$BJ$503,0))),"",INDEX(Photos!$B$3:$B$502,ROW(DM130)-ROW($DM$3),1) )</f>
        <v/>
      </c>
      <c r="DN130" s="107" t="str">
        <f t="shared" si="180"/>
        <v/>
      </c>
      <c r="DS130" s="112"/>
      <c r="DT130" s="112"/>
      <c r="DU130" s="111"/>
      <c r="DV130" s="111"/>
      <c r="DW130" s="145"/>
      <c r="DX130" s="111"/>
      <c r="DY130" s="111"/>
      <c r="DZ130" s="111"/>
      <c r="EA130" s="111"/>
      <c r="EB130" s="111"/>
    </row>
    <row r="131" spans="2:132" x14ac:dyDescent="0.25">
      <c r="B131" s="117" t="str">
        <f>IF(P131&lt;&gt;"",MAX(B$3:$B130)+1,"")</f>
        <v/>
      </c>
      <c r="C131" s="141" t="str">
        <f>IF(D131&lt;&gt;"",MAX(C$3:$C130)+1,"")</f>
        <v/>
      </c>
      <c r="D131" s="115" t="str">
        <f>IF(LEN(Q131)&gt;1,IF(ISNUMBER(MATCH(Q131&amp;" ─ "&amp;P131, $D$2:D130,0)),"",P131&amp;" ─ "&amp;Q131),"")</f>
        <v/>
      </c>
      <c r="E131" s="117" t="str">
        <f>IF(F131&lt;&gt;"",MAX($E$3:E130)+1,"")</f>
        <v/>
      </c>
      <c r="F131" s="116" t="str">
        <f>IF(LEN(T131)&gt;1,IF(ISNUMBER(MATCH(T131&amp;" ─ "&amp;P131, $F$2:F130,0)),"",P131&amp;" ─ "&amp;T131),"")</f>
        <v/>
      </c>
      <c r="G131" s="93">
        <v>128</v>
      </c>
      <c r="H131" s="118" t="str">
        <f t="shared" si="239"/>
        <v/>
      </c>
      <c r="I131" s="119" t="str">
        <f>IF(ISNUMBER(SEARCH("─",H131,1)),MAX($I$3:I130)+1,"")</f>
        <v/>
      </c>
      <c r="M131" s="192" t="str">
        <f t="shared" si="183"/>
        <v/>
      </c>
      <c r="N131" s="142" t="str">
        <f t="shared" si="184"/>
        <v/>
      </c>
      <c r="O131" s="102" t="str">
        <f>IF(P131="","",MAX($O$3:O130)+1)</f>
        <v/>
      </c>
      <c r="P131" s="103" t="str">
        <f>IF(LEN(INDEX(Dashboard!B$6:B$505,ROW(P131)-ROW(P$3),1))&lt;=1,"",TRIM(INDEX(Dashboard!B$6:B$505,ROW(P131)-ROW(P$3),1)))</f>
        <v/>
      </c>
      <c r="Q131" s="104" t="str">
        <f t="shared" si="185"/>
        <v/>
      </c>
      <c r="R131" s="104" t="str">
        <f>IF(LEN(INDEX(Dashboard!D$6:D$505,ROW(R131)-ROW(R$3),1))&lt;=1,"",INDEX(Dashboard!D$6:D$505,ROW(R131)-ROW(R$3),1))</f>
        <v/>
      </c>
      <c r="S131" s="104" t="str">
        <f>IF(LEN(INDEX(Dashboard!E$6:E$505,ROW(S131)-ROW(S$3),1))&lt;=1,"",INDEX(Dashboard!E$6:E$505,ROW(S131)-ROW(S$3),1))</f>
        <v/>
      </c>
      <c r="T131" s="104" t="str">
        <f t="shared" si="186"/>
        <v/>
      </c>
      <c r="U131" s="104" t="str">
        <f t="shared" si="187"/>
        <v/>
      </c>
      <c r="V131" s="104" t="str">
        <f t="shared" si="188"/>
        <v/>
      </c>
      <c r="W131" s="106" t="str">
        <f t="shared" si="181"/>
        <v/>
      </c>
      <c r="X131" s="106" t="str">
        <f t="shared" si="189"/>
        <v/>
      </c>
      <c r="Y131" s="106" t="str">
        <f t="shared" si="190"/>
        <v/>
      </c>
      <c r="Z131" s="106" t="str">
        <f t="shared" si="191"/>
        <v/>
      </c>
      <c r="AA131" s="106" t="str">
        <f t="shared" si="192"/>
        <v/>
      </c>
      <c r="AB131" s="106" t="str">
        <f t="shared" si="193"/>
        <v/>
      </c>
      <c r="AC131" s="106" t="str">
        <f t="shared" si="194"/>
        <v/>
      </c>
      <c r="AD131" s="106" t="str">
        <f t="shared" si="195"/>
        <v/>
      </c>
      <c r="AE131" s="106" t="str">
        <f t="shared" si="196"/>
        <v/>
      </c>
      <c r="AF131" s="106" t="str">
        <f t="shared" si="197"/>
        <v/>
      </c>
      <c r="AG131" s="106" t="str">
        <f t="shared" si="198"/>
        <v/>
      </c>
      <c r="AH131" s="106" t="str">
        <f t="shared" si="199"/>
        <v/>
      </c>
      <c r="AI131" s="106" t="str">
        <f t="shared" si="200"/>
        <v/>
      </c>
      <c r="AJ131" s="106" t="str">
        <f t="shared" si="201"/>
        <v/>
      </c>
      <c r="AK131" s="106" t="str">
        <f t="shared" si="202"/>
        <v/>
      </c>
      <c r="AL131" s="106" t="str">
        <f t="shared" si="203"/>
        <v/>
      </c>
      <c r="AM131" s="106" t="str">
        <f t="shared" si="204"/>
        <v/>
      </c>
      <c r="AN131" s="106" t="str">
        <f t="shared" si="205"/>
        <v/>
      </c>
      <c r="AO131" s="106" t="str">
        <f t="shared" si="206"/>
        <v/>
      </c>
      <c r="AP131" s="106" t="str">
        <f t="shared" si="207"/>
        <v/>
      </c>
      <c r="AQ131" s="106" t="str">
        <f t="shared" si="208"/>
        <v/>
      </c>
      <c r="AR131" s="106" t="str">
        <f t="shared" si="209"/>
        <v/>
      </c>
      <c r="AS131" s="106" t="str">
        <f t="shared" si="210"/>
        <v/>
      </c>
      <c r="AT131" s="106" t="str">
        <f t="shared" si="211"/>
        <v/>
      </c>
      <c r="AU131" s="106" t="str">
        <f t="shared" si="212"/>
        <v/>
      </c>
      <c r="AV131" s="106" t="str">
        <f t="shared" si="213"/>
        <v/>
      </c>
      <c r="AW131" s="106" t="str">
        <f t="shared" si="214"/>
        <v/>
      </c>
      <c r="AX131" s="106" t="str">
        <f t="shared" si="215"/>
        <v/>
      </c>
      <c r="AY131" s="106" t="str">
        <f t="shared" si="216"/>
        <v/>
      </c>
      <c r="AZ131" s="106" t="str">
        <f t="shared" si="217"/>
        <v/>
      </c>
      <c r="BA131" s="106" t="str">
        <f t="shared" si="218"/>
        <v/>
      </c>
      <c r="BB131" s="106" t="str">
        <f t="shared" si="219"/>
        <v/>
      </c>
      <c r="BC131" s="106" t="str">
        <f t="shared" si="220"/>
        <v/>
      </c>
      <c r="BD131" s="180" t="str">
        <f>IF(OR(P131="",BA131=""),"",IF(BB131="",MAX($BA$4:$BA$503)-BA131+1-COUNTIF($BA$4:BA131,BA131)/1000,INDEX($BD$4:$BD$503,BC131,1)-COUNTIF($BA$4:BA131,BA131)/1000000))</f>
        <v/>
      </c>
      <c r="BE131" s="181" t="str">
        <f t="shared" si="221"/>
        <v/>
      </c>
      <c r="BF131" s="181" t="str">
        <f>IFERROR(IF(BB131="",BD131-BE131*100,INDEX($BF$4:$BF$503,BC131,1)-COUNTIF($BA$4:BA131,BA131)/1000000),"")</f>
        <v/>
      </c>
      <c r="BG131" s="179" t="str">
        <f t="shared" si="222"/>
        <v/>
      </c>
      <c r="BI131" s="120" t="str">
        <f t="shared" si="228"/>
        <v/>
      </c>
      <c r="BJ131" s="121" t="str">
        <f t="shared" si="229"/>
        <v/>
      </c>
      <c r="BK131" s="122" t="str">
        <f t="shared" si="230"/>
        <v/>
      </c>
      <c r="BL131" s="122" t="str">
        <f t="shared" si="231"/>
        <v/>
      </c>
      <c r="BM131" s="122" t="str">
        <f t="shared" si="232"/>
        <v/>
      </c>
      <c r="BN131" s="122" t="str">
        <f t="shared" si="233"/>
        <v/>
      </c>
      <c r="BO131" s="122" t="str">
        <f t="shared" si="234"/>
        <v/>
      </c>
      <c r="BP131" s="123" t="str">
        <f t="shared" si="235"/>
        <v/>
      </c>
      <c r="BQ131" s="122" t="str">
        <f t="shared" si="236"/>
        <v/>
      </c>
      <c r="BR131" s="123" t="str">
        <f t="shared" si="237"/>
        <v/>
      </c>
      <c r="BS131" s="123" t="str">
        <f t="shared" si="238"/>
        <v/>
      </c>
      <c r="BU131" s="198" t="str">
        <f t="shared" si="223"/>
        <v>xxx</v>
      </c>
      <c r="BV131" s="193"/>
      <c r="BW131" s="193"/>
      <c r="BX131" s="193"/>
      <c r="BY131" s="193"/>
      <c r="BZ131" s="193"/>
      <c r="CA131" s="193"/>
      <c r="CB131" s="193"/>
      <c r="CC131" s="194"/>
      <c r="CD131" s="194"/>
      <c r="CE131" s="193"/>
      <c r="CF131" s="201">
        <f>IFERROR(IF(ISNUMBER(BV131), IF(ISNUMBER(MATCH(BV131,$BV$4:BV130,0)),INDEX($CF$4:CF130, MATCH(BV131,$BV$4:BV130,0),1),IF(AND(BR131="",INDEX($BR$4:$BR$503,BV131,1)=""),
IF(INDEX($BL$4:$BL$503,BV131,1)="",0,IFERROR(IF(INDEX($BR$4:$BR$503,BW131,1)="es",COUNTIF($BV$4:$BV$503,BW131),0),0)+IF(ISNUMBER(BV131),SUMIFS($CH$4:$CH$503,$BV$4:$BV$503,"&lt;&gt;"&amp;BV131,$BW$4:$BW$503,BV131),0)),0)),0),0)</f>
        <v>0</v>
      </c>
      <c r="CG131" s="193"/>
      <c r="CH131" s="193"/>
      <c r="CI131" s="193"/>
      <c r="CJ131" s="193"/>
      <c r="CK131" s="201">
        <f t="shared" si="182"/>
        <v>1</v>
      </c>
      <c r="CL131" s="193"/>
      <c r="CM131" s="193"/>
      <c r="CN131" s="193"/>
      <c r="CO131" s="193"/>
      <c r="CP131" s="193"/>
      <c r="CQ131" s="193"/>
      <c r="CR131" s="193"/>
      <c r="CT131" s="193"/>
      <c r="CU131" s="193"/>
      <c r="CV131" s="193"/>
      <c r="CW131" s="208"/>
      <c r="CX131" s="208"/>
      <c r="CY131" s="208"/>
      <c r="CZ131" s="208"/>
      <c r="DA131" s="193"/>
      <c r="DC131" s="133" t="str">
        <f>IF(MAX($DC$3:DC130)&lt;$I$2,MAX($DC$3:DC130)+1,"")</f>
        <v/>
      </c>
      <c r="DD131" s="131" t="str">
        <f t="shared" si="224"/>
        <v/>
      </c>
      <c r="DE131" s="131" t="str">
        <f t="shared" si="225"/>
        <v/>
      </c>
      <c r="DF131" s="134" t="str">
        <f t="shared" si="226"/>
        <v/>
      </c>
      <c r="DG131" s="132" t="str">
        <f t="shared" si="227"/>
        <v/>
      </c>
      <c r="DL131" s="107" t="str">
        <f>IF(DM131&lt;&gt;"",MAX($DL$3:DL130)+1,"")</f>
        <v/>
      </c>
      <c r="DM131" s="107" t="str">
        <f>IF(OR(INDEX(Photos!$B$3:$B$502,ROW(DM131)-ROW($DM$3),1)="", ISNUMBER(MATCH(INDEX(Photos!$B$3:$B$502,ROW(DM131)-ROW($DM$3),1),$BJ$4:$BJ$503,0))),"",INDEX(Photos!$B$3:$B$502,ROW(DM131)-ROW($DM$3),1) )</f>
        <v/>
      </c>
      <c r="DN131" s="107" t="str">
        <f t="shared" si="180"/>
        <v/>
      </c>
      <c r="DS131" s="112"/>
      <c r="DT131" s="112"/>
      <c r="DU131" s="111"/>
      <c r="DV131" s="111"/>
      <c r="DW131" s="145"/>
      <c r="DX131" s="111"/>
      <c r="DY131" s="111"/>
      <c r="DZ131" s="111"/>
      <c r="EA131" s="111"/>
      <c r="EB131" s="111"/>
    </row>
    <row r="132" spans="2:132" x14ac:dyDescent="0.25">
      <c r="B132" s="117" t="str">
        <f>IF(P132&lt;&gt;"",MAX(B$3:$B131)+1,"")</f>
        <v/>
      </c>
      <c r="C132" s="141" t="str">
        <f>IF(D132&lt;&gt;"",MAX(C$3:$C131)+1,"")</f>
        <v/>
      </c>
      <c r="D132" s="115" t="str">
        <f>IF(LEN(Q132)&gt;1,IF(ISNUMBER(MATCH(Q132&amp;" ─ "&amp;P132, $D$2:D131,0)),"",P132&amp;" ─ "&amp;Q132),"")</f>
        <v/>
      </c>
      <c r="E132" s="117" t="str">
        <f>IF(F132&lt;&gt;"",MAX($E$3:E131)+1,"")</f>
        <v/>
      </c>
      <c r="F132" s="116" t="str">
        <f>IF(LEN(T132)&gt;1,IF(ISNUMBER(MATCH(T132&amp;" ─ "&amp;P132, $F$2:F131,0)),"",P132&amp;" ─ "&amp;T132),"")</f>
        <v/>
      </c>
      <c r="G132" s="93">
        <v>129</v>
      </c>
      <c r="H132" s="118" t="str">
        <f t="shared" si="239"/>
        <v/>
      </c>
      <c r="I132" s="119" t="str">
        <f>IF(ISNUMBER(SEARCH("─",H132,1)),MAX($I$3:I131)+1,"")</f>
        <v/>
      </c>
      <c r="M132" s="192" t="str">
        <f t="shared" si="183"/>
        <v/>
      </c>
      <c r="N132" s="142" t="str">
        <f t="shared" si="184"/>
        <v/>
      </c>
      <c r="O132" s="102" t="str">
        <f>IF(P132="","",MAX($O$3:O131)+1)</f>
        <v/>
      </c>
      <c r="P132" s="103" t="str">
        <f>IF(LEN(INDEX(Dashboard!B$6:B$505,ROW(P132)-ROW(P$3),1))&lt;=1,"",TRIM(INDEX(Dashboard!B$6:B$505,ROW(P132)-ROW(P$3),1)))</f>
        <v/>
      </c>
      <c r="Q132" s="104" t="str">
        <f t="shared" si="185"/>
        <v/>
      </c>
      <c r="R132" s="104" t="str">
        <f>IF(LEN(INDEX(Dashboard!D$6:D$505,ROW(R132)-ROW(R$3),1))&lt;=1,"",INDEX(Dashboard!D$6:D$505,ROW(R132)-ROW(R$3),1))</f>
        <v/>
      </c>
      <c r="S132" s="104" t="str">
        <f>IF(LEN(INDEX(Dashboard!E$6:E$505,ROW(S132)-ROW(S$3),1))&lt;=1,"",INDEX(Dashboard!E$6:E$505,ROW(S132)-ROW(S$3),1))</f>
        <v/>
      </c>
      <c r="T132" s="104" t="str">
        <f t="shared" si="186"/>
        <v/>
      </c>
      <c r="U132" s="104" t="str">
        <f t="shared" si="187"/>
        <v/>
      </c>
      <c r="V132" s="104" t="str">
        <f t="shared" si="188"/>
        <v/>
      </c>
      <c r="W132" s="106" t="str">
        <f t="shared" si="181"/>
        <v/>
      </c>
      <c r="X132" s="106" t="str">
        <f t="shared" si="189"/>
        <v/>
      </c>
      <c r="Y132" s="106" t="str">
        <f t="shared" si="190"/>
        <v/>
      </c>
      <c r="Z132" s="106" t="str">
        <f t="shared" si="191"/>
        <v/>
      </c>
      <c r="AA132" s="106" t="str">
        <f t="shared" si="192"/>
        <v/>
      </c>
      <c r="AB132" s="106" t="str">
        <f t="shared" si="193"/>
        <v/>
      </c>
      <c r="AC132" s="106" t="str">
        <f t="shared" si="194"/>
        <v/>
      </c>
      <c r="AD132" s="106" t="str">
        <f t="shared" si="195"/>
        <v/>
      </c>
      <c r="AE132" s="106" t="str">
        <f t="shared" si="196"/>
        <v/>
      </c>
      <c r="AF132" s="106" t="str">
        <f t="shared" si="197"/>
        <v/>
      </c>
      <c r="AG132" s="106" t="str">
        <f t="shared" si="198"/>
        <v/>
      </c>
      <c r="AH132" s="106" t="str">
        <f t="shared" si="199"/>
        <v/>
      </c>
      <c r="AI132" s="106" t="str">
        <f t="shared" si="200"/>
        <v/>
      </c>
      <c r="AJ132" s="106" t="str">
        <f t="shared" si="201"/>
        <v/>
      </c>
      <c r="AK132" s="106" t="str">
        <f t="shared" si="202"/>
        <v/>
      </c>
      <c r="AL132" s="106" t="str">
        <f t="shared" si="203"/>
        <v/>
      </c>
      <c r="AM132" s="106" t="str">
        <f t="shared" si="204"/>
        <v/>
      </c>
      <c r="AN132" s="106" t="str">
        <f t="shared" si="205"/>
        <v/>
      </c>
      <c r="AO132" s="106" t="str">
        <f t="shared" si="206"/>
        <v/>
      </c>
      <c r="AP132" s="106" t="str">
        <f t="shared" si="207"/>
        <v/>
      </c>
      <c r="AQ132" s="106" t="str">
        <f t="shared" si="208"/>
        <v/>
      </c>
      <c r="AR132" s="106" t="str">
        <f t="shared" si="209"/>
        <v/>
      </c>
      <c r="AS132" s="106" t="str">
        <f t="shared" si="210"/>
        <v/>
      </c>
      <c r="AT132" s="106" t="str">
        <f t="shared" si="211"/>
        <v/>
      </c>
      <c r="AU132" s="106" t="str">
        <f t="shared" si="212"/>
        <v/>
      </c>
      <c r="AV132" s="106" t="str">
        <f t="shared" si="213"/>
        <v/>
      </c>
      <c r="AW132" s="106" t="str">
        <f t="shared" si="214"/>
        <v/>
      </c>
      <c r="AX132" s="106" t="str">
        <f t="shared" si="215"/>
        <v/>
      </c>
      <c r="AY132" s="106" t="str">
        <f t="shared" si="216"/>
        <v/>
      </c>
      <c r="AZ132" s="106" t="str">
        <f t="shared" si="217"/>
        <v/>
      </c>
      <c r="BA132" s="106" t="str">
        <f t="shared" si="218"/>
        <v/>
      </c>
      <c r="BB132" s="106" t="str">
        <f t="shared" si="219"/>
        <v/>
      </c>
      <c r="BC132" s="106" t="str">
        <f t="shared" si="220"/>
        <v/>
      </c>
      <c r="BD132" s="180" t="str">
        <f>IF(OR(P132="",BA132=""),"",IF(BB132="",MAX($BA$4:$BA$503)-BA132+1-COUNTIF($BA$4:BA132,BA132)/1000,INDEX($BD$4:$BD$503,BC132,1)-COUNTIF($BA$4:BA132,BA132)/1000000))</f>
        <v/>
      </c>
      <c r="BE132" s="181" t="str">
        <f t="shared" si="221"/>
        <v/>
      </c>
      <c r="BF132" s="181" t="str">
        <f>IFERROR(IF(BB132="",BD132-BE132*100,INDEX($BF$4:$BF$503,BC132,1)-COUNTIF($BA$4:BA132,BA132)/1000000),"")</f>
        <v/>
      </c>
      <c r="BG132" s="179" t="str">
        <f t="shared" si="222"/>
        <v/>
      </c>
      <c r="BI132" s="120" t="str">
        <f t="shared" si="228"/>
        <v/>
      </c>
      <c r="BJ132" s="121" t="str">
        <f t="shared" si="229"/>
        <v/>
      </c>
      <c r="BK132" s="122" t="str">
        <f t="shared" si="230"/>
        <v/>
      </c>
      <c r="BL132" s="122" t="str">
        <f t="shared" si="231"/>
        <v/>
      </c>
      <c r="BM132" s="122" t="str">
        <f t="shared" si="232"/>
        <v/>
      </c>
      <c r="BN132" s="122" t="str">
        <f t="shared" si="233"/>
        <v/>
      </c>
      <c r="BO132" s="122" t="str">
        <f t="shared" si="234"/>
        <v/>
      </c>
      <c r="BP132" s="123" t="str">
        <f t="shared" si="235"/>
        <v/>
      </c>
      <c r="BQ132" s="122" t="str">
        <f t="shared" si="236"/>
        <v/>
      </c>
      <c r="BR132" s="123" t="str">
        <f t="shared" si="237"/>
        <v/>
      </c>
      <c r="BS132" s="123" t="str">
        <f t="shared" si="238"/>
        <v/>
      </c>
      <c r="BU132" s="198" t="str">
        <f t="shared" si="223"/>
        <v>xxx</v>
      </c>
      <c r="BV132" s="193"/>
      <c r="BW132" s="193"/>
      <c r="BX132" s="193"/>
      <c r="BY132" s="193"/>
      <c r="BZ132" s="193"/>
      <c r="CA132" s="193"/>
      <c r="CB132" s="193"/>
      <c r="CC132" s="194"/>
      <c r="CD132" s="194"/>
      <c r="CE132" s="193"/>
      <c r="CF132" s="201">
        <f>IFERROR(IF(ISNUMBER(BV132), IF(ISNUMBER(MATCH(BV132,$BV$4:BV131,0)),INDEX($CF$4:CF131, MATCH(BV132,$BV$4:BV131,0),1),IF(AND(BR132="",INDEX($BR$4:$BR$503,BV132,1)=""),
IF(INDEX($BL$4:$BL$503,BV132,1)="",0,IFERROR(IF(INDEX($BR$4:$BR$503,BW132,1)="es",COUNTIF($BV$4:$BV$503,BW132),0),0)+IF(ISNUMBER(BV132),SUMIFS($CH$4:$CH$503,$BV$4:$BV$503,"&lt;&gt;"&amp;BV132,$BW$4:$BW$503,BV132),0)),0)),0),0)</f>
        <v>0</v>
      </c>
      <c r="CG132" s="193"/>
      <c r="CH132" s="193"/>
      <c r="CI132" s="193"/>
      <c r="CJ132" s="193"/>
      <c r="CK132" s="201">
        <f t="shared" si="182"/>
        <v>1</v>
      </c>
      <c r="CL132" s="193"/>
      <c r="CM132" s="193"/>
      <c r="CN132" s="193"/>
      <c r="CO132" s="193"/>
      <c r="CP132" s="193"/>
      <c r="CQ132" s="193"/>
      <c r="CR132" s="193"/>
      <c r="CT132" s="193"/>
      <c r="CU132" s="193"/>
      <c r="CV132" s="193"/>
      <c r="CW132" s="208"/>
      <c r="CX132" s="208"/>
      <c r="CY132" s="208"/>
      <c r="CZ132" s="208"/>
      <c r="DA132" s="193"/>
      <c r="DC132" s="133" t="str">
        <f>IF(MAX($DC$3:DC131)&lt;$I$2,MAX($DC$3:DC131)+1,"")</f>
        <v/>
      </c>
      <c r="DD132" s="131" t="str">
        <f t="shared" si="224"/>
        <v/>
      </c>
      <c r="DE132" s="131" t="str">
        <f t="shared" si="225"/>
        <v/>
      </c>
      <c r="DF132" s="134" t="str">
        <f t="shared" si="226"/>
        <v/>
      </c>
      <c r="DG132" s="132" t="str">
        <f t="shared" si="227"/>
        <v/>
      </c>
      <c r="DL132" s="107" t="str">
        <f>IF(DM132&lt;&gt;"",MAX($DL$3:DL131)+1,"")</f>
        <v/>
      </c>
      <c r="DM132" s="107" t="str">
        <f>IF(OR(INDEX(Photos!$B$3:$B$502,ROW(DM132)-ROW($DM$3),1)="", ISNUMBER(MATCH(INDEX(Photos!$B$3:$B$502,ROW(DM132)-ROW($DM$3),1),$BJ$4:$BJ$503,0))),"",INDEX(Photos!$B$3:$B$502,ROW(DM132)-ROW($DM$3),1) )</f>
        <v/>
      </c>
      <c r="DN132" s="107" t="str">
        <f t="shared" ref="DN132:DN195" si="240">IFERROR(IF(BI132&lt;&gt;"",BJ132,INDEX($DM$4:$DM$503,MATCH(ROW(DN132)-ROW($DN$3)-MAX($BI$4:$BI$503),$DL$4:$DL$503,0),1)),"")</f>
        <v/>
      </c>
      <c r="DS132" s="112"/>
      <c r="DT132" s="112"/>
      <c r="DU132" s="111"/>
      <c r="DV132" s="111"/>
      <c r="DW132" s="145"/>
      <c r="DX132" s="111"/>
      <c r="DY132" s="111"/>
      <c r="DZ132" s="111"/>
      <c r="EA132" s="111"/>
      <c r="EB132" s="111"/>
    </row>
    <row r="133" spans="2:132" x14ac:dyDescent="0.25">
      <c r="B133" s="117" t="str">
        <f>IF(P133&lt;&gt;"",MAX(B$3:$B132)+1,"")</f>
        <v/>
      </c>
      <c r="C133" s="141" t="str">
        <f>IF(D133&lt;&gt;"",MAX(C$3:$C132)+1,"")</f>
        <v/>
      </c>
      <c r="D133" s="115" t="str">
        <f>IF(LEN(Q133)&gt;1,IF(ISNUMBER(MATCH(Q133&amp;" ─ "&amp;P133, $D$2:D132,0)),"",P133&amp;" ─ "&amp;Q133),"")</f>
        <v/>
      </c>
      <c r="E133" s="117" t="str">
        <f>IF(F133&lt;&gt;"",MAX($E$3:E132)+1,"")</f>
        <v/>
      </c>
      <c r="F133" s="116" t="str">
        <f>IF(LEN(T133)&gt;1,IF(ISNUMBER(MATCH(T133&amp;" ─ "&amp;P133, $F$2:F132,0)),"",P133&amp;" ─ "&amp;T133),"")</f>
        <v/>
      </c>
      <c r="G133" s="93">
        <v>130</v>
      </c>
      <c r="H133" s="118" t="str">
        <f t="shared" si="239"/>
        <v/>
      </c>
      <c r="I133" s="119" t="str">
        <f>IF(ISNUMBER(SEARCH("─",H133,1)),MAX($I$3:I132)+1,"")</f>
        <v/>
      </c>
      <c r="M133" s="192" t="str">
        <f t="shared" si="183"/>
        <v/>
      </c>
      <c r="N133" s="142" t="str">
        <f t="shared" si="184"/>
        <v/>
      </c>
      <c r="O133" s="102" t="str">
        <f>IF(P133="","",MAX($O$3:O132)+1)</f>
        <v/>
      </c>
      <c r="P133" s="103" t="str">
        <f>IF(LEN(INDEX(Dashboard!B$6:B$505,ROW(P133)-ROW(P$3),1))&lt;=1,"",TRIM(INDEX(Dashboard!B$6:B$505,ROW(P133)-ROW(P$3),1)))</f>
        <v/>
      </c>
      <c r="Q133" s="104" t="str">
        <f t="shared" si="185"/>
        <v/>
      </c>
      <c r="R133" s="104" t="str">
        <f>IF(LEN(INDEX(Dashboard!D$6:D$505,ROW(R133)-ROW(R$3),1))&lt;=1,"",INDEX(Dashboard!D$6:D$505,ROW(R133)-ROW(R$3),1))</f>
        <v/>
      </c>
      <c r="S133" s="104" t="str">
        <f>IF(LEN(INDEX(Dashboard!E$6:E$505,ROW(S133)-ROW(S$3),1))&lt;=1,"",INDEX(Dashboard!E$6:E$505,ROW(S133)-ROW(S$3),1))</f>
        <v/>
      </c>
      <c r="T133" s="104" t="str">
        <f t="shared" si="186"/>
        <v/>
      </c>
      <c r="U133" s="104" t="str">
        <f t="shared" si="187"/>
        <v/>
      </c>
      <c r="V133" s="104" t="str">
        <f t="shared" si="188"/>
        <v/>
      </c>
      <c r="W133" s="106" t="str">
        <f t="shared" ref="W133:W196" si="241">IF(O133&lt;&gt;"",
IF(ISNUMBER(INDEX($W$4:$W$503,MATCH(P133,$U$4:$U$503,0),1)),INDEX($W$4:$W$503,MATCH(P133,$U$4:$U$503,0),1)-1,
IF(ISNUMBER(INDEX($W$4:$W$503,MATCH(P133,$V$4:$V$503,0),1)),INDEX($W$4:$W$503,MATCH(P133,$V$4:$V$503,0),1)-1,
"")),"")</f>
        <v/>
      </c>
      <c r="X133" s="106" t="str">
        <f t="shared" si="189"/>
        <v/>
      </c>
      <c r="Y133" s="106" t="str">
        <f t="shared" si="190"/>
        <v/>
      </c>
      <c r="Z133" s="106" t="str">
        <f t="shared" si="191"/>
        <v/>
      </c>
      <c r="AA133" s="106" t="str">
        <f t="shared" si="192"/>
        <v/>
      </c>
      <c r="AB133" s="106" t="str">
        <f t="shared" si="193"/>
        <v/>
      </c>
      <c r="AC133" s="106" t="str">
        <f t="shared" si="194"/>
        <v/>
      </c>
      <c r="AD133" s="106" t="str">
        <f t="shared" si="195"/>
        <v/>
      </c>
      <c r="AE133" s="106" t="str">
        <f t="shared" si="196"/>
        <v/>
      </c>
      <c r="AF133" s="106" t="str">
        <f t="shared" si="197"/>
        <v/>
      </c>
      <c r="AG133" s="106" t="str">
        <f t="shared" si="198"/>
        <v/>
      </c>
      <c r="AH133" s="106" t="str">
        <f t="shared" si="199"/>
        <v/>
      </c>
      <c r="AI133" s="106" t="str">
        <f t="shared" si="200"/>
        <v/>
      </c>
      <c r="AJ133" s="106" t="str">
        <f t="shared" si="201"/>
        <v/>
      </c>
      <c r="AK133" s="106" t="str">
        <f t="shared" si="202"/>
        <v/>
      </c>
      <c r="AL133" s="106" t="str">
        <f t="shared" si="203"/>
        <v/>
      </c>
      <c r="AM133" s="106" t="str">
        <f t="shared" si="204"/>
        <v/>
      </c>
      <c r="AN133" s="106" t="str">
        <f t="shared" si="205"/>
        <v/>
      </c>
      <c r="AO133" s="106" t="str">
        <f t="shared" si="206"/>
        <v/>
      </c>
      <c r="AP133" s="106" t="str">
        <f t="shared" si="207"/>
        <v/>
      </c>
      <c r="AQ133" s="106" t="str">
        <f t="shared" si="208"/>
        <v/>
      </c>
      <c r="AR133" s="106" t="str">
        <f t="shared" si="209"/>
        <v/>
      </c>
      <c r="AS133" s="106" t="str">
        <f t="shared" si="210"/>
        <v/>
      </c>
      <c r="AT133" s="106" t="str">
        <f t="shared" si="211"/>
        <v/>
      </c>
      <c r="AU133" s="106" t="str">
        <f t="shared" si="212"/>
        <v/>
      </c>
      <c r="AV133" s="106" t="str">
        <f t="shared" si="213"/>
        <v/>
      </c>
      <c r="AW133" s="106" t="str">
        <f t="shared" si="214"/>
        <v/>
      </c>
      <c r="AX133" s="106" t="str">
        <f t="shared" si="215"/>
        <v/>
      </c>
      <c r="AY133" s="106" t="str">
        <f t="shared" si="216"/>
        <v/>
      </c>
      <c r="AZ133" s="106" t="str">
        <f t="shared" si="217"/>
        <v/>
      </c>
      <c r="BA133" s="106" t="str">
        <f t="shared" si="218"/>
        <v/>
      </c>
      <c r="BB133" s="106" t="str">
        <f t="shared" si="219"/>
        <v/>
      </c>
      <c r="BC133" s="106" t="str">
        <f t="shared" si="220"/>
        <v/>
      </c>
      <c r="BD133" s="180" t="str">
        <f>IF(OR(P133="",BA133=""),"",IF(BB133="",MAX($BA$4:$BA$503)-BA133+1-COUNTIF($BA$4:BA133,BA133)/1000,INDEX($BD$4:$BD$503,BC133,1)-COUNTIF($BA$4:BA133,BA133)/1000000))</f>
        <v/>
      </c>
      <c r="BE133" s="181" t="str">
        <f t="shared" si="221"/>
        <v/>
      </c>
      <c r="BF133" s="181" t="str">
        <f>IFERROR(IF(BB133="",BD133-BE133*100,INDEX($BF$4:$BF$503,BC133,1)-COUNTIF($BA$4:BA133,BA133)/1000000),"")</f>
        <v/>
      </c>
      <c r="BG133" s="179" t="str">
        <f t="shared" si="222"/>
        <v/>
      </c>
      <c r="BI133" s="120" t="str">
        <f t="shared" si="228"/>
        <v/>
      </c>
      <c r="BJ133" s="121" t="str">
        <f t="shared" si="229"/>
        <v/>
      </c>
      <c r="BK133" s="122" t="str">
        <f t="shared" si="230"/>
        <v/>
      </c>
      <c r="BL133" s="122" t="str">
        <f t="shared" si="231"/>
        <v/>
      </c>
      <c r="BM133" s="122" t="str">
        <f t="shared" si="232"/>
        <v/>
      </c>
      <c r="BN133" s="122" t="str">
        <f t="shared" si="233"/>
        <v/>
      </c>
      <c r="BO133" s="122" t="str">
        <f t="shared" si="234"/>
        <v/>
      </c>
      <c r="BP133" s="123" t="str">
        <f t="shared" si="235"/>
        <v/>
      </c>
      <c r="BQ133" s="122" t="str">
        <f t="shared" si="236"/>
        <v/>
      </c>
      <c r="BR133" s="123" t="str">
        <f t="shared" si="237"/>
        <v/>
      </c>
      <c r="BS133" s="123" t="str">
        <f t="shared" si="238"/>
        <v/>
      </c>
      <c r="BU133" s="198" t="str">
        <f t="shared" si="223"/>
        <v>xxx</v>
      </c>
      <c r="BV133" s="193"/>
      <c r="BW133" s="193"/>
      <c r="BX133" s="193"/>
      <c r="BY133" s="193"/>
      <c r="BZ133" s="193"/>
      <c r="CA133" s="193"/>
      <c r="CB133" s="193"/>
      <c r="CC133" s="194"/>
      <c r="CD133" s="194"/>
      <c r="CE133" s="193"/>
      <c r="CF133" s="201">
        <f>IFERROR(IF(ISNUMBER(BV133), IF(ISNUMBER(MATCH(BV133,$BV$4:BV132,0)),INDEX($CF$4:CF132, MATCH(BV133,$BV$4:BV132,0),1),IF(AND(BR133="",INDEX($BR$4:$BR$503,BV133,1)=""),
IF(INDEX($BL$4:$BL$503,BV133,1)="",0,IFERROR(IF(INDEX($BR$4:$BR$503,BW133,1)="es",COUNTIF($BV$4:$BV$503,BW133),0),0)+IF(ISNUMBER(BV133),SUMIFS($CH$4:$CH$503,$BV$4:$BV$503,"&lt;&gt;"&amp;BV133,$BW$4:$BW$503,BV133),0)),0)),0),0)</f>
        <v>0</v>
      </c>
      <c r="CG133" s="193"/>
      <c r="CH133" s="193"/>
      <c r="CI133" s="193"/>
      <c r="CJ133" s="193"/>
      <c r="CK133" s="201">
        <f t="shared" ref="CK133:CK196" si="242">IF(BR133&lt;&gt;"",0,IF(IF(AND(BR134="s",BN134&lt;&gt;""),BN134&lt;&gt;BN133,FALSE),1,IF(BQ133="",1,IF(SUMIF($BQ$4:$BQ$503,BQ133,$BZ$4:$BZ$503)=0,0,1))))</f>
        <v>1</v>
      </c>
      <c r="CL133" s="193"/>
      <c r="CM133" s="193"/>
      <c r="CN133" s="193"/>
      <c r="CO133" s="193"/>
      <c r="CP133" s="193"/>
      <c r="CQ133" s="193"/>
      <c r="CR133" s="193"/>
      <c r="CT133" s="193"/>
      <c r="CU133" s="193"/>
      <c r="CV133" s="193"/>
      <c r="CW133" s="208"/>
      <c r="CX133" s="208"/>
      <c r="CY133" s="208"/>
      <c r="CZ133" s="208"/>
      <c r="DA133" s="193"/>
      <c r="DC133" s="133" t="str">
        <f>IF(MAX($DC$3:DC132)&lt;$I$2,MAX($DC$3:DC132)+1,"")</f>
        <v/>
      </c>
      <c r="DD133" s="131" t="str">
        <f t="shared" si="224"/>
        <v/>
      </c>
      <c r="DE133" s="131" t="str">
        <f t="shared" si="225"/>
        <v/>
      </c>
      <c r="DF133" s="134" t="str">
        <f t="shared" si="226"/>
        <v/>
      </c>
      <c r="DG133" s="132" t="str">
        <f t="shared" si="227"/>
        <v/>
      </c>
      <c r="DL133" s="107" t="str">
        <f>IF(DM133&lt;&gt;"",MAX($DL$3:DL132)+1,"")</f>
        <v/>
      </c>
      <c r="DM133" s="107" t="str">
        <f>IF(OR(INDEX(Photos!$B$3:$B$502,ROW(DM133)-ROW($DM$3),1)="", ISNUMBER(MATCH(INDEX(Photos!$B$3:$B$502,ROW(DM133)-ROW($DM$3),1),$BJ$4:$BJ$503,0))),"",INDEX(Photos!$B$3:$B$502,ROW(DM133)-ROW($DM$3),1) )</f>
        <v/>
      </c>
      <c r="DN133" s="107" t="str">
        <f t="shared" si="240"/>
        <v/>
      </c>
      <c r="DS133" s="112"/>
      <c r="DT133" s="112"/>
      <c r="DU133" s="111"/>
      <c r="DV133" s="111"/>
      <c r="DW133" s="145"/>
      <c r="DX133" s="111"/>
      <c r="DY133" s="111"/>
      <c r="DZ133" s="111"/>
      <c r="EA133" s="111"/>
      <c r="EB133" s="111"/>
    </row>
    <row r="134" spans="2:132" x14ac:dyDescent="0.25">
      <c r="B134" s="117" t="str">
        <f>IF(P134&lt;&gt;"",MAX(B$3:$B133)+1,"")</f>
        <v/>
      </c>
      <c r="C134" s="141" t="str">
        <f>IF(D134&lt;&gt;"",MAX(C$3:$C133)+1,"")</f>
        <v/>
      </c>
      <c r="D134" s="115" t="str">
        <f>IF(LEN(Q134)&gt;1,IF(ISNUMBER(MATCH(Q134&amp;" ─ "&amp;P134, $D$2:D133,0)),"",P134&amp;" ─ "&amp;Q134),"")</f>
        <v/>
      </c>
      <c r="E134" s="117" t="str">
        <f>IF(F134&lt;&gt;"",MAX($E$3:E133)+1,"")</f>
        <v/>
      </c>
      <c r="F134" s="116" t="str">
        <f>IF(LEN(T134)&gt;1,IF(ISNUMBER(MATCH(T134&amp;" ─ "&amp;P134, $F$2:F133,0)),"",P134&amp;" ─ "&amp;T134),"")</f>
        <v/>
      </c>
      <c r="G134" s="93">
        <v>131</v>
      </c>
      <c r="H134" s="118" t="str">
        <f t="shared" si="239"/>
        <v/>
      </c>
      <c r="I134" s="119" t="str">
        <f>IF(ISNUMBER(SEARCH("─",H134,1)),MAX($I$3:I133)+1,"")</f>
        <v/>
      </c>
      <c r="M134" s="192" t="str">
        <f t="shared" ref="M134:M197" si="243">IF(P134="","",IF(AND(ISNUMBER(MATCH(P134,$K$4:$K$503,0)),K134=""),INDEX($P$4:$P$503,MATCH(P134,$K$4:$K$503,0),1),""))</f>
        <v/>
      </c>
      <c r="N134" s="142" t="str">
        <f t="shared" ref="N134:N197" si="244">IF(P134="","",IF(AND(ISNUMBER(MATCH(P134,$L$4:$L$503,0)),L134=""),INDEX($P$4:$P$503,MATCH(P134,$L$4:$L$503,0),1),""))</f>
        <v/>
      </c>
      <c r="O134" s="102" t="str">
        <f>IF(P134="","",MAX($O$3:O133)+1)</f>
        <v/>
      </c>
      <c r="P134" s="103" t="str">
        <f>IF(LEN(INDEX(Dashboard!B$6:B$505,ROW(P134)-ROW(P$3),1))&lt;=1,"",TRIM(INDEX(Dashboard!B$6:B$505,ROW(P134)-ROW(P$3),1)))</f>
        <v/>
      </c>
      <c r="Q134" s="104" t="str">
        <f t="shared" ref="Q134:Q197" si="245">IF(K134="",M134,K134)</f>
        <v/>
      </c>
      <c r="R134" s="104" t="str">
        <f>IF(LEN(INDEX(Dashboard!D$6:D$505,ROW(R134)-ROW(R$3),1))&lt;=1,"",INDEX(Dashboard!D$6:D$505,ROW(R134)-ROW(R$3),1))</f>
        <v/>
      </c>
      <c r="S134" s="104" t="str">
        <f>IF(LEN(INDEX(Dashboard!E$6:E$505,ROW(S134)-ROW(S$3),1))&lt;=1,"",INDEX(Dashboard!E$6:E$505,ROW(S134)-ROW(S$3),1))</f>
        <v/>
      </c>
      <c r="T134" s="104" t="str">
        <f t="shared" ref="T134:T197" si="246">IF(L134="",N134,L134)</f>
        <v/>
      </c>
      <c r="U134" s="104" t="str">
        <f t="shared" ref="U134:U197" si="247">IF(LEN(R134)&gt;1,IF(ISNUMBER(SEARCH("─",R134,1)),TRIM(LEFT(R134,SEARCH("─",R134,1)-1)), TRIM(R134)),"")</f>
        <v/>
      </c>
      <c r="V134" s="104" t="str">
        <f t="shared" ref="V134:V197" si="248">IF(LEN(R134)&gt;1,IF(ISNUMBER(SEARCH("─",R134,1)),TRIM(RIGHT(R134,LEN(R134)-SEARCH("─",R134,1))), ""),"")</f>
        <v/>
      </c>
      <c r="W134" s="106" t="str">
        <f t="shared" si="241"/>
        <v/>
      </c>
      <c r="X134" s="106" t="str">
        <f t="shared" ref="X134:X197" si="249">IF(O134&lt;&gt;"",
IF(ISNUMBER(INDEX($X$4:$X$503,MATCH(U134,$P$4:$P$503,0),1)),INDEX($X$4:$X$503,MATCH(U134,$P$4:$P$503,0),1)+1,
IF(ISNUMBER(INDEX($X$4:$X$503,MATCH(V134,$P$4:$P$503,0),1)),INDEX($X$4:$X$503,MATCH(V134,$P$4:$P$503,0),1)+1,
"")),"")</f>
        <v/>
      </c>
      <c r="Y134" s="106" t="str">
        <f t="shared" ref="Y134:Y197" si="250">IF(LEN(P134)&gt;1,IFERROR(IF(Q134&lt;&gt;"",INDEX($X$4:$X$503,MATCH(P134,$Q$4:$Q$503,0),1),IF(T134&lt;&gt;"",INDEX($X$4:$X$503,MATCH(P134,$T$4:$T$503,0),1),"")),""),"")</f>
        <v/>
      </c>
      <c r="Z134" s="106" t="str">
        <f t="shared" ref="Z134:Z197" si="251">IF(OR(ISNUMBER(W134),ISNUMBER(X134),ISNUMBER(Y134)),MIN(W134:Y134),"")</f>
        <v/>
      </c>
      <c r="AA134" s="106" t="str">
        <f t="shared" ref="AA134:AA197" si="252">IF(LEN(P134)&gt;1,IFERROR(INDEX($Z$4:$Z$503,MATCH(P134,$U$4:$U$503,0),1)-1,""),"")</f>
        <v/>
      </c>
      <c r="AB134" s="106" t="str">
        <f t="shared" ref="AB134:AB197" si="253">IF(OR(ISNUMBER(Z134),ISNUMBER(AA134)),MIN(Z134:AA134),"")</f>
        <v/>
      </c>
      <c r="AC134" s="106" t="str">
        <f t="shared" ref="AC134:AC197" si="254">IF(LEN(P134)&gt;1,IFERROR(IF(Q134&lt;&gt;"",INDEX($AB$4:$AB$503,MATCH(P134,$Q$4:$Q$503,0),1),IF(T134&lt;&gt;"",INDEX($AB$4:$AB$503,MATCH(P134,$T$4:$T$503,0),1),"")),""),"")</f>
        <v/>
      </c>
      <c r="AD134" s="106" t="str">
        <f t="shared" ref="AD134:AD197" si="255">IF(OR(ISNUMBER(AB134),ISNUMBER(AC134)),MIN(AB134:AC134),"")</f>
        <v/>
      </c>
      <c r="AE134" s="106" t="str">
        <f t="shared" ref="AE134:AE197" si="256">IF(LEN(U134)&gt;1,IFERROR(INDEX($AD$4:$AD$503,MATCH(U134,$P$4:$P$503,0),1)+1,IFERROR(INDEX($AD$4:$AD$503,MATCH(V134,$P$4:$P$503,0),1)+1,"")),"")</f>
        <v/>
      </c>
      <c r="AF134" s="106" t="str">
        <f t="shared" ref="AF134:AF197" si="257">IF(OR(ISNUMBER(AD134),ISNUMBER(AE134)),MIN(AD134:AE134),"")</f>
        <v/>
      </c>
      <c r="AG134" s="106" t="str">
        <f t="shared" ref="AG134:AG197" si="258">IF(LEN(P134)&gt;1,IFERROR(IF(Q134&lt;&gt;"",INDEX($AF$4:$AF$503,MATCH(P134,$Q$4:$Q$503,0),1),IF(T134&lt;&gt;"",INDEX($AF$4:$AF$503,MATCH(P134,$T$4:$T$503,0),1),"")),""),"")</f>
        <v/>
      </c>
      <c r="AH134" s="106" t="str">
        <f t="shared" ref="AH134:AH197" si="259">IF(OR(ISNUMBER(AF134),ISNUMBER(AG134)),MIN(AF134:AG134),"")</f>
        <v/>
      </c>
      <c r="AI134" s="106" t="str">
        <f t="shared" ref="AI134:AI197" si="260">IF(LEN(P134)&gt;1,IFERROR(INDEX($AH$4:$AH$503,MATCH(P134,$U$4:$U$503,0),1)-1,""),"")</f>
        <v/>
      </c>
      <c r="AJ134" s="106" t="str">
        <f t="shared" ref="AJ134:AJ197" si="261">IF(OR(ISNUMBER(AH134),ISNUMBER(AI134)),MIN(AH134:AI134),"")</f>
        <v/>
      </c>
      <c r="AK134" s="106" t="str">
        <f t="shared" ref="AK134:AK197" si="262">IF(LEN(U134)&gt;1,IFERROR(INDEX($AJ$4:$AJ$503,MATCH(U134,$P$4:$P$503,0),1)+1,IFERROR(INDEX($AJ$4:$AJ$503,MATCH(V134,$P$4:$P$503,0),1)+1,"")),"")</f>
        <v/>
      </c>
      <c r="AL134" s="106" t="str">
        <f t="shared" ref="AL134:AL197" si="263">IF(OR(ISNUMBER(AJ134),ISNUMBER(AK134)),MIN(AJ134:AK134),"")</f>
        <v/>
      </c>
      <c r="AM134" s="106" t="str">
        <f t="shared" ref="AM134:AM197" si="264">IF(LEN(P134)&gt;1,IFERROR(IF(Q134&lt;&gt;"",INDEX($AL$4:$AL$503,MATCH(P134,$Q$4:$Q$503,0),1),IF(T134&lt;&gt;"",INDEX($AL$4:$AL$503,MATCH(P134,$T$4:$T$503,0),1),"")),""),"")</f>
        <v/>
      </c>
      <c r="AN134" s="106" t="str">
        <f t="shared" ref="AN134:AN197" si="265">IF(OR(ISNUMBER(AL134),ISNUMBER(AM134)),MIN(AL134:AM134),"")</f>
        <v/>
      </c>
      <c r="AO134" s="106" t="str">
        <f t="shared" ref="AO134:AO197" si="266">IF(LEN(P134)&gt;1,IFERROR(INDEX($AN$4:$AN$503,MATCH(P134,$U$4:$U$503,0),1)-1,""),"")</f>
        <v/>
      </c>
      <c r="AP134" s="106" t="str">
        <f t="shared" ref="AP134:AP197" si="267">IF(OR(ISNUMBER(AN134),ISNUMBER(AO134)),MIN(AN134:AO134),"")</f>
        <v/>
      </c>
      <c r="AQ134" s="106" t="str">
        <f t="shared" ref="AQ134:AQ197" si="268">IF(LEN(U134)&gt;1,IFERROR(INDEX($AP$4:$AP$503,MATCH(U134,$P$4:$P$503,0),1)+1,IFERROR(INDEX($AP$4:$AP$503,MATCH(V134,$P$4:$P$503,0),1)+1,"")),"")</f>
        <v/>
      </c>
      <c r="AR134" s="106" t="str">
        <f t="shared" ref="AR134:AR197" si="269">IF(OR(ISNUMBER(AP134),ISNUMBER(AQ134)),MIN(AP134:AQ134),"")</f>
        <v/>
      </c>
      <c r="AS134" s="106" t="str">
        <f t="shared" ref="AS134:AS197" si="270">IF(LEN(P134)&gt;1,IFERROR(IF(Q134&lt;&gt;"",INDEX($AR$4:$AR$503,MATCH(P134,$Q$4:$Q$503,0),1),IF(T134&lt;&gt;"",INDEX($AR$4:$AR$503,MATCH(P134,$T$4:$T$503,0),1),"")),""),"")</f>
        <v/>
      </c>
      <c r="AT134" s="106" t="str">
        <f t="shared" ref="AT134:AT197" si="271">IF(OR(ISNUMBER(AR134),ISNUMBER(AS134)),MIN(AR134:AS134),"")</f>
        <v/>
      </c>
      <c r="AU134" s="106" t="str">
        <f t="shared" ref="AU134:AU197" si="272">IF(LEN(P134)&gt;1,IFERROR(INDEX($AT$4:$AT$503,MATCH(P134,$U$4:$U$503,0),1)-1,""),"")</f>
        <v/>
      </c>
      <c r="AV134" s="106" t="str">
        <f t="shared" ref="AV134:AV197" si="273">IF(OR(ISNUMBER(AT134),ISNUMBER(AU134)),MIN(AT134:AU134),"")</f>
        <v/>
      </c>
      <c r="AW134" s="106" t="str">
        <f t="shared" ref="AW134:AW197" si="274">IF(LEN(U134)&gt;1,IFERROR(INDEX($AV$4:$AV$503,MATCH(U134,$P$4:$P$503,0),1)+1,IFERROR(INDEX($AV$4:$AV$503,MATCH(V134,$P$4:$P$503,0),1)+1,"")),"")</f>
        <v/>
      </c>
      <c r="AX134" s="106" t="str">
        <f t="shared" ref="AX134:AX197" si="275">IF(OR(ISNUMBER(AV134),ISNUMBER(AW134)),MIN(AV134:AW134),"")</f>
        <v/>
      </c>
      <c r="AY134" s="106" t="str">
        <f t="shared" ref="AY134:AY197" si="276">IF(LEN(P134)&gt;1,IFERROR(IF(Q134&lt;&gt;"",INDEX($AX$4:$AX$503,MATCH(P134,$Q$4:$Q$503,0),1),IF(T134&lt;&gt;"",INDEX($AX$4:$AX$503,MATCH(P134,$T$4:$T$503,0),1),"")),""),"")</f>
        <v/>
      </c>
      <c r="AZ134" s="106" t="str">
        <f t="shared" ref="AZ134:AZ197" si="277">IF(OR(ISNUMBER(AX134),ISNUMBER(AY134)),MIN(AX134:AY134),"")</f>
        <v/>
      </c>
      <c r="BA134" s="106" t="str">
        <f t="shared" ref="BA134:BA197" si="278">IF(AZ134="","",AZ134-$BA$2)</f>
        <v/>
      </c>
      <c r="BB134" s="106" t="str">
        <f t="shared" ref="BB134:BB197" si="279">IF(AND(ISNUMBER(INDEX($W$4:$W$503,MATCH(Q134,allNames,0),1)),ISNUMBER(INDEX($W$4:$W$503,MATCH(P134,$Q$4:$Q$503,0),1)),AA134=""),"s",INDEX($X$2:$AZ$2,1,MATCH(AZ134,X134:AY134,0)))</f>
        <v/>
      </c>
      <c r="BC134" s="106" t="str">
        <f t="shared" ref="BC134:BC197" si="280">IF(BB134="","",IF(Q134&lt;&gt;"",MATCH(Q134,$P$4:$P$503,0),MATCH(T134,$P$4:$P$503,0)))</f>
        <v/>
      </c>
      <c r="BD134" s="180" t="str">
        <f>IF(OR(P134="",BA134=""),"",IF(BB134="",MAX($BA$4:$BA$503)-BA134+1-COUNTIF($BA$4:BA134,BA134)/1000,INDEX($BD$4:$BD$503,BC134,1)-COUNTIF($BA$4:BA134,BA134)/1000000))</f>
        <v/>
      </c>
      <c r="BE134" s="181" t="str">
        <f t="shared" ref="BE134:BE197" si="281">IFERROR(RANK(BD134,$BD$4:$BD$503,0),"")</f>
        <v/>
      </c>
      <c r="BF134" s="181" t="str">
        <f>IFERROR(IF(BB134="",BD134-BE134*100,INDEX($BF$4:$BF$503,BC134,1)-COUNTIF($BA$4:BA134,BA134)/1000000),"")</f>
        <v/>
      </c>
      <c r="BG134" s="179" t="str">
        <f t="shared" ref="BG134:BG197" si="282">IFERROR(RANK(BF134,$BF$4:$BF$503,0),"")</f>
        <v/>
      </c>
      <c r="BI134" s="120" t="str">
        <f t="shared" si="228"/>
        <v/>
      </c>
      <c r="BJ134" s="121" t="str">
        <f t="shared" si="229"/>
        <v/>
      </c>
      <c r="BK134" s="122" t="str">
        <f t="shared" si="230"/>
        <v/>
      </c>
      <c r="BL134" s="122" t="str">
        <f t="shared" si="231"/>
        <v/>
      </c>
      <c r="BM134" s="122" t="str">
        <f t="shared" si="232"/>
        <v/>
      </c>
      <c r="BN134" s="122" t="str">
        <f t="shared" si="233"/>
        <v/>
      </c>
      <c r="BO134" s="122" t="str">
        <f t="shared" si="234"/>
        <v/>
      </c>
      <c r="BP134" s="123" t="str">
        <f t="shared" si="235"/>
        <v/>
      </c>
      <c r="BQ134" s="122" t="str">
        <f t="shared" si="236"/>
        <v/>
      </c>
      <c r="BR134" s="123" t="str">
        <f t="shared" si="237"/>
        <v/>
      </c>
      <c r="BS134" s="123" t="str">
        <f t="shared" si="238"/>
        <v/>
      </c>
      <c r="BU134" s="198" t="str">
        <f t="shared" ref="BU134:BU197" si="283">IF(BI134="","xxx",ROW(BU134)-3)</f>
        <v>xxx</v>
      </c>
      <c r="BV134" s="193"/>
      <c r="BW134" s="193"/>
      <c r="BX134" s="193"/>
      <c r="BY134" s="193"/>
      <c r="BZ134" s="193"/>
      <c r="CA134" s="193"/>
      <c r="CB134" s="193"/>
      <c r="CC134" s="194"/>
      <c r="CD134" s="194"/>
      <c r="CE134" s="193"/>
      <c r="CF134" s="201">
        <f>IFERROR(IF(ISNUMBER(BV134), IF(ISNUMBER(MATCH(BV134,$BV$4:BV133,0)),INDEX($CF$4:CF133, MATCH(BV134,$BV$4:BV133,0),1),IF(AND(BR134="",INDEX($BR$4:$BR$503,BV134,1)=""),
IF(INDEX($BL$4:$BL$503,BV134,1)="",0,IFERROR(IF(INDEX($BR$4:$BR$503,BW134,1)="es",COUNTIF($BV$4:$BV$503,BW134),0),0)+IF(ISNUMBER(BV134),SUMIFS($CH$4:$CH$503,$BV$4:$BV$503,"&lt;&gt;"&amp;BV134,$BW$4:$BW$503,BV134),0)),0)),0),0)</f>
        <v>0</v>
      </c>
      <c r="CG134" s="193"/>
      <c r="CH134" s="193"/>
      <c r="CI134" s="193"/>
      <c r="CJ134" s="193"/>
      <c r="CK134" s="201">
        <f t="shared" si="242"/>
        <v>1</v>
      </c>
      <c r="CL134" s="193"/>
      <c r="CM134" s="193"/>
      <c r="CN134" s="193"/>
      <c r="CO134" s="193"/>
      <c r="CP134" s="193"/>
      <c r="CQ134" s="193"/>
      <c r="CR134" s="193"/>
      <c r="CT134" s="193"/>
      <c r="CU134" s="193"/>
      <c r="CV134" s="193"/>
      <c r="CW134" s="208"/>
      <c r="CX134" s="208"/>
      <c r="CY134" s="208"/>
      <c r="CZ134" s="208"/>
      <c r="DA134" s="193"/>
      <c r="DC134" s="133" t="str">
        <f>IF(MAX($DC$3:DC133)&lt;$I$2,MAX($DC$3:DC133)+1,"")</f>
        <v/>
      </c>
      <c r="DD134" s="131" t="str">
        <f t="shared" ref="DD134:DD197" si="284">IF(DC134&lt;&gt;"",INDEX($H$4:$H$1003,MATCH(DC134,$I$4:$I$1003,0),1),"")</f>
        <v/>
      </c>
      <c r="DE134" s="131" t="str">
        <f t="shared" ref="DE134:DE197" si="285">IF(DC134="","",TRIM(LEFT(DD134,SEARCH("─",DD134,1)-1)))</f>
        <v/>
      </c>
      <c r="DF134" s="134" t="str">
        <f t="shared" ref="DF134:DF197" si="286">IF(DC134="","",TRIM(RIGHT(DD134,LEN(DD134)-SEARCH("─",DD134,1))))</f>
        <v/>
      </c>
      <c r="DG134" s="132" t="str">
        <f t="shared" ref="DG134:DG197" si="287">IF(DD134="","",IF(ISNUMBER(MATCH(DD134,$F$4:$F$503,0)),"e",""))</f>
        <v/>
      </c>
      <c r="DL134" s="107" t="str">
        <f>IF(DM134&lt;&gt;"",MAX($DL$3:DL133)+1,"")</f>
        <v/>
      </c>
      <c r="DM134" s="107" t="str">
        <f>IF(OR(INDEX(Photos!$B$3:$B$502,ROW(DM134)-ROW($DM$3),1)="", ISNUMBER(MATCH(INDEX(Photos!$B$3:$B$502,ROW(DM134)-ROW($DM$3),1),$BJ$4:$BJ$503,0))),"",INDEX(Photos!$B$3:$B$502,ROW(DM134)-ROW($DM$3),1) )</f>
        <v/>
      </c>
      <c r="DN134" s="107" t="str">
        <f t="shared" si="240"/>
        <v/>
      </c>
      <c r="DS134" s="112"/>
      <c r="DT134" s="112"/>
      <c r="DU134" s="111"/>
      <c r="DV134" s="111"/>
      <c r="DW134" s="145"/>
      <c r="DX134" s="111"/>
      <c r="DY134" s="111"/>
      <c r="DZ134" s="111"/>
      <c r="EA134" s="111"/>
      <c r="EB134" s="111"/>
    </row>
    <row r="135" spans="2:132" x14ac:dyDescent="0.25">
      <c r="B135" s="117" t="str">
        <f>IF(P135&lt;&gt;"",MAX(B$3:$B134)+1,"")</f>
        <v/>
      </c>
      <c r="C135" s="141" t="str">
        <f>IF(D135&lt;&gt;"",MAX(C$3:$C134)+1,"")</f>
        <v/>
      </c>
      <c r="D135" s="115" t="str">
        <f>IF(LEN(Q135)&gt;1,IF(ISNUMBER(MATCH(Q135&amp;" ─ "&amp;P135, $D$2:D134,0)),"",P135&amp;" ─ "&amp;Q135),"")</f>
        <v/>
      </c>
      <c r="E135" s="117" t="str">
        <f>IF(F135&lt;&gt;"",MAX($E$3:E134)+1,"")</f>
        <v/>
      </c>
      <c r="F135" s="116" t="str">
        <f>IF(LEN(T135)&gt;1,IF(ISNUMBER(MATCH(T135&amp;" ─ "&amp;P135, $F$2:F134,0)),"",P135&amp;" ─ "&amp;T135),"")</f>
        <v/>
      </c>
      <c r="G135" s="93">
        <v>132</v>
      </c>
      <c r="H135" s="118" t="str">
        <f t="shared" si="239"/>
        <v/>
      </c>
      <c r="I135" s="119" t="str">
        <f>IF(ISNUMBER(SEARCH("─",H135,1)),MAX($I$3:I134)+1,"")</f>
        <v/>
      </c>
      <c r="M135" s="192" t="str">
        <f t="shared" si="243"/>
        <v/>
      </c>
      <c r="N135" s="142" t="str">
        <f t="shared" si="244"/>
        <v/>
      </c>
      <c r="O135" s="102" t="str">
        <f>IF(P135="","",MAX($O$3:O134)+1)</f>
        <v/>
      </c>
      <c r="P135" s="103" t="str">
        <f>IF(LEN(INDEX(Dashboard!B$6:B$505,ROW(P135)-ROW(P$3),1))&lt;=1,"",TRIM(INDEX(Dashboard!B$6:B$505,ROW(P135)-ROW(P$3),1)))</f>
        <v/>
      </c>
      <c r="Q135" s="104" t="str">
        <f t="shared" si="245"/>
        <v/>
      </c>
      <c r="R135" s="104" t="str">
        <f>IF(LEN(INDEX(Dashboard!D$6:D$505,ROW(R135)-ROW(R$3),1))&lt;=1,"",INDEX(Dashboard!D$6:D$505,ROW(R135)-ROW(R$3),1))</f>
        <v/>
      </c>
      <c r="S135" s="104" t="str">
        <f>IF(LEN(INDEX(Dashboard!E$6:E$505,ROW(S135)-ROW(S$3),1))&lt;=1,"",INDEX(Dashboard!E$6:E$505,ROW(S135)-ROW(S$3),1))</f>
        <v/>
      </c>
      <c r="T135" s="104" t="str">
        <f t="shared" si="246"/>
        <v/>
      </c>
      <c r="U135" s="104" t="str">
        <f t="shared" si="247"/>
        <v/>
      </c>
      <c r="V135" s="104" t="str">
        <f t="shared" si="248"/>
        <v/>
      </c>
      <c r="W135" s="106" t="str">
        <f t="shared" si="241"/>
        <v/>
      </c>
      <c r="X135" s="106" t="str">
        <f t="shared" si="249"/>
        <v/>
      </c>
      <c r="Y135" s="106" t="str">
        <f t="shared" si="250"/>
        <v/>
      </c>
      <c r="Z135" s="106" t="str">
        <f t="shared" si="251"/>
        <v/>
      </c>
      <c r="AA135" s="106" t="str">
        <f t="shared" si="252"/>
        <v/>
      </c>
      <c r="AB135" s="106" t="str">
        <f t="shared" si="253"/>
        <v/>
      </c>
      <c r="AC135" s="106" t="str">
        <f t="shared" si="254"/>
        <v/>
      </c>
      <c r="AD135" s="106" t="str">
        <f t="shared" si="255"/>
        <v/>
      </c>
      <c r="AE135" s="106" t="str">
        <f t="shared" si="256"/>
        <v/>
      </c>
      <c r="AF135" s="106" t="str">
        <f t="shared" si="257"/>
        <v/>
      </c>
      <c r="AG135" s="106" t="str">
        <f t="shared" si="258"/>
        <v/>
      </c>
      <c r="AH135" s="106" t="str">
        <f t="shared" si="259"/>
        <v/>
      </c>
      <c r="AI135" s="106" t="str">
        <f t="shared" si="260"/>
        <v/>
      </c>
      <c r="AJ135" s="106" t="str">
        <f t="shared" si="261"/>
        <v/>
      </c>
      <c r="AK135" s="106" t="str">
        <f t="shared" si="262"/>
        <v/>
      </c>
      <c r="AL135" s="106" t="str">
        <f t="shared" si="263"/>
        <v/>
      </c>
      <c r="AM135" s="106" t="str">
        <f t="shared" si="264"/>
        <v/>
      </c>
      <c r="AN135" s="106" t="str">
        <f t="shared" si="265"/>
        <v/>
      </c>
      <c r="AO135" s="106" t="str">
        <f t="shared" si="266"/>
        <v/>
      </c>
      <c r="AP135" s="106" t="str">
        <f t="shared" si="267"/>
        <v/>
      </c>
      <c r="AQ135" s="106" t="str">
        <f t="shared" si="268"/>
        <v/>
      </c>
      <c r="AR135" s="106" t="str">
        <f t="shared" si="269"/>
        <v/>
      </c>
      <c r="AS135" s="106" t="str">
        <f t="shared" si="270"/>
        <v/>
      </c>
      <c r="AT135" s="106" t="str">
        <f t="shared" si="271"/>
        <v/>
      </c>
      <c r="AU135" s="106" t="str">
        <f t="shared" si="272"/>
        <v/>
      </c>
      <c r="AV135" s="106" t="str">
        <f t="shared" si="273"/>
        <v/>
      </c>
      <c r="AW135" s="106" t="str">
        <f t="shared" si="274"/>
        <v/>
      </c>
      <c r="AX135" s="106" t="str">
        <f t="shared" si="275"/>
        <v/>
      </c>
      <c r="AY135" s="106" t="str">
        <f t="shared" si="276"/>
        <v/>
      </c>
      <c r="AZ135" s="106" t="str">
        <f t="shared" si="277"/>
        <v/>
      </c>
      <c r="BA135" s="106" t="str">
        <f t="shared" si="278"/>
        <v/>
      </c>
      <c r="BB135" s="106" t="str">
        <f t="shared" si="279"/>
        <v/>
      </c>
      <c r="BC135" s="106" t="str">
        <f t="shared" si="280"/>
        <v/>
      </c>
      <c r="BD135" s="180" t="str">
        <f>IF(OR(P135="",BA135=""),"",IF(BB135="",MAX($BA$4:$BA$503)-BA135+1-COUNTIF($BA$4:BA135,BA135)/1000,INDEX($BD$4:$BD$503,BC135,1)-COUNTIF($BA$4:BA135,BA135)/1000000))</f>
        <v/>
      </c>
      <c r="BE135" s="181" t="str">
        <f t="shared" si="281"/>
        <v/>
      </c>
      <c r="BF135" s="181" t="str">
        <f>IFERROR(IF(BB135="",BD135-BE135*100,INDEX($BF$4:$BF$503,BC135,1)-COUNTIF($BA$4:BA135,BA135)/1000000),"")</f>
        <v/>
      </c>
      <c r="BG135" s="179" t="str">
        <f t="shared" si="282"/>
        <v/>
      </c>
      <c r="BI135" s="120" t="str">
        <f t="shared" ref="BI135:BI198" si="288">IFERROR(MATCH(ROW(BJ135)-ROW($BJ$3),$BG$4:$BG$503,0),"")</f>
        <v/>
      </c>
      <c r="BJ135" s="121" t="str">
        <f t="shared" ref="BJ135:BJ198" si="289" xml:space="preserve"> IF(BI135="","",INDEX($P$4:$P$503,$BI135,1))</f>
        <v/>
      </c>
      <c r="BK135" s="122" t="str">
        <f t="shared" ref="BK135:BK198" si="290">IF(BI135="","",INDEX($Q$4:$Q$503,$BI135,1))</f>
        <v/>
      </c>
      <c r="BL135" s="122" t="str">
        <f t="shared" ref="BL135:BL198" si="291">IF(BJ135="","",INDEX($T$4:$T$503,$BI135,1))</f>
        <v/>
      </c>
      <c r="BM135" s="122" t="str">
        <f t="shared" ref="BM135:BM198" si="292">IF(BJ135="","",INDEX($S$4:$S$503,$BI135,1))</f>
        <v/>
      </c>
      <c r="BN135" s="122" t="str">
        <f t="shared" ref="BN135:BN198" si="293">IFERROR(IF(BI135="","",IF(INDEX($BR$4:$BR$503,MATCH(INDEX($U$4:$U$503,$BI135,1),$BJ$4:$BJ$503,0),1)="s",INDEX($V$4:$V$503,$BI135,1),INDEX($U$4:$U$503,$BI135,1))),"")</f>
        <v/>
      </c>
      <c r="BO135" s="122" t="str">
        <f t="shared" ref="BO135:BO198" si="294">IFERROR(IF(BI135="","",IF(OR(INDEX($BR$4:$BR$503,MATCH(INDEX($V$4:$V$503,$BI135,1),$BJ$4:$BJ$503,0),1)="s",INDEX($V$4:$V$503,$BI135,1)&lt;&gt;BN135), INDEX($V$4:$V$503,$BI135,1),  INDEX($U$4:$U$503,$BI135,1))),"")</f>
        <v/>
      </c>
      <c r="BP135" s="123" t="str">
        <f t="shared" ref="BP135:BP198" si="295" xml:space="preserve"> IF(BI135="","",COUNTA(BN135:BO135)-COUNTIF(BN135:BO135,""))</f>
        <v/>
      </c>
      <c r="BQ135" s="122" t="str">
        <f t="shared" ref="BQ135:BQ198" si="296" xml:space="preserve"> IF(BI135="","",IF(BR135="",IF(AND(BN135="", BO135&lt;&gt;""),INDEX($BJ$4:$BJ$503,MATCH(BO135,$BK$4:$BK$503,0),1),IF(AND(INDEX($BR$4:$BR$503,MATCH(BN135,$BJ$4:$BJ$503,0),1)&lt;&gt;"",BO135&lt;&gt;""), BO135,BN135)),INDEX($BN$4:$BN$503,MATCH(BK135,$BJ$4:$BJ$503,0),1)))</f>
        <v/>
      </c>
      <c r="BR135" s="123" t="str">
        <f t="shared" ref="BR135:BR198" si="297">IF(BI135="","",IF(AND(BK135="",INDEX($BB$4:$BB$503,$BI135,1)="s"),IF(INDEX($BB$4:$BB$503,INDEX($BI$4:$BI$503,MATCH(BL135,$BJ$4:$BJ$503,0),1),1)="s","ess","es"),INDEX($BB$4:$BB$503,$BI135,1)))</f>
        <v/>
      </c>
      <c r="BS135" s="123" t="str">
        <f t="shared" ref="BS135:BS198" si="298">IFERROR(IF(AND(BV135="xxx",BY135&gt;1,BR135=""),IF(MATCH(INDEX($BQ$4:$BQ$503,MATCH(BJ135,$BN$4:$BN$503,0),1),$BJ$4:$BJ$503,0)=(ROW(BS135)-3),"x",MATCH(INDEX($BQ$4:$BQ$503,MATCH(BJ135,$BN$4:$BN$503,0),1),$BJ$4:$BJ$503,0)),""),BW135)</f>
        <v/>
      </c>
      <c r="BU135" s="198" t="str">
        <f t="shared" si="283"/>
        <v>xxx</v>
      </c>
      <c r="BV135" s="193"/>
      <c r="BW135" s="193"/>
      <c r="BX135" s="193"/>
      <c r="BY135" s="193"/>
      <c r="BZ135" s="193"/>
      <c r="CA135" s="193"/>
      <c r="CB135" s="193"/>
      <c r="CC135" s="194"/>
      <c r="CD135" s="194"/>
      <c r="CE135" s="193"/>
      <c r="CF135" s="201">
        <f>IFERROR(IF(ISNUMBER(BV135), IF(ISNUMBER(MATCH(BV135,$BV$4:BV134,0)),INDEX($CF$4:CF134, MATCH(BV135,$BV$4:BV134,0),1),IF(AND(BR135="",INDEX($BR$4:$BR$503,BV135,1)=""),
IF(INDEX($BL$4:$BL$503,BV135,1)="",0,IFERROR(IF(INDEX($BR$4:$BR$503,BW135,1)="es",COUNTIF($BV$4:$BV$503,BW135),0),0)+IF(ISNUMBER(BV135),SUMIFS($CH$4:$CH$503,$BV$4:$BV$503,"&lt;&gt;"&amp;BV135,$BW$4:$BW$503,BV135),0)),0)),0),0)</f>
        <v>0</v>
      </c>
      <c r="CG135" s="193"/>
      <c r="CH135" s="193"/>
      <c r="CI135" s="193"/>
      <c r="CJ135" s="193"/>
      <c r="CK135" s="201">
        <f t="shared" si="242"/>
        <v>1</v>
      </c>
      <c r="CL135" s="193"/>
      <c r="CM135" s="193"/>
      <c r="CN135" s="193"/>
      <c r="CO135" s="193"/>
      <c r="CP135" s="193"/>
      <c r="CQ135" s="193"/>
      <c r="CR135" s="193"/>
      <c r="CT135" s="193"/>
      <c r="CU135" s="193"/>
      <c r="CV135" s="193"/>
      <c r="CW135" s="208"/>
      <c r="CX135" s="208"/>
      <c r="CY135" s="208"/>
      <c r="CZ135" s="208"/>
      <c r="DA135" s="193"/>
      <c r="DC135" s="133" t="str">
        <f>IF(MAX($DC$3:DC134)&lt;$I$2,MAX($DC$3:DC134)+1,"")</f>
        <v/>
      </c>
      <c r="DD135" s="131" t="str">
        <f t="shared" si="284"/>
        <v/>
      </c>
      <c r="DE135" s="131" t="str">
        <f t="shared" si="285"/>
        <v/>
      </c>
      <c r="DF135" s="134" t="str">
        <f t="shared" si="286"/>
        <v/>
      </c>
      <c r="DG135" s="132" t="str">
        <f t="shared" si="287"/>
        <v/>
      </c>
      <c r="DL135" s="107" t="str">
        <f>IF(DM135&lt;&gt;"",MAX($DL$3:DL134)+1,"")</f>
        <v/>
      </c>
      <c r="DM135" s="107" t="str">
        <f>IF(OR(INDEX(Photos!$B$3:$B$502,ROW(DM135)-ROW($DM$3),1)="", ISNUMBER(MATCH(INDEX(Photos!$B$3:$B$502,ROW(DM135)-ROW($DM$3),1),$BJ$4:$BJ$503,0))),"",INDEX(Photos!$B$3:$B$502,ROW(DM135)-ROW($DM$3),1) )</f>
        <v/>
      </c>
      <c r="DN135" s="107" t="str">
        <f t="shared" si="240"/>
        <v/>
      </c>
      <c r="DS135" s="112"/>
      <c r="DT135" s="112"/>
      <c r="DU135" s="111"/>
      <c r="DV135" s="111"/>
      <c r="DW135" s="145"/>
      <c r="DX135" s="111"/>
      <c r="DY135" s="111"/>
      <c r="DZ135" s="111"/>
      <c r="EA135" s="111"/>
      <c r="EB135" s="111"/>
    </row>
    <row r="136" spans="2:132" x14ac:dyDescent="0.25">
      <c r="B136" s="117" t="str">
        <f>IF(P136&lt;&gt;"",MAX(B$3:$B135)+1,"")</f>
        <v/>
      </c>
      <c r="C136" s="141" t="str">
        <f>IF(D136&lt;&gt;"",MAX(C$3:$C135)+1,"")</f>
        <v/>
      </c>
      <c r="D136" s="115" t="str">
        <f>IF(LEN(Q136)&gt;1,IF(ISNUMBER(MATCH(Q136&amp;" ─ "&amp;P136, $D$2:D135,0)),"",P136&amp;" ─ "&amp;Q136),"")</f>
        <v/>
      </c>
      <c r="E136" s="117" t="str">
        <f>IF(F136&lt;&gt;"",MAX($E$3:E135)+1,"")</f>
        <v/>
      </c>
      <c r="F136" s="116" t="str">
        <f>IF(LEN(T136)&gt;1,IF(ISNUMBER(MATCH(T136&amp;" ─ "&amp;P136, $F$2:F135,0)),"",P136&amp;" ─ "&amp;T136),"")</f>
        <v/>
      </c>
      <c r="G136" s="93">
        <v>133</v>
      </c>
      <c r="H136" s="118" t="str">
        <f t="shared" si="239"/>
        <v/>
      </c>
      <c r="I136" s="119" t="str">
        <f>IF(ISNUMBER(SEARCH("─",H136,1)),MAX($I$3:I135)+1,"")</f>
        <v/>
      </c>
      <c r="M136" s="192" t="str">
        <f t="shared" si="243"/>
        <v/>
      </c>
      <c r="N136" s="142" t="str">
        <f t="shared" si="244"/>
        <v/>
      </c>
      <c r="O136" s="102" t="str">
        <f>IF(P136="","",MAX($O$3:O135)+1)</f>
        <v/>
      </c>
      <c r="P136" s="103" t="str">
        <f>IF(LEN(INDEX(Dashboard!B$6:B$505,ROW(P136)-ROW(P$3),1))&lt;=1,"",TRIM(INDEX(Dashboard!B$6:B$505,ROW(P136)-ROW(P$3),1)))</f>
        <v/>
      </c>
      <c r="Q136" s="104" t="str">
        <f t="shared" si="245"/>
        <v/>
      </c>
      <c r="R136" s="104" t="str">
        <f>IF(LEN(INDEX(Dashboard!D$6:D$505,ROW(R136)-ROW(R$3),1))&lt;=1,"",INDEX(Dashboard!D$6:D$505,ROW(R136)-ROW(R$3),1))</f>
        <v/>
      </c>
      <c r="S136" s="104" t="str">
        <f>IF(LEN(INDEX(Dashboard!E$6:E$505,ROW(S136)-ROW(S$3),1))&lt;=1,"",INDEX(Dashboard!E$6:E$505,ROW(S136)-ROW(S$3),1))</f>
        <v/>
      </c>
      <c r="T136" s="104" t="str">
        <f t="shared" si="246"/>
        <v/>
      </c>
      <c r="U136" s="104" t="str">
        <f t="shared" si="247"/>
        <v/>
      </c>
      <c r="V136" s="104" t="str">
        <f t="shared" si="248"/>
        <v/>
      </c>
      <c r="W136" s="106" t="str">
        <f t="shared" si="241"/>
        <v/>
      </c>
      <c r="X136" s="106" t="str">
        <f t="shared" si="249"/>
        <v/>
      </c>
      <c r="Y136" s="106" t="str">
        <f t="shared" si="250"/>
        <v/>
      </c>
      <c r="Z136" s="106" t="str">
        <f t="shared" si="251"/>
        <v/>
      </c>
      <c r="AA136" s="106" t="str">
        <f t="shared" si="252"/>
        <v/>
      </c>
      <c r="AB136" s="106" t="str">
        <f t="shared" si="253"/>
        <v/>
      </c>
      <c r="AC136" s="106" t="str">
        <f t="shared" si="254"/>
        <v/>
      </c>
      <c r="AD136" s="106" t="str">
        <f t="shared" si="255"/>
        <v/>
      </c>
      <c r="AE136" s="106" t="str">
        <f t="shared" si="256"/>
        <v/>
      </c>
      <c r="AF136" s="106" t="str">
        <f t="shared" si="257"/>
        <v/>
      </c>
      <c r="AG136" s="106" t="str">
        <f t="shared" si="258"/>
        <v/>
      </c>
      <c r="AH136" s="106" t="str">
        <f t="shared" si="259"/>
        <v/>
      </c>
      <c r="AI136" s="106" t="str">
        <f t="shared" si="260"/>
        <v/>
      </c>
      <c r="AJ136" s="106" t="str">
        <f t="shared" si="261"/>
        <v/>
      </c>
      <c r="AK136" s="106" t="str">
        <f t="shared" si="262"/>
        <v/>
      </c>
      <c r="AL136" s="106" t="str">
        <f t="shared" si="263"/>
        <v/>
      </c>
      <c r="AM136" s="106" t="str">
        <f t="shared" si="264"/>
        <v/>
      </c>
      <c r="AN136" s="106" t="str">
        <f t="shared" si="265"/>
        <v/>
      </c>
      <c r="AO136" s="106" t="str">
        <f t="shared" si="266"/>
        <v/>
      </c>
      <c r="AP136" s="106" t="str">
        <f t="shared" si="267"/>
        <v/>
      </c>
      <c r="AQ136" s="106" t="str">
        <f t="shared" si="268"/>
        <v/>
      </c>
      <c r="AR136" s="106" t="str">
        <f t="shared" si="269"/>
        <v/>
      </c>
      <c r="AS136" s="106" t="str">
        <f t="shared" si="270"/>
        <v/>
      </c>
      <c r="AT136" s="106" t="str">
        <f t="shared" si="271"/>
        <v/>
      </c>
      <c r="AU136" s="106" t="str">
        <f t="shared" si="272"/>
        <v/>
      </c>
      <c r="AV136" s="106" t="str">
        <f t="shared" si="273"/>
        <v/>
      </c>
      <c r="AW136" s="106" t="str">
        <f t="shared" si="274"/>
        <v/>
      </c>
      <c r="AX136" s="106" t="str">
        <f t="shared" si="275"/>
        <v/>
      </c>
      <c r="AY136" s="106" t="str">
        <f t="shared" si="276"/>
        <v/>
      </c>
      <c r="AZ136" s="106" t="str">
        <f t="shared" si="277"/>
        <v/>
      </c>
      <c r="BA136" s="106" t="str">
        <f t="shared" si="278"/>
        <v/>
      </c>
      <c r="BB136" s="106" t="str">
        <f t="shared" si="279"/>
        <v/>
      </c>
      <c r="BC136" s="106" t="str">
        <f t="shared" si="280"/>
        <v/>
      </c>
      <c r="BD136" s="180" t="str">
        <f>IF(OR(P136="",BA136=""),"",IF(BB136="",MAX($BA$4:$BA$503)-BA136+1-COUNTIF($BA$4:BA136,BA136)/1000,INDEX($BD$4:$BD$503,BC136,1)-COUNTIF($BA$4:BA136,BA136)/1000000))</f>
        <v/>
      </c>
      <c r="BE136" s="181" t="str">
        <f t="shared" si="281"/>
        <v/>
      </c>
      <c r="BF136" s="181" t="str">
        <f>IFERROR(IF(BB136="",BD136-BE136*100,INDEX($BF$4:$BF$503,BC136,1)-COUNTIF($BA$4:BA136,BA136)/1000000),"")</f>
        <v/>
      </c>
      <c r="BG136" s="179" t="str">
        <f t="shared" si="282"/>
        <v/>
      </c>
      <c r="BI136" s="120" t="str">
        <f t="shared" si="288"/>
        <v/>
      </c>
      <c r="BJ136" s="121" t="str">
        <f t="shared" si="289"/>
        <v/>
      </c>
      <c r="BK136" s="122" t="str">
        <f t="shared" si="290"/>
        <v/>
      </c>
      <c r="BL136" s="122" t="str">
        <f t="shared" si="291"/>
        <v/>
      </c>
      <c r="BM136" s="122" t="str">
        <f t="shared" si="292"/>
        <v/>
      </c>
      <c r="BN136" s="122" t="str">
        <f t="shared" si="293"/>
        <v/>
      </c>
      <c r="BO136" s="122" t="str">
        <f t="shared" si="294"/>
        <v/>
      </c>
      <c r="BP136" s="123" t="str">
        <f t="shared" si="295"/>
        <v/>
      </c>
      <c r="BQ136" s="122" t="str">
        <f t="shared" si="296"/>
        <v/>
      </c>
      <c r="BR136" s="123" t="str">
        <f t="shared" si="297"/>
        <v/>
      </c>
      <c r="BS136" s="123" t="str">
        <f t="shared" si="298"/>
        <v/>
      </c>
      <c r="BU136" s="198" t="str">
        <f t="shared" si="283"/>
        <v>xxx</v>
      </c>
      <c r="BV136" s="193"/>
      <c r="BW136" s="193"/>
      <c r="BX136" s="193"/>
      <c r="BY136" s="193"/>
      <c r="BZ136" s="193"/>
      <c r="CA136" s="193"/>
      <c r="CB136" s="193"/>
      <c r="CC136" s="194"/>
      <c r="CD136" s="194"/>
      <c r="CE136" s="193"/>
      <c r="CF136" s="201">
        <f>IFERROR(IF(ISNUMBER(BV136), IF(ISNUMBER(MATCH(BV136,$BV$4:BV135,0)),INDEX($CF$4:CF135, MATCH(BV136,$BV$4:BV135,0),1),IF(AND(BR136="",INDEX($BR$4:$BR$503,BV136,1)=""),
IF(INDEX($BL$4:$BL$503,BV136,1)="",0,IFERROR(IF(INDEX($BR$4:$BR$503,BW136,1)="es",COUNTIF($BV$4:$BV$503,BW136),0),0)+IF(ISNUMBER(BV136),SUMIFS($CH$4:$CH$503,$BV$4:$BV$503,"&lt;&gt;"&amp;BV136,$BW$4:$BW$503,BV136),0)),0)),0),0)</f>
        <v>0</v>
      </c>
      <c r="CG136" s="193"/>
      <c r="CH136" s="193"/>
      <c r="CI136" s="193"/>
      <c r="CJ136" s="193"/>
      <c r="CK136" s="201">
        <f t="shared" si="242"/>
        <v>1</v>
      </c>
      <c r="CL136" s="193"/>
      <c r="CM136" s="193"/>
      <c r="CN136" s="193"/>
      <c r="CO136" s="193"/>
      <c r="CP136" s="193"/>
      <c r="CQ136" s="193"/>
      <c r="CR136" s="193"/>
      <c r="CT136" s="193"/>
      <c r="CU136" s="193"/>
      <c r="CV136" s="193"/>
      <c r="CW136" s="208"/>
      <c r="CX136" s="208"/>
      <c r="CY136" s="208"/>
      <c r="CZ136" s="208"/>
      <c r="DA136" s="193"/>
      <c r="DC136" s="133" t="str">
        <f>IF(MAX($DC$3:DC135)&lt;$I$2,MAX($DC$3:DC135)+1,"")</f>
        <v/>
      </c>
      <c r="DD136" s="131" t="str">
        <f t="shared" si="284"/>
        <v/>
      </c>
      <c r="DE136" s="131" t="str">
        <f t="shared" si="285"/>
        <v/>
      </c>
      <c r="DF136" s="134" t="str">
        <f t="shared" si="286"/>
        <v/>
      </c>
      <c r="DG136" s="132" t="str">
        <f t="shared" si="287"/>
        <v/>
      </c>
      <c r="DL136" s="107" t="str">
        <f>IF(DM136&lt;&gt;"",MAX($DL$3:DL135)+1,"")</f>
        <v/>
      </c>
      <c r="DM136" s="107" t="str">
        <f>IF(OR(INDEX(Photos!$B$3:$B$502,ROW(DM136)-ROW($DM$3),1)="", ISNUMBER(MATCH(INDEX(Photos!$B$3:$B$502,ROW(DM136)-ROW($DM$3),1),$BJ$4:$BJ$503,0))),"",INDEX(Photos!$B$3:$B$502,ROW(DM136)-ROW($DM$3),1) )</f>
        <v/>
      </c>
      <c r="DN136" s="107" t="str">
        <f t="shared" si="240"/>
        <v/>
      </c>
      <c r="DS136" s="112"/>
      <c r="DT136" s="112"/>
      <c r="DU136" s="111"/>
      <c r="DV136" s="111"/>
      <c r="DW136" s="145"/>
      <c r="DX136" s="111"/>
      <c r="DY136" s="111"/>
      <c r="DZ136" s="111"/>
      <c r="EA136" s="111"/>
      <c r="EB136" s="111"/>
    </row>
    <row r="137" spans="2:132" x14ac:dyDescent="0.25">
      <c r="B137" s="117" t="str">
        <f>IF(P137&lt;&gt;"",MAX(B$3:$B136)+1,"")</f>
        <v/>
      </c>
      <c r="C137" s="141" t="str">
        <f>IF(D137&lt;&gt;"",MAX(C$3:$C136)+1,"")</f>
        <v/>
      </c>
      <c r="D137" s="115" t="str">
        <f>IF(LEN(Q137)&gt;1,IF(ISNUMBER(MATCH(Q137&amp;" ─ "&amp;P137, $D$2:D136,0)),"",P137&amp;" ─ "&amp;Q137),"")</f>
        <v/>
      </c>
      <c r="E137" s="117" t="str">
        <f>IF(F137&lt;&gt;"",MAX($E$3:E136)+1,"")</f>
        <v/>
      </c>
      <c r="F137" s="116" t="str">
        <f>IF(LEN(T137)&gt;1,IF(ISNUMBER(MATCH(T137&amp;" ─ "&amp;P137, $F$2:F136,0)),"",P137&amp;" ─ "&amp;T137),"")</f>
        <v/>
      </c>
      <c r="G137" s="93">
        <v>134</v>
      </c>
      <c r="H137" s="118" t="str">
        <f t="shared" si="239"/>
        <v/>
      </c>
      <c r="I137" s="119" t="str">
        <f>IF(ISNUMBER(SEARCH("─",H137,1)),MAX($I$3:I136)+1,"")</f>
        <v/>
      </c>
      <c r="M137" s="192" t="str">
        <f t="shared" si="243"/>
        <v/>
      </c>
      <c r="N137" s="142" t="str">
        <f t="shared" si="244"/>
        <v/>
      </c>
      <c r="O137" s="102" t="str">
        <f>IF(P137="","",MAX($O$3:O136)+1)</f>
        <v/>
      </c>
      <c r="P137" s="103" t="str">
        <f>IF(LEN(INDEX(Dashboard!B$6:B$505,ROW(P137)-ROW(P$3),1))&lt;=1,"",TRIM(INDEX(Dashboard!B$6:B$505,ROW(P137)-ROW(P$3),1)))</f>
        <v/>
      </c>
      <c r="Q137" s="104" t="str">
        <f t="shared" si="245"/>
        <v/>
      </c>
      <c r="R137" s="104" t="str">
        <f>IF(LEN(INDEX(Dashboard!D$6:D$505,ROW(R137)-ROW(R$3),1))&lt;=1,"",INDEX(Dashboard!D$6:D$505,ROW(R137)-ROW(R$3),1))</f>
        <v/>
      </c>
      <c r="S137" s="104" t="str">
        <f>IF(LEN(INDEX(Dashboard!E$6:E$505,ROW(S137)-ROW(S$3),1))&lt;=1,"",INDEX(Dashboard!E$6:E$505,ROW(S137)-ROW(S$3),1))</f>
        <v/>
      </c>
      <c r="T137" s="104" t="str">
        <f t="shared" si="246"/>
        <v/>
      </c>
      <c r="U137" s="104" t="str">
        <f t="shared" si="247"/>
        <v/>
      </c>
      <c r="V137" s="104" t="str">
        <f t="shared" si="248"/>
        <v/>
      </c>
      <c r="W137" s="106" t="str">
        <f t="shared" si="241"/>
        <v/>
      </c>
      <c r="X137" s="106" t="str">
        <f t="shared" si="249"/>
        <v/>
      </c>
      <c r="Y137" s="106" t="str">
        <f t="shared" si="250"/>
        <v/>
      </c>
      <c r="Z137" s="106" t="str">
        <f t="shared" si="251"/>
        <v/>
      </c>
      <c r="AA137" s="106" t="str">
        <f t="shared" si="252"/>
        <v/>
      </c>
      <c r="AB137" s="106" t="str">
        <f t="shared" si="253"/>
        <v/>
      </c>
      <c r="AC137" s="106" t="str">
        <f t="shared" si="254"/>
        <v/>
      </c>
      <c r="AD137" s="106" t="str">
        <f t="shared" si="255"/>
        <v/>
      </c>
      <c r="AE137" s="106" t="str">
        <f t="shared" si="256"/>
        <v/>
      </c>
      <c r="AF137" s="106" t="str">
        <f t="shared" si="257"/>
        <v/>
      </c>
      <c r="AG137" s="106" t="str">
        <f t="shared" si="258"/>
        <v/>
      </c>
      <c r="AH137" s="106" t="str">
        <f t="shared" si="259"/>
        <v/>
      </c>
      <c r="AI137" s="106" t="str">
        <f t="shared" si="260"/>
        <v/>
      </c>
      <c r="AJ137" s="106" t="str">
        <f t="shared" si="261"/>
        <v/>
      </c>
      <c r="AK137" s="106" t="str">
        <f t="shared" si="262"/>
        <v/>
      </c>
      <c r="AL137" s="106" t="str">
        <f t="shared" si="263"/>
        <v/>
      </c>
      <c r="AM137" s="106" t="str">
        <f t="shared" si="264"/>
        <v/>
      </c>
      <c r="AN137" s="106" t="str">
        <f t="shared" si="265"/>
        <v/>
      </c>
      <c r="AO137" s="106" t="str">
        <f t="shared" si="266"/>
        <v/>
      </c>
      <c r="AP137" s="106" t="str">
        <f t="shared" si="267"/>
        <v/>
      </c>
      <c r="AQ137" s="106" t="str">
        <f t="shared" si="268"/>
        <v/>
      </c>
      <c r="AR137" s="106" t="str">
        <f t="shared" si="269"/>
        <v/>
      </c>
      <c r="AS137" s="106" t="str">
        <f t="shared" si="270"/>
        <v/>
      </c>
      <c r="AT137" s="106" t="str">
        <f t="shared" si="271"/>
        <v/>
      </c>
      <c r="AU137" s="106" t="str">
        <f t="shared" si="272"/>
        <v/>
      </c>
      <c r="AV137" s="106" t="str">
        <f t="shared" si="273"/>
        <v/>
      </c>
      <c r="AW137" s="106" t="str">
        <f t="shared" si="274"/>
        <v/>
      </c>
      <c r="AX137" s="106" t="str">
        <f t="shared" si="275"/>
        <v/>
      </c>
      <c r="AY137" s="106" t="str">
        <f t="shared" si="276"/>
        <v/>
      </c>
      <c r="AZ137" s="106" t="str">
        <f t="shared" si="277"/>
        <v/>
      </c>
      <c r="BA137" s="106" t="str">
        <f t="shared" si="278"/>
        <v/>
      </c>
      <c r="BB137" s="106" t="str">
        <f t="shared" si="279"/>
        <v/>
      </c>
      <c r="BC137" s="106" t="str">
        <f t="shared" si="280"/>
        <v/>
      </c>
      <c r="BD137" s="180" t="str">
        <f>IF(OR(P137="",BA137=""),"",IF(BB137="",MAX($BA$4:$BA$503)-BA137+1-COUNTIF($BA$4:BA137,BA137)/1000,INDEX($BD$4:$BD$503,BC137,1)-COUNTIF($BA$4:BA137,BA137)/1000000))</f>
        <v/>
      </c>
      <c r="BE137" s="181" t="str">
        <f t="shared" si="281"/>
        <v/>
      </c>
      <c r="BF137" s="181" t="str">
        <f>IFERROR(IF(BB137="",BD137-BE137*100,INDEX($BF$4:$BF$503,BC137,1)-COUNTIF($BA$4:BA137,BA137)/1000000),"")</f>
        <v/>
      </c>
      <c r="BG137" s="179" t="str">
        <f t="shared" si="282"/>
        <v/>
      </c>
      <c r="BI137" s="120" t="str">
        <f t="shared" si="288"/>
        <v/>
      </c>
      <c r="BJ137" s="121" t="str">
        <f t="shared" si="289"/>
        <v/>
      </c>
      <c r="BK137" s="122" t="str">
        <f t="shared" si="290"/>
        <v/>
      </c>
      <c r="BL137" s="122" t="str">
        <f t="shared" si="291"/>
        <v/>
      </c>
      <c r="BM137" s="122" t="str">
        <f t="shared" si="292"/>
        <v/>
      </c>
      <c r="BN137" s="122" t="str">
        <f t="shared" si="293"/>
        <v/>
      </c>
      <c r="BO137" s="122" t="str">
        <f t="shared" si="294"/>
        <v/>
      </c>
      <c r="BP137" s="123" t="str">
        <f t="shared" si="295"/>
        <v/>
      </c>
      <c r="BQ137" s="122" t="str">
        <f t="shared" si="296"/>
        <v/>
      </c>
      <c r="BR137" s="123" t="str">
        <f t="shared" si="297"/>
        <v/>
      </c>
      <c r="BS137" s="123" t="str">
        <f t="shared" si="298"/>
        <v/>
      </c>
      <c r="BU137" s="198" t="str">
        <f t="shared" si="283"/>
        <v>xxx</v>
      </c>
      <c r="BV137" s="193"/>
      <c r="BW137" s="193"/>
      <c r="BX137" s="193"/>
      <c r="BY137" s="193"/>
      <c r="BZ137" s="193"/>
      <c r="CA137" s="193"/>
      <c r="CB137" s="193"/>
      <c r="CC137" s="194"/>
      <c r="CD137" s="194"/>
      <c r="CE137" s="193"/>
      <c r="CF137" s="201">
        <f>IFERROR(IF(ISNUMBER(BV137), IF(ISNUMBER(MATCH(BV137,$BV$4:BV136,0)),INDEX($CF$4:CF136, MATCH(BV137,$BV$4:BV136,0),1),IF(AND(BR137="",INDEX($BR$4:$BR$503,BV137,1)=""),
IF(INDEX($BL$4:$BL$503,BV137,1)="",0,IFERROR(IF(INDEX($BR$4:$BR$503,BW137,1)="es",COUNTIF($BV$4:$BV$503,BW137),0),0)+IF(ISNUMBER(BV137),SUMIFS($CH$4:$CH$503,$BV$4:$BV$503,"&lt;&gt;"&amp;BV137,$BW$4:$BW$503,BV137),0)),0)),0),0)</f>
        <v>0</v>
      </c>
      <c r="CG137" s="193"/>
      <c r="CH137" s="193"/>
      <c r="CI137" s="193"/>
      <c r="CJ137" s="193"/>
      <c r="CK137" s="201">
        <f t="shared" si="242"/>
        <v>1</v>
      </c>
      <c r="CL137" s="193"/>
      <c r="CM137" s="193"/>
      <c r="CN137" s="193"/>
      <c r="CO137" s="193"/>
      <c r="CP137" s="193"/>
      <c r="CQ137" s="193"/>
      <c r="CR137" s="193"/>
      <c r="CT137" s="193"/>
      <c r="CU137" s="193"/>
      <c r="CV137" s="193"/>
      <c r="CW137" s="208"/>
      <c r="CX137" s="208"/>
      <c r="CY137" s="208"/>
      <c r="CZ137" s="208"/>
      <c r="DA137" s="193"/>
      <c r="DC137" s="133" t="str">
        <f>IF(MAX($DC$3:DC136)&lt;$I$2,MAX($DC$3:DC136)+1,"")</f>
        <v/>
      </c>
      <c r="DD137" s="131" t="str">
        <f t="shared" si="284"/>
        <v/>
      </c>
      <c r="DE137" s="131" t="str">
        <f t="shared" si="285"/>
        <v/>
      </c>
      <c r="DF137" s="134" t="str">
        <f t="shared" si="286"/>
        <v/>
      </c>
      <c r="DG137" s="132" t="str">
        <f t="shared" si="287"/>
        <v/>
      </c>
      <c r="DL137" s="107" t="str">
        <f>IF(DM137&lt;&gt;"",MAX($DL$3:DL136)+1,"")</f>
        <v/>
      </c>
      <c r="DM137" s="107" t="str">
        <f>IF(OR(INDEX(Photos!$B$3:$B$502,ROW(DM137)-ROW($DM$3),1)="", ISNUMBER(MATCH(INDEX(Photos!$B$3:$B$502,ROW(DM137)-ROW($DM$3),1),$BJ$4:$BJ$503,0))),"",INDEX(Photos!$B$3:$B$502,ROW(DM137)-ROW($DM$3),1) )</f>
        <v/>
      </c>
      <c r="DN137" s="107" t="str">
        <f t="shared" si="240"/>
        <v/>
      </c>
      <c r="DS137" s="112"/>
      <c r="DT137" s="112"/>
      <c r="DU137" s="111"/>
      <c r="DV137" s="111"/>
      <c r="DW137" s="145"/>
      <c r="DX137" s="111"/>
      <c r="DY137" s="111"/>
      <c r="DZ137" s="111"/>
      <c r="EA137" s="111"/>
      <c r="EB137" s="111"/>
    </row>
    <row r="138" spans="2:132" x14ac:dyDescent="0.25">
      <c r="B138" s="117" t="str">
        <f>IF(P138&lt;&gt;"",MAX(B$3:$B137)+1,"")</f>
        <v/>
      </c>
      <c r="C138" s="141" t="str">
        <f>IF(D138&lt;&gt;"",MAX(C$3:$C137)+1,"")</f>
        <v/>
      </c>
      <c r="D138" s="115" t="str">
        <f>IF(LEN(Q138)&gt;1,IF(ISNUMBER(MATCH(Q138&amp;" ─ "&amp;P138, $D$2:D137,0)),"",P138&amp;" ─ "&amp;Q138),"")</f>
        <v/>
      </c>
      <c r="E138" s="117" t="str">
        <f>IF(F138&lt;&gt;"",MAX($E$3:E137)+1,"")</f>
        <v/>
      </c>
      <c r="F138" s="116" t="str">
        <f>IF(LEN(T138)&gt;1,IF(ISNUMBER(MATCH(T138&amp;" ─ "&amp;P138, $F$2:F137,0)),"",P138&amp;" ─ "&amp;T138),"")</f>
        <v/>
      </c>
      <c r="G138" s="93">
        <v>135</v>
      </c>
      <c r="H138" s="118" t="str">
        <f t="shared" si="239"/>
        <v/>
      </c>
      <c r="I138" s="119" t="str">
        <f>IF(ISNUMBER(SEARCH("─",H138,1)),MAX($I$3:I137)+1,"")</f>
        <v/>
      </c>
      <c r="M138" s="192" t="str">
        <f t="shared" si="243"/>
        <v/>
      </c>
      <c r="N138" s="142" t="str">
        <f t="shared" si="244"/>
        <v/>
      </c>
      <c r="O138" s="102" t="str">
        <f>IF(P138="","",MAX($O$3:O137)+1)</f>
        <v/>
      </c>
      <c r="P138" s="103" t="str">
        <f>IF(LEN(INDEX(Dashboard!B$6:B$505,ROW(P138)-ROW(P$3),1))&lt;=1,"",TRIM(INDEX(Dashboard!B$6:B$505,ROW(P138)-ROW(P$3),1)))</f>
        <v/>
      </c>
      <c r="Q138" s="104" t="str">
        <f t="shared" si="245"/>
        <v/>
      </c>
      <c r="R138" s="104" t="str">
        <f>IF(LEN(INDEX(Dashboard!D$6:D$505,ROW(R138)-ROW(R$3),1))&lt;=1,"",INDEX(Dashboard!D$6:D$505,ROW(R138)-ROW(R$3),1))</f>
        <v/>
      </c>
      <c r="S138" s="104" t="str">
        <f>IF(LEN(INDEX(Dashboard!E$6:E$505,ROW(S138)-ROW(S$3),1))&lt;=1,"",INDEX(Dashboard!E$6:E$505,ROW(S138)-ROW(S$3),1))</f>
        <v/>
      </c>
      <c r="T138" s="104" t="str">
        <f t="shared" si="246"/>
        <v/>
      </c>
      <c r="U138" s="104" t="str">
        <f t="shared" si="247"/>
        <v/>
      </c>
      <c r="V138" s="104" t="str">
        <f t="shared" si="248"/>
        <v/>
      </c>
      <c r="W138" s="106" t="str">
        <f t="shared" si="241"/>
        <v/>
      </c>
      <c r="X138" s="106" t="str">
        <f t="shared" si="249"/>
        <v/>
      </c>
      <c r="Y138" s="106" t="str">
        <f t="shared" si="250"/>
        <v/>
      </c>
      <c r="Z138" s="106" t="str">
        <f t="shared" si="251"/>
        <v/>
      </c>
      <c r="AA138" s="106" t="str">
        <f t="shared" si="252"/>
        <v/>
      </c>
      <c r="AB138" s="106" t="str">
        <f t="shared" si="253"/>
        <v/>
      </c>
      <c r="AC138" s="106" t="str">
        <f t="shared" si="254"/>
        <v/>
      </c>
      <c r="AD138" s="106" t="str">
        <f t="shared" si="255"/>
        <v/>
      </c>
      <c r="AE138" s="106" t="str">
        <f t="shared" si="256"/>
        <v/>
      </c>
      <c r="AF138" s="106" t="str">
        <f t="shared" si="257"/>
        <v/>
      </c>
      <c r="AG138" s="106" t="str">
        <f t="shared" si="258"/>
        <v/>
      </c>
      <c r="AH138" s="106" t="str">
        <f t="shared" si="259"/>
        <v/>
      </c>
      <c r="AI138" s="106" t="str">
        <f t="shared" si="260"/>
        <v/>
      </c>
      <c r="AJ138" s="106" t="str">
        <f t="shared" si="261"/>
        <v/>
      </c>
      <c r="AK138" s="106" t="str">
        <f t="shared" si="262"/>
        <v/>
      </c>
      <c r="AL138" s="106" t="str">
        <f t="shared" si="263"/>
        <v/>
      </c>
      <c r="AM138" s="106" t="str">
        <f t="shared" si="264"/>
        <v/>
      </c>
      <c r="AN138" s="106" t="str">
        <f t="shared" si="265"/>
        <v/>
      </c>
      <c r="AO138" s="106" t="str">
        <f t="shared" si="266"/>
        <v/>
      </c>
      <c r="AP138" s="106" t="str">
        <f t="shared" si="267"/>
        <v/>
      </c>
      <c r="AQ138" s="106" t="str">
        <f t="shared" si="268"/>
        <v/>
      </c>
      <c r="AR138" s="106" t="str">
        <f t="shared" si="269"/>
        <v/>
      </c>
      <c r="AS138" s="106" t="str">
        <f t="shared" si="270"/>
        <v/>
      </c>
      <c r="AT138" s="106" t="str">
        <f t="shared" si="271"/>
        <v/>
      </c>
      <c r="AU138" s="106" t="str">
        <f t="shared" si="272"/>
        <v/>
      </c>
      <c r="AV138" s="106" t="str">
        <f t="shared" si="273"/>
        <v/>
      </c>
      <c r="AW138" s="106" t="str">
        <f t="shared" si="274"/>
        <v/>
      </c>
      <c r="AX138" s="106" t="str">
        <f t="shared" si="275"/>
        <v/>
      </c>
      <c r="AY138" s="106" t="str">
        <f t="shared" si="276"/>
        <v/>
      </c>
      <c r="AZ138" s="106" t="str">
        <f t="shared" si="277"/>
        <v/>
      </c>
      <c r="BA138" s="106" t="str">
        <f t="shared" si="278"/>
        <v/>
      </c>
      <c r="BB138" s="106" t="str">
        <f t="shared" si="279"/>
        <v/>
      </c>
      <c r="BC138" s="106" t="str">
        <f t="shared" si="280"/>
        <v/>
      </c>
      <c r="BD138" s="180" t="str">
        <f>IF(OR(P138="",BA138=""),"",IF(BB138="",MAX($BA$4:$BA$503)-BA138+1-COUNTIF($BA$4:BA138,BA138)/1000,INDEX($BD$4:$BD$503,BC138,1)-COUNTIF($BA$4:BA138,BA138)/1000000))</f>
        <v/>
      </c>
      <c r="BE138" s="181" t="str">
        <f t="shared" si="281"/>
        <v/>
      </c>
      <c r="BF138" s="181" t="str">
        <f>IFERROR(IF(BB138="",BD138-BE138*100,INDEX($BF$4:$BF$503,BC138,1)-COUNTIF($BA$4:BA138,BA138)/1000000),"")</f>
        <v/>
      </c>
      <c r="BG138" s="179" t="str">
        <f t="shared" si="282"/>
        <v/>
      </c>
      <c r="BI138" s="120" t="str">
        <f t="shared" si="288"/>
        <v/>
      </c>
      <c r="BJ138" s="121" t="str">
        <f t="shared" si="289"/>
        <v/>
      </c>
      <c r="BK138" s="122" t="str">
        <f t="shared" si="290"/>
        <v/>
      </c>
      <c r="BL138" s="122" t="str">
        <f t="shared" si="291"/>
        <v/>
      </c>
      <c r="BM138" s="122" t="str">
        <f t="shared" si="292"/>
        <v/>
      </c>
      <c r="BN138" s="122" t="str">
        <f t="shared" si="293"/>
        <v/>
      </c>
      <c r="BO138" s="122" t="str">
        <f t="shared" si="294"/>
        <v/>
      </c>
      <c r="BP138" s="123" t="str">
        <f t="shared" si="295"/>
        <v/>
      </c>
      <c r="BQ138" s="122" t="str">
        <f t="shared" si="296"/>
        <v/>
      </c>
      <c r="BR138" s="123" t="str">
        <f t="shared" si="297"/>
        <v/>
      </c>
      <c r="BS138" s="123" t="str">
        <f t="shared" si="298"/>
        <v/>
      </c>
      <c r="BU138" s="198" t="str">
        <f t="shared" si="283"/>
        <v>xxx</v>
      </c>
      <c r="BV138" s="193"/>
      <c r="BW138" s="193"/>
      <c r="BX138" s="193"/>
      <c r="BY138" s="193"/>
      <c r="BZ138" s="193"/>
      <c r="CA138" s="193"/>
      <c r="CB138" s="193"/>
      <c r="CC138" s="194"/>
      <c r="CD138" s="194"/>
      <c r="CE138" s="193"/>
      <c r="CF138" s="201">
        <f>IFERROR(IF(ISNUMBER(BV138), IF(ISNUMBER(MATCH(BV138,$BV$4:BV137,0)),INDEX($CF$4:CF137, MATCH(BV138,$BV$4:BV137,0),1),IF(AND(BR138="",INDEX($BR$4:$BR$503,BV138,1)=""),
IF(INDEX($BL$4:$BL$503,BV138,1)="",0,IFERROR(IF(INDEX($BR$4:$BR$503,BW138,1)="es",COUNTIF($BV$4:$BV$503,BW138),0),0)+IF(ISNUMBER(BV138),SUMIFS($CH$4:$CH$503,$BV$4:$BV$503,"&lt;&gt;"&amp;BV138,$BW$4:$BW$503,BV138),0)),0)),0),0)</f>
        <v>0</v>
      </c>
      <c r="CG138" s="193"/>
      <c r="CH138" s="193"/>
      <c r="CI138" s="193"/>
      <c r="CJ138" s="193"/>
      <c r="CK138" s="201">
        <f t="shared" si="242"/>
        <v>1</v>
      </c>
      <c r="CL138" s="193"/>
      <c r="CM138" s="193"/>
      <c r="CN138" s="193"/>
      <c r="CO138" s="193"/>
      <c r="CP138" s="193"/>
      <c r="CQ138" s="193"/>
      <c r="CR138" s="193"/>
      <c r="CT138" s="193"/>
      <c r="CU138" s="193"/>
      <c r="CV138" s="193"/>
      <c r="CW138" s="208"/>
      <c r="CX138" s="208"/>
      <c r="CY138" s="208"/>
      <c r="CZ138" s="208"/>
      <c r="DA138" s="193"/>
      <c r="DC138" s="133" t="str">
        <f>IF(MAX($DC$3:DC137)&lt;$I$2,MAX($DC$3:DC137)+1,"")</f>
        <v/>
      </c>
      <c r="DD138" s="131" t="str">
        <f t="shared" si="284"/>
        <v/>
      </c>
      <c r="DE138" s="131" t="str">
        <f t="shared" si="285"/>
        <v/>
      </c>
      <c r="DF138" s="134" t="str">
        <f t="shared" si="286"/>
        <v/>
      </c>
      <c r="DG138" s="132" t="str">
        <f t="shared" si="287"/>
        <v/>
      </c>
      <c r="DL138" s="107" t="str">
        <f>IF(DM138&lt;&gt;"",MAX($DL$3:DL137)+1,"")</f>
        <v/>
      </c>
      <c r="DM138" s="107" t="str">
        <f>IF(OR(INDEX(Photos!$B$3:$B$502,ROW(DM138)-ROW($DM$3),1)="", ISNUMBER(MATCH(INDEX(Photos!$B$3:$B$502,ROW(DM138)-ROW($DM$3),1),$BJ$4:$BJ$503,0))),"",INDEX(Photos!$B$3:$B$502,ROW(DM138)-ROW($DM$3),1) )</f>
        <v/>
      </c>
      <c r="DN138" s="107" t="str">
        <f t="shared" si="240"/>
        <v/>
      </c>
      <c r="DS138" s="112"/>
      <c r="DT138" s="112"/>
      <c r="DU138" s="111"/>
      <c r="DV138" s="111"/>
      <c r="DW138" s="145"/>
      <c r="DX138" s="111"/>
      <c r="DY138" s="111"/>
      <c r="DZ138" s="111"/>
      <c r="EA138" s="111"/>
      <c r="EB138" s="111"/>
    </row>
    <row r="139" spans="2:132" x14ac:dyDescent="0.25">
      <c r="B139" s="117" t="str">
        <f>IF(P139&lt;&gt;"",MAX(B$3:$B138)+1,"")</f>
        <v/>
      </c>
      <c r="C139" s="141" t="str">
        <f>IF(D139&lt;&gt;"",MAX(C$3:$C138)+1,"")</f>
        <v/>
      </c>
      <c r="D139" s="115" t="str">
        <f>IF(LEN(Q139)&gt;1,IF(ISNUMBER(MATCH(Q139&amp;" ─ "&amp;P139, $D$2:D138,0)),"",P139&amp;" ─ "&amp;Q139),"")</f>
        <v/>
      </c>
      <c r="E139" s="117" t="str">
        <f>IF(F139&lt;&gt;"",MAX($E$3:E138)+1,"")</f>
        <v/>
      </c>
      <c r="F139" s="116" t="str">
        <f>IF(LEN(T139)&gt;1,IF(ISNUMBER(MATCH(T139&amp;" ─ "&amp;P139, $F$2:F138,0)),"",P139&amp;" ─ "&amp;T139),"")</f>
        <v/>
      </c>
      <c r="G139" s="93">
        <v>136</v>
      </c>
      <c r="H139" s="118" t="str">
        <f t="shared" si="239"/>
        <v/>
      </c>
      <c r="I139" s="119" t="str">
        <f>IF(ISNUMBER(SEARCH("─",H139,1)),MAX($I$3:I138)+1,"")</f>
        <v/>
      </c>
      <c r="M139" s="192" t="str">
        <f t="shared" si="243"/>
        <v/>
      </c>
      <c r="N139" s="142" t="str">
        <f t="shared" si="244"/>
        <v/>
      </c>
      <c r="O139" s="102" t="str">
        <f>IF(P139="","",MAX($O$3:O138)+1)</f>
        <v/>
      </c>
      <c r="P139" s="103" t="str">
        <f>IF(LEN(INDEX(Dashboard!B$6:B$505,ROW(P139)-ROW(P$3),1))&lt;=1,"",TRIM(INDEX(Dashboard!B$6:B$505,ROW(P139)-ROW(P$3),1)))</f>
        <v/>
      </c>
      <c r="Q139" s="104" t="str">
        <f t="shared" si="245"/>
        <v/>
      </c>
      <c r="R139" s="104" t="str">
        <f>IF(LEN(INDEX(Dashboard!D$6:D$505,ROW(R139)-ROW(R$3),1))&lt;=1,"",INDEX(Dashboard!D$6:D$505,ROW(R139)-ROW(R$3),1))</f>
        <v/>
      </c>
      <c r="S139" s="104" t="str">
        <f>IF(LEN(INDEX(Dashboard!E$6:E$505,ROW(S139)-ROW(S$3),1))&lt;=1,"",INDEX(Dashboard!E$6:E$505,ROW(S139)-ROW(S$3),1))</f>
        <v/>
      </c>
      <c r="T139" s="104" t="str">
        <f t="shared" si="246"/>
        <v/>
      </c>
      <c r="U139" s="104" t="str">
        <f t="shared" si="247"/>
        <v/>
      </c>
      <c r="V139" s="104" t="str">
        <f t="shared" si="248"/>
        <v/>
      </c>
      <c r="W139" s="106" t="str">
        <f t="shared" si="241"/>
        <v/>
      </c>
      <c r="X139" s="106" t="str">
        <f t="shared" si="249"/>
        <v/>
      </c>
      <c r="Y139" s="106" t="str">
        <f t="shared" si="250"/>
        <v/>
      </c>
      <c r="Z139" s="106" t="str">
        <f t="shared" si="251"/>
        <v/>
      </c>
      <c r="AA139" s="106" t="str">
        <f t="shared" si="252"/>
        <v/>
      </c>
      <c r="AB139" s="106" t="str">
        <f t="shared" si="253"/>
        <v/>
      </c>
      <c r="AC139" s="106" t="str">
        <f t="shared" si="254"/>
        <v/>
      </c>
      <c r="AD139" s="106" t="str">
        <f t="shared" si="255"/>
        <v/>
      </c>
      <c r="AE139" s="106" t="str">
        <f t="shared" si="256"/>
        <v/>
      </c>
      <c r="AF139" s="106" t="str">
        <f t="shared" si="257"/>
        <v/>
      </c>
      <c r="AG139" s="106" t="str">
        <f t="shared" si="258"/>
        <v/>
      </c>
      <c r="AH139" s="106" t="str">
        <f t="shared" si="259"/>
        <v/>
      </c>
      <c r="AI139" s="106" t="str">
        <f t="shared" si="260"/>
        <v/>
      </c>
      <c r="AJ139" s="106" t="str">
        <f t="shared" si="261"/>
        <v/>
      </c>
      <c r="AK139" s="106" t="str">
        <f t="shared" si="262"/>
        <v/>
      </c>
      <c r="AL139" s="106" t="str">
        <f t="shared" si="263"/>
        <v/>
      </c>
      <c r="AM139" s="106" t="str">
        <f t="shared" si="264"/>
        <v/>
      </c>
      <c r="AN139" s="106" t="str">
        <f t="shared" si="265"/>
        <v/>
      </c>
      <c r="AO139" s="106" t="str">
        <f t="shared" si="266"/>
        <v/>
      </c>
      <c r="AP139" s="106" t="str">
        <f t="shared" si="267"/>
        <v/>
      </c>
      <c r="AQ139" s="106" t="str">
        <f t="shared" si="268"/>
        <v/>
      </c>
      <c r="AR139" s="106" t="str">
        <f t="shared" si="269"/>
        <v/>
      </c>
      <c r="AS139" s="106" t="str">
        <f t="shared" si="270"/>
        <v/>
      </c>
      <c r="AT139" s="106" t="str">
        <f t="shared" si="271"/>
        <v/>
      </c>
      <c r="AU139" s="106" t="str">
        <f t="shared" si="272"/>
        <v/>
      </c>
      <c r="AV139" s="106" t="str">
        <f t="shared" si="273"/>
        <v/>
      </c>
      <c r="AW139" s="106" t="str">
        <f t="shared" si="274"/>
        <v/>
      </c>
      <c r="AX139" s="106" t="str">
        <f t="shared" si="275"/>
        <v/>
      </c>
      <c r="AY139" s="106" t="str">
        <f t="shared" si="276"/>
        <v/>
      </c>
      <c r="AZ139" s="106" t="str">
        <f t="shared" si="277"/>
        <v/>
      </c>
      <c r="BA139" s="106" t="str">
        <f t="shared" si="278"/>
        <v/>
      </c>
      <c r="BB139" s="106" t="str">
        <f t="shared" si="279"/>
        <v/>
      </c>
      <c r="BC139" s="106" t="str">
        <f t="shared" si="280"/>
        <v/>
      </c>
      <c r="BD139" s="180" t="str">
        <f>IF(OR(P139="",BA139=""),"",IF(BB139="",MAX($BA$4:$BA$503)-BA139+1-COUNTIF($BA$4:BA139,BA139)/1000,INDEX($BD$4:$BD$503,BC139,1)-COUNTIF($BA$4:BA139,BA139)/1000000))</f>
        <v/>
      </c>
      <c r="BE139" s="181" t="str">
        <f t="shared" si="281"/>
        <v/>
      </c>
      <c r="BF139" s="181" t="str">
        <f>IFERROR(IF(BB139="",BD139-BE139*100,INDEX($BF$4:$BF$503,BC139,1)-COUNTIF($BA$4:BA139,BA139)/1000000),"")</f>
        <v/>
      </c>
      <c r="BG139" s="179" t="str">
        <f t="shared" si="282"/>
        <v/>
      </c>
      <c r="BI139" s="120" t="str">
        <f t="shared" si="288"/>
        <v/>
      </c>
      <c r="BJ139" s="121" t="str">
        <f t="shared" si="289"/>
        <v/>
      </c>
      <c r="BK139" s="122" t="str">
        <f t="shared" si="290"/>
        <v/>
      </c>
      <c r="BL139" s="122" t="str">
        <f t="shared" si="291"/>
        <v/>
      </c>
      <c r="BM139" s="122" t="str">
        <f t="shared" si="292"/>
        <v/>
      </c>
      <c r="BN139" s="122" t="str">
        <f t="shared" si="293"/>
        <v/>
      </c>
      <c r="BO139" s="122" t="str">
        <f t="shared" si="294"/>
        <v/>
      </c>
      <c r="BP139" s="123" t="str">
        <f t="shared" si="295"/>
        <v/>
      </c>
      <c r="BQ139" s="122" t="str">
        <f t="shared" si="296"/>
        <v/>
      </c>
      <c r="BR139" s="123" t="str">
        <f t="shared" si="297"/>
        <v/>
      </c>
      <c r="BS139" s="123" t="str">
        <f t="shared" si="298"/>
        <v/>
      </c>
      <c r="BU139" s="198" t="str">
        <f t="shared" si="283"/>
        <v>xxx</v>
      </c>
      <c r="BV139" s="193"/>
      <c r="BW139" s="193"/>
      <c r="BX139" s="193"/>
      <c r="BY139" s="193"/>
      <c r="BZ139" s="193"/>
      <c r="CA139" s="193"/>
      <c r="CB139" s="193"/>
      <c r="CC139" s="194"/>
      <c r="CD139" s="194"/>
      <c r="CE139" s="193"/>
      <c r="CF139" s="201">
        <f>IFERROR(IF(ISNUMBER(BV139), IF(ISNUMBER(MATCH(BV139,$BV$4:BV138,0)),INDEX($CF$4:CF138, MATCH(BV139,$BV$4:BV138,0),1),IF(AND(BR139="",INDEX($BR$4:$BR$503,BV139,1)=""),
IF(INDEX($BL$4:$BL$503,BV139,1)="",0,IFERROR(IF(INDEX($BR$4:$BR$503,BW139,1)="es",COUNTIF($BV$4:$BV$503,BW139),0),0)+IF(ISNUMBER(BV139),SUMIFS($CH$4:$CH$503,$BV$4:$BV$503,"&lt;&gt;"&amp;BV139,$BW$4:$BW$503,BV139),0)),0)),0),0)</f>
        <v>0</v>
      </c>
      <c r="CG139" s="193"/>
      <c r="CH139" s="193"/>
      <c r="CI139" s="193"/>
      <c r="CJ139" s="193"/>
      <c r="CK139" s="201">
        <f t="shared" si="242"/>
        <v>1</v>
      </c>
      <c r="CL139" s="193"/>
      <c r="CM139" s="193"/>
      <c r="CN139" s="193"/>
      <c r="CO139" s="193"/>
      <c r="CP139" s="193"/>
      <c r="CQ139" s="193"/>
      <c r="CR139" s="193"/>
      <c r="CT139" s="193"/>
      <c r="CU139" s="193"/>
      <c r="CV139" s="193"/>
      <c r="CW139" s="208"/>
      <c r="CX139" s="208"/>
      <c r="CY139" s="208"/>
      <c r="CZ139" s="208"/>
      <c r="DA139" s="193"/>
      <c r="DC139" s="133" t="str">
        <f>IF(MAX($DC$3:DC138)&lt;$I$2,MAX($DC$3:DC138)+1,"")</f>
        <v/>
      </c>
      <c r="DD139" s="131" t="str">
        <f t="shared" si="284"/>
        <v/>
      </c>
      <c r="DE139" s="131" t="str">
        <f t="shared" si="285"/>
        <v/>
      </c>
      <c r="DF139" s="134" t="str">
        <f t="shared" si="286"/>
        <v/>
      </c>
      <c r="DG139" s="132" t="str">
        <f t="shared" si="287"/>
        <v/>
      </c>
      <c r="DL139" s="107" t="str">
        <f>IF(DM139&lt;&gt;"",MAX($DL$3:DL138)+1,"")</f>
        <v/>
      </c>
      <c r="DM139" s="107" t="str">
        <f>IF(OR(INDEX(Photos!$B$3:$B$502,ROW(DM139)-ROW($DM$3),1)="", ISNUMBER(MATCH(INDEX(Photos!$B$3:$B$502,ROW(DM139)-ROW($DM$3),1),$BJ$4:$BJ$503,0))),"",INDEX(Photos!$B$3:$B$502,ROW(DM139)-ROW($DM$3),1) )</f>
        <v/>
      </c>
      <c r="DN139" s="107" t="str">
        <f t="shared" si="240"/>
        <v/>
      </c>
      <c r="DS139" s="112"/>
      <c r="DT139" s="112"/>
      <c r="DU139" s="111"/>
      <c r="DV139" s="111"/>
      <c r="DW139" s="145"/>
      <c r="DX139" s="111"/>
      <c r="DY139" s="111"/>
      <c r="DZ139" s="111"/>
      <c r="EA139" s="111"/>
      <c r="EB139" s="111"/>
    </row>
    <row r="140" spans="2:132" x14ac:dyDescent="0.25">
      <c r="B140" s="117" t="str">
        <f>IF(P140&lt;&gt;"",MAX(B$3:$B139)+1,"")</f>
        <v/>
      </c>
      <c r="C140" s="141" t="str">
        <f>IF(D140&lt;&gt;"",MAX(C$3:$C139)+1,"")</f>
        <v/>
      </c>
      <c r="D140" s="115" t="str">
        <f>IF(LEN(Q140)&gt;1,IF(ISNUMBER(MATCH(Q140&amp;" ─ "&amp;P140, $D$2:D139,0)),"",P140&amp;" ─ "&amp;Q140),"")</f>
        <v/>
      </c>
      <c r="E140" s="117" t="str">
        <f>IF(F140&lt;&gt;"",MAX($E$3:E139)+1,"")</f>
        <v/>
      </c>
      <c r="F140" s="116" t="str">
        <f>IF(LEN(T140)&gt;1,IF(ISNUMBER(MATCH(T140&amp;" ─ "&amp;P140, $F$2:F139,0)),"",P140&amp;" ─ "&amp;T140),"")</f>
        <v/>
      </c>
      <c r="G140" s="93">
        <v>137</v>
      </c>
      <c r="H140" s="118" t="str">
        <f t="shared" si="239"/>
        <v/>
      </c>
      <c r="I140" s="119" t="str">
        <f>IF(ISNUMBER(SEARCH("─",H140,1)),MAX($I$3:I139)+1,"")</f>
        <v/>
      </c>
      <c r="M140" s="192" t="str">
        <f t="shared" si="243"/>
        <v/>
      </c>
      <c r="N140" s="142" t="str">
        <f t="shared" si="244"/>
        <v/>
      </c>
      <c r="O140" s="102" t="str">
        <f>IF(P140="","",MAX($O$3:O139)+1)</f>
        <v/>
      </c>
      <c r="P140" s="103" t="str">
        <f>IF(LEN(INDEX(Dashboard!B$6:B$505,ROW(P140)-ROW(P$3),1))&lt;=1,"",TRIM(INDEX(Dashboard!B$6:B$505,ROW(P140)-ROW(P$3),1)))</f>
        <v/>
      </c>
      <c r="Q140" s="104" t="str">
        <f t="shared" si="245"/>
        <v/>
      </c>
      <c r="R140" s="104" t="str">
        <f>IF(LEN(INDEX(Dashboard!D$6:D$505,ROW(R140)-ROW(R$3),1))&lt;=1,"",INDEX(Dashboard!D$6:D$505,ROW(R140)-ROW(R$3),1))</f>
        <v/>
      </c>
      <c r="S140" s="104" t="str">
        <f>IF(LEN(INDEX(Dashboard!E$6:E$505,ROW(S140)-ROW(S$3),1))&lt;=1,"",INDEX(Dashboard!E$6:E$505,ROW(S140)-ROW(S$3),1))</f>
        <v/>
      </c>
      <c r="T140" s="104" t="str">
        <f t="shared" si="246"/>
        <v/>
      </c>
      <c r="U140" s="104" t="str">
        <f t="shared" si="247"/>
        <v/>
      </c>
      <c r="V140" s="104" t="str">
        <f t="shared" si="248"/>
        <v/>
      </c>
      <c r="W140" s="106" t="str">
        <f t="shared" si="241"/>
        <v/>
      </c>
      <c r="X140" s="106" t="str">
        <f t="shared" si="249"/>
        <v/>
      </c>
      <c r="Y140" s="106" t="str">
        <f t="shared" si="250"/>
        <v/>
      </c>
      <c r="Z140" s="106" t="str">
        <f t="shared" si="251"/>
        <v/>
      </c>
      <c r="AA140" s="106" t="str">
        <f t="shared" si="252"/>
        <v/>
      </c>
      <c r="AB140" s="106" t="str">
        <f t="shared" si="253"/>
        <v/>
      </c>
      <c r="AC140" s="106" t="str">
        <f t="shared" si="254"/>
        <v/>
      </c>
      <c r="AD140" s="106" t="str">
        <f t="shared" si="255"/>
        <v/>
      </c>
      <c r="AE140" s="106" t="str">
        <f t="shared" si="256"/>
        <v/>
      </c>
      <c r="AF140" s="106" t="str">
        <f t="shared" si="257"/>
        <v/>
      </c>
      <c r="AG140" s="106" t="str">
        <f t="shared" si="258"/>
        <v/>
      </c>
      <c r="AH140" s="106" t="str">
        <f t="shared" si="259"/>
        <v/>
      </c>
      <c r="AI140" s="106" t="str">
        <f t="shared" si="260"/>
        <v/>
      </c>
      <c r="AJ140" s="106" t="str">
        <f t="shared" si="261"/>
        <v/>
      </c>
      <c r="AK140" s="106" t="str">
        <f t="shared" si="262"/>
        <v/>
      </c>
      <c r="AL140" s="106" t="str">
        <f t="shared" si="263"/>
        <v/>
      </c>
      <c r="AM140" s="106" t="str">
        <f t="shared" si="264"/>
        <v/>
      </c>
      <c r="AN140" s="106" t="str">
        <f t="shared" si="265"/>
        <v/>
      </c>
      <c r="AO140" s="106" t="str">
        <f t="shared" si="266"/>
        <v/>
      </c>
      <c r="AP140" s="106" t="str">
        <f t="shared" si="267"/>
        <v/>
      </c>
      <c r="AQ140" s="106" t="str">
        <f t="shared" si="268"/>
        <v/>
      </c>
      <c r="AR140" s="106" t="str">
        <f t="shared" si="269"/>
        <v/>
      </c>
      <c r="AS140" s="106" t="str">
        <f t="shared" si="270"/>
        <v/>
      </c>
      <c r="AT140" s="106" t="str">
        <f t="shared" si="271"/>
        <v/>
      </c>
      <c r="AU140" s="106" t="str">
        <f t="shared" si="272"/>
        <v/>
      </c>
      <c r="AV140" s="106" t="str">
        <f t="shared" si="273"/>
        <v/>
      </c>
      <c r="AW140" s="106" t="str">
        <f t="shared" si="274"/>
        <v/>
      </c>
      <c r="AX140" s="106" t="str">
        <f t="shared" si="275"/>
        <v/>
      </c>
      <c r="AY140" s="106" t="str">
        <f t="shared" si="276"/>
        <v/>
      </c>
      <c r="AZ140" s="106" t="str">
        <f t="shared" si="277"/>
        <v/>
      </c>
      <c r="BA140" s="106" t="str">
        <f t="shared" si="278"/>
        <v/>
      </c>
      <c r="BB140" s="106" t="str">
        <f t="shared" si="279"/>
        <v/>
      </c>
      <c r="BC140" s="106" t="str">
        <f t="shared" si="280"/>
        <v/>
      </c>
      <c r="BD140" s="180" t="str">
        <f>IF(OR(P140="",BA140=""),"",IF(BB140="",MAX($BA$4:$BA$503)-BA140+1-COUNTIF($BA$4:BA140,BA140)/1000,INDEX($BD$4:$BD$503,BC140,1)-COUNTIF($BA$4:BA140,BA140)/1000000))</f>
        <v/>
      </c>
      <c r="BE140" s="181" t="str">
        <f t="shared" si="281"/>
        <v/>
      </c>
      <c r="BF140" s="181" t="str">
        <f>IFERROR(IF(BB140="",BD140-BE140*100,INDEX($BF$4:$BF$503,BC140,1)-COUNTIF($BA$4:BA140,BA140)/1000000),"")</f>
        <v/>
      </c>
      <c r="BG140" s="179" t="str">
        <f t="shared" si="282"/>
        <v/>
      </c>
      <c r="BI140" s="120" t="str">
        <f t="shared" si="288"/>
        <v/>
      </c>
      <c r="BJ140" s="121" t="str">
        <f t="shared" si="289"/>
        <v/>
      </c>
      <c r="BK140" s="122" t="str">
        <f t="shared" si="290"/>
        <v/>
      </c>
      <c r="BL140" s="122" t="str">
        <f t="shared" si="291"/>
        <v/>
      </c>
      <c r="BM140" s="122" t="str">
        <f t="shared" si="292"/>
        <v/>
      </c>
      <c r="BN140" s="122" t="str">
        <f t="shared" si="293"/>
        <v/>
      </c>
      <c r="BO140" s="122" t="str">
        <f t="shared" si="294"/>
        <v/>
      </c>
      <c r="BP140" s="123" t="str">
        <f t="shared" si="295"/>
        <v/>
      </c>
      <c r="BQ140" s="122" t="str">
        <f t="shared" si="296"/>
        <v/>
      </c>
      <c r="BR140" s="123" t="str">
        <f t="shared" si="297"/>
        <v/>
      </c>
      <c r="BS140" s="123" t="str">
        <f t="shared" si="298"/>
        <v/>
      </c>
      <c r="BU140" s="198" t="str">
        <f t="shared" si="283"/>
        <v>xxx</v>
      </c>
      <c r="BV140" s="193"/>
      <c r="BW140" s="193"/>
      <c r="BX140" s="193"/>
      <c r="BY140" s="193"/>
      <c r="BZ140" s="193"/>
      <c r="CA140" s="193"/>
      <c r="CB140" s="193"/>
      <c r="CC140" s="194"/>
      <c r="CD140" s="194"/>
      <c r="CE140" s="193"/>
      <c r="CF140" s="201">
        <f>IFERROR(IF(ISNUMBER(BV140), IF(ISNUMBER(MATCH(BV140,$BV$4:BV139,0)),INDEX($CF$4:CF139, MATCH(BV140,$BV$4:BV139,0),1),IF(AND(BR140="",INDEX($BR$4:$BR$503,BV140,1)=""),
IF(INDEX($BL$4:$BL$503,BV140,1)="",0,IFERROR(IF(INDEX($BR$4:$BR$503,BW140,1)="es",COUNTIF($BV$4:$BV$503,BW140),0),0)+IF(ISNUMBER(BV140),SUMIFS($CH$4:$CH$503,$BV$4:$BV$503,"&lt;&gt;"&amp;BV140,$BW$4:$BW$503,BV140),0)),0)),0),0)</f>
        <v>0</v>
      </c>
      <c r="CG140" s="193"/>
      <c r="CH140" s="193"/>
      <c r="CI140" s="193"/>
      <c r="CJ140" s="193"/>
      <c r="CK140" s="201">
        <f t="shared" si="242"/>
        <v>1</v>
      </c>
      <c r="CL140" s="193"/>
      <c r="CM140" s="193"/>
      <c r="CN140" s="193"/>
      <c r="CO140" s="193"/>
      <c r="CP140" s="193"/>
      <c r="CQ140" s="193"/>
      <c r="CR140" s="193"/>
      <c r="CT140" s="193"/>
      <c r="CU140" s="193"/>
      <c r="CV140" s="193"/>
      <c r="CW140" s="208"/>
      <c r="CX140" s="208"/>
      <c r="CY140" s="208"/>
      <c r="CZ140" s="208"/>
      <c r="DA140" s="193"/>
      <c r="DC140" s="133" t="str">
        <f>IF(MAX($DC$3:DC139)&lt;$I$2,MAX($DC$3:DC139)+1,"")</f>
        <v/>
      </c>
      <c r="DD140" s="131" t="str">
        <f t="shared" si="284"/>
        <v/>
      </c>
      <c r="DE140" s="131" t="str">
        <f t="shared" si="285"/>
        <v/>
      </c>
      <c r="DF140" s="134" t="str">
        <f t="shared" si="286"/>
        <v/>
      </c>
      <c r="DG140" s="132" t="str">
        <f t="shared" si="287"/>
        <v/>
      </c>
      <c r="DL140" s="107" t="str">
        <f>IF(DM140&lt;&gt;"",MAX($DL$3:DL139)+1,"")</f>
        <v/>
      </c>
      <c r="DM140" s="107" t="str">
        <f>IF(OR(INDEX(Photos!$B$3:$B$502,ROW(DM140)-ROW($DM$3),1)="", ISNUMBER(MATCH(INDEX(Photos!$B$3:$B$502,ROW(DM140)-ROW($DM$3),1),$BJ$4:$BJ$503,0))),"",INDEX(Photos!$B$3:$B$502,ROW(DM140)-ROW($DM$3),1) )</f>
        <v/>
      </c>
      <c r="DN140" s="107" t="str">
        <f t="shared" si="240"/>
        <v/>
      </c>
      <c r="DS140" s="112"/>
      <c r="DT140" s="112"/>
      <c r="DU140" s="111"/>
      <c r="DV140" s="111"/>
      <c r="DW140" s="145"/>
      <c r="DX140" s="111"/>
      <c r="DY140" s="111"/>
      <c r="DZ140" s="111"/>
      <c r="EA140" s="111"/>
      <c r="EB140" s="111"/>
    </row>
    <row r="141" spans="2:132" x14ac:dyDescent="0.25">
      <c r="B141" s="117" t="str">
        <f>IF(P141&lt;&gt;"",MAX(B$3:$B140)+1,"")</f>
        <v/>
      </c>
      <c r="C141" s="141" t="str">
        <f>IF(D141&lt;&gt;"",MAX(C$3:$C140)+1,"")</f>
        <v/>
      </c>
      <c r="D141" s="115" t="str">
        <f>IF(LEN(Q141)&gt;1,IF(ISNUMBER(MATCH(Q141&amp;" ─ "&amp;P141, $D$2:D140,0)),"",P141&amp;" ─ "&amp;Q141),"")</f>
        <v/>
      </c>
      <c r="E141" s="117" t="str">
        <f>IF(F141&lt;&gt;"",MAX($E$3:E140)+1,"")</f>
        <v/>
      </c>
      <c r="F141" s="116" t="str">
        <f>IF(LEN(T141)&gt;1,IF(ISNUMBER(MATCH(T141&amp;" ─ "&amp;P141, $F$2:F140,0)),"",P141&amp;" ─ "&amp;T141),"")</f>
        <v/>
      </c>
      <c r="G141" s="93">
        <v>138</v>
      </c>
      <c r="H141" s="118" t="str">
        <f t="shared" si="239"/>
        <v/>
      </c>
      <c r="I141" s="119" t="str">
        <f>IF(ISNUMBER(SEARCH("─",H141,1)),MAX($I$3:I140)+1,"")</f>
        <v/>
      </c>
      <c r="M141" s="192" t="str">
        <f t="shared" si="243"/>
        <v/>
      </c>
      <c r="N141" s="142" t="str">
        <f t="shared" si="244"/>
        <v/>
      </c>
      <c r="O141" s="102" t="str">
        <f>IF(P141="","",MAX($O$3:O140)+1)</f>
        <v/>
      </c>
      <c r="P141" s="103" t="str">
        <f>IF(LEN(INDEX(Dashboard!B$6:B$505,ROW(P141)-ROW(P$3),1))&lt;=1,"",TRIM(INDEX(Dashboard!B$6:B$505,ROW(P141)-ROW(P$3),1)))</f>
        <v/>
      </c>
      <c r="Q141" s="104" t="str">
        <f t="shared" si="245"/>
        <v/>
      </c>
      <c r="R141" s="104" t="str">
        <f>IF(LEN(INDEX(Dashboard!D$6:D$505,ROW(R141)-ROW(R$3),1))&lt;=1,"",INDEX(Dashboard!D$6:D$505,ROW(R141)-ROW(R$3),1))</f>
        <v/>
      </c>
      <c r="S141" s="104" t="str">
        <f>IF(LEN(INDEX(Dashboard!E$6:E$505,ROW(S141)-ROW(S$3),1))&lt;=1,"",INDEX(Dashboard!E$6:E$505,ROW(S141)-ROW(S$3),1))</f>
        <v/>
      </c>
      <c r="T141" s="104" t="str">
        <f t="shared" si="246"/>
        <v/>
      </c>
      <c r="U141" s="104" t="str">
        <f t="shared" si="247"/>
        <v/>
      </c>
      <c r="V141" s="104" t="str">
        <f t="shared" si="248"/>
        <v/>
      </c>
      <c r="W141" s="106" t="str">
        <f t="shared" si="241"/>
        <v/>
      </c>
      <c r="X141" s="106" t="str">
        <f t="shared" si="249"/>
        <v/>
      </c>
      <c r="Y141" s="106" t="str">
        <f t="shared" si="250"/>
        <v/>
      </c>
      <c r="Z141" s="106" t="str">
        <f t="shared" si="251"/>
        <v/>
      </c>
      <c r="AA141" s="106" t="str">
        <f t="shared" si="252"/>
        <v/>
      </c>
      <c r="AB141" s="106" t="str">
        <f t="shared" si="253"/>
        <v/>
      </c>
      <c r="AC141" s="106" t="str">
        <f t="shared" si="254"/>
        <v/>
      </c>
      <c r="AD141" s="106" t="str">
        <f t="shared" si="255"/>
        <v/>
      </c>
      <c r="AE141" s="106" t="str">
        <f t="shared" si="256"/>
        <v/>
      </c>
      <c r="AF141" s="106" t="str">
        <f t="shared" si="257"/>
        <v/>
      </c>
      <c r="AG141" s="106" t="str">
        <f t="shared" si="258"/>
        <v/>
      </c>
      <c r="AH141" s="106" t="str">
        <f t="shared" si="259"/>
        <v/>
      </c>
      <c r="AI141" s="106" t="str">
        <f t="shared" si="260"/>
        <v/>
      </c>
      <c r="AJ141" s="106" t="str">
        <f t="shared" si="261"/>
        <v/>
      </c>
      <c r="AK141" s="106" t="str">
        <f t="shared" si="262"/>
        <v/>
      </c>
      <c r="AL141" s="106" t="str">
        <f t="shared" si="263"/>
        <v/>
      </c>
      <c r="AM141" s="106" t="str">
        <f t="shared" si="264"/>
        <v/>
      </c>
      <c r="AN141" s="106" t="str">
        <f t="shared" si="265"/>
        <v/>
      </c>
      <c r="AO141" s="106" t="str">
        <f t="shared" si="266"/>
        <v/>
      </c>
      <c r="AP141" s="106" t="str">
        <f t="shared" si="267"/>
        <v/>
      </c>
      <c r="AQ141" s="106" t="str">
        <f t="shared" si="268"/>
        <v/>
      </c>
      <c r="AR141" s="106" t="str">
        <f t="shared" si="269"/>
        <v/>
      </c>
      <c r="AS141" s="106" t="str">
        <f t="shared" si="270"/>
        <v/>
      </c>
      <c r="AT141" s="106" t="str">
        <f t="shared" si="271"/>
        <v/>
      </c>
      <c r="AU141" s="106" t="str">
        <f t="shared" si="272"/>
        <v/>
      </c>
      <c r="AV141" s="106" t="str">
        <f t="shared" si="273"/>
        <v/>
      </c>
      <c r="AW141" s="106" t="str">
        <f t="shared" si="274"/>
        <v/>
      </c>
      <c r="AX141" s="106" t="str">
        <f t="shared" si="275"/>
        <v/>
      </c>
      <c r="AY141" s="106" t="str">
        <f t="shared" si="276"/>
        <v/>
      </c>
      <c r="AZ141" s="106" t="str">
        <f t="shared" si="277"/>
        <v/>
      </c>
      <c r="BA141" s="106" t="str">
        <f t="shared" si="278"/>
        <v/>
      </c>
      <c r="BB141" s="106" t="str">
        <f t="shared" si="279"/>
        <v/>
      </c>
      <c r="BC141" s="106" t="str">
        <f t="shared" si="280"/>
        <v/>
      </c>
      <c r="BD141" s="180" t="str">
        <f>IF(OR(P141="",BA141=""),"",IF(BB141="",MAX($BA$4:$BA$503)-BA141+1-COUNTIF($BA$4:BA141,BA141)/1000,INDEX($BD$4:$BD$503,BC141,1)-COUNTIF($BA$4:BA141,BA141)/1000000))</f>
        <v/>
      </c>
      <c r="BE141" s="181" t="str">
        <f t="shared" si="281"/>
        <v/>
      </c>
      <c r="BF141" s="181" t="str">
        <f>IFERROR(IF(BB141="",BD141-BE141*100,INDEX($BF$4:$BF$503,BC141,1)-COUNTIF($BA$4:BA141,BA141)/1000000),"")</f>
        <v/>
      </c>
      <c r="BG141" s="179" t="str">
        <f t="shared" si="282"/>
        <v/>
      </c>
      <c r="BI141" s="120" t="str">
        <f t="shared" si="288"/>
        <v/>
      </c>
      <c r="BJ141" s="121" t="str">
        <f t="shared" si="289"/>
        <v/>
      </c>
      <c r="BK141" s="122" t="str">
        <f t="shared" si="290"/>
        <v/>
      </c>
      <c r="BL141" s="122" t="str">
        <f t="shared" si="291"/>
        <v/>
      </c>
      <c r="BM141" s="122" t="str">
        <f t="shared" si="292"/>
        <v/>
      </c>
      <c r="BN141" s="122" t="str">
        <f t="shared" si="293"/>
        <v/>
      </c>
      <c r="BO141" s="122" t="str">
        <f t="shared" si="294"/>
        <v/>
      </c>
      <c r="BP141" s="123" t="str">
        <f t="shared" si="295"/>
        <v/>
      </c>
      <c r="BQ141" s="122" t="str">
        <f t="shared" si="296"/>
        <v/>
      </c>
      <c r="BR141" s="123" t="str">
        <f t="shared" si="297"/>
        <v/>
      </c>
      <c r="BS141" s="123" t="str">
        <f t="shared" si="298"/>
        <v/>
      </c>
      <c r="BU141" s="198" t="str">
        <f t="shared" si="283"/>
        <v>xxx</v>
      </c>
      <c r="BV141" s="193"/>
      <c r="BW141" s="193"/>
      <c r="BX141" s="193"/>
      <c r="BY141" s="193"/>
      <c r="BZ141" s="193"/>
      <c r="CA141" s="193"/>
      <c r="CB141" s="193"/>
      <c r="CC141" s="194"/>
      <c r="CD141" s="194"/>
      <c r="CE141" s="193"/>
      <c r="CF141" s="201">
        <f>IFERROR(IF(ISNUMBER(BV141), IF(ISNUMBER(MATCH(BV141,$BV$4:BV140,0)),INDEX($CF$4:CF140, MATCH(BV141,$BV$4:BV140,0),1),IF(AND(BR141="",INDEX($BR$4:$BR$503,BV141,1)=""),
IF(INDEX($BL$4:$BL$503,BV141,1)="",0,IFERROR(IF(INDEX($BR$4:$BR$503,BW141,1)="es",COUNTIF($BV$4:$BV$503,BW141),0),0)+IF(ISNUMBER(BV141),SUMIFS($CH$4:$CH$503,$BV$4:$BV$503,"&lt;&gt;"&amp;BV141,$BW$4:$BW$503,BV141),0)),0)),0),0)</f>
        <v>0</v>
      </c>
      <c r="CG141" s="193"/>
      <c r="CH141" s="193"/>
      <c r="CI141" s="193"/>
      <c r="CJ141" s="193"/>
      <c r="CK141" s="201">
        <f t="shared" si="242"/>
        <v>1</v>
      </c>
      <c r="CL141" s="193"/>
      <c r="CM141" s="193"/>
      <c r="CN141" s="193"/>
      <c r="CO141" s="193"/>
      <c r="CP141" s="193"/>
      <c r="CQ141" s="193"/>
      <c r="CR141" s="193"/>
      <c r="CT141" s="193"/>
      <c r="CU141" s="193"/>
      <c r="CV141" s="193"/>
      <c r="CW141" s="208"/>
      <c r="CX141" s="208"/>
      <c r="CY141" s="208"/>
      <c r="CZ141" s="208"/>
      <c r="DA141" s="193"/>
      <c r="DC141" s="133" t="str">
        <f>IF(MAX($DC$3:DC140)&lt;$I$2,MAX($DC$3:DC140)+1,"")</f>
        <v/>
      </c>
      <c r="DD141" s="131" t="str">
        <f t="shared" si="284"/>
        <v/>
      </c>
      <c r="DE141" s="131" t="str">
        <f t="shared" si="285"/>
        <v/>
      </c>
      <c r="DF141" s="134" t="str">
        <f t="shared" si="286"/>
        <v/>
      </c>
      <c r="DG141" s="132" t="str">
        <f t="shared" si="287"/>
        <v/>
      </c>
      <c r="DL141" s="107" t="str">
        <f>IF(DM141&lt;&gt;"",MAX($DL$3:DL140)+1,"")</f>
        <v/>
      </c>
      <c r="DM141" s="107" t="str">
        <f>IF(OR(INDEX(Photos!$B$3:$B$502,ROW(DM141)-ROW($DM$3),1)="", ISNUMBER(MATCH(INDEX(Photos!$B$3:$B$502,ROW(DM141)-ROW($DM$3),1),$BJ$4:$BJ$503,0))),"",INDEX(Photos!$B$3:$B$502,ROW(DM141)-ROW($DM$3),1) )</f>
        <v/>
      </c>
      <c r="DN141" s="107" t="str">
        <f t="shared" si="240"/>
        <v/>
      </c>
      <c r="DS141" s="112"/>
      <c r="DT141" s="112"/>
      <c r="DU141" s="111"/>
      <c r="DV141" s="111"/>
      <c r="DW141" s="145"/>
      <c r="DX141" s="111"/>
      <c r="DY141" s="111"/>
      <c r="DZ141" s="111"/>
      <c r="EA141" s="111"/>
      <c r="EB141" s="111"/>
    </row>
    <row r="142" spans="2:132" x14ac:dyDescent="0.25">
      <c r="B142" s="117" t="str">
        <f>IF(P142&lt;&gt;"",MAX(B$3:$B141)+1,"")</f>
        <v/>
      </c>
      <c r="C142" s="141" t="str">
        <f>IF(D142&lt;&gt;"",MAX(C$3:$C141)+1,"")</f>
        <v/>
      </c>
      <c r="D142" s="115" t="str">
        <f>IF(LEN(Q142)&gt;1,IF(ISNUMBER(MATCH(Q142&amp;" ─ "&amp;P142, $D$2:D141,0)),"",P142&amp;" ─ "&amp;Q142),"")</f>
        <v/>
      </c>
      <c r="E142" s="117" t="str">
        <f>IF(F142&lt;&gt;"",MAX($E$3:E141)+1,"")</f>
        <v/>
      </c>
      <c r="F142" s="116" t="str">
        <f>IF(LEN(T142)&gt;1,IF(ISNUMBER(MATCH(T142&amp;" ─ "&amp;P142, $F$2:F141,0)),"",P142&amp;" ─ "&amp;T142),"")</f>
        <v/>
      </c>
      <c r="G142" s="93">
        <v>139</v>
      </c>
      <c r="H142" s="118" t="str">
        <f t="shared" si="239"/>
        <v/>
      </c>
      <c r="I142" s="119" t="str">
        <f>IF(ISNUMBER(SEARCH("─",H142,1)),MAX($I$3:I141)+1,"")</f>
        <v/>
      </c>
      <c r="M142" s="192" t="str">
        <f t="shared" si="243"/>
        <v/>
      </c>
      <c r="N142" s="142" t="str">
        <f t="shared" si="244"/>
        <v/>
      </c>
      <c r="O142" s="102" t="str">
        <f>IF(P142="","",MAX($O$3:O141)+1)</f>
        <v/>
      </c>
      <c r="P142" s="103" t="str">
        <f>IF(LEN(INDEX(Dashboard!B$6:B$505,ROW(P142)-ROW(P$3),1))&lt;=1,"",TRIM(INDEX(Dashboard!B$6:B$505,ROW(P142)-ROW(P$3),1)))</f>
        <v/>
      </c>
      <c r="Q142" s="104" t="str">
        <f t="shared" si="245"/>
        <v/>
      </c>
      <c r="R142" s="104" t="str">
        <f>IF(LEN(INDEX(Dashboard!D$6:D$505,ROW(R142)-ROW(R$3),1))&lt;=1,"",INDEX(Dashboard!D$6:D$505,ROW(R142)-ROW(R$3),1))</f>
        <v/>
      </c>
      <c r="S142" s="104" t="str">
        <f>IF(LEN(INDEX(Dashboard!E$6:E$505,ROW(S142)-ROW(S$3),1))&lt;=1,"",INDEX(Dashboard!E$6:E$505,ROW(S142)-ROW(S$3),1))</f>
        <v/>
      </c>
      <c r="T142" s="104" t="str">
        <f t="shared" si="246"/>
        <v/>
      </c>
      <c r="U142" s="104" t="str">
        <f t="shared" si="247"/>
        <v/>
      </c>
      <c r="V142" s="104" t="str">
        <f t="shared" si="248"/>
        <v/>
      </c>
      <c r="W142" s="106" t="str">
        <f t="shared" si="241"/>
        <v/>
      </c>
      <c r="X142" s="106" t="str">
        <f t="shared" si="249"/>
        <v/>
      </c>
      <c r="Y142" s="106" t="str">
        <f t="shared" si="250"/>
        <v/>
      </c>
      <c r="Z142" s="106" t="str">
        <f t="shared" si="251"/>
        <v/>
      </c>
      <c r="AA142" s="106" t="str">
        <f t="shared" si="252"/>
        <v/>
      </c>
      <c r="AB142" s="106" t="str">
        <f t="shared" si="253"/>
        <v/>
      </c>
      <c r="AC142" s="106" t="str">
        <f t="shared" si="254"/>
        <v/>
      </c>
      <c r="AD142" s="106" t="str">
        <f t="shared" si="255"/>
        <v/>
      </c>
      <c r="AE142" s="106" t="str">
        <f t="shared" si="256"/>
        <v/>
      </c>
      <c r="AF142" s="106" t="str">
        <f t="shared" si="257"/>
        <v/>
      </c>
      <c r="AG142" s="106" t="str">
        <f t="shared" si="258"/>
        <v/>
      </c>
      <c r="AH142" s="106" t="str">
        <f t="shared" si="259"/>
        <v/>
      </c>
      <c r="AI142" s="106" t="str">
        <f t="shared" si="260"/>
        <v/>
      </c>
      <c r="AJ142" s="106" t="str">
        <f t="shared" si="261"/>
        <v/>
      </c>
      <c r="AK142" s="106" t="str">
        <f t="shared" si="262"/>
        <v/>
      </c>
      <c r="AL142" s="106" t="str">
        <f t="shared" si="263"/>
        <v/>
      </c>
      <c r="AM142" s="106" t="str">
        <f t="shared" si="264"/>
        <v/>
      </c>
      <c r="AN142" s="106" t="str">
        <f t="shared" si="265"/>
        <v/>
      </c>
      <c r="AO142" s="106" t="str">
        <f t="shared" si="266"/>
        <v/>
      </c>
      <c r="AP142" s="106" t="str">
        <f t="shared" si="267"/>
        <v/>
      </c>
      <c r="AQ142" s="106" t="str">
        <f t="shared" si="268"/>
        <v/>
      </c>
      <c r="AR142" s="106" t="str">
        <f t="shared" si="269"/>
        <v/>
      </c>
      <c r="AS142" s="106" t="str">
        <f t="shared" si="270"/>
        <v/>
      </c>
      <c r="AT142" s="106" t="str">
        <f t="shared" si="271"/>
        <v/>
      </c>
      <c r="AU142" s="106" t="str">
        <f t="shared" si="272"/>
        <v/>
      </c>
      <c r="AV142" s="106" t="str">
        <f t="shared" si="273"/>
        <v/>
      </c>
      <c r="AW142" s="106" t="str">
        <f t="shared" si="274"/>
        <v/>
      </c>
      <c r="AX142" s="106" t="str">
        <f t="shared" si="275"/>
        <v/>
      </c>
      <c r="AY142" s="106" t="str">
        <f t="shared" si="276"/>
        <v/>
      </c>
      <c r="AZ142" s="106" t="str">
        <f t="shared" si="277"/>
        <v/>
      </c>
      <c r="BA142" s="106" t="str">
        <f t="shared" si="278"/>
        <v/>
      </c>
      <c r="BB142" s="106" t="str">
        <f t="shared" si="279"/>
        <v/>
      </c>
      <c r="BC142" s="106" t="str">
        <f t="shared" si="280"/>
        <v/>
      </c>
      <c r="BD142" s="180" t="str">
        <f>IF(OR(P142="",BA142=""),"",IF(BB142="",MAX($BA$4:$BA$503)-BA142+1-COUNTIF($BA$4:BA142,BA142)/1000,INDEX($BD$4:$BD$503,BC142,1)-COUNTIF($BA$4:BA142,BA142)/1000000))</f>
        <v/>
      </c>
      <c r="BE142" s="181" t="str">
        <f t="shared" si="281"/>
        <v/>
      </c>
      <c r="BF142" s="181" t="str">
        <f>IFERROR(IF(BB142="",BD142-BE142*100,INDEX($BF$4:$BF$503,BC142,1)-COUNTIF($BA$4:BA142,BA142)/1000000),"")</f>
        <v/>
      </c>
      <c r="BG142" s="179" t="str">
        <f t="shared" si="282"/>
        <v/>
      </c>
      <c r="BI142" s="120" t="str">
        <f t="shared" si="288"/>
        <v/>
      </c>
      <c r="BJ142" s="121" t="str">
        <f t="shared" si="289"/>
        <v/>
      </c>
      <c r="BK142" s="122" t="str">
        <f t="shared" si="290"/>
        <v/>
      </c>
      <c r="BL142" s="122" t="str">
        <f t="shared" si="291"/>
        <v/>
      </c>
      <c r="BM142" s="122" t="str">
        <f t="shared" si="292"/>
        <v/>
      </c>
      <c r="BN142" s="122" t="str">
        <f t="shared" si="293"/>
        <v/>
      </c>
      <c r="BO142" s="122" t="str">
        <f t="shared" si="294"/>
        <v/>
      </c>
      <c r="BP142" s="123" t="str">
        <f t="shared" si="295"/>
        <v/>
      </c>
      <c r="BQ142" s="122" t="str">
        <f t="shared" si="296"/>
        <v/>
      </c>
      <c r="BR142" s="123" t="str">
        <f t="shared" si="297"/>
        <v/>
      </c>
      <c r="BS142" s="123" t="str">
        <f t="shared" si="298"/>
        <v/>
      </c>
      <c r="BU142" s="198" t="str">
        <f t="shared" si="283"/>
        <v>xxx</v>
      </c>
      <c r="BV142" s="193"/>
      <c r="BW142" s="193"/>
      <c r="BX142" s="193"/>
      <c r="BY142" s="193"/>
      <c r="BZ142" s="193"/>
      <c r="CA142" s="193"/>
      <c r="CB142" s="193"/>
      <c r="CC142" s="194"/>
      <c r="CD142" s="194"/>
      <c r="CE142" s="193"/>
      <c r="CF142" s="201">
        <f>IFERROR(IF(ISNUMBER(BV142), IF(ISNUMBER(MATCH(BV142,$BV$4:BV141,0)),INDEX($CF$4:CF141, MATCH(BV142,$BV$4:BV141,0),1),IF(AND(BR142="",INDEX($BR$4:$BR$503,BV142,1)=""),
IF(INDEX($BL$4:$BL$503,BV142,1)="",0,IFERROR(IF(INDEX($BR$4:$BR$503,BW142,1)="es",COUNTIF($BV$4:$BV$503,BW142),0),0)+IF(ISNUMBER(BV142),SUMIFS($CH$4:$CH$503,$BV$4:$BV$503,"&lt;&gt;"&amp;BV142,$BW$4:$BW$503,BV142),0)),0)),0),0)</f>
        <v>0</v>
      </c>
      <c r="CG142" s="193"/>
      <c r="CH142" s="193"/>
      <c r="CI142" s="193"/>
      <c r="CJ142" s="193"/>
      <c r="CK142" s="201">
        <f t="shared" si="242"/>
        <v>1</v>
      </c>
      <c r="CL142" s="193"/>
      <c r="CM142" s="193"/>
      <c r="CN142" s="193"/>
      <c r="CO142" s="193"/>
      <c r="CP142" s="193"/>
      <c r="CQ142" s="193"/>
      <c r="CR142" s="193"/>
      <c r="CT142" s="193"/>
      <c r="CU142" s="193"/>
      <c r="CV142" s="193"/>
      <c r="CW142" s="208"/>
      <c r="CX142" s="208"/>
      <c r="CY142" s="208"/>
      <c r="CZ142" s="208"/>
      <c r="DA142" s="193"/>
      <c r="DC142" s="133" t="str">
        <f>IF(MAX($DC$3:DC141)&lt;$I$2,MAX($DC$3:DC141)+1,"")</f>
        <v/>
      </c>
      <c r="DD142" s="131" t="str">
        <f t="shared" si="284"/>
        <v/>
      </c>
      <c r="DE142" s="131" t="str">
        <f t="shared" si="285"/>
        <v/>
      </c>
      <c r="DF142" s="134" t="str">
        <f t="shared" si="286"/>
        <v/>
      </c>
      <c r="DG142" s="132" t="str">
        <f t="shared" si="287"/>
        <v/>
      </c>
      <c r="DL142" s="107" t="str">
        <f>IF(DM142&lt;&gt;"",MAX($DL$3:DL141)+1,"")</f>
        <v/>
      </c>
      <c r="DM142" s="107" t="str">
        <f>IF(OR(INDEX(Photos!$B$3:$B$502,ROW(DM142)-ROW($DM$3),1)="", ISNUMBER(MATCH(INDEX(Photos!$B$3:$B$502,ROW(DM142)-ROW($DM$3),1),$BJ$4:$BJ$503,0))),"",INDEX(Photos!$B$3:$B$502,ROW(DM142)-ROW($DM$3),1) )</f>
        <v/>
      </c>
      <c r="DN142" s="107" t="str">
        <f t="shared" si="240"/>
        <v/>
      </c>
      <c r="DS142" s="112"/>
      <c r="DT142" s="112"/>
      <c r="DU142" s="111"/>
      <c r="DV142" s="111"/>
      <c r="DW142" s="145"/>
      <c r="DX142" s="111"/>
      <c r="DY142" s="111"/>
      <c r="DZ142" s="111"/>
      <c r="EA142" s="111"/>
      <c r="EB142" s="111"/>
    </row>
    <row r="143" spans="2:132" x14ac:dyDescent="0.25">
      <c r="B143" s="117" t="str">
        <f>IF(P143&lt;&gt;"",MAX(B$3:$B142)+1,"")</f>
        <v/>
      </c>
      <c r="C143" s="141" t="str">
        <f>IF(D143&lt;&gt;"",MAX(C$3:$C142)+1,"")</f>
        <v/>
      </c>
      <c r="D143" s="115" t="str">
        <f>IF(LEN(Q143)&gt;1,IF(ISNUMBER(MATCH(Q143&amp;" ─ "&amp;P143, $D$2:D142,0)),"",P143&amp;" ─ "&amp;Q143),"")</f>
        <v/>
      </c>
      <c r="E143" s="117" t="str">
        <f>IF(F143&lt;&gt;"",MAX($E$3:E142)+1,"")</f>
        <v/>
      </c>
      <c r="F143" s="116" t="str">
        <f>IF(LEN(T143)&gt;1,IF(ISNUMBER(MATCH(T143&amp;" ─ "&amp;P143, $F$2:F142,0)),"",P143&amp;" ─ "&amp;T143),"")</f>
        <v/>
      </c>
      <c r="G143" s="93">
        <v>140</v>
      </c>
      <c r="H143" s="118" t="str">
        <f t="shared" si="239"/>
        <v/>
      </c>
      <c r="I143" s="119" t="str">
        <f>IF(ISNUMBER(SEARCH("─",H143,1)),MAX($I$3:I142)+1,"")</f>
        <v/>
      </c>
      <c r="M143" s="192" t="str">
        <f t="shared" si="243"/>
        <v/>
      </c>
      <c r="N143" s="142" t="str">
        <f t="shared" si="244"/>
        <v/>
      </c>
      <c r="O143" s="102" t="str">
        <f>IF(P143="","",MAX($O$3:O142)+1)</f>
        <v/>
      </c>
      <c r="P143" s="103" t="str">
        <f>IF(LEN(INDEX(Dashboard!B$6:B$505,ROW(P143)-ROW(P$3),1))&lt;=1,"",TRIM(INDEX(Dashboard!B$6:B$505,ROW(P143)-ROW(P$3),1)))</f>
        <v/>
      </c>
      <c r="Q143" s="104" t="str">
        <f t="shared" si="245"/>
        <v/>
      </c>
      <c r="R143" s="104" t="str">
        <f>IF(LEN(INDEX(Dashboard!D$6:D$505,ROW(R143)-ROW(R$3),1))&lt;=1,"",INDEX(Dashboard!D$6:D$505,ROW(R143)-ROW(R$3),1))</f>
        <v/>
      </c>
      <c r="S143" s="104" t="str">
        <f>IF(LEN(INDEX(Dashboard!E$6:E$505,ROW(S143)-ROW(S$3),1))&lt;=1,"",INDEX(Dashboard!E$6:E$505,ROW(S143)-ROW(S$3),1))</f>
        <v/>
      </c>
      <c r="T143" s="104" t="str">
        <f t="shared" si="246"/>
        <v/>
      </c>
      <c r="U143" s="104" t="str">
        <f t="shared" si="247"/>
        <v/>
      </c>
      <c r="V143" s="104" t="str">
        <f t="shared" si="248"/>
        <v/>
      </c>
      <c r="W143" s="106" t="str">
        <f t="shared" si="241"/>
        <v/>
      </c>
      <c r="X143" s="106" t="str">
        <f t="shared" si="249"/>
        <v/>
      </c>
      <c r="Y143" s="106" t="str">
        <f t="shared" si="250"/>
        <v/>
      </c>
      <c r="Z143" s="106" t="str">
        <f t="shared" si="251"/>
        <v/>
      </c>
      <c r="AA143" s="106" t="str">
        <f t="shared" si="252"/>
        <v/>
      </c>
      <c r="AB143" s="106" t="str">
        <f t="shared" si="253"/>
        <v/>
      </c>
      <c r="AC143" s="106" t="str">
        <f t="shared" si="254"/>
        <v/>
      </c>
      <c r="AD143" s="106" t="str">
        <f t="shared" si="255"/>
        <v/>
      </c>
      <c r="AE143" s="106" t="str">
        <f t="shared" si="256"/>
        <v/>
      </c>
      <c r="AF143" s="106" t="str">
        <f t="shared" si="257"/>
        <v/>
      </c>
      <c r="AG143" s="106" t="str">
        <f t="shared" si="258"/>
        <v/>
      </c>
      <c r="AH143" s="106" t="str">
        <f t="shared" si="259"/>
        <v/>
      </c>
      <c r="AI143" s="106" t="str">
        <f t="shared" si="260"/>
        <v/>
      </c>
      <c r="AJ143" s="106" t="str">
        <f t="shared" si="261"/>
        <v/>
      </c>
      <c r="AK143" s="106" t="str">
        <f t="shared" si="262"/>
        <v/>
      </c>
      <c r="AL143" s="106" t="str">
        <f t="shared" si="263"/>
        <v/>
      </c>
      <c r="AM143" s="106" t="str">
        <f t="shared" si="264"/>
        <v/>
      </c>
      <c r="AN143" s="106" t="str">
        <f t="shared" si="265"/>
        <v/>
      </c>
      <c r="AO143" s="106" t="str">
        <f t="shared" si="266"/>
        <v/>
      </c>
      <c r="AP143" s="106" t="str">
        <f t="shared" si="267"/>
        <v/>
      </c>
      <c r="AQ143" s="106" t="str">
        <f t="shared" si="268"/>
        <v/>
      </c>
      <c r="AR143" s="106" t="str">
        <f t="shared" si="269"/>
        <v/>
      </c>
      <c r="AS143" s="106" t="str">
        <f t="shared" si="270"/>
        <v/>
      </c>
      <c r="AT143" s="106" t="str">
        <f t="shared" si="271"/>
        <v/>
      </c>
      <c r="AU143" s="106" t="str">
        <f t="shared" si="272"/>
        <v/>
      </c>
      <c r="AV143" s="106" t="str">
        <f t="shared" si="273"/>
        <v/>
      </c>
      <c r="AW143" s="106" t="str">
        <f t="shared" si="274"/>
        <v/>
      </c>
      <c r="AX143" s="106" t="str">
        <f t="shared" si="275"/>
        <v/>
      </c>
      <c r="AY143" s="106" t="str">
        <f t="shared" si="276"/>
        <v/>
      </c>
      <c r="AZ143" s="106" t="str">
        <f t="shared" si="277"/>
        <v/>
      </c>
      <c r="BA143" s="106" t="str">
        <f t="shared" si="278"/>
        <v/>
      </c>
      <c r="BB143" s="106" t="str">
        <f t="shared" si="279"/>
        <v/>
      </c>
      <c r="BC143" s="106" t="str">
        <f t="shared" si="280"/>
        <v/>
      </c>
      <c r="BD143" s="180" t="str">
        <f>IF(OR(P143="",BA143=""),"",IF(BB143="",MAX($BA$4:$BA$503)-BA143+1-COUNTIF($BA$4:BA143,BA143)/1000,INDEX($BD$4:$BD$503,BC143,1)-COUNTIF($BA$4:BA143,BA143)/1000000))</f>
        <v/>
      </c>
      <c r="BE143" s="181" t="str">
        <f t="shared" si="281"/>
        <v/>
      </c>
      <c r="BF143" s="181" t="str">
        <f>IFERROR(IF(BB143="",BD143-BE143*100,INDEX($BF$4:$BF$503,BC143,1)-COUNTIF($BA$4:BA143,BA143)/1000000),"")</f>
        <v/>
      </c>
      <c r="BG143" s="179" t="str">
        <f t="shared" si="282"/>
        <v/>
      </c>
      <c r="BI143" s="120" t="str">
        <f t="shared" si="288"/>
        <v/>
      </c>
      <c r="BJ143" s="121" t="str">
        <f t="shared" si="289"/>
        <v/>
      </c>
      <c r="BK143" s="122" t="str">
        <f t="shared" si="290"/>
        <v/>
      </c>
      <c r="BL143" s="122" t="str">
        <f t="shared" si="291"/>
        <v/>
      </c>
      <c r="BM143" s="122" t="str">
        <f t="shared" si="292"/>
        <v/>
      </c>
      <c r="BN143" s="122" t="str">
        <f t="shared" si="293"/>
        <v/>
      </c>
      <c r="BO143" s="122" t="str">
        <f t="shared" si="294"/>
        <v/>
      </c>
      <c r="BP143" s="123" t="str">
        <f t="shared" si="295"/>
        <v/>
      </c>
      <c r="BQ143" s="122" t="str">
        <f t="shared" si="296"/>
        <v/>
      </c>
      <c r="BR143" s="123" t="str">
        <f t="shared" si="297"/>
        <v/>
      </c>
      <c r="BS143" s="123" t="str">
        <f t="shared" si="298"/>
        <v/>
      </c>
      <c r="BU143" s="198" t="str">
        <f t="shared" si="283"/>
        <v>xxx</v>
      </c>
      <c r="BV143" s="193"/>
      <c r="BW143" s="193"/>
      <c r="BX143" s="193"/>
      <c r="BY143" s="193"/>
      <c r="BZ143" s="193"/>
      <c r="CA143" s="193"/>
      <c r="CB143" s="193"/>
      <c r="CC143" s="194"/>
      <c r="CD143" s="194"/>
      <c r="CE143" s="193"/>
      <c r="CF143" s="201">
        <f>IFERROR(IF(ISNUMBER(BV143), IF(ISNUMBER(MATCH(BV143,$BV$4:BV142,0)),INDEX($CF$4:CF142, MATCH(BV143,$BV$4:BV142,0),1),IF(AND(BR143="",INDEX($BR$4:$BR$503,BV143,1)=""),
IF(INDEX($BL$4:$BL$503,BV143,1)="",0,IFERROR(IF(INDEX($BR$4:$BR$503,BW143,1)="es",COUNTIF($BV$4:$BV$503,BW143),0),0)+IF(ISNUMBER(BV143),SUMIFS($CH$4:$CH$503,$BV$4:$BV$503,"&lt;&gt;"&amp;BV143,$BW$4:$BW$503,BV143),0)),0)),0),0)</f>
        <v>0</v>
      </c>
      <c r="CG143" s="193"/>
      <c r="CH143" s="193"/>
      <c r="CI143" s="193"/>
      <c r="CJ143" s="193"/>
      <c r="CK143" s="201">
        <f t="shared" si="242"/>
        <v>1</v>
      </c>
      <c r="CL143" s="193"/>
      <c r="CM143" s="193"/>
      <c r="CN143" s="193"/>
      <c r="CO143" s="193"/>
      <c r="CP143" s="193"/>
      <c r="CQ143" s="193"/>
      <c r="CR143" s="193"/>
      <c r="CT143" s="193"/>
      <c r="CU143" s="193"/>
      <c r="CV143" s="193"/>
      <c r="CW143" s="208"/>
      <c r="CX143" s="208"/>
      <c r="CY143" s="208"/>
      <c r="CZ143" s="208"/>
      <c r="DA143" s="193"/>
      <c r="DC143" s="133" t="str">
        <f>IF(MAX($DC$3:DC142)&lt;$I$2,MAX($DC$3:DC142)+1,"")</f>
        <v/>
      </c>
      <c r="DD143" s="131" t="str">
        <f t="shared" si="284"/>
        <v/>
      </c>
      <c r="DE143" s="131" t="str">
        <f t="shared" si="285"/>
        <v/>
      </c>
      <c r="DF143" s="134" t="str">
        <f t="shared" si="286"/>
        <v/>
      </c>
      <c r="DG143" s="132" t="str">
        <f t="shared" si="287"/>
        <v/>
      </c>
      <c r="DL143" s="107" t="str">
        <f>IF(DM143&lt;&gt;"",MAX($DL$3:DL142)+1,"")</f>
        <v/>
      </c>
      <c r="DM143" s="107" t="str">
        <f>IF(OR(INDEX(Photos!$B$3:$B$502,ROW(DM143)-ROW($DM$3),1)="", ISNUMBER(MATCH(INDEX(Photos!$B$3:$B$502,ROW(DM143)-ROW($DM$3),1),$BJ$4:$BJ$503,0))),"",INDEX(Photos!$B$3:$B$502,ROW(DM143)-ROW($DM$3),1) )</f>
        <v/>
      </c>
      <c r="DN143" s="107" t="str">
        <f t="shared" si="240"/>
        <v/>
      </c>
      <c r="DS143" s="112"/>
      <c r="DT143" s="112"/>
      <c r="DU143" s="111"/>
      <c r="DV143" s="111"/>
      <c r="DW143" s="145"/>
      <c r="DX143" s="111"/>
      <c r="DY143" s="111"/>
      <c r="DZ143" s="111"/>
      <c r="EA143" s="111"/>
      <c r="EB143" s="111"/>
    </row>
    <row r="144" spans="2:132" x14ac:dyDescent="0.25">
      <c r="B144" s="117" t="str">
        <f>IF(P144&lt;&gt;"",MAX(B$3:$B143)+1,"")</f>
        <v/>
      </c>
      <c r="C144" s="141" t="str">
        <f>IF(D144&lt;&gt;"",MAX(C$3:$C143)+1,"")</f>
        <v/>
      </c>
      <c r="D144" s="115" t="str">
        <f>IF(LEN(Q144)&gt;1,IF(ISNUMBER(MATCH(Q144&amp;" ─ "&amp;P144, $D$2:D143,0)),"",P144&amp;" ─ "&amp;Q144),"")</f>
        <v/>
      </c>
      <c r="E144" s="117" t="str">
        <f>IF(F144&lt;&gt;"",MAX($E$3:E143)+1,"")</f>
        <v/>
      </c>
      <c r="F144" s="116" t="str">
        <f>IF(LEN(T144)&gt;1,IF(ISNUMBER(MATCH(T144&amp;" ─ "&amp;P144, $F$2:F143,0)),"",P144&amp;" ─ "&amp;T144),"")</f>
        <v/>
      </c>
      <c r="G144" s="93">
        <v>141</v>
      </c>
      <c r="H144" s="118" t="str">
        <f t="shared" si="239"/>
        <v/>
      </c>
      <c r="I144" s="119" t="str">
        <f>IF(ISNUMBER(SEARCH("─",H144,1)),MAX($I$3:I143)+1,"")</f>
        <v/>
      </c>
      <c r="M144" s="192" t="str">
        <f t="shared" si="243"/>
        <v/>
      </c>
      <c r="N144" s="142" t="str">
        <f t="shared" si="244"/>
        <v/>
      </c>
      <c r="O144" s="102" t="str">
        <f>IF(P144="","",MAX($O$3:O143)+1)</f>
        <v/>
      </c>
      <c r="P144" s="103" t="str">
        <f>IF(LEN(INDEX(Dashboard!B$6:B$505,ROW(P144)-ROW(P$3),1))&lt;=1,"",TRIM(INDEX(Dashboard!B$6:B$505,ROW(P144)-ROW(P$3),1)))</f>
        <v/>
      </c>
      <c r="Q144" s="104" t="str">
        <f t="shared" si="245"/>
        <v/>
      </c>
      <c r="R144" s="104" t="str">
        <f>IF(LEN(INDEX(Dashboard!D$6:D$505,ROW(R144)-ROW(R$3),1))&lt;=1,"",INDEX(Dashboard!D$6:D$505,ROW(R144)-ROW(R$3),1))</f>
        <v/>
      </c>
      <c r="S144" s="104" t="str">
        <f>IF(LEN(INDEX(Dashboard!E$6:E$505,ROW(S144)-ROW(S$3),1))&lt;=1,"",INDEX(Dashboard!E$6:E$505,ROW(S144)-ROW(S$3),1))</f>
        <v/>
      </c>
      <c r="T144" s="104" t="str">
        <f t="shared" si="246"/>
        <v/>
      </c>
      <c r="U144" s="104" t="str">
        <f t="shared" si="247"/>
        <v/>
      </c>
      <c r="V144" s="104" t="str">
        <f t="shared" si="248"/>
        <v/>
      </c>
      <c r="W144" s="106" t="str">
        <f t="shared" si="241"/>
        <v/>
      </c>
      <c r="X144" s="106" t="str">
        <f t="shared" si="249"/>
        <v/>
      </c>
      <c r="Y144" s="106" t="str">
        <f t="shared" si="250"/>
        <v/>
      </c>
      <c r="Z144" s="106" t="str">
        <f t="shared" si="251"/>
        <v/>
      </c>
      <c r="AA144" s="106" t="str">
        <f t="shared" si="252"/>
        <v/>
      </c>
      <c r="AB144" s="106" t="str">
        <f t="shared" si="253"/>
        <v/>
      </c>
      <c r="AC144" s="106" t="str">
        <f t="shared" si="254"/>
        <v/>
      </c>
      <c r="AD144" s="106" t="str">
        <f t="shared" si="255"/>
        <v/>
      </c>
      <c r="AE144" s="106" t="str">
        <f t="shared" si="256"/>
        <v/>
      </c>
      <c r="AF144" s="106" t="str">
        <f t="shared" si="257"/>
        <v/>
      </c>
      <c r="AG144" s="106" t="str">
        <f t="shared" si="258"/>
        <v/>
      </c>
      <c r="AH144" s="106" t="str">
        <f t="shared" si="259"/>
        <v/>
      </c>
      <c r="AI144" s="106" t="str">
        <f t="shared" si="260"/>
        <v/>
      </c>
      <c r="AJ144" s="106" t="str">
        <f t="shared" si="261"/>
        <v/>
      </c>
      <c r="AK144" s="106" t="str">
        <f t="shared" si="262"/>
        <v/>
      </c>
      <c r="AL144" s="106" t="str">
        <f t="shared" si="263"/>
        <v/>
      </c>
      <c r="AM144" s="106" t="str">
        <f t="shared" si="264"/>
        <v/>
      </c>
      <c r="AN144" s="106" t="str">
        <f t="shared" si="265"/>
        <v/>
      </c>
      <c r="AO144" s="106" t="str">
        <f t="shared" si="266"/>
        <v/>
      </c>
      <c r="AP144" s="106" t="str">
        <f t="shared" si="267"/>
        <v/>
      </c>
      <c r="AQ144" s="106" t="str">
        <f t="shared" si="268"/>
        <v/>
      </c>
      <c r="AR144" s="106" t="str">
        <f t="shared" si="269"/>
        <v/>
      </c>
      <c r="AS144" s="106" t="str">
        <f t="shared" si="270"/>
        <v/>
      </c>
      <c r="AT144" s="106" t="str">
        <f t="shared" si="271"/>
        <v/>
      </c>
      <c r="AU144" s="106" t="str">
        <f t="shared" si="272"/>
        <v/>
      </c>
      <c r="AV144" s="106" t="str">
        <f t="shared" si="273"/>
        <v/>
      </c>
      <c r="AW144" s="106" t="str">
        <f t="shared" si="274"/>
        <v/>
      </c>
      <c r="AX144" s="106" t="str">
        <f t="shared" si="275"/>
        <v/>
      </c>
      <c r="AY144" s="106" t="str">
        <f t="shared" si="276"/>
        <v/>
      </c>
      <c r="AZ144" s="106" t="str">
        <f t="shared" si="277"/>
        <v/>
      </c>
      <c r="BA144" s="106" t="str">
        <f t="shared" si="278"/>
        <v/>
      </c>
      <c r="BB144" s="106" t="str">
        <f t="shared" si="279"/>
        <v/>
      </c>
      <c r="BC144" s="106" t="str">
        <f t="shared" si="280"/>
        <v/>
      </c>
      <c r="BD144" s="180" t="str">
        <f>IF(OR(P144="",BA144=""),"",IF(BB144="",MAX($BA$4:$BA$503)-BA144+1-COUNTIF($BA$4:BA144,BA144)/1000,INDEX($BD$4:$BD$503,BC144,1)-COUNTIF($BA$4:BA144,BA144)/1000000))</f>
        <v/>
      </c>
      <c r="BE144" s="181" t="str">
        <f t="shared" si="281"/>
        <v/>
      </c>
      <c r="BF144" s="181" t="str">
        <f>IFERROR(IF(BB144="",BD144-BE144*100,INDEX($BF$4:$BF$503,BC144,1)-COUNTIF($BA$4:BA144,BA144)/1000000),"")</f>
        <v/>
      </c>
      <c r="BG144" s="179" t="str">
        <f t="shared" si="282"/>
        <v/>
      </c>
      <c r="BI144" s="120" t="str">
        <f t="shared" si="288"/>
        <v/>
      </c>
      <c r="BJ144" s="121" t="str">
        <f t="shared" si="289"/>
        <v/>
      </c>
      <c r="BK144" s="122" t="str">
        <f t="shared" si="290"/>
        <v/>
      </c>
      <c r="BL144" s="122" t="str">
        <f t="shared" si="291"/>
        <v/>
      </c>
      <c r="BM144" s="122" t="str">
        <f t="shared" si="292"/>
        <v/>
      </c>
      <c r="BN144" s="122" t="str">
        <f t="shared" si="293"/>
        <v/>
      </c>
      <c r="BO144" s="122" t="str">
        <f t="shared" si="294"/>
        <v/>
      </c>
      <c r="BP144" s="123" t="str">
        <f t="shared" si="295"/>
        <v/>
      </c>
      <c r="BQ144" s="122" t="str">
        <f t="shared" si="296"/>
        <v/>
      </c>
      <c r="BR144" s="123" t="str">
        <f t="shared" si="297"/>
        <v/>
      </c>
      <c r="BS144" s="123" t="str">
        <f t="shared" si="298"/>
        <v/>
      </c>
      <c r="BU144" s="198" t="str">
        <f t="shared" si="283"/>
        <v>xxx</v>
      </c>
      <c r="BV144" s="193"/>
      <c r="BW144" s="193"/>
      <c r="BX144" s="193"/>
      <c r="BY144" s="193"/>
      <c r="BZ144" s="193"/>
      <c r="CA144" s="193"/>
      <c r="CB144" s="193"/>
      <c r="CC144" s="194"/>
      <c r="CD144" s="194"/>
      <c r="CE144" s="193"/>
      <c r="CF144" s="201">
        <f>IFERROR(IF(ISNUMBER(BV144), IF(ISNUMBER(MATCH(BV144,$BV$4:BV143,0)),INDEX($CF$4:CF143, MATCH(BV144,$BV$4:BV143,0),1),IF(AND(BR144="",INDEX($BR$4:$BR$503,BV144,1)=""),
IF(INDEX($BL$4:$BL$503,BV144,1)="",0,IFERROR(IF(INDEX($BR$4:$BR$503,BW144,1)="es",COUNTIF($BV$4:$BV$503,BW144),0),0)+IF(ISNUMBER(BV144),SUMIFS($CH$4:$CH$503,$BV$4:$BV$503,"&lt;&gt;"&amp;BV144,$BW$4:$BW$503,BV144),0)),0)),0),0)</f>
        <v>0</v>
      </c>
      <c r="CG144" s="193"/>
      <c r="CH144" s="193"/>
      <c r="CI144" s="193"/>
      <c r="CJ144" s="193"/>
      <c r="CK144" s="201">
        <f t="shared" si="242"/>
        <v>1</v>
      </c>
      <c r="CL144" s="193"/>
      <c r="CM144" s="193"/>
      <c r="CN144" s="193"/>
      <c r="CO144" s="193"/>
      <c r="CP144" s="193"/>
      <c r="CQ144" s="193"/>
      <c r="CR144" s="193"/>
      <c r="CT144" s="193"/>
      <c r="CU144" s="193"/>
      <c r="CV144" s="193"/>
      <c r="CW144" s="208"/>
      <c r="CX144" s="208"/>
      <c r="CY144" s="208"/>
      <c r="CZ144" s="208"/>
      <c r="DA144" s="193"/>
      <c r="DC144" s="133" t="str">
        <f>IF(MAX($DC$3:DC143)&lt;$I$2,MAX($DC$3:DC143)+1,"")</f>
        <v/>
      </c>
      <c r="DD144" s="131" t="str">
        <f t="shared" si="284"/>
        <v/>
      </c>
      <c r="DE144" s="131" t="str">
        <f t="shared" si="285"/>
        <v/>
      </c>
      <c r="DF144" s="134" t="str">
        <f t="shared" si="286"/>
        <v/>
      </c>
      <c r="DG144" s="132" t="str">
        <f t="shared" si="287"/>
        <v/>
      </c>
      <c r="DL144" s="107" t="str">
        <f>IF(DM144&lt;&gt;"",MAX($DL$3:DL143)+1,"")</f>
        <v/>
      </c>
      <c r="DM144" s="107" t="str">
        <f>IF(OR(INDEX(Photos!$B$3:$B$502,ROW(DM144)-ROW($DM$3),1)="", ISNUMBER(MATCH(INDEX(Photos!$B$3:$B$502,ROW(DM144)-ROW($DM$3),1),$BJ$4:$BJ$503,0))),"",INDEX(Photos!$B$3:$B$502,ROW(DM144)-ROW($DM$3),1) )</f>
        <v/>
      </c>
      <c r="DN144" s="107" t="str">
        <f t="shared" si="240"/>
        <v/>
      </c>
      <c r="DS144" s="112"/>
      <c r="DT144" s="112"/>
      <c r="DU144" s="111"/>
      <c r="DV144" s="111"/>
      <c r="DW144" s="145"/>
      <c r="DX144" s="111"/>
      <c r="DY144" s="111"/>
      <c r="DZ144" s="111"/>
      <c r="EA144" s="111"/>
      <c r="EB144" s="111"/>
    </row>
    <row r="145" spans="2:132" x14ac:dyDescent="0.25">
      <c r="B145" s="117" t="str">
        <f>IF(P145&lt;&gt;"",MAX(B$3:$B144)+1,"")</f>
        <v/>
      </c>
      <c r="C145" s="141" t="str">
        <f>IF(D145&lt;&gt;"",MAX(C$3:$C144)+1,"")</f>
        <v/>
      </c>
      <c r="D145" s="115" t="str">
        <f>IF(LEN(Q145)&gt;1,IF(ISNUMBER(MATCH(Q145&amp;" ─ "&amp;P145, $D$2:D144,0)),"",P145&amp;" ─ "&amp;Q145),"")</f>
        <v/>
      </c>
      <c r="E145" s="117" t="str">
        <f>IF(F145&lt;&gt;"",MAX($E$3:E144)+1,"")</f>
        <v/>
      </c>
      <c r="F145" s="116" t="str">
        <f>IF(LEN(T145)&gt;1,IF(ISNUMBER(MATCH(T145&amp;" ─ "&amp;P145, $F$2:F144,0)),"",P145&amp;" ─ "&amp;T145),"")</f>
        <v/>
      </c>
      <c r="G145" s="93">
        <v>142</v>
      </c>
      <c r="H145" s="118" t="str">
        <f t="shared" si="239"/>
        <v/>
      </c>
      <c r="I145" s="119" t="str">
        <f>IF(ISNUMBER(SEARCH("─",H145,1)),MAX($I$3:I144)+1,"")</f>
        <v/>
      </c>
      <c r="M145" s="192" t="str">
        <f t="shared" si="243"/>
        <v/>
      </c>
      <c r="N145" s="142" t="str">
        <f t="shared" si="244"/>
        <v/>
      </c>
      <c r="O145" s="102" t="str">
        <f>IF(P145="","",MAX($O$3:O144)+1)</f>
        <v/>
      </c>
      <c r="P145" s="103" t="str">
        <f>IF(LEN(INDEX(Dashboard!B$6:B$505,ROW(P145)-ROW(P$3),1))&lt;=1,"",TRIM(INDEX(Dashboard!B$6:B$505,ROW(P145)-ROW(P$3),1)))</f>
        <v/>
      </c>
      <c r="Q145" s="104" t="str">
        <f t="shared" si="245"/>
        <v/>
      </c>
      <c r="R145" s="104" t="str">
        <f>IF(LEN(INDEX(Dashboard!D$6:D$505,ROW(R145)-ROW(R$3),1))&lt;=1,"",INDEX(Dashboard!D$6:D$505,ROW(R145)-ROW(R$3),1))</f>
        <v/>
      </c>
      <c r="S145" s="104" t="str">
        <f>IF(LEN(INDEX(Dashboard!E$6:E$505,ROW(S145)-ROW(S$3),1))&lt;=1,"",INDEX(Dashboard!E$6:E$505,ROW(S145)-ROW(S$3),1))</f>
        <v/>
      </c>
      <c r="T145" s="104" t="str">
        <f t="shared" si="246"/>
        <v/>
      </c>
      <c r="U145" s="104" t="str">
        <f t="shared" si="247"/>
        <v/>
      </c>
      <c r="V145" s="104" t="str">
        <f t="shared" si="248"/>
        <v/>
      </c>
      <c r="W145" s="106" t="str">
        <f t="shared" si="241"/>
        <v/>
      </c>
      <c r="X145" s="106" t="str">
        <f t="shared" si="249"/>
        <v/>
      </c>
      <c r="Y145" s="106" t="str">
        <f t="shared" si="250"/>
        <v/>
      </c>
      <c r="Z145" s="106" t="str">
        <f t="shared" si="251"/>
        <v/>
      </c>
      <c r="AA145" s="106" t="str">
        <f t="shared" si="252"/>
        <v/>
      </c>
      <c r="AB145" s="106" t="str">
        <f t="shared" si="253"/>
        <v/>
      </c>
      <c r="AC145" s="106" t="str">
        <f t="shared" si="254"/>
        <v/>
      </c>
      <c r="AD145" s="106" t="str">
        <f t="shared" si="255"/>
        <v/>
      </c>
      <c r="AE145" s="106" t="str">
        <f t="shared" si="256"/>
        <v/>
      </c>
      <c r="AF145" s="106" t="str">
        <f t="shared" si="257"/>
        <v/>
      </c>
      <c r="AG145" s="106" t="str">
        <f t="shared" si="258"/>
        <v/>
      </c>
      <c r="AH145" s="106" t="str">
        <f t="shared" si="259"/>
        <v/>
      </c>
      <c r="AI145" s="106" t="str">
        <f t="shared" si="260"/>
        <v/>
      </c>
      <c r="AJ145" s="106" t="str">
        <f t="shared" si="261"/>
        <v/>
      </c>
      <c r="AK145" s="106" t="str">
        <f t="shared" si="262"/>
        <v/>
      </c>
      <c r="AL145" s="106" t="str">
        <f t="shared" si="263"/>
        <v/>
      </c>
      <c r="AM145" s="106" t="str">
        <f t="shared" si="264"/>
        <v/>
      </c>
      <c r="AN145" s="106" t="str">
        <f t="shared" si="265"/>
        <v/>
      </c>
      <c r="AO145" s="106" t="str">
        <f t="shared" si="266"/>
        <v/>
      </c>
      <c r="AP145" s="106" t="str">
        <f t="shared" si="267"/>
        <v/>
      </c>
      <c r="AQ145" s="106" t="str">
        <f t="shared" si="268"/>
        <v/>
      </c>
      <c r="AR145" s="106" t="str">
        <f t="shared" si="269"/>
        <v/>
      </c>
      <c r="AS145" s="106" t="str">
        <f t="shared" si="270"/>
        <v/>
      </c>
      <c r="AT145" s="106" t="str">
        <f t="shared" si="271"/>
        <v/>
      </c>
      <c r="AU145" s="106" t="str">
        <f t="shared" si="272"/>
        <v/>
      </c>
      <c r="AV145" s="106" t="str">
        <f t="shared" si="273"/>
        <v/>
      </c>
      <c r="AW145" s="106" t="str">
        <f t="shared" si="274"/>
        <v/>
      </c>
      <c r="AX145" s="106" t="str">
        <f t="shared" si="275"/>
        <v/>
      </c>
      <c r="AY145" s="106" t="str">
        <f t="shared" si="276"/>
        <v/>
      </c>
      <c r="AZ145" s="106" t="str">
        <f t="shared" si="277"/>
        <v/>
      </c>
      <c r="BA145" s="106" t="str">
        <f t="shared" si="278"/>
        <v/>
      </c>
      <c r="BB145" s="106" t="str">
        <f t="shared" si="279"/>
        <v/>
      </c>
      <c r="BC145" s="106" t="str">
        <f t="shared" si="280"/>
        <v/>
      </c>
      <c r="BD145" s="180" t="str">
        <f>IF(OR(P145="",BA145=""),"",IF(BB145="",MAX($BA$4:$BA$503)-BA145+1-COUNTIF($BA$4:BA145,BA145)/1000,INDEX($BD$4:$BD$503,BC145,1)-COUNTIF($BA$4:BA145,BA145)/1000000))</f>
        <v/>
      </c>
      <c r="BE145" s="181" t="str">
        <f t="shared" si="281"/>
        <v/>
      </c>
      <c r="BF145" s="181" t="str">
        <f>IFERROR(IF(BB145="",BD145-BE145*100,INDEX($BF$4:$BF$503,BC145,1)-COUNTIF($BA$4:BA145,BA145)/1000000),"")</f>
        <v/>
      </c>
      <c r="BG145" s="179" t="str">
        <f t="shared" si="282"/>
        <v/>
      </c>
      <c r="BI145" s="120" t="str">
        <f t="shared" si="288"/>
        <v/>
      </c>
      <c r="BJ145" s="121" t="str">
        <f t="shared" si="289"/>
        <v/>
      </c>
      <c r="BK145" s="122" t="str">
        <f t="shared" si="290"/>
        <v/>
      </c>
      <c r="BL145" s="122" t="str">
        <f t="shared" si="291"/>
        <v/>
      </c>
      <c r="BM145" s="122" t="str">
        <f t="shared" si="292"/>
        <v/>
      </c>
      <c r="BN145" s="122" t="str">
        <f t="shared" si="293"/>
        <v/>
      </c>
      <c r="BO145" s="122" t="str">
        <f t="shared" si="294"/>
        <v/>
      </c>
      <c r="BP145" s="123" t="str">
        <f t="shared" si="295"/>
        <v/>
      </c>
      <c r="BQ145" s="122" t="str">
        <f t="shared" si="296"/>
        <v/>
      </c>
      <c r="BR145" s="123" t="str">
        <f t="shared" si="297"/>
        <v/>
      </c>
      <c r="BS145" s="123" t="str">
        <f t="shared" si="298"/>
        <v/>
      </c>
      <c r="BU145" s="198" t="str">
        <f t="shared" si="283"/>
        <v>xxx</v>
      </c>
      <c r="BV145" s="193"/>
      <c r="BW145" s="193"/>
      <c r="BX145" s="193"/>
      <c r="BY145" s="193"/>
      <c r="BZ145" s="193"/>
      <c r="CA145" s="193"/>
      <c r="CB145" s="193"/>
      <c r="CC145" s="194"/>
      <c r="CD145" s="194"/>
      <c r="CE145" s="193"/>
      <c r="CF145" s="201">
        <f>IFERROR(IF(ISNUMBER(BV145), IF(ISNUMBER(MATCH(BV145,$BV$4:BV144,0)),INDEX($CF$4:CF144, MATCH(BV145,$BV$4:BV144,0),1),IF(AND(BR145="",INDEX($BR$4:$BR$503,BV145,1)=""),
IF(INDEX($BL$4:$BL$503,BV145,1)="",0,IFERROR(IF(INDEX($BR$4:$BR$503,BW145,1)="es",COUNTIF($BV$4:$BV$503,BW145),0),0)+IF(ISNUMBER(BV145),SUMIFS($CH$4:$CH$503,$BV$4:$BV$503,"&lt;&gt;"&amp;BV145,$BW$4:$BW$503,BV145),0)),0)),0),0)</f>
        <v>0</v>
      </c>
      <c r="CG145" s="193"/>
      <c r="CH145" s="193"/>
      <c r="CI145" s="193"/>
      <c r="CJ145" s="193"/>
      <c r="CK145" s="201">
        <f t="shared" si="242"/>
        <v>1</v>
      </c>
      <c r="CL145" s="193"/>
      <c r="CM145" s="193"/>
      <c r="CN145" s="193"/>
      <c r="CO145" s="193"/>
      <c r="CP145" s="193"/>
      <c r="CQ145" s="193"/>
      <c r="CR145" s="193"/>
      <c r="CT145" s="193"/>
      <c r="CU145" s="193"/>
      <c r="CV145" s="193"/>
      <c r="CW145" s="208"/>
      <c r="CX145" s="208"/>
      <c r="CY145" s="208"/>
      <c r="CZ145" s="208"/>
      <c r="DA145" s="193"/>
      <c r="DC145" s="133" t="str">
        <f>IF(MAX($DC$3:DC144)&lt;$I$2,MAX($DC$3:DC144)+1,"")</f>
        <v/>
      </c>
      <c r="DD145" s="131" t="str">
        <f t="shared" si="284"/>
        <v/>
      </c>
      <c r="DE145" s="131" t="str">
        <f t="shared" si="285"/>
        <v/>
      </c>
      <c r="DF145" s="134" t="str">
        <f t="shared" si="286"/>
        <v/>
      </c>
      <c r="DG145" s="132" t="str">
        <f t="shared" si="287"/>
        <v/>
      </c>
      <c r="DL145" s="107" t="str">
        <f>IF(DM145&lt;&gt;"",MAX($DL$3:DL144)+1,"")</f>
        <v/>
      </c>
      <c r="DM145" s="107" t="str">
        <f>IF(OR(INDEX(Photos!$B$3:$B$502,ROW(DM145)-ROW($DM$3),1)="", ISNUMBER(MATCH(INDEX(Photos!$B$3:$B$502,ROW(DM145)-ROW($DM$3),1),$BJ$4:$BJ$503,0))),"",INDEX(Photos!$B$3:$B$502,ROW(DM145)-ROW($DM$3),1) )</f>
        <v/>
      </c>
      <c r="DN145" s="107" t="str">
        <f t="shared" si="240"/>
        <v/>
      </c>
      <c r="DS145" s="112"/>
      <c r="DT145" s="112"/>
      <c r="DU145" s="111"/>
      <c r="DV145" s="111"/>
      <c r="DW145" s="145"/>
      <c r="DX145" s="111"/>
      <c r="DY145" s="111"/>
      <c r="DZ145" s="111"/>
      <c r="EA145" s="111"/>
      <c r="EB145" s="111"/>
    </row>
    <row r="146" spans="2:132" x14ac:dyDescent="0.25">
      <c r="B146" s="117" t="str">
        <f>IF(P146&lt;&gt;"",MAX(B$3:$B145)+1,"")</f>
        <v/>
      </c>
      <c r="C146" s="141" t="str">
        <f>IF(D146&lt;&gt;"",MAX(C$3:$C145)+1,"")</f>
        <v/>
      </c>
      <c r="D146" s="115" t="str">
        <f>IF(LEN(Q146)&gt;1,IF(ISNUMBER(MATCH(Q146&amp;" ─ "&amp;P146, $D$2:D145,0)),"",P146&amp;" ─ "&amp;Q146),"")</f>
        <v/>
      </c>
      <c r="E146" s="117" t="str">
        <f>IF(F146&lt;&gt;"",MAX($E$3:E145)+1,"")</f>
        <v/>
      </c>
      <c r="F146" s="116" t="str">
        <f>IF(LEN(T146)&gt;1,IF(ISNUMBER(MATCH(T146&amp;" ─ "&amp;P146, $F$2:F145,0)),"",P146&amp;" ─ "&amp;T146),"")</f>
        <v/>
      </c>
      <c r="G146" s="93">
        <v>143</v>
      </c>
      <c r="H146" s="118" t="str">
        <f t="shared" si="239"/>
        <v/>
      </c>
      <c r="I146" s="119" t="str">
        <f>IF(ISNUMBER(SEARCH("─",H146,1)),MAX($I$3:I145)+1,"")</f>
        <v/>
      </c>
      <c r="M146" s="192" t="str">
        <f t="shared" si="243"/>
        <v/>
      </c>
      <c r="N146" s="142" t="str">
        <f t="shared" si="244"/>
        <v/>
      </c>
      <c r="O146" s="102" t="str">
        <f>IF(P146="","",MAX($O$3:O145)+1)</f>
        <v/>
      </c>
      <c r="P146" s="103" t="str">
        <f>IF(LEN(INDEX(Dashboard!B$6:B$505,ROW(P146)-ROW(P$3),1))&lt;=1,"",TRIM(INDEX(Dashboard!B$6:B$505,ROW(P146)-ROW(P$3),1)))</f>
        <v/>
      </c>
      <c r="Q146" s="104" t="str">
        <f t="shared" si="245"/>
        <v/>
      </c>
      <c r="R146" s="104" t="str">
        <f>IF(LEN(INDEX(Dashboard!D$6:D$505,ROW(R146)-ROW(R$3),1))&lt;=1,"",INDEX(Dashboard!D$6:D$505,ROW(R146)-ROW(R$3),1))</f>
        <v/>
      </c>
      <c r="S146" s="104" t="str">
        <f>IF(LEN(INDEX(Dashboard!E$6:E$505,ROW(S146)-ROW(S$3),1))&lt;=1,"",INDEX(Dashboard!E$6:E$505,ROW(S146)-ROW(S$3),1))</f>
        <v/>
      </c>
      <c r="T146" s="104" t="str">
        <f t="shared" si="246"/>
        <v/>
      </c>
      <c r="U146" s="104" t="str">
        <f t="shared" si="247"/>
        <v/>
      </c>
      <c r="V146" s="104" t="str">
        <f t="shared" si="248"/>
        <v/>
      </c>
      <c r="W146" s="106" t="str">
        <f t="shared" si="241"/>
        <v/>
      </c>
      <c r="X146" s="106" t="str">
        <f t="shared" si="249"/>
        <v/>
      </c>
      <c r="Y146" s="106" t="str">
        <f t="shared" si="250"/>
        <v/>
      </c>
      <c r="Z146" s="106" t="str">
        <f t="shared" si="251"/>
        <v/>
      </c>
      <c r="AA146" s="106" t="str">
        <f t="shared" si="252"/>
        <v/>
      </c>
      <c r="AB146" s="106" t="str">
        <f t="shared" si="253"/>
        <v/>
      </c>
      <c r="AC146" s="106" t="str">
        <f t="shared" si="254"/>
        <v/>
      </c>
      <c r="AD146" s="106" t="str">
        <f t="shared" si="255"/>
        <v/>
      </c>
      <c r="AE146" s="106" t="str">
        <f t="shared" si="256"/>
        <v/>
      </c>
      <c r="AF146" s="106" t="str">
        <f t="shared" si="257"/>
        <v/>
      </c>
      <c r="AG146" s="106" t="str">
        <f t="shared" si="258"/>
        <v/>
      </c>
      <c r="AH146" s="106" t="str">
        <f t="shared" si="259"/>
        <v/>
      </c>
      <c r="AI146" s="106" t="str">
        <f t="shared" si="260"/>
        <v/>
      </c>
      <c r="AJ146" s="106" t="str">
        <f t="shared" si="261"/>
        <v/>
      </c>
      <c r="AK146" s="106" t="str">
        <f t="shared" si="262"/>
        <v/>
      </c>
      <c r="AL146" s="106" t="str">
        <f t="shared" si="263"/>
        <v/>
      </c>
      <c r="AM146" s="106" t="str">
        <f t="shared" si="264"/>
        <v/>
      </c>
      <c r="AN146" s="106" t="str">
        <f t="shared" si="265"/>
        <v/>
      </c>
      <c r="AO146" s="106" t="str">
        <f t="shared" si="266"/>
        <v/>
      </c>
      <c r="AP146" s="106" t="str">
        <f t="shared" si="267"/>
        <v/>
      </c>
      <c r="AQ146" s="106" t="str">
        <f t="shared" si="268"/>
        <v/>
      </c>
      <c r="AR146" s="106" t="str">
        <f t="shared" si="269"/>
        <v/>
      </c>
      <c r="AS146" s="106" t="str">
        <f t="shared" si="270"/>
        <v/>
      </c>
      <c r="AT146" s="106" t="str">
        <f t="shared" si="271"/>
        <v/>
      </c>
      <c r="AU146" s="106" t="str">
        <f t="shared" si="272"/>
        <v/>
      </c>
      <c r="AV146" s="106" t="str">
        <f t="shared" si="273"/>
        <v/>
      </c>
      <c r="AW146" s="106" t="str">
        <f t="shared" si="274"/>
        <v/>
      </c>
      <c r="AX146" s="106" t="str">
        <f t="shared" si="275"/>
        <v/>
      </c>
      <c r="AY146" s="106" t="str">
        <f t="shared" si="276"/>
        <v/>
      </c>
      <c r="AZ146" s="106" t="str">
        <f t="shared" si="277"/>
        <v/>
      </c>
      <c r="BA146" s="106" t="str">
        <f t="shared" si="278"/>
        <v/>
      </c>
      <c r="BB146" s="106" t="str">
        <f t="shared" si="279"/>
        <v/>
      </c>
      <c r="BC146" s="106" t="str">
        <f t="shared" si="280"/>
        <v/>
      </c>
      <c r="BD146" s="180" t="str">
        <f>IF(OR(P146="",BA146=""),"",IF(BB146="",MAX($BA$4:$BA$503)-BA146+1-COUNTIF($BA$4:BA146,BA146)/1000,INDEX($BD$4:$BD$503,BC146,1)-COUNTIF($BA$4:BA146,BA146)/1000000))</f>
        <v/>
      </c>
      <c r="BE146" s="181" t="str">
        <f t="shared" si="281"/>
        <v/>
      </c>
      <c r="BF146" s="181" t="str">
        <f>IFERROR(IF(BB146="",BD146-BE146*100,INDEX($BF$4:$BF$503,BC146,1)-COUNTIF($BA$4:BA146,BA146)/1000000),"")</f>
        <v/>
      </c>
      <c r="BG146" s="179" t="str">
        <f t="shared" si="282"/>
        <v/>
      </c>
      <c r="BI146" s="120" t="str">
        <f t="shared" si="288"/>
        <v/>
      </c>
      <c r="BJ146" s="121" t="str">
        <f t="shared" si="289"/>
        <v/>
      </c>
      <c r="BK146" s="122" t="str">
        <f t="shared" si="290"/>
        <v/>
      </c>
      <c r="BL146" s="122" t="str">
        <f t="shared" si="291"/>
        <v/>
      </c>
      <c r="BM146" s="122" t="str">
        <f t="shared" si="292"/>
        <v/>
      </c>
      <c r="BN146" s="122" t="str">
        <f t="shared" si="293"/>
        <v/>
      </c>
      <c r="BO146" s="122" t="str">
        <f t="shared" si="294"/>
        <v/>
      </c>
      <c r="BP146" s="123" t="str">
        <f t="shared" si="295"/>
        <v/>
      </c>
      <c r="BQ146" s="122" t="str">
        <f t="shared" si="296"/>
        <v/>
      </c>
      <c r="BR146" s="123" t="str">
        <f t="shared" si="297"/>
        <v/>
      </c>
      <c r="BS146" s="123" t="str">
        <f t="shared" si="298"/>
        <v/>
      </c>
      <c r="BU146" s="198" t="str">
        <f t="shared" si="283"/>
        <v>xxx</v>
      </c>
      <c r="BV146" s="193"/>
      <c r="BW146" s="193"/>
      <c r="BX146" s="193"/>
      <c r="BY146" s="193"/>
      <c r="BZ146" s="193"/>
      <c r="CA146" s="193"/>
      <c r="CB146" s="193"/>
      <c r="CC146" s="194"/>
      <c r="CD146" s="194"/>
      <c r="CE146" s="193"/>
      <c r="CF146" s="201">
        <f>IFERROR(IF(ISNUMBER(BV146), IF(ISNUMBER(MATCH(BV146,$BV$4:BV145,0)),INDEX($CF$4:CF145, MATCH(BV146,$BV$4:BV145,0),1),IF(AND(BR146="",INDEX($BR$4:$BR$503,BV146,1)=""),
IF(INDEX($BL$4:$BL$503,BV146,1)="",0,IFERROR(IF(INDEX($BR$4:$BR$503,BW146,1)="es",COUNTIF($BV$4:$BV$503,BW146),0),0)+IF(ISNUMBER(BV146),SUMIFS($CH$4:$CH$503,$BV$4:$BV$503,"&lt;&gt;"&amp;BV146,$BW$4:$BW$503,BV146),0)),0)),0),0)</f>
        <v>0</v>
      </c>
      <c r="CG146" s="193"/>
      <c r="CH146" s="193"/>
      <c r="CI146" s="193"/>
      <c r="CJ146" s="193"/>
      <c r="CK146" s="201">
        <f t="shared" si="242"/>
        <v>1</v>
      </c>
      <c r="CL146" s="193"/>
      <c r="CM146" s="193"/>
      <c r="CN146" s="193"/>
      <c r="CO146" s="193"/>
      <c r="CP146" s="193"/>
      <c r="CQ146" s="193"/>
      <c r="CR146" s="193"/>
      <c r="CT146" s="193"/>
      <c r="CU146" s="193"/>
      <c r="CV146" s="193"/>
      <c r="CW146" s="208"/>
      <c r="CX146" s="208"/>
      <c r="CY146" s="208"/>
      <c r="CZ146" s="208"/>
      <c r="DA146" s="193"/>
      <c r="DC146" s="133" t="str">
        <f>IF(MAX($DC$3:DC145)&lt;$I$2,MAX($DC$3:DC145)+1,"")</f>
        <v/>
      </c>
      <c r="DD146" s="131" t="str">
        <f t="shared" si="284"/>
        <v/>
      </c>
      <c r="DE146" s="131" t="str">
        <f t="shared" si="285"/>
        <v/>
      </c>
      <c r="DF146" s="134" t="str">
        <f t="shared" si="286"/>
        <v/>
      </c>
      <c r="DG146" s="132" t="str">
        <f t="shared" si="287"/>
        <v/>
      </c>
      <c r="DL146" s="107" t="str">
        <f>IF(DM146&lt;&gt;"",MAX($DL$3:DL145)+1,"")</f>
        <v/>
      </c>
      <c r="DM146" s="107" t="str">
        <f>IF(OR(INDEX(Photos!$B$3:$B$502,ROW(DM146)-ROW($DM$3),1)="", ISNUMBER(MATCH(INDEX(Photos!$B$3:$B$502,ROW(DM146)-ROW($DM$3),1),$BJ$4:$BJ$503,0))),"",INDEX(Photos!$B$3:$B$502,ROW(DM146)-ROW($DM$3),1) )</f>
        <v/>
      </c>
      <c r="DN146" s="107" t="str">
        <f t="shared" si="240"/>
        <v/>
      </c>
      <c r="DS146" s="112"/>
      <c r="DT146" s="112"/>
      <c r="DU146" s="111"/>
      <c r="DV146" s="111"/>
      <c r="DW146" s="145"/>
      <c r="DX146" s="111"/>
      <c r="DY146" s="111"/>
      <c r="DZ146" s="111"/>
      <c r="EA146" s="111"/>
      <c r="EB146" s="111"/>
    </row>
    <row r="147" spans="2:132" x14ac:dyDescent="0.25">
      <c r="B147" s="117" t="str">
        <f>IF(P147&lt;&gt;"",MAX(B$3:$B146)+1,"")</f>
        <v/>
      </c>
      <c r="C147" s="141" t="str">
        <f>IF(D147&lt;&gt;"",MAX(C$3:$C146)+1,"")</f>
        <v/>
      </c>
      <c r="D147" s="115" t="str">
        <f>IF(LEN(Q147)&gt;1,IF(ISNUMBER(MATCH(Q147&amp;" ─ "&amp;P147, $D$2:D146,0)),"",P147&amp;" ─ "&amp;Q147),"")</f>
        <v/>
      </c>
      <c r="E147" s="117" t="str">
        <f>IF(F147&lt;&gt;"",MAX($E$3:E146)+1,"")</f>
        <v/>
      </c>
      <c r="F147" s="116" t="str">
        <f>IF(LEN(T147)&gt;1,IF(ISNUMBER(MATCH(T147&amp;" ─ "&amp;P147, $F$2:F146,0)),"",P147&amp;" ─ "&amp;T147),"")</f>
        <v/>
      </c>
      <c r="G147" s="93">
        <v>144</v>
      </c>
      <c r="H147" s="118" t="str">
        <f t="shared" si="239"/>
        <v/>
      </c>
      <c r="I147" s="119" t="str">
        <f>IF(ISNUMBER(SEARCH("─",H147,1)),MAX($I$3:I146)+1,"")</f>
        <v/>
      </c>
      <c r="M147" s="192" t="str">
        <f t="shared" si="243"/>
        <v/>
      </c>
      <c r="N147" s="142" t="str">
        <f t="shared" si="244"/>
        <v/>
      </c>
      <c r="O147" s="102" t="str">
        <f>IF(P147="","",MAX($O$3:O146)+1)</f>
        <v/>
      </c>
      <c r="P147" s="103" t="str">
        <f>IF(LEN(INDEX(Dashboard!B$6:B$505,ROW(P147)-ROW(P$3),1))&lt;=1,"",TRIM(INDEX(Dashboard!B$6:B$505,ROW(P147)-ROW(P$3),1)))</f>
        <v/>
      </c>
      <c r="Q147" s="104" t="str">
        <f t="shared" si="245"/>
        <v/>
      </c>
      <c r="R147" s="104" t="str">
        <f>IF(LEN(INDEX(Dashboard!D$6:D$505,ROW(R147)-ROW(R$3),1))&lt;=1,"",INDEX(Dashboard!D$6:D$505,ROW(R147)-ROW(R$3),1))</f>
        <v/>
      </c>
      <c r="S147" s="104" t="str">
        <f>IF(LEN(INDEX(Dashboard!E$6:E$505,ROW(S147)-ROW(S$3),1))&lt;=1,"",INDEX(Dashboard!E$6:E$505,ROW(S147)-ROW(S$3),1))</f>
        <v/>
      </c>
      <c r="T147" s="104" t="str">
        <f t="shared" si="246"/>
        <v/>
      </c>
      <c r="U147" s="104" t="str">
        <f t="shared" si="247"/>
        <v/>
      </c>
      <c r="V147" s="104" t="str">
        <f t="shared" si="248"/>
        <v/>
      </c>
      <c r="W147" s="106" t="str">
        <f t="shared" si="241"/>
        <v/>
      </c>
      <c r="X147" s="106" t="str">
        <f t="shared" si="249"/>
        <v/>
      </c>
      <c r="Y147" s="106" t="str">
        <f t="shared" si="250"/>
        <v/>
      </c>
      <c r="Z147" s="106" t="str">
        <f t="shared" si="251"/>
        <v/>
      </c>
      <c r="AA147" s="106" t="str">
        <f t="shared" si="252"/>
        <v/>
      </c>
      <c r="AB147" s="106" t="str">
        <f t="shared" si="253"/>
        <v/>
      </c>
      <c r="AC147" s="106" t="str">
        <f t="shared" si="254"/>
        <v/>
      </c>
      <c r="AD147" s="106" t="str">
        <f t="shared" si="255"/>
        <v/>
      </c>
      <c r="AE147" s="106" t="str">
        <f t="shared" si="256"/>
        <v/>
      </c>
      <c r="AF147" s="106" t="str">
        <f t="shared" si="257"/>
        <v/>
      </c>
      <c r="AG147" s="106" t="str">
        <f t="shared" si="258"/>
        <v/>
      </c>
      <c r="AH147" s="106" t="str">
        <f t="shared" si="259"/>
        <v/>
      </c>
      <c r="AI147" s="106" t="str">
        <f t="shared" si="260"/>
        <v/>
      </c>
      <c r="AJ147" s="106" t="str">
        <f t="shared" si="261"/>
        <v/>
      </c>
      <c r="AK147" s="106" t="str">
        <f t="shared" si="262"/>
        <v/>
      </c>
      <c r="AL147" s="106" t="str">
        <f t="shared" si="263"/>
        <v/>
      </c>
      <c r="AM147" s="106" t="str">
        <f t="shared" si="264"/>
        <v/>
      </c>
      <c r="AN147" s="106" t="str">
        <f t="shared" si="265"/>
        <v/>
      </c>
      <c r="AO147" s="106" t="str">
        <f t="shared" si="266"/>
        <v/>
      </c>
      <c r="AP147" s="106" t="str">
        <f t="shared" si="267"/>
        <v/>
      </c>
      <c r="AQ147" s="106" t="str">
        <f t="shared" si="268"/>
        <v/>
      </c>
      <c r="AR147" s="106" t="str">
        <f t="shared" si="269"/>
        <v/>
      </c>
      <c r="AS147" s="106" t="str">
        <f t="shared" si="270"/>
        <v/>
      </c>
      <c r="AT147" s="106" t="str">
        <f t="shared" si="271"/>
        <v/>
      </c>
      <c r="AU147" s="106" t="str">
        <f t="shared" si="272"/>
        <v/>
      </c>
      <c r="AV147" s="106" t="str">
        <f t="shared" si="273"/>
        <v/>
      </c>
      <c r="AW147" s="106" t="str">
        <f t="shared" si="274"/>
        <v/>
      </c>
      <c r="AX147" s="106" t="str">
        <f t="shared" si="275"/>
        <v/>
      </c>
      <c r="AY147" s="106" t="str">
        <f t="shared" si="276"/>
        <v/>
      </c>
      <c r="AZ147" s="106" t="str">
        <f t="shared" si="277"/>
        <v/>
      </c>
      <c r="BA147" s="106" t="str">
        <f t="shared" si="278"/>
        <v/>
      </c>
      <c r="BB147" s="106" t="str">
        <f t="shared" si="279"/>
        <v/>
      </c>
      <c r="BC147" s="106" t="str">
        <f t="shared" si="280"/>
        <v/>
      </c>
      <c r="BD147" s="180" t="str">
        <f>IF(OR(P147="",BA147=""),"",IF(BB147="",MAX($BA$4:$BA$503)-BA147+1-COUNTIF($BA$4:BA147,BA147)/1000,INDEX($BD$4:$BD$503,BC147,1)-COUNTIF($BA$4:BA147,BA147)/1000000))</f>
        <v/>
      </c>
      <c r="BE147" s="181" t="str">
        <f t="shared" si="281"/>
        <v/>
      </c>
      <c r="BF147" s="181" t="str">
        <f>IFERROR(IF(BB147="",BD147-BE147*100,INDEX($BF$4:$BF$503,BC147,1)-COUNTIF($BA$4:BA147,BA147)/1000000),"")</f>
        <v/>
      </c>
      <c r="BG147" s="179" t="str">
        <f t="shared" si="282"/>
        <v/>
      </c>
      <c r="BI147" s="120" t="str">
        <f t="shared" si="288"/>
        <v/>
      </c>
      <c r="BJ147" s="121" t="str">
        <f t="shared" si="289"/>
        <v/>
      </c>
      <c r="BK147" s="122" t="str">
        <f t="shared" si="290"/>
        <v/>
      </c>
      <c r="BL147" s="122" t="str">
        <f t="shared" si="291"/>
        <v/>
      </c>
      <c r="BM147" s="122" t="str">
        <f t="shared" si="292"/>
        <v/>
      </c>
      <c r="BN147" s="122" t="str">
        <f t="shared" si="293"/>
        <v/>
      </c>
      <c r="BO147" s="122" t="str">
        <f t="shared" si="294"/>
        <v/>
      </c>
      <c r="BP147" s="123" t="str">
        <f t="shared" si="295"/>
        <v/>
      </c>
      <c r="BQ147" s="122" t="str">
        <f t="shared" si="296"/>
        <v/>
      </c>
      <c r="BR147" s="123" t="str">
        <f t="shared" si="297"/>
        <v/>
      </c>
      <c r="BS147" s="123" t="str">
        <f t="shared" si="298"/>
        <v/>
      </c>
      <c r="BU147" s="198" t="str">
        <f t="shared" si="283"/>
        <v>xxx</v>
      </c>
      <c r="BV147" s="193"/>
      <c r="BW147" s="193"/>
      <c r="BX147" s="193"/>
      <c r="BY147" s="193"/>
      <c r="BZ147" s="193"/>
      <c r="CA147" s="193"/>
      <c r="CB147" s="193"/>
      <c r="CC147" s="194"/>
      <c r="CD147" s="194"/>
      <c r="CE147" s="193"/>
      <c r="CF147" s="201">
        <f>IFERROR(IF(ISNUMBER(BV147), IF(ISNUMBER(MATCH(BV147,$BV$4:BV146,0)),INDEX($CF$4:CF146, MATCH(BV147,$BV$4:BV146,0),1),IF(AND(BR147="",INDEX($BR$4:$BR$503,BV147,1)=""),
IF(INDEX($BL$4:$BL$503,BV147,1)="",0,IFERROR(IF(INDEX($BR$4:$BR$503,BW147,1)="es",COUNTIF($BV$4:$BV$503,BW147),0),0)+IF(ISNUMBER(BV147),SUMIFS($CH$4:$CH$503,$BV$4:$BV$503,"&lt;&gt;"&amp;BV147,$BW$4:$BW$503,BV147),0)),0)),0),0)</f>
        <v>0</v>
      </c>
      <c r="CG147" s="193"/>
      <c r="CH147" s="193"/>
      <c r="CI147" s="193"/>
      <c r="CJ147" s="193"/>
      <c r="CK147" s="201">
        <f t="shared" si="242"/>
        <v>1</v>
      </c>
      <c r="CL147" s="193"/>
      <c r="CM147" s="193"/>
      <c r="CN147" s="193"/>
      <c r="CO147" s="193"/>
      <c r="CP147" s="193"/>
      <c r="CQ147" s="193"/>
      <c r="CR147" s="193"/>
      <c r="CT147" s="193"/>
      <c r="CU147" s="193"/>
      <c r="CV147" s="193"/>
      <c r="CW147" s="208"/>
      <c r="CX147" s="208"/>
      <c r="CY147" s="208"/>
      <c r="CZ147" s="208"/>
      <c r="DA147" s="193"/>
      <c r="DC147" s="133" t="str">
        <f>IF(MAX($DC$3:DC146)&lt;$I$2,MAX($DC$3:DC146)+1,"")</f>
        <v/>
      </c>
      <c r="DD147" s="131" t="str">
        <f t="shared" si="284"/>
        <v/>
      </c>
      <c r="DE147" s="131" t="str">
        <f t="shared" si="285"/>
        <v/>
      </c>
      <c r="DF147" s="134" t="str">
        <f t="shared" si="286"/>
        <v/>
      </c>
      <c r="DG147" s="132" t="str">
        <f t="shared" si="287"/>
        <v/>
      </c>
      <c r="DL147" s="107" t="str">
        <f>IF(DM147&lt;&gt;"",MAX($DL$3:DL146)+1,"")</f>
        <v/>
      </c>
      <c r="DM147" s="107" t="str">
        <f>IF(OR(INDEX(Photos!$B$3:$B$502,ROW(DM147)-ROW($DM$3),1)="", ISNUMBER(MATCH(INDEX(Photos!$B$3:$B$502,ROW(DM147)-ROW($DM$3),1),$BJ$4:$BJ$503,0))),"",INDEX(Photos!$B$3:$B$502,ROW(DM147)-ROW($DM$3),1) )</f>
        <v/>
      </c>
      <c r="DN147" s="107" t="str">
        <f t="shared" si="240"/>
        <v/>
      </c>
      <c r="DS147" s="112"/>
      <c r="DT147" s="112"/>
      <c r="DU147" s="111"/>
      <c r="DV147" s="111"/>
      <c r="DW147" s="145"/>
      <c r="DX147" s="111"/>
      <c r="DY147" s="111"/>
      <c r="DZ147" s="111"/>
      <c r="EA147" s="111"/>
      <c r="EB147" s="111"/>
    </row>
    <row r="148" spans="2:132" x14ac:dyDescent="0.25">
      <c r="B148" s="117" t="str">
        <f>IF(P148&lt;&gt;"",MAX(B$3:$B147)+1,"")</f>
        <v/>
      </c>
      <c r="C148" s="141" t="str">
        <f>IF(D148&lt;&gt;"",MAX(C$3:$C147)+1,"")</f>
        <v/>
      </c>
      <c r="D148" s="115" t="str">
        <f>IF(LEN(Q148)&gt;1,IF(ISNUMBER(MATCH(Q148&amp;" ─ "&amp;P148, $D$2:D147,0)),"",P148&amp;" ─ "&amp;Q148),"")</f>
        <v/>
      </c>
      <c r="E148" s="117" t="str">
        <f>IF(F148&lt;&gt;"",MAX($E$3:E147)+1,"")</f>
        <v/>
      </c>
      <c r="F148" s="116" t="str">
        <f>IF(LEN(T148)&gt;1,IF(ISNUMBER(MATCH(T148&amp;" ─ "&amp;P148, $F$2:F147,0)),"",P148&amp;" ─ "&amp;T148),"")</f>
        <v/>
      </c>
      <c r="G148" s="93">
        <v>145</v>
      </c>
      <c r="H148" s="118" t="str">
        <f t="shared" si="239"/>
        <v/>
      </c>
      <c r="I148" s="119" t="str">
        <f>IF(ISNUMBER(SEARCH("─",H148,1)),MAX($I$3:I147)+1,"")</f>
        <v/>
      </c>
      <c r="M148" s="192" t="str">
        <f t="shared" si="243"/>
        <v/>
      </c>
      <c r="N148" s="142" t="str">
        <f t="shared" si="244"/>
        <v/>
      </c>
      <c r="O148" s="102" t="str">
        <f>IF(P148="","",MAX($O$3:O147)+1)</f>
        <v/>
      </c>
      <c r="P148" s="103" t="str">
        <f>IF(LEN(INDEX(Dashboard!B$6:B$505,ROW(P148)-ROW(P$3),1))&lt;=1,"",TRIM(INDEX(Dashboard!B$6:B$505,ROW(P148)-ROW(P$3),1)))</f>
        <v/>
      </c>
      <c r="Q148" s="104" t="str">
        <f t="shared" si="245"/>
        <v/>
      </c>
      <c r="R148" s="104" t="str">
        <f>IF(LEN(INDEX(Dashboard!D$6:D$505,ROW(R148)-ROW(R$3),1))&lt;=1,"",INDEX(Dashboard!D$6:D$505,ROW(R148)-ROW(R$3),1))</f>
        <v/>
      </c>
      <c r="S148" s="104" t="str">
        <f>IF(LEN(INDEX(Dashboard!E$6:E$505,ROW(S148)-ROW(S$3),1))&lt;=1,"",INDEX(Dashboard!E$6:E$505,ROW(S148)-ROW(S$3),1))</f>
        <v/>
      </c>
      <c r="T148" s="104" t="str">
        <f t="shared" si="246"/>
        <v/>
      </c>
      <c r="U148" s="104" t="str">
        <f t="shared" si="247"/>
        <v/>
      </c>
      <c r="V148" s="104" t="str">
        <f t="shared" si="248"/>
        <v/>
      </c>
      <c r="W148" s="106" t="str">
        <f t="shared" si="241"/>
        <v/>
      </c>
      <c r="X148" s="106" t="str">
        <f t="shared" si="249"/>
        <v/>
      </c>
      <c r="Y148" s="106" t="str">
        <f t="shared" si="250"/>
        <v/>
      </c>
      <c r="Z148" s="106" t="str">
        <f t="shared" si="251"/>
        <v/>
      </c>
      <c r="AA148" s="106" t="str">
        <f t="shared" si="252"/>
        <v/>
      </c>
      <c r="AB148" s="106" t="str">
        <f t="shared" si="253"/>
        <v/>
      </c>
      <c r="AC148" s="106" t="str">
        <f t="shared" si="254"/>
        <v/>
      </c>
      <c r="AD148" s="106" t="str">
        <f t="shared" si="255"/>
        <v/>
      </c>
      <c r="AE148" s="106" t="str">
        <f t="shared" si="256"/>
        <v/>
      </c>
      <c r="AF148" s="106" t="str">
        <f t="shared" si="257"/>
        <v/>
      </c>
      <c r="AG148" s="106" t="str">
        <f t="shared" si="258"/>
        <v/>
      </c>
      <c r="AH148" s="106" t="str">
        <f t="shared" si="259"/>
        <v/>
      </c>
      <c r="AI148" s="106" t="str">
        <f t="shared" si="260"/>
        <v/>
      </c>
      <c r="AJ148" s="106" t="str">
        <f t="shared" si="261"/>
        <v/>
      </c>
      <c r="AK148" s="106" t="str">
        <f t="shared" si="262"/>
        <v/>
      </c>
      <c r="AL148" s="106" t="str">
        <f t="shared" si="263"/>
        <v/>
      </c>
      <c r="AM148" s="106" t="str">
        <f t="shared" si="264"/>
        <v/>
      </c>
      <c r="AN148" s="106" t="str">
        <f t="shared" si="265"/>
        <v/>
      </c>
      <c r="AO148" s="106" t="str">
        <f t="shared" si="266"/>
        <v/>
      </c>
      <c r="AP148" s="106" t="str">
        <f t="shared" si="267"/>
        <v/>
      </c>
      <c r="AQ148" s="106" t="str">
        <f t="shared" si="268"/>
        <v/>
      </c>
      <c r="AR148" s="106" t="str">
        <f t="shared" si="269"/>
        <v/>
      </c>
      <c r="AS148" s="106" t="str">
        <f t="shared" si="270"/>
        <v/>
      </c>
      <c r="AT148" s="106" t="str">
        <f t="shared" si="271"/>
        <v/>
      </c>
      <c r="AU148" s="106" t="str">
        <f t="shared" si="272"/>
        <v/>
      </c>
      <c r="AV148" s="106" t="str">
        <f t="shared" si="273"/>
        <v/>
      </c>
      <c r="AW148" s="106" t="str">
        <f t="shared" si="274"/>
        <v/>
      </c>
      <c r="AX148" s="106" t="str">
        <f t="shared" si="275"/>
        <v/>
      </c>
      <c r="AY148" s="106" t="str">
        <f t="shared" si="276"/>
        <v/>
      </c>
      <c r="AZ148" s="106" t="str">
        <f t="shared" si="277"/>
        <v/>
      </c>
      <c r="BA148" s="106" t="str">
        <f t="shared" si="278"/>
        <v/>
      </c>
      <c r="BB148" s="106" t="str">
        <f t="shared" si="279"/>
        <v/>
      </c>
      <c r="BC148" s="106" t="str">
        <f t="shared" si="280"/>
        <v/>
      </c>
      <c r="BD148" s="180" t="str">
        <f>IF(OR(P148="",BA148=""),"",IF(BB148="",MAX($BA$4:$BA$503)-BA148+1-COUNTIF($BA$4:BA148,BA148)/1000,INDEX($BD$4:$BD$503,BC148,1)-COUNTIF($BA$4:BA148,BA148)/1000000))</f>
        <v/>
      </c>
      <c r="BE148" s="181" t="str">
        <f t="shared" si="281"/>
        <v/>
      </c>
      <c r="BF148" s="181" t="str">
        <f>IFERROR(IF(BB148="",BD148-BE148*100,INDEX($BF$4:$BF$503,BC148,1)-COUNTIF($BA$4:BA148,BA148)/1000000),"")</f>
        <v/>
      </c>
      <c r="BG148" s="179" t="str">
        <f t="shared" si="282"/>
        <v/>
      </c>
      <c r="BI148" s="120" t="str">
        <f t="shared" si="288"/>
        <v/>
      </c>
      <c r="BJ148" s="121" t="str">
        <f t="shared" si="289"/>
        <v/>
      </c>
      <c r="BK148" s="122" t="str">
        <f t="shared" si="290"/>
        <v/>
      </c>
      <c r="BL148" s="122" t="str">
        <f t="shared" si="291"/>
        <v/>
      </c>
      <c r="BM148" s="122" t="str">
        <f t="shared" si="292"/>
        <v/>
      </c>
      <c r="BN148" s="122" t="str">
        <f t="shared" si="293"/>
        <v/>
      </c>
      <c r="BO148" s="122" t="str">
        <f t="shared" si="294"/>
        <v/>
      </c>
      <c r="BP148" s="123" t="str">
        <f t="shared" si="295"/>
        <v/>
      </c>
      <c r="BQ148" s="122" t="str">
        <f t="shared" si="296"/>
        <v/>
      </c>
      <c r="BR148" s="123" t="str">
        <f t="shared" si="297"/>
        <v/>
      </c>
      <c r="BS148" s="123" t="str">
        <f t="shared" si="298"/>
        <v/>
      </c>
      <c r="BU148" s="198" t="str">
        <f t="shared" si="283"/>
        <v>xxx</v>
      </c>
      <c r="BV148" s="193"/>
      <c r="BW148" s="193"/>
      <c r="BX148" s="193"/>
      <c r="BY148" s="193"/>
      <c r="BZ148" s="193"/>
      <c r="CA148" s="193"/>
      <c r="CB148" s="193"/>
      <c r="CC148" s="194"/>
      <c r="CD148" s="194"/>
      <c r="CE148" s="193"/>
      <c r="CF148" s="201">
        <f>IFERROR(IF(ISNUMBER(BV148), IF(ISNUMBER(MATCH(BV148,$BV$4:BV147,0)),INDEX($CF$4:CF147, MATCH(BV148,$BV$4:BV147,0),1),IF(AND(BR148="",INDEX($BR$4:$BR$503,BV148,1)=""),
IF(INDEX($BL$4:$BL$503,BV148,1)="",0,IFERROR(IF(INDEX($BR$4:$BR$503,BW148,1)="es",COUNTIF($BV$4:$BV$503,BW148),0),0)+IF(ISNUMBER(BV148),SUMIFS($CH$4:$CH$503,$BV$4:$BV$503,"&lt;&gt;"&amp;BV148,$BW$4:$BW$503,BV148),0)),0)),0),0)</f>
        <v>0</v>
      </c>
      <c r="CG148" s="193"/>
      <c r="CH148" s="193"/>
      <c r="CI148" s="193"/>
      <c r="CJ148" s="193"/>
      <c r="CK148" s="201">
        <f t="shared" si="242"/>
        <v>1</v>
      </c>
      <c r="CL148" s="193"/>
      <c r="CM148" s="193"/>
      <c r="CN148" s="193"/>
      <c r="CO148" s="193"/>
      <c r="CP148" s="193"/>
      <c r="CQ148" s="193"/>
      <c r="CR148" s="193"/>
      <c r="CT148" s="193"/>
      <c r="CU148" s="193"/>
      <c r="CV148" s="193"/>
      <c r="CW148" s="208"/>
      <c r="CX148" s="208"/>
      <c r="CY148" s="208"/>
      <c r="CZ148" s="208"/>
      <c r="DA148" s="193"/>
      <c r="DC148" s="133" t="str">
        <f>IF(MAX($DC$3:DC147)&lt;$I$2,MAX($DC$3:DC147)+1,"")</f>
        <v/>
      </c>
      <c r="DD148" s="131" t="str">
        <f t="shared" si="284"/>
        <v/>
      </c>
      <c r="DE148" s="131" t="str">
        <f t="shared" si="285"/>
        <v/>
      </c>
      <c r="DF148" s="134" t="str">
        <f t="shared" si="286"/>
        <v/>
      </c>
      <c r="DG148" s="132" t="str">
        <f t="shared" si="287"/>
        <v/>
      </c>
      <c r="DL148" s="107" t="str">
        <f>IF(DM148&lt;&gt;"",MAX($DL$3:DL147)+1,"")</f>
        <v/>
      </c>
      <c r="DM148" s="107" t="str">
        <f>IF(OR(INDEX(Photos!$B$3:$B$502,ROW(DM148)-ROW($DM$3),1)="", ISNUMBER(MATCH(INDEX(Photos!$B$3:$B$502,ROW(DM148)-ROW($DM$3),1),$BJ$4:$BJ$503,0))),"",INDEX(Photos!$B$3:$B$502,ROW(DM148)-ROW($DM$3),1) )</f>
        <v/>
      </c>
      <c r="DN148" s="107" t="str">
        <f t="shared" si="240"/>
        <v/>
      </c>
      <c r="DS148" s="112"/>
      <c r="DT148" s="112"/>
      <c r="DU148" s="111"/>
      <c r="DV148" s="111"/>
      <c r="DW148" s="145"/>
      <c r="DX148" s="111"/>
      <c r="DY148" s="111"/>
      <c r="DZ148" s="111"/>
      <c r="EA148" s="111"/>
      <c r="EB148" s="111"/>
    </row>
    <row r="149" spans="2:132" x14ac:dyDescent="0.25">
      <c r="B149" s="117" t="str">
        <f>IF(P149&lt;&gt;"",MAX(B$3:$B148)+1,"")</f>
        <v/>
      </c>
      <c r="C149" s="141" t="str">
        <f>IF(D149&lt;&gt;"",MAX(C$3:$C148)+1,"")</f>
        <v/>
      </c>
      <c r="D149" s="115" t="str">
        <f>IF(LEN(Q149)&gt;1,IF(ISNUMBER(MATCH(Q149&amp;" ─ "&amp;P149, $D$2:D148,0)),"",P149&amp;" ─ "&amp;Q149),"")</f>
        <v/>
      </c>
      <c r="E149" s="117" t="str">
        <f>IF(F149&lt;&gt;"",MAX($E$3:E148)+1,"")</f>
        <v/>
      </c>
      <c r="F149" s="116" t="str">
        <f>IF(LEN(T149)&gt;1,IF(ISNUMBER(MATCH(T149&amp;" ─ "&amp;P149, $F$2:F148,0)),"",P149&amp;" ─ "&amp;T149),"")</f>
        <v/>
      </c>
      <c r="G149" s="93">
        <v>146</v>
      </c>
      <c r="H149" s="118" t="str">
        <f t="shared" si="239"/>
        <v/>
      </c>
      <c r="I149" s="119" t="str">
        <f>IF(ISNUMBER(SEARCH("─",H149,1)),MAX($I$3:I148)+1,"")</f>
        <v/>
      </c>
      <c r="M149" s="192" t="str">
        <f t="shared" si="243"/>
        <v/>
      </c>
      <c r="N149" s="142" t="str">
        <f t="shared" si="244"/>
        <v/>
      </c>
      <c r="O149" s="102" t="str">
        <f>IF(P149="","",MAX($O$3:O148)+1)</f>
        <v/>
      </c>
      <c r="P149" s="103" t="str">
        <f>IF(LEN(INDEX(Dashboard!B$6:B$505,ROW(P149)-ROW(P$3),1))&lt;=1,"",TRIM(INDEX(Dashboard!B$6:B$505,ROW(P149)-ROW(P$3),1)))</f>
        <v/>
      </c>
      <c r="Q149" s="104" t="str">
        <f t="shared" si="245"/>
        <v/>
      </c>
      <c r="R149" s="104" t="str">
        <f>IF(LEN(INDEX(Dashboard!D$6:D$505,ROW(R149)-ROW(R$3),1))&lt;=1,"",INDEX(Dashboard!D$6:D$505,ROW(R149)-ROW(R$3),1))</f>
        <v/>
      </c>
      <c r="S149" s="104" t="str">
        <f>IF(LEN(INDEX(Dashboard!E$6:E$505,ROW(S149)-ROW(S$3),1))&lt;=1,"",INDEX(Dashboard!E$6:E$505,ROW(S149)-ROW(S$3),1))</f>
        <v/>
      </c>
      <c r="T149" s="104" t="str">
        <f t="shared" si="246"/>
        <v/>
      </c>
      <c r="U149" s="104" t="str">
        <f t="shared" si="247"/>
        <v/>
      </c>
      <c r="V149" s="104" t="str">
        <f t="shared" si="248"/>
        <v/>
      </c>
      <c r="W149" s="106" t="str">
        <f t="shared" si="241"/>
        <v/>
      </c>
      <c r="X149" s="106" t="str">
        <f t="shared" si="249"/>
        <v/>
      </c>
      <c r="Y149" s="106" t="str">
        <f t="shared" si="250"/>
        <v/>
      </c>
      <c r="Z149" s="106" t="str">
        <f t="shared" si="251"/>
        <v/>
      </c>
      <c r="AA149" s="106" t="str">
        <f t="shared" si="252"/>
        <v/>
      </c>
      <c r="AB149" s="106" t="str">
        <f t="shared" si="253"/>
        <v/>
      </c>
      <c r="AC149" s="106" t="str">
        <f t="shared" si="254"/>
        <v/>
      </c>
      <c r="AD149" s="106" t="str">
        <f t="shared" si="255"/>
        <v/>
      </c>
      <c r="AE149" s="106" t="str">
        <f t="shared" si="256"/>
        <v/>
      </c>
      <c r="AF149" s="106" t="str">
        <f t="shared" si="257"/>
        <v/>
      </c>
      <c r="AG149" s="106" t="str">
        <f t="shared" si="258"/>
        <v/>
      </c>
      <c r="AH149" s="106" t="str">
        <f t="shared" si="259"/>
        <v/>
      </c>
      <c r="AI149" s="106" t="str">
        <f t="shared" si="260"/>
        <v/>
      </c>
      <c r="AJ149" s="106" t="str">
        <f t="shared" si="261"/>
        <v/>
      </c>
      <c r="AK149" s="106" t="str">
        <f t="shared" si="262"/>
        <v/>
      </c>
      <c r="AL149" s="106" t="str">
        <f t="shared" si="263"/>
        <v/>
      </c>
      <c r="AM149" s="106" t="str">
        <f t="shared" si="264"/>
        <v/>
      </c>
      <c r="AN149" s="106" t="str">
        <f t="shared" si="265"/>
        <v/>
      </c>
      <c r="AO149" s="106" t="str">
        <f t="shared" si="266"/>
        <v/>
      </c>
      <c r="AP149" s="106" t="str">
        <f t="shared" si="267"/>
        <v/>
      </c>
      <c r="AQ149" s="106" t="str">
        <f t="shared" si="268"/>
        <v/>
      </c>
      <c r="AR149" s="106" t="str">
        <f t="shared" si="269"/>
        <v/>
      </c>
      <c r="AS149" s="106" t="str">
        <f t="shared" si="270"/>
        <v/>
      </c>
      <c r="AT149" s="106" t="str">
        <f t="shared" si="271"/>
        <v/>
      </c>
      <c r="AU149" s="106" t="str">
        <f t="shared" si="272"/>
        <v/>
      </c>
      <c r="AV149" s="106" t="str">
        <f t="shared" si="273"/>
        <v/>
      </c>
      <c r="AW149" s="106" t="str">
        <f t="shared" si="274"/>
        <v/>
      </c>
      <c r="AX149" s="106" t="str">
        <f t="shared" si="275"/>
        <v/>
      </c>
      <c r="AY149" s="106" t="str">
        <f t="shared" si="276"/>
        <v/>
      </c>
      <c r="AZ149" s="106" t="str">
        <f t="shared" si="277"/>
        <v/>
      </c>
      <c r="BA149" s="106" t="str">
        <f t="shared" si="278"/>
        <v/>
      </c>
      <c r="BB149" s="106" t="str">
        <f t="shared" si="279"/>
        <v/>
      </c>
      <c r="BC149" s="106" t="str">
        <f t="shared" si="280"/>
        <v/>
      </c>
      <c r="BD149" s="180" t="str">
        <f>IF(OR(P149="",BA149=""),"",IF(BB149="",MAX($BA$4:$BA$503)-BA149+1-COUNTIF($BA$4:BA149,BA149)/1000,INDEX($BD$4:$BD$503,BC149,1)-COUNTIF($BA$4:BA149,BA149)/1000000))</f>
        <v/>
      </c>
      <c r="BE149" s="181" t="str">
        <f t="shared" si="281"/>
        <v/>
      </c>
      <c r="BF149" s="181" t="str">
        <f>IFERROR(IF(BB149="",BD149-BE149*100,INDEX($BF$4:$BF$503,BC149,1)-COUNTIF($BA$4:BA149,BA149)/1000000),"")</f>
        <v/>
      </c>
      <c r="BG149" s="179" t="str">
        <f t="shared" si="282"/>
        <v/>
      </c>
      <c r="BI149" s="120" t="str">
        <f t="shared" si="288"/>
        <v/>
      </c>
      <c r="BJ149" s="121" t="str">
        <f t="shared" si="289"/>
        <v/>
      </c>
      <c r="BK149" s="122" t="str">
        <f t="shared" si="290"/>
        <v/>
      </c>
      <c r="BL149" s="122" t="str">
        <f t="shared" si="291"/>
        <v/>
      </c>
      <c r="BM149" s="122" t="str">
        <f t="shared" si="292"/>
        <v/>
      </c>
      <c r="BN149" s="122" t="str">
        <f t="shared" si="293"/>
        <v/>
      </c>
      <c r="BO149" s="122" t="str">
        <f t="shared" si="294"/>
        <v/>
      </c>
      <c r="BP149" s="123" t="str">
        <f t="shared" si="295"/>
        <v/>
      </c>
      <c r="BQ149" s="122" t="str">
        <f t="shared" si="296"/>
        <v/>
      </c>
      <c r="BR149" s="123" t="str">
        <f t="shared" si="297"/>
        <v/>
      </c>
      <c r="BS149" s="123" t="str">
        <f t="shared" si="298"/>
        <v/>
      </c>
      <c r="BU149" s="198" t="str">
        <f t="shared" si="283"/>
        <v>xxx</v>
      </c>
      <c r="BV149" s="193"/>
      <c r="BW149" s="193"/>
      <c r="BX149" s="193"/>
      <c r="BY149" s="193"/>
      <c r="BZ149" s="193"/>
      <c r="CA149" s="193"/>
      <c r="CB149" s="193"/>
      <c r="CC149" s="194"/>
      <c r="CD149" s="194"/>
      <c r="CE149" s="193"/>
      <c r="CF149" s="201">
        <f>IFERROR(IF(ISNUMBER(BV149), IF(ISNUMBER(MATCH(BV149,$BV$4:BV148,0)),INDEX($CF$4:CF148, MATCH(BV149,$BV$4:BV148,0),1),IF(AND(BR149="",INDEX($BR$4:$BR$503,BV149,1)=""),
IF(INDEX($BL$4:$BL$503,BV149,1)="",0,IFERROR(IF(INDEX($BR$4:$BR$503,BW149,1)="es",COUNTIF($BV$4:$BV$503,BW149),0),0)+IF(ISNUMBER(BV149),SUMIFS($CH$4:$CH$503,$BV$4:$BV$503,"&lt;&gt;"&amp;BV149,$BW$4:$BW$503,BV149),0)),0)),0),0)</f>
        <v>0</v>
      </c>
      <c r="CG149" s="193"/>
      <c r="CH149" s="193"/>
      <c r="CI149" s="193"/>
      <c r="CJ149" s="193"/>
      <c r="CK149" s="201">
        <f t="shared" si="242"/>
        <v>1</v>
      </c>
      <c r="CL149" s="193"/>
      <c r="CM149" s="193"/>
      <c r="CN149" s="193"/>
      <c r="CO149" s="193"/>
      <c r="CP149" s="193"/>
      <c r="CQ149" s="193"/>
      <c r="CR149" s="193"/>
      <c r="CT149" s="193"/>
      <c r="CU149" s="193"/>
      <c r="CV149" s="193"/>
      <c r="CW149" s="208"/>
      <c r="CX149" s="208"/>
      <c r="CY149" s="208"/>
      <c r="CZ149" s="208"/>
      <c r="DA149" s="193"/>
      <c r="DC149" s="133" t="str">
        <f>IF(MAX($DC$3:DC148)&lt;$I$2,MAX($DC$3:DC148)+1,"")</f>
        <v/>
      </c>
      <c r="DD149" s="131" t="str">
        <f t="shared" si="284"/>
        <v/>
      </c>
      <c r="DE149" s="131" t="str">
        <f t="shared" si="285"/>
        <v/>
      </c>
      <c r="DF149" s="134" t="str">
        <f t="shared" si="286"/>
        <v/>
      </c>
      <c r="DG149" s="132" t="str">
        <f t="shared" si="287"/>
        <v/>
      </c>
      <c r="DL149" s="107" t="str">
        <f>IF(DM149&lt;&gt;"",MAX($DL$3:DL148)+1,"")</f>
        <v/>
      </c>
      <c r="DM149" s="107" t="str">
        <f>IF(OR(INDEX(Photos!$B$3:$B$502,ROW(DM149)-ROW($DM$3),1)="", ISNUMBER(MATCH(INDEX(Photos!$B$3:$B$502,ROW(DM149)-ROW($DM$3),1),$BJ$4:$BJ$503,0))),"",INDEX(Photos!$B$3:$B$502,ROW(DM149)-ROW($DM$3),1) )</f>
        <v/>
      </c>
      <c r="DN149" s="107" t="str">
        <f t="shared" si="240"/>
        <v/>
      </c>
      <c r="DS149" s="112"/>
      <c r="DT149" s="112"/>
      <c r="DU149" s="111"/>
      <c r="DV149" s="111"/>
      <c r="DW149" s="145"/>
      <c r="DX149" s="111"/>
      <c r="DY149" s="111"/>
      <c r="DZ149" s="111"/>
      <c r="EA149" s="111"/>
      <c r="EB149" s="111"/>
    </row>
    <row r="150" spans="2:132" x14ac:dyDescent="0.25">
      <c r="B150" s="117" t="str">
        <f>IF(P150&lt;&gt;"",MAX(B$3:$B149)+1,"")</f>
        <v/>
      </c>
      <c r="C150" s="141" t="str">
        <f>IF(D150&lt;&gt;"",MAX(C$3:$C149)+1,"")</f>
        <v/>
      </c>
      <c r="D150" s="115" t="str">
        <f>IF(LEN(Q150)&gt;1,IF(ISNUMBER(MATCH(Q150&amp;" ─ "&amp;P150, $D$2:D149,0)),"",P150&amp;" ─ "&amp;Q150),"")</f>
        <v/>
      </c>
      <c r="E150" s="117" t="str">
        <f>IF(F150&lt;&gt;"",MAX($E$3:E149)+1,"")</f>
        <v/>
      </c>
      <c r="F150" s="116" t="str">
        <f>IF(LEN(T150)&gt;1,IF(ISNUMBER(MATCH(T150&amp;" ─ "&amp;P150, $F$2:F149,0)),"",P150&amp;" ─ "&amp;T150),"")</f>
        <v/>
      </c>
      <c r="G150" s="93">
        <v>147</v>
      </c>
      <c r="H150" s="118" t="str">
        <f t="shared" si="239"/>
        <v/>
      </c>
      <c r="I150" s="119" t="str">
        <f>IF(ISNUMBER(SEARCH("─",H150,1)),MAX($I$3:I149)+1,"")</f>
        <v/>
      </c>
      <c r="M150" s="192" t="str">
        <f t="shared" si="243"/>
        <v/>
      </c>
      <c r="N150" s="142" t="str">
        <f t="shared" si="244"/>
        <v/>
      </c>
      <c r="O150" s="102" t="str">
        <f>IF(P150="","",MAX($O$3:O149)+1)</f>
        <v/>
      </c>
      <c r="P150" s="103" t="str">
        <f>IF(LEN(INDEX(Dashboard!B$6:B$505,ROW(P150)-ROW(P$3),1))&lt;=1,"",TRIM(INDEX(Dashboard!B$6:B$505,ROW(P150)-ROW(P$3),1)))</f>
        <v/>
      </c>
      <c r="Q150" s="104" t="str">
        <f t="shared" si="245"/>
        <v/>
      </c>
      <c r="R150" s="104" t="str">
        <f>IF(LEN(INDEX(Dashboard!D$6:D$505,ROW(R150)-ROW(R$3),1))&lt;=1,"",INDEX(Dashboard!D$6:D$505,ROW(R150)-ROW(R$3),1))</f>
        <v/>
      </c>
      <c r="S150" s="104" t="str">
        <f>IF(LEN(INDEX(Dashboard!E$6:E$505,ROW(S150)-ROW(S$3),1))&lt;=1,"",INDEX(Dashboard!E$6:E$505,ROW(S150)-ROW(S$3),1))</f>
        <v/>
      </c>
      <c r="T150" s="104" t="str">
        <f t="shared" si="246"/>
        <v/>
      </c>
      <c r="U150" s="104" t="str">
        <f t="shared" si="247"/>
        <v/>
      </c>
      <c r="V150" s="104" t="str">
        <f t="shared" si="248"/>
        <v/>
      </c>
      <c r="W150" s="106" t="str">
        <f t="shared" si="241"/>
        <v/>
      </c>
      <c r="X150" s="106" t="str">
        <f t="shared" si="249"/>
        <v/>
      </c>
      <c r="Y150" s="106" t="str">
        <f t="shared" si="250"/>
        <v/>
      </c>
      <c r="Z150" s="106" t="str">
        <f t="shared" si="251"/>
        <v/>
      </c>
      <c r="AA150" s="106" t="str">
        <f t="shared" si="252"/>
        <v/>
      </c>
      <c r="AB150" s="106" t="str">
        <f t="shared" si="253"/>
        <v/>
      </c>
      <c r="AC150" s="106" t="str">
        <f t="shared" si="254"/>
        <v/>
      </c>
      <c r="AD150" s="106" t="str">
        <f t="shared" si="255"/>
        <v/>
      </c>
      <c r="AE150" s="106" t="str">
        <f t="shared" si="256"/>
        <v/>
      </c>
      <c r="AF150" s="106" t="str">
        <f t="shared" si="257"/>
        <v/>
      </c>
      <c r="AG150" s="106" t="str">
        <f t="shared" si="258"/>
        <v/>
      </c>
      <c r="AH150" s="106" t="str">
        <f t="shared" si="259"/>
        <v/>
      </c>
      <c r="AI150" s="106" t="str">
        <f t="shared" si="260"/>
        <v/>
      </c>
      <c r="AJ150" s="106" t="str">
        <f t="shared" si="261"/>
        <v/>
      </c>
      <c r="AK150" s="106" t="str">
        <f t="shared" si="262"/>
        <v/>
      </c>
      <c r="AL150" s="106" t="str">
        <f t="shared" si="263"/>
        <v/>
      </c>
      <c r="AM150" s="106" t="str">
        <f t="shared" si="264"/>
        <v/>
      </c>
      <c r="AN150" s="106" t="str">
        <f t="shared" si="265"/>
        <v/>
      </c>
      <c r="AO150" s="106" t="str">
        <f t="shared" si="266"/>
        <v/>
      </c>
      <c r="AP150" s="106" t="str">
        <f t="shared" si="267"/>
        <v/>
      </c>
      <c r="AQ150" s="106" t="str">
        <f t="shared" si="268"/>
        <v/>
      </c>
      <c r="AR150" s="106" t="str">
        <f t="shared" si="269"/>
        <v/>
      </c>
      <c r="AS150" s="106" t="str">
        <f t="shared" si="270"/>
        <v/>
      </c>
      <c r="AT150" s="106" t="str">
        <f t="shared" si="271"/>
        <v/>
      </c>
      <c r="AU150" s="106" t="str">
        <f t="shared" si="272"/>
        <v/>
      </c>
      <c r="AV150" s="106" t="str">
        <f t="shared" si="273"/>
        <v/>
      </c>
      <c r="AW150" s="106" t="str">
        <f t="shared" si="274"/>
        <v/>
      </c>
      <c r="AX150" s="106" t="str">
        <f t="shared" si="275"/>
        <v/>
      </c>
      <c r="AY150" s="106" t="str">
        <f t="shared" si="276"/>
        <v/>
      </c>
      <c r="AZ150" s="106" t="str">
        <f t="shared" si="277"/>
        <v/>
      </c>
      <c r="BA150" s="106" t="str">
        <f t="shared" si="278"/>
        <v/>
      </c>
      <c r="BB150" s="106" t="str">
        <f t="shared" si="279"/>
        <v/>
      </c>
      <c r="BC150" s="106" t="str">
        <f t="shared" si="280"/>
        <v/>
      </c>
      <c r="BD150" s="180" t="str">
        <f>IF(OR(P150="",BA150=""),"",IF(BB150="",MAX($BA$4:$BA$503)-BA150+1-COUNTIF($BA$4:BA150,BA150)/1000,INDEX($BD$4:$BD$503,BC150,1)-COUNTIF($BA$4:BA150,BA150)/1000000))</f>
        <v/>
      </c>
      <c r="BE150" s="181" t="str">
        <f t="shared" si="281"/>
        <v/>
      </c>
      <c r="BF150" s="181" t="str">
        <f>IFERROR(IF(BB150="",BD150-BE150*100,INDEX($BF$4:$BF$503,BC150,1)-COUNTIF($BA$4:BA150,BA150)/1000000),"")</f>
        <v/>
      </c>
      <c r="BG150" s="179" t="str">
        <f t="shared" si="282"/>
        <v/>
      </c>
      <c r="BI150" s="120" t="str">
        <f t="shared" si="288"/>
        <v/>
      </c>
      <c r="BJ150" s="121" t="str">
        <f t="shared" si="289"/>
        <v/>
      </c>
      <c r="BK150" s="122" t="str">
        <f t="shared" si="290"/>
        <v/>
      </c>
      <c r="BL150" s="122" t="str">
        <f t="shared" si="291"/>
        <v/>
      </c>
      <c r="BM150" s="122" t="str">
        <f t="shared" si="292"/>
        <v/>
      </c>
      <c r="BN150" s="122" t="str">
        <f t="shared" si="293"/>
        <v/>
      </c>
      <c r="BO150" s="122" t="str">
        <f t="shared" si="294"/>
        <v/>
      </c>
      <c r="BP150" s="123" t="str">
        <f t="shared" si="295"/>
        <v/>
      </c>
      <c r="BQ150" s="122" t="str">
        <f t="shared" si="296"/>
        <v/>
      </c>
      <c r="BR150" s="123" t="str">
        <f t="shared" si="297"/>
        <v/>
      </c>
      <c r="BS150" s="123" t="str">
        <f t="shared" si="298"/>
        <v/>
      </c>
      <c r="BU150" s="198" t="str">
        <f t="shared" si="283"/>
        <v>xxx</v>
      </c>
      <c r="BV150" s="193"/>
      <c r="BW150" s="193"/>
      <c r="BX150" s="193"/>
      <c r="BY150" s="193"/>
      <c r="BZ150" s="193"/>
      <c r="CA150" s="193"/>
      <c r="CB150" s="193"/>
      <c r="CC150" s="194"/>
      <c r="CD150" s="194"/>
      <c r="CE150" s="193"/>
      <c r="CF150" s="201">
        <f>IFERROR(IF(ISNUMBER(BV150), IF(ISNUMBER(MATCH(BV150,$BV$4:BV149,0)),INDEX($CF$4:CF149, MATCH(BV150,$BV$4:BV149,0),1),IF(AND(BR150="",INDEX($BR$4:$BR$503,BV150,1)=""),
IF(INDEX($BL$4:$BL$503,BV150,1)="",0,IFERROR(IF(INDEX($BR$4:$BR$503,BW150,1)="es",COUNTIF($BV$4:$BV$503,BW150),0),0)+IF(ISNUMBER(BV150),SUMIFS($CH$4:$CH$503,$BV$4:$BV$503,"&lt;&gt;"&amp;BV150,$BW$4:$BW$503,BV150),0)),0)),0),0)</f>
        <v>0</v>
      </c>
      <c r="CG150" s="193"/>
      <c r="CH150" s="193"/>
      <c r="CI150" s="193"/>
      <c r="CJ150" s="193"/>
      <c r="CK150" s="201">
        <f t="shared" si="242"/>
        <v>1</v>
      </c>
      <c r="CL150" s="193"/>
      <c r="CM150" s="193"/>
      <c r="CN150" s="193"/>
      <c r="CO150" s="193"/>
      <c r="CP150" s="193"/>
      <c r="CQ150" s="193"/>
      <c r="CR150" s="193"/>
      <c r="CT150" s="193"/>
      <c r="CU150" s="193"/>
      <c r="CV150" s="193"/>
      <c r="CW150" s="208"/>
      <c r="CX150" s="208"/>
      <c r="CY150" s="208"/>
      <c r="CZ150" s="208"/>
      <c r="DA150" s="193"/>
      <c r="DC150" s="133" t="str">
        <f>IF(MAX($DC$3:DC149)&lt;$I$2,MAX($DC$3:DC149)+1,"")</f>
        <v/>
      </c>
      <c r="DD150" s="131" t="str">
        <f t="shared" si="284"/>
        <v/>
      </c>
      <c r="DE150" s="131" t="str">
        <f t="shared" si="285"/>
        <v/>
      </c>
      <c r="DF150" s="134" t="str">
        <f t="shared" si="286"/>
        <v/>
      </c>
      <c r="DG150" s="132" t="str">
        <f t="shared" si="287"/>
        <v/>
      </c>
      <c r="DL150" s="107" t="str">
        <f>IF(DM150&lt;&gt;"",MAX($DL$3:DL149)+1,"")</f>
        <v/>
      </c>
      <c r="DM150" s="107" t="str">
        <f>IF(OR(INDEX(Photos!$B$3:$B$502,ROW(DM150)-ROW($DM$3),1)="", ISNUMBER(MATCH(INDEX(Photos!$B$3:$B$502,ROW(DM150)-ROW($DM$3),1),$BJ$4:$BJ$503,0))),"",INDEX(Photos!$B$3:$B$502,ROW(DM150)-ROW($DM$3),1) )</f>
        <v/>
      </c>
      <c r="DN150" s="107" t="str">
        <f t="shared" si="240"/>
        <v/>
      </c>
      <c r="DS150" s="112"/>
      <c r="DT150" s="112"/>
      <c r="DU150" s="111"/>
      <c r="DV150" s="111"/>
      <c r="DW150" s="145"/>
      <c r="DX150" s="111"/>
      <c r="DY150" s="111"/>
      <c r="DZ150" s="111"/>
      <c r="EA150" s="111"/>
      <c r="EB150" s="111"/>
    </row>
    <row r="151" spans="2:132" x14ac:dyDescent="0.25">
      <c r="B151" s="117" t="str">
        <f>IF(P151&lt;&gt;"",MAX(B$3:$B150)+1,"")</f>
        <v/>
      </c>
      <c r="C151" s="141" t="str">
        <f>IF(D151&lt;&gt;"",MAX(C$3:$C150)+1,"")</f>
        <v/>
      </c>
      <c r="D151" s="115" t="str">
        <f>IF(LEN(Q151)&gt;1,IF(ISNUMBER(MATCH(Q151&amp;" ─ "&amp;P151, $D$2:D150,0)),"",P151&amp;" ─ "&amp;Q151),"")</f>
        <v/>
      </c>
      <c r="E151" s="117" t="str">
        <f>IF(F151&lt;&gt;"",MAX($E$3:E150)+1,"")</f>
        <v/>
      </c>
      <c r="F151" s="116" t="str">
        <f>IF(LEN(T151)&gt;1,IF(ISNUMBER(MATCH(T151&amp;" ─ "&amp;P151, $F$2:F150,0)),"",P151&amp;" ─ "&amp;T151),"")</f>
        <v/>
      </c>
      <c r="G151" s="93">
        <v>148</v>
      </c>
      <c r="H151" s="118" t="str">
        <f t="shared" si="239"/>
        <v/>
      </c>
      <c r="I151" s="119" t="str">
        <f>IF(ISNUMBER(SEARCH("─",H151,1)),MAX($I$3:I150)+1,"")</f>
        <v/>
      </c>
      <c r="M151" s="192" t="str">
        <f t="shared" si="243"/>
        <v/>
      </c>
      <c r="N151" s="142" t="str">
        <f t="shared" si="244"/>
        <v/>
      </c>
      <c r="O151" s="102" t="str">
        <f>IF(P151="","",MAX($O$3:O150)+1)</f>
        <v/>
      </c>
      <c r="P151" s="103" t="str">
        <f>IF(LEN(INDEX(Dashboard!B$6:B$505,ROW(P151)-ROW(P$3),1))&lt;=1,"",TRIM(INDEX(Dashboard!B$6:B$505,ROW(P151)-ROW(P$3),1)))</f>
        <v/>
      </c>
      <c r="Q151" s="104" t="str">
        <f t="shared" si="245"/>
        <v/>
      </c>
      <c r="R151" s="104" t="str">
        <f>IF(LEN(INDEX(Dashboard!D$6:D$505,ROW(R151)-ROW(R$3),1))&lt;=1,"",INDEX(Dashboard!D$6:D$505,ROW(R151)-ROW(R$3),1))</f>
        <v/>
      </c>
      <c r="S151" s="104" t="str">
        <f>IF(LEN(INDEX(Dashboard!E$6:E$505,ROW(S151)-ROW(S$3),1))&lt;=1,"",INDEX(Dashboard!E$6:E$505,ROW(S151)-ROW(S$3),1))</f>
        <v/>
      </c>
      <c r="T151" s="104" t="str">
        <f t="shared" si="246"/>
        <v/>
      </c>
      <c r="U151" s="104" t="str">
        <f t="shared" si="247"/>
        <v/>
      </c>
      <c r="V151" s="104" t="str">
        <f t="shared" si="248"/>
        <v/>
      </c>
      <c r="W151" s="106" t="str">
        <f t="shared" si="241"/>
        <v/>
      </c>
      <c r="X151" s="106" t="str">
        <f t="shared" si="249"/>
        <v/>
      </c>
      <c r="Y151" s="106" t="str">
        <f t="shared" si="250"/>
        <v/>
      </c>
      <c r="Z151" s="106" t="str">
        <f t="shared" si="251"/>
        <v/>
      </c>
      <c r="AA151" s="106" t="str">
        <f t="shared" si="252"/>
        <v/>
      </c>
      <c r="AB151" s="106" t="str">
        <f t="shared" si="253"/>
        <v/>
      </c>
      <c r="AC151" s="106" t="str">
        <f t="shared" si="254"/>
        <v/>
      </c>
      <c r="AD151" s="106" t="str">
        <f t="shared" si="255"/>
        <v/>
      </c>
      <c r="AE151" s="106" t="str">
        <f t="shared" si="256"/>
        <v/>
      </c>
      <c r="AF151" s="106" t="str">
        <f t="shared" si="257"/>
        <v/>
      </c>
      <c r="AG151" s="106" t="str">
        <f t="shared" si="258"/>
        <v/>
      </c>
      <c r="AH151" s="106" t="str">
        <f t="shared" si="259"/>
        <v/>
      </c>
      <c r="AI151" s="106" t="str">
        <f t="shared" si="260"/>
        <v/>
      </c>
      <c r="AJ151" s="106" t="str">
        <f t="shared" si="261"/>
        <v/>
      </c>
      <c r="AK151" s="106" t="str">
        <f t="shared" si="262"/>
        <v/>
      </c>
      <c r="AL151" s="106" t="str">
        <f t="shared" si="263"/>
        <v/>
      </c>
      <c r="AM151" s="106" t="str">
        <f t="shared" si="264"/>
        <v/>
      </c>
      <c r="AN151" s="106" t="str">
        <f t="shared" si="265"/>
        <v/>
      </c>
      <c r="AO151" s="106" t="str">
        <f t="shared" si="266"/>
        <v/>
      </c>
      <c r="AP151" s="106" t="str">
        <f t="shared" si="267"/>
        <v/>
      </c>
      <c r="AQ151" s="106" t="str">
        <f t="shared" si="268"/>
        <v/>
      </c>
      <c r="AR151" s="106" t="str">
        <f t="shared" si="269"/>
        <v/>
      </c>
      <c r="AS151" s="106" t="str">
        <f t="shared" si="270"/>
        <v/>
      </c>
      <c r="AT151" s="106" t="str">
        <f t="shared" si="271"/>
        <v/>
      </c>
      <c r="AU151" s="106" t="str">
        <f t="shared" si="272"/>
        <v/>
      </c>
      <c r="AV151" s="106" t="str">
        <f t="shared" si="273"/>
        <v/>
      </c>
      <c r="AW151" s="106" t="str">
        <f t="shared" si="274"/>
        <v/>
      </c>
      <c r="AX151" s="106" t="str">
        <f t="shared" si="275"/>
        <v/>
      </c>
      <c r="AY151" s="106" t="str">
        <f t="shared" si="276"/>
        <v/>
      </c>
      <c r="AZ151" s="106" t="str">
        <f t="shared" si="277"/>
        <v/>
      </c>
      <c r="BA151" s="106" t="str">
        <f t="shared" si="278"/>
        <v/>
      </c>
      <c r="BB151" s="106" t="str">
        <f t="shared" si="279"/>
        <v/>
      </c>
      <c r="BC151" s="106" t="str">
        <f t="shared" si="280"/>
        <v/>
      </c>
      <c r="BD151" s="180" t="str">
        <f>IF(OR(P151="",BA151=""),"",IF(BB151="",MAX($BA$4:$BA$503)-BA151+1-COUNTIF($BA$4:BA151,BA151)/1000,INDEX($BD$4:$BD$503,BC151,1)-COUNTIF($BA$4:BA151,BA151)/1000000))</f>
        <v/>
      </c>
      <c r="BE151" s="181" t="str">
        <f t="shared" si="281"/>
        <v/>
      </c>
      <c r="BF151" s="181" t="str">
        <f>IFERROR(IF(BB151="",BD151-BE151*100,INDEX($BF$4:$BF$503,BC151,1)-COUNTIF($BA$4:BA151,BA151)/1000000),"")</f>
        <v/>
      </c>
      <c r="BG151" s="179" t="str">
        <f t="shared" si="282"/>
        <v/>
      </c>
      <c r="BI151" s="120" t="str">
        <f t="shared" si="288"/>
        <v/>
      </c>
      <c r="BJ151" s="121" t="str">
        <f t="shared" si="289"/>
        <v/>
      </c>
      <c r="BK151" s="122" t="str">
        <f t="shared" si="290"/>
        <v/>
      </c>
      <c r="BL151" s="122" t="str">
        <f t="shared" si="291"/>
        <v/>
      </c>
      <c r="BM151" s="122" t="str">
        <f t="shared" si="292"/>
        <v/>
      </c>
      <c r="BN151" s="122" t="str">
        <f t="shared" si="293"/>
        <v/>
      </c>
      <c r="BO151" s="122" t="str">
        <f t="shared" si="294"/>
        <v/>
      </c>
      <c r="BP151" s="123" t="str">
        <f t="shared" si="295"/>
        <v/>
      </c>
      <c r="BQ151" s="122" t="str">
        <f t="shared" si="296"/>
        <v/>
      </c>
      <c r="BR151" s="123" t="str">
        <f t="shared" si="297"/>
        <v/>
      </c>
      <c r="BS151" s="123" t="str">
        <f t="shared" si="298"/>
        <v/>
      </c>
      <c r="BU151" s="198" t="str">
        <f t="shared" si="283"/>
        <v>xxx</v>
      </c>
      <c r="BV151" s="193"/>
      <c r="BW151" s="193"/>
      <c r="BX151" s="193"/>
      <c r="BY151" s="193"/>
      <c r="BZ151" s="193"/>
      <c r="CA151" s="193"/>
      <c r="CB151" s="193"/>
      <c r="CC151" s="194"/>
      <c r="CD151" s="194"/>
      <c r="CE151" s="193"/>
      <c r="CF151" s="201">
        <f>IFERROR(IF(ISNUMBER(BV151), IF(ISNUMBER(MATCH(BV151,$BV$4:BV150,0)),INDEX($CF$4:CF150, MATCH(BV151,$BV$4:BV150,0),1),IF(AND(BR151="",INDEX($BR$4:$BR$503,BV151,1)=""),
IF(INDEX($BL$4:$BL$503,BV151,1)="",0,IFERROR(IF(INDEX($BR$4:$BR$503,BW151,1)="es",COUNTIF($BV$4:$BV$503,BW151),0),0)+IF(ISNUMBER(BV151),SUMIFS($CH$4:$CH$503,$BV$4:$BV$503,"&lt;&gt;"&amp;BV151,$BW$4:$BW$503,BV151),0)),0)),0),0)</f>
        <v>0</v>
      </c>
      <c r="CG151" s="193"/>
      <c r="CH151" s="193"/>
      <c r="CI151" s="193"/>
      <c r="CJ151" s="193"/>
      <c r="CK151" s="201">
        <f t="shared" si="242"/>
        <v>1</v>
      </c>
      <c r="CL151" s="193"/>
      <c r="CM151" s="193"/>
      <c r="CN151" s="193"/>
      <c r="CO151" s="193"/>
      <c r="CP151" s="193"/>
      <c r="CQ151" s="193"/>
      <c r="CR151" s="193"/>
      <c r="CT151" s="193"/>
      <c r="CU151" s="193"/>
      <c r="CV151" s="193"/>
      <c r="CW151" s="208"/>
      <c r="CX151" s="208"/>
      <c r="CY151" s="208"/>
      <c r="CZ151" s="208"/>
      <c r="DA151" s="193"/>
      <c r="DC151" s="133" t="str">
        <f>IF(MAX($DC$3:DC150)&lt;$I$2,MAX($DC$3:DC150)+1,"")</f>
        <v/>
      </c>
      <c r="DD151" s="131" t="str">
        <f t="shared" si="284"/>
        <v/>
      </c>
      <c r="DE151" s="131" t="str">
        <f t="shared" si="285"/>
        <v/>
      </c>
      <c r="DF151" s="134" t="str">
        <f t="shared" si="286"/>
        <v/>
      </c>
      <c r="DG151" s="132" t="str">
        <f t="shared" si="287"/>
        <v/>
      </c>
      <c r="DL151" s="107" t="str">
        <f>IF(DM151&lt;&gt;"",MAX($DL$3:DL150)+1,"")</f>
        <v/>
      </c>
      <c r="DM151" s="107" t="str">
        <f>IF(OR(INDEX(Photos!$B$3:$B$502,ROW(DM151)-ROW($DM$3),1)="", ISNUMBER(MATCH(INDEX(Photos!$B$3:$B$502,ROW(DM151)-ROW($DM$3),1),$BJ$4:$BJ$503,0))),"",INDEX(Photos!$B$3:$B$502,ROW(DM151)-ROW($DM$3),1) )</f>
        <v/>
      </c>
      <c r="DN151" s="107" t="str">
        <f t="shared" si="240"/>
        <v/>
      </c>
      <c r="DS151" s="112"/>
      <c r="DT151" s="112"/>
      <c r="DU151" s="111"/>
      <c r="DV151" s="111"/>
      <c r="DW151" s="145"/>
      <c r="DX151" s="111"/>
      <c r="DY151" s="111"/>
      <c r="DZ151" s="111"/>
      <c r="EA151" s="111"/>
      <c r="EB151" s="111"/>
    </row>
    <row r="152" spans="2:132" x14ac:dyDescent="0.25">
      <c r="B152" s="117" t="str">
        <f>IF(P152&lt;&gt;"",MAX(B$3:$B151)+1,"")</f>
        <v/>
      </c>
      <c r="C152" s="141" t="str">
        <f>IF(D152&lt;&gt;"",MAX(C$3:$C151)+1,"")</f>
        <v/>
      </c>
      <c r="D152" s="115" t="str">
        <f>IF(LEN(Q152)&gt;1,IF(ISNUMBER(MATCH(Q152&amp;" ─ "&amp;P152, $D$2:D151,0)),"",P152&amp;" ─ "&amp;Q152),"")</f>
        <v/>
      </c>
      <c r="E152" s="117" t="str">
        <f>IF(F152&lt;&gt;"",MAX($E$3:E151)+1,"")</f>
        <v/>
      </c>
      <c r="F152" s="116" t="str">
        <f>IF(LEN(T152)&gt;1,IF(ISNUMBER(MATCH(T152&amp;" ─ "&amp;P152, $F$2:F151,0)),"",P152&amp;" ─ "&amp;T152),"")</f>
        <v/>
      </c>
      <c r="G152" s="93">
        <v>149</v>
      </c>
      <c r="H152" s="118" t="str">
        <f t="shared" si="239"/>
        <v/>
      </c>
      <c r="I152" s="119" t="str">
        <f>IF(ISNUMBER(SEARCH("─",H152,1)),MAX($I$3:I151)+1,"")</f>
        <v/>
      </c>
      <c r="M152" s="192" t="str">
        <f t="shared" si="243"/>
        <v/>
      </c>
      <c r="N152" s="142" t="str">
        <f t="shared" si="244"/>
        <v/>
      </c>
      <c r="O152" s="102" t="str">
        <f>IF(P152="","",MAX($O$3:O151)+1)</f>
        <v/>
      </c>
      <c r="P152" s="103" t="str">
        <f>IF(LEN(INDEX(Dashboard!B$6:B$505,ROW(P152)-ROW(P$3),1))&lt;=1,"",TRIM(INDEX(Dashboard!B$6:B$505,ROW(P152)-ROW(P$3),1)))</f>
        <v/>
      </c>
      <c r="Q152" s="104" t="str">
        <f t="shared" si="245"/>
        <v/>
      </c>
      <c r="R152" s="104" t="str">
        <f>IF(LEN(INDEX(Dashboard!D$6:D$505,ROW(R152)-ROW(R$3),1))&lt;=1,"",INDEX(Dashboard!D$6:D$505,ROW(R152)-ROW(R$3),1))</f>
        <v/>
      </c>
      <c r="S152" s="104" t="str">
        <f>IF(LEN(INDEX(Dashboard!E$6:E$505,ROW(S152)-ROW(S$3),1))&lt;=1,"",INDEX(Dashboard!E$6:E$505,ROW(S152)-ROW(S$3),1))</f>
        <v/>
      </c>
      <c r="T152" s="104" t="str">
        <f t="shared" si="246"/>
        <v/>
      </c>
      <c r="U152" s="104" t="str">
        <f t="shared" si="247"/>
        <v/>
      </c>
      <c r="V152" s="104" t="str">
        <f t="shared" si="248"/>
        <v/>
      </c>
      <c r="W152" s="106" t="str">
        <f t="shared" si="241"/>
        <v/>
      </c>
      <c r="X152" s="106" t="str">
        <f t="shared" si="249"/>
        <v/>
      </c>
      <c r="Y152" s="106" t="str">
        <f t="shared" si="250"/>
        <v/>
      </c>
      <c r="Z152" s="106" t="str">
        <f t="shared" si="251"/>
        <v/>
      </c>
      <c r="AA152" s="106" t="str">
        <f t="shared" si="252"/>
        <v/>
      </c>
      <c r="AB152" s="106" t="str">
        <f t="shared" si="253"/>
        <v/>
      </c>
      <c r="AC152" s="106" t="str">
        <f t="shared" si="254"/>
        <v/>
      </c>
      <c r="AD152" s="106" t="str">
        <f t="shared" si="255"/>
        <v/>
      </c>
      <c r="AE152" s="106" t="str">
        <f t="shared" si="256"/>
        <v/>
      </c>
      <c r="AF152" s="106" t="str">
        <f t="shared" si="257"/>
        <v/>
      </c>
      <c r="AG152" s="106" t="str">
        <f t="shared" si="258"/>
        <v/>
      </c>
      <c r="AH152" s="106" t="str">
        <f t="shared" si="259"/>
        <v/>
      </c>
      <c r="AI152" s="106" t="str">
        <f t="shared" si="260"/>
        <v/>
      </c>
      <c r="AJ152" s="106" t="str">
        <f t="shared" si="261"/>
        <v/>
      </c>
      <c r="AK152" s="106" t="str">
        <f t="shared" si="262"/>
        <v/>
      </c>
      <c r="AL152" s="106" t="str">
        <f t="shared" si="263"/>
        <v/>
      </c>
      <c r="AM152" s="106" t="str">
        <f t="shared" si="264"/>
        <v/>
      </c>
      <c r="AN152" s="106" t="str">
        <f t="shared" si="265"/>
        <v/>
      </c>
      <c r="AO152" s="106" t="str">
        <f t="shared" si="266"/>
        <v/>
      </c>
      <c r="AP152" s="106" t="str">
        <f t="shared" si="267"/>
        <v/>
      </c>
      <c r="AQ152" s="106" t="str">
        <f t="shared" si="268"/>
        <v/>
      </c>
      <c r="AR152" s="106" t="str">
        <f t="shared" si="269"/>
        <v/>
      </c>
      <c r="AS152" s="106" t="str">
        <f t="shared" si="270"/>
        <v/>
      </c>
      <c r="AT152" s="106" t="str">
        <f t="shared" si="271"/>
        <v/>
      </c>
      <c r="AU152" s="106" t="str">
        <f t="shared" si="272"/>
        <v/>
      </c>
      <c r="AV152" s="106" t="str">
        <f t="shared" si="273"/>
        <v/>
      </c>
      <c r="AW152" s="106" t="str">
        <f t="shared" si="274"/>
        <v/>
      </c>
      <c r="AX152" s="106" t="str">
        <f t="shared" si="275"/>
        <v/>
      </c>
      <c r="AY152" s="106" t="str">
        <f t="shared" si="276"/>
        <v/>
      </c>
      <c r="AZ152" s="106" t="str">
        <f t="shared" si="277"/>
        <v/>
      </c>
      <c r="BA152" s="106" t="str">
        <f t="shared" si="278"/>
        <v/>
      </c>
      <c r="BB152" s="106" t="str">
        <f t="shared" si="279"/>
        <v/>
      </c>
      <c r="BC152" s="106" t="str">
        <f t="shared" si="280"/>
        <v/>
      </c>
      <c r="BD152" s="180" t="str">
        <f>IF(OR(P152="",BA152=""),"",IF(BB152="",MAX($BA$4:$BA$503)-BA152+1-COUNTIF($BA$4:BA152,BA152)/1000,INDEX($BD$4:$BD$503,BC152,1)-COUNTIF($BA$4:BA152,BA152)/1000000))</f>
        <v/>
      </c>
      <c r="BE152" s="181" t="str">
        <f t="shared" si="281"/>
        <v/>
      </c>
      <c r="BF152" s="181" t="str">
        <f>IFERROR(IF(BB152="",BD152-BE152*100,INDEX($BF$4:$BF$503,BC152,1)-COUNTIF($BA$4:BA152,BA152)/1000000),"")</f>
        <v/>
      </c>
      <c r="BG152" s="179" t="str">
        <f t="shared" si="282"/>
        <v/>
      </c>
      <c r="BI152" s="120" t="str">
        <f t="shared" si="288"/>
        <v/>
      </c>
      <c r="BJ152" s="121" t="str">
        <f t="shared" si="289"/>
        <v/>
      </c>
      <c r="BK152" s="122" t="str">
        <f t="shared" si="290"/>
        <v/>
      </c>
      <c r="BL152" s="122" t="str">
        <f t="shared" si="291"/>
        <v/>
      </c>
      <c r="BM152" s="122" t="str">
        <f t="shared" si="292"/>
        <v/>
      </c>
      <c r="BN152" s="122" t="str">
        <f t="shared" si="293"/>
        <v/>
      </c>
      <c r="BO152" s="122" t="str">
        <f t="shared" si="294"/>
        <v/>
      </c>
      <c r="BP152" s="123" t="str">
        <f t="shared" si="295"/>
        <v/>
      </c>
      <c r="BQ152" s="122" t="str">
        <f t="shared" si="296"/>
        <v/>
      </c>
      <c r="BR152" s="123" t="str">
        <f t="shared" si="297"/>
        <v/>
      </c>
      <c r="BS152" s="123" t="str">
        <f t="shared" si="298"/>
        <v/>
      </c>
      <c r="BU152" s="198" t="str">
        <f t="shared" si="283"/>
        <v>xxx</v>
      </c>
      <c r="BV152" s="193"/>
      <c r="BW152" s="193"/>
      <c r="BX152" s="193"/>
      <c r="BY152" s="193"/>
      <c r="BZ152" s="193"/>
      <c r="CA152" s="193"/>
      <c r="CB152" s="193"/>
      <c r="CC152" s="194"/>
      <c r="CD152" s="194"/>
      <c r="CE152" s="193"/>
      <c r="CF152" s="201">
        <f>IFERROR(IF(ISNUMBER(BV152), IF(ISNUMBER(MATCH(BV152,$BV$4:BV151,0)),INDEX($CF$4:CF151, MATCH(BV152,$BV$4:BV151,0),1),IF(AND(BR152="",INDEX($BR$4:$BR$503,BV152,1)=""),
IF(INDEX($BL$4:$BL$503,BV152,1)="",0,IFERROR(IF(INDEX($BR$4:$BR$503,BW152,1)="es",COUNTIF($BV$4:$BV$503,BW152),0),0)+IF(ISNUMBER(BV152),SUMIFS($CH$4:$CH$503,$BV$4:$BV$503,"&lt;&gt;"&amp;BV152,$BW$4:$BW$503,BV152),0)),0)),0),0)</f>
        <v>0</v>
      </c>
      <c r="CG152" s="193"/>
      <c r="CH152" s="193"/>
      <c r="CI152" s="193"/>
      <c r="CJ152" s="193"/>
      <c r="CK152" s="201">
        <f t="shared" si="242"/>
        <v>1</v>
      </c>
      <c r="CL152" s="193"/>
      <c r="CM152" s="193"/>
      <c r="CN152" s="193"/>
      <c r="CO152" s="193"/>
      <c r="CP152" s="193"/>
      <c r="CQ152" s="193"/>
      <c r="CR152" s="193"/>
      <c r="CT152" s="193"/>
      <c r="CU152" s="193"/>
      <c r="CV152" s="193"/>
      <c r="CW152" s="208"/>
      <c r="CX152" s="208"/>
      <c r="CY152" s="208"/>
      <c r="CZ152" s="208"/>
      <c r="DA152" s="193"/>
      <c r="DC152" s="133" t="str">
        <f>IF(MAX($DC$3:DC151)&lt;$I$2,MAX($DC$3:DC151)+1,"")</f>
        <v/>
      </c>
      <c r="DD152" s="131" t="str">
        <f t="shared" si="284"/>
        <v/>
      </c>
      <c r="DE152" s="131" t="str">
        <f t="shared" si="285"/>
        <v/>
      </c>
      <c r="DF152" s="134" t="str">
        <f t="shared" si="286"/>
        <v/>
      </c>
      <c r="DG152" s="132" t="str">
        <f t="shared" si="287"/>
        <v/>
      </c>
      <c r="DL152" s="107" t="str">
        <f>IF(DM152&lt;&gt;"",MAX($DL$3:DL151)+1,"")</f>
        <v/>
      </c>
      <c r="DM152" s="107" t="str">
        <f>IF(OR(INDEX(Photos!$B$3:$B$502,ROW(DM152)-ROW($DM$3),1)="", ISNUMBER(MATCH(INDEX(Photos!$B$3:$B$502,ROW(DM152)-ROW($DM$3),1),$BJ$4:$BJ$503,0))),"",INDEX(Photos!$B$3:$B$502,ROW(DM152)-ROW($DM$3),1) )</f>
        <v/>
      </c>
      <c r="DN152" s="107" t="str">
        <f t="shared" si="240"/>
        <v/>
      </c>
      <c r="DS152" s="112"/>
      <c r="DT152" s="112"/>
      <c r="DU152" s="111"/>
      <c r="DV152" s="111"/>
      <c r="DW152" s="145"/>
      <c r="DX152" s="111"/>
      <c r="DY152" s="111"/>
      <c r="DZ152" s="111"/>
      <c r="EA152" s="111"/>
      <c r="EB152" s="111"/>
    </row>
    <row r="153" spans="2:132" x14ac:dyDescent="0.25">
      <c r="B153" s="117" t="str">
        <f>IF(P153&lt;&gt;"",MAX(B$3:$B152)+1,"")</f>
        <v/>
      </c>
      <c r="C153" s="141" t="str">
        <f>IF(D153&lt;&gt;"",MAX(C$3:$C152)+1,"")</f>
        <v/>
      </c>
      <c r="D153" s="115" t="str">
        <f>IF(LEN(Q153)&gt;1,IF(ISNUMBER(MATCH(Q153&amp;" ─ "&amp;P153, $D$2:D152,0)),"",P153&amp;" ─ "&amp;Q153),"")</f>
        <v/>
      </c>
      <c r="E153" s="117" t="str">
        <f>IF(F153&lt;&gt;"",MAX($E$3:E152)+1,"")</f>
        <v/>
      </c>
      <c r="F153" s="116" t="str">
        <f>IF(LEN(T153)&gt;1,IF(ISNUMBER(MATCH(T153&amp;" ─ "&amp;P153, $F$2:F152,0)),"",P153&amp;" ─ "&amp;T153),"")</f>
        <v/>
      </c>
      <c r="G153" s="93">
        <v>150</v>
      </c>
      <c r="H153" s="118" t="str">
        <f t="shared" si="239"/>
        <v/>
      </c>
      <c r="I153" s="119" t="str">
        <f>IF(ISNUMBER(SEARCH("─",H153,1)),MAX($I$3:I152)+1,"")</f>
        <v/>
      </c>
      <c r="M153" s="192" t="str">
        <f t="shared" si="243"/>
        <v/>
      </c>
      <c r="N153" s="142" t="str">
        <f t="shared" si="244"/>
        <v/>
      </c>
      <c r="O153" s="102" t="str">
        <f>IF(P153="","",MAX($O$3:O152)+1)</f>
        <v/>
      </c>
      <c r="P153" s="103" t="str">
        <f>IF(LEN(INDEX(Dashboard!B$6:B$505,ROW(P153)-ROW(P$3),1))&lt;=1,"",TRIM(INDEX(Dashboard!B$6:B$505,ROW(P153)-ROW(P$3),1)))</f>
        <v/>
      </c>
      <c r="Q153" s="104" t="str">
        <f t="shared" si="245"/>
        <v/>
      </c>
      <c r="R153" s="104" t="str">
        <f>IF(LEN(INDEX(Dashboard!D$6:D$505,ROW(R153)-ROW(R$3),1))&lt;=1,"",INDEX(Dashboard!D$6:D$505,ROW(R153)-ROW(R$3),1))</f>
        <v/>
      </c>
      <c r="S153" s="104" t="str">
        <f>IF(LEN(INDEX(Dashboard!E$6:E$505,ROW(S153)-ROW(S$3),1))&lt;=1,"",INDEX(Dashboard!E$6:E$505,ROW(S153)-ROW(S$3),1))</f>
        <v/>
      </c>
      <c r="T153" s="104" t="str">
        <f t="shared" si="246"/>
        <v/>
      </c>
      <c r="U153" s="104" t="str">
        <f t="shared" si="247"/>
        <v/>
      </c>
      <c r="V153" s="104" t="str">
        <f t="shared" si="248"/>
        <v/>
      </c>
      <c r="W153" s="106" t="str">
        <f t="shared" si="241"/>
        <v/>
      </c>
      <c r="X153" s="106" t="str">
        <f t="shared" si="249"/>
        <v/>
      </c>
      <c r="Y153" s="106" t="str">
        <f t="shared" si="250"/>
        <v/>
      </c>
      <c r="Z153" s="106" t="str">
        <f t="shared" si="251"/>
        <v/>
      </c>
      <c r="AA153" s="106" t="str">
        <f t="shared" si="252"/>
        <v/>
      </c>
      <c r="AB153" s="106" t="str">
        <f t="shared" si="253"/>
        <v/>
      </c>
      <c r="AC153" s="106" t="str">
        <f t="shared" si="254"/>
        <v/>
      </c>
      <c r="AD153" s="106" t="str">
        <f t="shared" si="255"/>
        <v/>
      </c>
      <c r="AE153" s="106" t="str">
        <f t="shared" si="256"/>
        <v/>
      </c>
      <c r="AF153" s="106" t="str">
        <f t="shared" si="257"/>
        <v/>
      </c>
      <c r="AG153" s="106" t="str">
        <f t="shared" si="258"/>
        <v/>
      </c>
      <c r="AH153" s="106" t="str">
        <f t="shared" si="259"/>
        <v/>
      </c>
      <c r="AI153" s="106" t="str">
        <f t="shared" si="260"/>
        <v/>
      </c>
      <c r="AJ153" s="106" t="str">
        <f t="shared" si="261"/>
        <v/>
      </c>
      <c r="AK153" s="106" t="str">
        <f t="shared" si="262"/>
        <v/>
      </c>
      <c r="AL153" s="106" t="str">
        <f t="shared" si="263"/>
        <v/>
      </c>
      <c r="AM153" s="106" t="str">
        <f t="shared" si="264"/>
        <v/>
      </c>
      <c r="AN153" s="106" t="str">
        <f t="shared" si="265"/>
        <v/>
      </c>
      <c r="AO153" s="106" t="str">
        <f t="shared" si="266"/>
        <v/>
      </c>
      <c r="AP153" s="106" t="str">
        <f t="shared" si="267"/>
        <v/>
      </c>
      <c r="AQ153" s="106" t="str">
        <f t="shared" si="268"/>
        <v/>
      </c>
      <c r="AR153" s="106" t="str">
        <f t="shared" si="269"/>
        <v/>
      </c>
      <c r="AS153" s="106" t="str">
        <f t="shared" si="270"/>
        <v/>
      </c>
      <c r="AT153" s="106" t="str">
        <f t="shared" si="271"/>
        <v/>
      </c>
      <c r="AU153" s="106" t="str">
        <f t="shared" si="272"/>
        <v/>
      </c>
      <c r="AV153" s="106" t="str">
        <f t="shared" si="273"/>
        <v/>
      </c>
      <c r="AW153" s="106" t="str">
        <f t="shared" si="274"/>
        <v/>
      </c>
      <c r="AX153" s="106" t="str">
        <f t="shared" si="275"/>
        <v/>
      </c>
      <c r="AY153" s="106" t="str">
        <f t="shared" si="276"/>
        <v/>
      </c>
      <c r="AZ153" s="106" t="str">
        <f t="shared" si="277"/>
        <v/>
      </c>
      <c r="BA153" s="106" t="str">
        <f t="shared" si="278"/>
        <v/>
      </c>
      <c r="BB153" s="106" t="str">
        <f t="shared" si="279"/>
        <v/>
      </c>
      <c r="BC153" s="106" t="str">
        <f t="shared" si="280"/>
        <v/>
      </c>
      <c r="BD153" s="180" t="str">
        <f>IF(OR(P153="",BA153=""),"",IF(BB153="",MAX($BA$4:$BA$503)-BA153+1-COUNTIF($BA$4:BA153,BA153)/1000,INDEX($BD$4:$BD$503,BC153,1)-COUNTIF($BA$4:BA153,BA153)/1000000))</f>
        <v/>
      </c>
      <c r="BE153" s="181" t="str">
        <f t="shared" si="281"/>
        <v/>
      </c>
      <c r="BF153" s="181" t="str">
        <f>IFERROR(IF(BB153="",BD153-BE153*100,INDEX($BF$4:$BF$503,BC153,1)-COUNTIF($BA$4:BA153,BA153)/1000000),"")</f>
        <v/>
      </c>
      <c r="BG153" s="179" t="str">
        <f t="shared" si="282"/>
        <v/>
      </c>
      <c r="BI153" s="120" t="str">
        <f t="shared" si="288"/>
        <v/>
      </c>
      <c r="BJ153" s="121" t="str">
        <f t="shared" si="289"/>
        <v/>
      </c>
      <c r="BK153" s="122" t="str">
        <f t="shared" si="290"/>
        <v/>
      </c>
      <c r="BL153" s="122" t="str">
        <f t="shared" si="291"/>
        <v/>
      </c>
      <c r="BM153" s="122" t="str">
        <f t="shared" si="292"/>
        <v/>
      </c>
      <c r="BN153" s="122" t="str">
        <f t="shared" si="293"/>
        <v/>
      </c>
      <c r="BO153" s="122" t="str">
        <f t="shared" si="294"/>
        <v/>
      </c>
      <c r="BP153" s="123" t="str">
        <f t="shared" si="295"/>
        <v/>
      </c>
      <c r="BQ153" s="122" t="str">
        <f t="shared" si="296"/>
        <v/>
      </c>
      <c r="BR153" s="123" t="str">
        <f t="shared" si="297"/>
        <v/>
      </c>
      <c r="BS153" s="123" t="str">
        <f t="shared" si="298"/>
        <v/>
      </c>
      <c r="BU153" s="198" t="str">
        <f t="shared" si="283"/>
        <v>xxx</v>
      </c>
      <c r="BV153" s="193"/>
      <c r="BW153" s="193"/>
      <c r="BX153" s="193"/>
      <c r="BY153" s="193"/>
      <c r="BZ153" s="193"/>
      <c r="CA153" s="193"/>
      <c r="CB153" s="193"/>
      <c r="CC153" s="194"/>
      <c r="CD153" s="194"/>
      <c r="CE153" s="193"/>
      <c r="CF153" s="201">
        <f>IFERROR(IF(ISNUMBER(BV153), IF(ISNUMBER(MATCH(BV153,$BV$4:BV152,0)),INDEX($CF$4:CF152, MATCH(BV153,$BV$4:BV152,0),1),IF(AND(BR153="",INDEX($BR$4:$BR$503,BV153,1)=""),
IF(INDEX($BL$4:$BL$503,BV153,1)="",0,IFERROR(IF(INDEX($BR$4:$BR$503,BW153,1)="es",COUNTIF($BV$4:$BV$503,BW153),0),0)+IF(ISNUMBER(BV153),SUMIFS($CH$4:$CH$503,$BV$4:$BV$503,"&lt;&gt;"&amp;BV153,$BW$4:$BW$503,BV153),0)),0)),0),0)</f>
        <v>0</v>
      </c>
      <c r="CG153" s="193"/>
      <c r="CH153" s="193"/>
      <c r="CI153" s="193"/>
      <c r="CJ153" s="193"/>
      <c r="CK153" s="201">
        <f t="shared" si="242"/>
        <v>1</v>
      </c>
      <c r="CL153" s="193"/>
      <c r="CM153" s="193"/>
      <c r="CN153" s="193"/>
      <c r="CO153" s="193"/>
      <c r="CP153" s="193"/>
      <c r="CQ153" s="193"/>
      <c r="CR153" s="193"/>
      <c r="CT153" s="193"/>
      <c r="CU153" s="193"/>
      <c r="CV153" s="193"/>
      <c r="CW153" s="208"/>
      <c r="CX153" s="208"/>
      <c r="CY153" s="208"/>
      <c r="CZ153" s="208"/>
      <c r="DA153" s="193"/>
      <c r="DC153" s="133" t="str">
        <f>IF(MAX($DC$3:DC152)&lt;$I$2,MAX($DC$3:DC152)+1,"")</f>
        <v/>
      </c>
      <c r="DD153" s="131" t="str">
        <f t="shared" si="284"/>
        <v/>
      </c>
      <c r="DE153" s="131" t="str">
        <f t="shared" si="285"/>
        <v/>
      </c>
      <c r="DF153" s="134" t="str">
        <f t="shared" si="286"/>
        <v/>
      </c>
      <c r="DG153" s="132" t="str">
        <f t="shared" si="287"/>
        <v/>
      </c>
      <c r="DL153" s="107" t="str">
        <f>IF(DM153&lt;&gt;"",MAX($DL$3:DL152)+1,"")</f>
        <v/>
      </c>
      <c r="DM153" s="107" t="str">
        <f>IF(OR(INDEX(Photos!$B$3:$B$502,ROW(DM153)-ROW($DM$3),1)="", ISNUMBER(MATCH(INDEX(Photos!$B$3:$B$502,ROW(DM153)-ROW($DM$3),1),$BJ$4:$BJ$503,0))),"",INDEX(Photos!$B$3:$B$502,ROW(DM153)-ROW($DM$3),1) )</f>
        <v/>
      </c>
      <c r="DN153" s="107" t="str">
        <f t="shared" si="240"/>
        <v/>
      </c>
      <c r="DS153" s="112"/>
      <c r="DT153" s="112"/>
      <c r="DU153" s="111"/>
      <c r="DV153" s="111"/>
      <c r="DW153" s="145"/>
      <c r="DX153" s="111"/>
      <c r="DY153" s="111"/>
      <c r="DZ153" s="111"/>
      <c r="EA153" s="111"/>
      <c r="EB153" s="111"/>
    </row>
    <row r="154" spans="2:132" x14ac:dyDescent="0.25">
      <c r="B154" s="117" t="str">
        <f>IF(P154&lt;&gt;"",MAX(B$3:$B153)+1,"")</f>
        <v/>
      </c>
      <c r="C154" s="141" t="str">
        <f>IF(D154&lt;&gt;"",MAX(C$3:$C153)+1,"")</f>
        <v/>
      </c>
      <c r="D154" s="115" t="str">
        <f>IF(LEN(Q154)&gt;1,IF(ISNUMBER(MATCH(Q154&amp;" ─ "&amp;P154, $D$2:D153,0)),"",P154&amp;" ─ "&amp;Q154),"")</f>
        <v/>
      </c>
      <c r="E154" s="117" t="str">
        <f>IF(F154&lt;&gt;"",MAX($E$3:E153)+1,"")</f>
        <v/>
      </c>
      <c r="F154" s="116" t="str">
        <f>IF(LEN(T154)&gt;1,IF(ISNUMBER(MATCH(T154&amp;" ─ "&amp;P154, $F$2:F153,0)),"",P154&amp;" ─ "&amp;T154),"")</f>
        <v/>
      </c>
      <c r="G154" s="93">
        <v>151</v>
      </c>
      <c r="H154" s="118" t="str">
        <f t="shared" si="239"/>
        <v/>
      </c>
      <c r="I154" s="119" t="str">
        <f>IF(ISNUMBER(SEARCH("─",H154,1)),MAX($I$3:I153)+1,"")</f>
        <v/>
      </c>
      <c r="M154" s="192" t="str">
        <f t="shared" si="243"/>
        <v/>
      </c>
      <c r="N154" s="142" t="str">
        <f t="shared" si="244"/>
        <v/>
      </c>
      <c r="O154" s="102" t="str">
        <f>IF(P154="","",MAX($O$3:O153)+1)</f>
        <v/>
      </c>
      <c r="P154" s="103" t="str">
        <f>IF(LEN(INDEX(Dashboard!B$6:B$505,ROW(P154)-ROW(P$3),1))&lt;=1,"",TRIM(INDEX(Dashboard!B$6:B$505,ROW(P154)-ROW(P$3),1)))</f>
        <v/>
      </c>
      <c r="Q154" s="104" t="str">
        <f t="shared" si="245"/>
        <v/>
      </c>
      <c r="R154" s="104" t="str">
        <f>IF(LEN(INDEX(Dashboard!D$6:D$505,ROW(R154)-ROW(R$3),1))&lt;=1,"",INDEX(Dashboard!D$6:D$505,ROW(R154)-ROW(R$3),1))</f>
        <v/>
      </c>
      <c r="S154" s="104" t="str">
        <f>IF(LEN(INDEX(Dashboard!E$6:E$505,ROW(S154)-ROW(S$3),1))&lt;=1,"",INDEX(Dashboard!E$6:E$505,ROW(S154)-ROW(S$3),1))</f>
        <v/>
      </c>
      <c r="T154" s="104" t="str">
        <f t="shared" si="246"/>
        <v/>
      </c>
      <c r="U154" s="104" t="str">
        <f t="shared" si="247"/>
        <v/>
      </c>
      <c r="V154" s="104" t="str">
        <f t="shared" si="248"/>
        <v/>
      </c>
      <c r="W154" s="106" t="str">
        <f t="shared" si="241"/>
        <v/>
      </c>
      <c r="X154" s="106" t="str">
        <f t="shared" si="249"/>
        <v/>
      </c>
      <c r="Y154" s="106" t="str">
        <f t="shared" si="250"/>
        <v/>
      </c>
      <c r="Z154" s="106" t="str">
        <f t="shared" si="251"/>
        <v/>
      </c>
      <c r="AA154" s="106" t="str">
        <f t="shared" si="252"/>
        <v/>
      </c>
      <c r="AB154" s="106" t="str">
        <f t="shared" si="253"/>
        <v/>
      </c>
      <c r="AC154" s="106" t="str">
        <f t="shared" si="254"/>
        <v/>
      </c>
      <c r="AD154" s="106" t="str">
        <f t="shared" si="255"/>
        <v/>
      </c>
      <c r="AE154" s="106" t="str">
        <f t="shared" si="256"/>
        <v/>
      </c>
      <c r="AF154" s="106" t="str">
        <f t="shared" si="257"/>
        <v/>
      </c>
      <c r="AG154" s="106" t="str">
        <f t="shared" si="258"/>
        <v/>
      </c>
      <c r="AH154" s="106" t="str">
        <f t="shared" si="259"/>
        <v/>
      </c>
      <c r="AI154" s="106" t="str">
        <f t="shared" si="260"/>
        <v/>
      </c>
      <c r="AJ154" s="106" t="str">
        <f t="shared" si="261"/>
        <v/>
      </c>
      <c r="AK154" s="106" t="str">
        <f t="shared" si="262"/>
        <v/>
      </c>
      <c r="AL154" s="106" t="str">
        <f t="shared" si="263"/>
        <v/>
      </c>
      <c r="AM154" s="106" t="str">
        <f t="shared" si="264"/>
        <v/>
      </c>
      <c r="AN154" s="106" t="str">
        <f t="shared" si="265"/>
        <v/>
      </c>
      <c r="AO154" s="106" t="str">
        <f t="shared" si="266"/>
        <v/>
      </c>
      <c r="AP154" s="106" t="str">
        <f t="shared" si="267"/>
        <v/>
      </c>
      <c r="AQ154" s="106" t="str">
        <f t="shared" si="268"/>
        <v/>
      </c>
      <c r="AR154" s="106" t="str">
        <f t="shared" si="269"/>
        <v/>
      </c>
      <c r="AS154" s="106" t="str">
        <f t="shared" si="270"/>
        <v/>
      </c>
      <c r="AT154" s="106" t="str">
        <f t="shared" si="271"/>
        <v/>
      </c>
      <c r="AU154" s="106" t="str">
        <f t="shared" si="272"/>
        <v/>
      </c>
      <c r="AV154" s="106" t="str">
        <f t="shared" si="273"/>
        <v/>
      </c>
      <c r="AW154" s="106" t="str">
        <f t="shared" si="274"/>
        <v/>
      </c>
      <c r="AX154" s="106" t="str">
        <f t="shared" si="275"/>
        <v/>
      </c>
      <c r="AY154" s="106" t="str">
        <f t="shared" si="276"/>
        <v/>
      </c>
      <c r="AZ154" s="106" t="str">
        <f t="shared" si="277"/>
        <v/>
      </c>
      <c r="BA154" s="106" t="str">
        <f t="shared" si="278"/>
        <v/>
      </c>
      <c r="BB154" s="106" t="str">
        <f t="shared" si="279"/>
        <v/>
      </c>
      <c r="BC154" s="106" t="str">
        <f t="shared" si="280"/>
        <v/>
      </c>
      <c r="BD154" s="180" t="str">
        <f>IF(OR(P154="",BA154=""),"",IF(BB154="",MAX($BA$4:$BA$503)-BA154+1-COUNTIF($BA$4:BA154,BA154)/1000,INDEX($BD$4:$BD$503,BC154,1)-COUNTIF($BA$4:BA154,BA154)/1000000))</f>
        <v/>
      </c>
      <c r="BE154" s="181" t="str">
        <f t="shared" si="281"/>
        <v/>
      </c>
      <c r="BF154" s="181" t="str">
        <f>IFERROR(IF(BB154="",BD154-BE154*100,INDEX($BF$4:$BF$503,BC154,1)-COUNTIF($BA$4:BA154,BA154)/1000000),"")</f>
        <v/>
      </c>
      <c r="BG154" s="179" t="str">
        <f t="shared" si="282"/>
        <v/>
      </c>
      <c r="BI154" s="120" t="str">
        <f t="shared" si="288"/>
        <v/>
      </c>
      <c r="BJ154" s="121" t="str">
        <f t="shared" si="289"/>
        <v/>
      </c>
      <c r="BK154" s="122" t="str">
        <f t="shared" si="290"/>
        <v/>
      </c>
      <c r="BL154" s="122" t="str">
        <f t="shared" si="291"/>
        <v/>
      </c>
      <c r="BM154" s="122" t="str">
        <f t="shared" si="292"/>
        <v/>
      </c>
      <c r="BN154" s="122" t="str">
        <f t="shared" si="293"/>
        <v/>
      </c>
      <c r="BO154" s="122" t="str">
        <f t="shared" si="294"/>
        <v/>
      </c>
      <c r="BP154" s="123" t="str">
        <f t="shared" si="295"/>
        <v/>
      </c>
      <c r="BQ154" s="122" t="str">
        <f t="shared" si="296"/>
        <v/>
      </c>
      <c r="BR154" s="123" t="str">
        <f t="shared" si="297"/>
        <v/>
      </c>
      <c r="BS154" s="123" t="str">
        <f t="shared" si="298"/>
        <v/>
      </c>
      <c r="BU154" s="198" t="str">
        <f t="shared" si="283"/>
        <v>xxx</v>
      </c>
      <c r="BV154" s="193"/>
      <c r="BW154" s="193"/>
      <c r="BX154" s="193"/>
      <c r="BY154" s="193"/>
      <c r="BZ154" s="193"/>
      <c r="CA154" s="193"/>
      <c r="CB154" s="193"/>
      <c r="CC154" s="194"/>
      <c r="CD154" s="194"/>
      <c r="CE154" s="193"/>
      <c r="CF154" s="201">
        <f>IFERROR(IF(ISNUMBER(BV154), IF(ISNUMBER(MATCH(BV154,$BV$4:BV153,0)),INDEX($CF$4:CF153, MATCH(BV154,$BV$4:BV153,0),1),IF(AND(BR154="",INDEX($BR$4:$BR$503,BV154,1)=""),
IF(INDEX($BL$4:$BL$503,BV154,1)="",0,IFERROR(IF(INDEX($BR$4:$BR$503,BW154,1)="es",COUNTIF($BV$4:$BV$503,BW154),0),0)+IF(ISNUMBER(BV154),SUMIFS($CH$4:$CH$503,$BV$4:$BV$503,"&lt;&gt;"&amp;BV154,$BW$4:$BW$503,BV154),0)),0)),0),0)</f>
        <v>0</v>
      </c>
      <c r="CG154" s="193"/>
      <c r="CH154" s="193"/>
      <c r="CI154" s="193"/>
      <c r="CJ154" s="193"/>
      <c r="CK154" s="201">
        <f t="shared" si="242"/>
        <v>1</v>
      </c>
      <c r="CL154" s="193"/>
      <c r="CM154" s="193"/>
      <c r="CN154" s="193"/>
      <c r="CO154" s="193"/>
      <c r="CP154" s="193"/>
      <c r="CQ154" s="193"/>
      <c r="CR154" s="193"/>
      <c r="CT154" s="193"/>
      <c r="CU154" s="193"/>
      <c r="CV154" s="193"/>
      <c r="CW154" s="208"/>
      <c r="CX154" s="208"/>
      <c r="CY154" s="208"/>
      <c r="CZ154" s="208"/>
      <c r="DA154" s="193"/>
      <c r="DC154" s="133" t="str">
        <f>IF(MAX($DC$3:DC153)&lt;$I$2,MAX($DC$3:DC153)+1,"")</f>
        <v/>
      </c>
      <c r="DD154" s="131" t="str">
        <f t="shared" si="284"/>
        <v/>
      </c>
      <c r="DE154" s="131" t="str">
        <f t="shared" si="285"/>
        <v/>
      </c>
      <c r="DF154" s="134" t="str">
        <f t="shared" si="286"/>
        <v/>
      </c>
      <c r="DG154" s="132" t="str">
        <f t="shared" si="287"/>
        <v/>
      </c>
      <c r="DL154" s="107" t="str">
        <f>IF(DM154&lt;&gt;"",MAX($DL$3:DL153)+1,"")</f>
        <v/>
      </c>
      <c r="DM154" s="107" t="str">
        <f>IF(OR(INDEX(Photos!$B$3:$B$502,ROW(DM154)-ROW($DM$3),1)="", ISNUMBER(MATCH(INDEX(Photos!$B$3:$B$502,ROW(DM154)-ROW($DM$3),1),$BJ$4:$BJ$503,0))),"",INDEX(Photos!$B$3:$B$502,ROW(DM154)-ROW($DM$3),1) )</f>
        <v/>
      </c>
      <c r="DN154" s="107" t="str">
        <f t="shared" si="240"/>
        <v/>
      </c>
      <c r="DS154" s="112"/>
      <c r="DT154" s="112"/>
      <c r="DU154" s="111"/>
      <c r="DV154" s="111"/>
      <c r="DW154" s="145"/>
      <c r="DX154" s="111"/>
      <c r="DY154" s="111"/>
      <c r="DZ154" s="111"/>
      <c r="EA154" s="111"/>
      <c r="EB154" s="111"/>
    </row>
    <row r="155" spans="2:132" x14ac:dyDescent="0.25">
      <c r="B155" s="117" t="str">
        <f>IF(P155&lt;&gt;"",MAX(B$3:$B154)+1,"")</f>
        <v/>
      </c>
      <c r="C155" s="141" t="str">
        <f>IF(D155&lt;&gt;"",MAX(C$3:$C154)+1,"")</f>
        <v/>
      </c>
      <c r="D155" s="115" t="str">
        <f>IF(LEN(Q155)&gt;1,IF(ISNUMBER(MATCH(Q155&amp;" ─ "&amp;P155, $D$2:D154,0)),"",P155&amp;" ─ "&amp;Q155),"")</f>
        <v/>
      </c>
      <c r="E155" s="117" t="str">
        <f>IF(F155&lt;&gt;"",MAX($E$3:E154)+1,"")</f>
        <v/>
      </c>
      <c r="F155" s="116" t="str">
        <f>IF(LEN(T155)&gt;1,IF(ISNUMBER(MATCH(T155&amp;" ─ "&amp;P155, $F$2:F154,0)),"",P155&amp;" ─ "&amp;T155),"")</f>
        <v/>
      </c>
      <c r="G155" s="93">
        <v>152</v>
      </c>
      <c r="H155" s="118" t="str">
        <f t="shared" si="239"/>
        <v/>
      </c>
      <c r="I155" s="119" t="str">
        <f>IF(ISNUMBER(SEARCH("─",H155,1)),MAX($I$3:I154)+1,"")</f>
        <v/>
      </c>
      <c r="M155" s="192" t="str">
        <f t="shared" si="243"/>
        <v/>
      </c>
      <c r="N155" s="142" t="str">
        <f t="shared" si="244"/>
        <v/>
      </c>
      <c r="O155" s="102" t="str">
        <f>IF(P155="","",MAX($O$3:O154)+1)</f>
        <v/>
      </c>
      <c r="P155" s="103" t="str">
        <f>IF(LEN(INDEX(Dashboard!B$6:B$505,ROW(P155)-ROW(P$3),1))&lt;=1,"",TRIM(INDEX(Dashboard!B$6:B$505,ROW(P155)-ROW(P$3),1)))</f>
        <v/>
      </c>
      <c r="Q155" s="104" t="str">
        <f t="shared" si="245"/>
        <v/>
      </c>
      <c r="R155" s="104" t="str">
        <f>IF(LEN(INDEX(Dashboard!D$6:D$505,ROW(R155)-ROW(R$3),1))&lt;=1,"",INDEX(Dashboard!D$6:D$505,ROW(R155)-ROW(R$3),1))</f>
        <v/>
      </c>
      <c r="S155" s="104" t="str">
        <f>IF(LEN(INDEX(Dashboard!E$6:E$505,ROW(S155)-ROW(S$3),1))&lt;=1,"",INDEX(Dashboard!E$6:E$505,ROW(S155)-ROW(S$3),1))</f>
        <v/>
      </c>
      <c r="T155" s="104" t="str">
        <f t="shared" si="246"/>
        <v/>
      </c>
      <c r="U155" s="104" t="str">
        <f t="shared" si="247"/>
        <v/>
      </c>
      <c r="V155" s="104" t="str">
        <f t="shared" si="248"/>
        <v/>
      </c>
      <c r="W155" s="106" t="str">
        <f t="shared" si="241"/>
        <v/>
      </c>
      <c r="X155" s="106" t="str">
        <f t="shared" si="249"/>
        <v/>
      </c>
      <c r="Y155" s="106" t="str">
        <f t="shared" si="250"/>
        <v/>
      </c>
      <c r="Z155" s="106" t="str">
        <f t="shared" si="251"/>
        <v/>
      </c>
      <c r="AA155" s="106" t="str">
        <f t="shared" si="252"/>
        <v/>
      </c>
      <c r="AB155" s="106" t="str">
        <f t="shared" si="253"/>
        <v/>
      </c>
      <c r="AC155" s="106" t="str">
        <f t="shared" si="254"/>
        <v/>
      </c>
      <c r="AD155" s="106" t="str">
        <f t="shared" si="255"/>
        <v/>
      </c>
      <c r="AE155" s="106" t="str">
        <f t="shared" si="256"/>
        <v/>
      </c>
      <c r="AF155" s="106" t="str">
        <f t="shared" si="257"/>
        <v/>
      </c>
      <c r="AG155" s="106" t="str">
        <f t="shared" si="258"/>
        <v/>
      </c>
      <c r="AH155" s="106" t="str">
        <f t="shared" si="259"/>
        <v/>
      </c>
      <c r="AI155" s="106" t="str">
        <f t="shared" si="260"/>
        <v/>
      </c>
      <c r="AJ155" s="106" t="str">
        <f t="shared" si="261"/>
        <v/>
      </c>
      <c r="AK155" s="106" t="str">
        <f t="shared" si="262"/>
        <v/>
      </c>
      <c r="AL155" s="106" t="str">
        <f t="shared" si="263"/>
        <v/>
      </c>
      <c r="AM155" s="106" t="str">
        <f t="shared" si="264"/>
        <v/>
      </c>
      <c r="AN155" s="106" t="str">
        <f t="shared" si="265"/>
        <v/>
      </c>
      <c r="AO155" s="106" t="str">
        <f t="shared" si="266"/>
        <v/>
      </c>
      <c r="AP155" s="106" t="str">
        <f t="shared" si="267"/>
        <v/>
      </c>
      <c r="AQ155" s="106" t="str">
        <f t="shared" si="268"/>
        <v/>
      </c>
      <c r="AR155" s="106" t="str">
        <f t="shared" si="269"/>
        <v/>
      </c>
      <c r="AS155" s="106" t="str">
        <f t="shared" si="270"/>
        <v/>
      </c>
      <c r="AT155" s="106" t="str">
        <f t="shared" si="271"/>
        <v/>
      </c>
      <c r="AU155" s="106" t="str">
        <f t="shared" si="272"/>
        <v/>
      </c>
      <c r="AV155" s="106" t="str">
        <f t="shared" si="273"/>
        <v/>
      </c>
      <c r="AW155" s="106" t="str">
        <f t="shared" si="274"/>
        <v/>
      </c>
      <c r="AX155" s="106" t="str">
        <f t="shared" si="275"/>
        <v/>
      </c>
      <c r="AY155" s="106" t="str">
        <f t="shared" si="276"/>
        <v/>
      </c>
      <c r="AZ155" s="106" t="str">
        <f t="shared" si="277"/>
        <v/>
      </c>
      <c r="BA155" s="106" t="str">
        <f t="shared" si="278"/>
        <v/>
      </c>
      <c r="BB155" s="106" t="str">
        <f t="shared" si="279"/>
        <v/>
      </c>
      <c r="BC155" s="106" t="str">
        <f t="shared" si="280"/>
        <v/>
      </c>
      <c r="BD155" s="180" t="str">
        <f>IF(OR(P155="",BA155=""),"",IF(BB155="",MAX($BA$4:$BA$503)-BA155+1-COUNTIF($BA$4:BA155,BA155)/1000,INDEX($BD$4:$BD$503,BC155,1)-COUNTIF($BA$4:BA155,BA155)/1000000))</f>
        <v/>
      </c>
      <c r="BE155" s="181" t="str">
        <f t="shared" si="281"/>
        <v/>
      </c>
      <c r="BF155" s="181" t="str">
        <f>IFERROR(IF(BB155="",BD155-BE155*100,INDEX($BF$4:$BF$503,BC155,1)-COUNTIF($BA$4:BA155,BA155)/1000000),"")</f>
        <v/>
      </c>
      <c r="BG155" s="179" t="str">
        <f t="shared" si="282"/>
        <v/>
      </c>
      <c r="BI155" s="120" t="str">
        <f t="shared" si="288"/>
        <v/>
      </c>
      <c r="BJ155" s="121" t="str">
        <f t="shared" si="289"/>
        <v/>
      </c>
      <c r="BK155" s="122" t="str">
        <f t="shared" si="290"/>
        <v/>
      </c>
      <c r="BL155" s="122" t="str">
        <f t="shared" si="291"/>
        <v/>
      </c>
      <c r="BM155" s="122" t="str">
        <f t="shared" si="292"/>
        <v/>
      </c>
      <c r="BN155" s="122" t="str">
        <f t="shared" si="293"/>
        <v/>
      </c>
      <c r="BO155" s="122" t="str">
        <f t="shared" si="294"/>
        <v/>
      </c>
      <c r="BP155" s="123" t="str">
        <f t="shared" si="295"/>
        <v/>
      </c>
      <c r="BQ155" s="122" t="str">
        <f t="shared" si="296"/>
        <v/>
      </c>
      <c r="BR155" s="123" t="str">
        <f t="shared" si="297"/>
        <v/>
      </c>
      <c r="BS155" s="123" t="str">
        <f t="shared" si="298"/>
        <v/>
      </c>
      <c r="BU155" s="198" t="str">
        <f t="shared" si="283"/>
        <v>xxx</v>
      </c>
      <c r="BV155" s="193"/>
      <c r="BW155" s="193"/>
      <c r="BX155" s="193"/>
      <c r="BY155" s="193"/>
      <c r="BZ155" s="193"/>
      <c r="CA155" s="193"/>
      <c r="CB155" s="193"/>
      <c r="CC155" s="194"/>
      <c r="CD155" s="194"/>
      <c r="CE155" s="193"/>
      <c r="CF155" s="201">
        <f>IFERROR(IF(ISNUMBER(BV155), IF(ISNUMBER(MATCH(BV155,$BV$4:BV154,0)),INDEX($CF$4:CF154, MATCH(BV155,$BV$4:BV154,0),1),IF(AND(BR155="",INDEX($BR$4:$BR$503,BV155,1)=""),
IF(INDEX($BL$4:$BL$503,BV155,1)="",0,IFERROR(IF(INDEX($BR$4:$BR$503,BW155,1)="es",COUNTIF($BV$4:$BV$503,BW155),0),0)+IF(ISNUMBER(BV155),SUMIFS($CH$4:$CH$503,$BV$4:$BV$503,"&lt;&gt;"&amp;BV155,$BW$4:$BW$503,BV155),0)),0)),0),0)</f>
        <v>0</v>
      </c>
      <c r="CG155" s="193"/>
      <c r="CH155" s="193"/>
      <c r="CI155" s="193"/>
      <c r="CJ155" s="193"/>
      <c r="CK155" s="201">
        <f t="shared" si="242"/>
        <v>1</v>
      </c>
      <c r="CL155" s="193"/>
      <c r="CM155" s="193"/>
      <c r="CN155" s="193"/>
      <c r="CO155" s="193"/>
      <c r="CP155" s="193"/>
      <c r="CQ155" s="193"/>
      <c r="CR155" s="193"/>
      <c r="CT155" s="193"/>
      <c r="CU155" s="193"/>
      <c r="CV155" s="193"/>
      <c r="CW155" s="208"/>
      <c r="CX155" s="208"/>
      <c r="CY155" s="208"/>
      <c r="CZ155" s="208"/>
      <c r="DA155" s="193"/>
      <c r="DC155" s="133" t="str">
        <f>IF(MAX($DC$3:DC154)&lt;$I$2,MAX($DC$3:DC154)+1,"")</f>
        <v/>
      </c>
      <c r="DD155" s="131" t="str">
        <f t="shared" si="284"/>
        <v/>
      </c>
      <c r="DE155" s="131" t="str">
        <f t="shared" si="285"/>
        <v/>
      </c>
      <c r="DF155" s="134" t="str">
        <f t="shared" si="286"/>
        <v/>
      </c>
      <c r="DG155" s="132" t="str">
        <f t="shared" si="287"/>
        <v/>
      </c>
      <c r="DL155" s="107" t="str">
        <f>IF(DM155&lt;&gt;"",MAX($DL$3:DL154)+1,"")</f>
        <v/>
      </c>
      <c r="DM155" s="107" t="str">
        <f>IF(OR(INDEX(Photos!$B$3:$B$502,ROW(DM155)-ROW($DM$3),1)="", ISNUMBER(MATCH(INDEX(Photos!$B$3:$B$502,ROW(DM155)-ROW($DM$3),1),$BJ$4:$BJ$503,0))),"",INDEX(Photos!$B$3:$B$502,ROW(DM155)-ROW($DM$3),1) )</f>
        <v/>
      </c>
      <c r="DN155" s="107" t="str">
        <f t="shared" si="240"/>
        <v/>
      </c>
      <c r="DS155" s="112"/>
      <c r="DT155" s="112"/>
      <c r="DU155" s="111"/>
      <c r="DV155" s="111"/>
      <c r="DW155" s="145"/>
      <c r="DX155" s="111"/>
      <c r="DY155" s="111"/>
      <c r="DZ155" s="111"/>
      <c r="EA155" s="111"/>
      <c r="EB155" s="111"/>
    </row>
    <row r="156" spans="2:132" x14ac:dyDescent="0.25">
      <c r="B156" s="117" t="str">
        <f>IF(P156&lt;&gt;"",MAX(B$3:$B155)+1,"")</f>
        <v/>
      </c>
      <c r="C156" s="141" t="str">
        <f>IF(D156&lt;&gt;"",MAX(C$3:$C155)+1,"")</f>
        <v/>
      </c>
      <c r="D156" s="115" t="str">
        <f>IF(LEN(Q156)&gt;1,IF(ISNUMBER(MATCH(Q156&amp;" ─ "&amp;P156, $D$2:D155,0)),"",P156&amp;" ─ "&amp;Q156),"")</f>
        <v/>
      </c>
      <c r="E156" s="117" t="str">
        <f>IF(F156&lt;&gt;"",MAX($E$3:E155)+1,"")</f>
        <v/>
      </c>
      <c r="F156" s="116" t="str">
        <f>IF(LEN(T156)&gt;1,IF(ISNUMBER(MATCH(T156&amp;" ─ "&amp;P156, $F$2:F155,0)),"",P156&amp;" ─ "&amp;T156),"")</f>
        <v/>
      </c>
      <c r="G156" s="93">
        <v>153</v>
      </c>
      <c r="H156" s="118" t="str">
        <f t="shared" si="239"/>
        <v/>
      </c>
      <c r="I156" s="119" t="str">
        <f>IF(ISNUMBER(SEARCH("─",H156,1)),MAX($I$3:I155)+1,"")</f>
        <v/>
      </c>
      <c r="M156" s="192" t="str">
        <f t="shared" si="243"/>
        <v/>
      </c>
      <c r="N156" s="142" t="str">
        <f t="shared" si="244"/>
        <v/>
      </c>
      <c r="O156" s="102" t="str">
        <f>IF(P156="","",MAX($O$3:O155)+1)</f>
        <v/>
      </c>
      <c r="P156" s="103" t="str">
        <f>IF(LEN(INDEX(Dashboard!B$6:B$505,ROW(P156)-ROW(P$3),1))&lt;=1,"",TRIM(INDEX(Dashboard!B$6:B$505,ROW(P156)-ROW(P$3),1)))</f>
        <v/>
      </c>
      <c r="Q156" s="104" t="str">
        <f t="shared" si="245"/>
        <v/>
      </c>
      <c r="R156" s="104" t="str">
        <f>IF(LEN(INDEX(Dashboard!D$6:D$505,ROW(R156)-ROW(R$3),1))&lt;=1,"",INDEX(Dashboard!D$6:D$505,ROW(R156)-ROW(R$3),1))</f>
        <v/>
      </c>
      <c r="S156" s="104" t="str">
        <f>IF(LEN(INDEX(Dashboard!E$6:E$505,ROW(S156)-ROW(S$3),1))&lt;=1,"",INDEX(Dashboard!E$6:E$505,ROW(S156)-ROW(S$3),1))</f>
        <v/>
      </c>
      <c r="T156" s="104" t="str">
        <f t="shared" si="246"/>
        <v/>
      </c>
      <c r="U156" s="104" t="str">
        <f t="shared" si="247"/>
        <v/>
      </c>
      <c r="V156" s="104" t="str">
        <f t="shared" si="248"/>
        <v/>
      </c>
      <c r="W156" s="106" t="str">
        <f t="shared" si="241"/>
        <v/>
      </c>
      <c r="X156" s="106" t="str">
        <f t="shared" si="249"/>
        <v/>
      </c>
      <c r="Y156" s="106" t="str">
        <f t="shared" si="250"/>
        <v/>
      </c>
      <c r="Z156" s="106" t="str">
        <f t="shared" si="251"/>
        <v/>
      </c>
      <c r="AA156" s="106" t="str">
        <f t="shared" si="252"/>
        <v/>
      </c>
      <c r="AB156" s="106" t="str">
        <f t="shared" si="253"/>
        <v/>
      </c>
      <c r="AC156" s="106" t="str">
        <f t="shared" si="254"/>
        <v/>
      </c>
      <c r="AD156" s="106" t="str">
        <f t="shared" si="255"/>
        <v/>
      </c>
      <c r="AE156" s="106" t="str">
        <f t="shared" si="256"/>
        <v/>
      </c>
      <c r="AF156" s="106" t="str">
        <f t="shared" si="257"/>
        <v/>
      </c>
      <c r="AG156" s="106" t="str">
        <f t="shared" si="258"/>
        <v/>
      </c>
      <c r="AH156" s="106" t="str">
        <f t="shared" si="259"/>
        <v/>
      </c>
      <c r="AI156" s="106" t="str">
        <f t="shared" si="260"/>
        <v/>
      </c>
      <c r="AJ156" s="106" t="str">
        <f t="shared" si="261"/>
        <v/>
      </c>
      <c r="AK156" s="106" t="str">
        <f t="shared" si="262"/>
        <v/>
      </c>
      <c r="AL156" s="106" t="str">
        <f t="shared" si="263"/>
        <v/>
      </c>
      <c r="AM156" s="106" t="str">
        <f t="shared" si="264"/>
        <v/>
      </c>
      <c r="AN156" s="106" t="str">
        <f t="shared" si="265"/>
        <v/>
      </c>
      <c r="AO156" s="106" t="str">
        <f t="shared" si="266"/>
        <v/>
      </c>
      <c r="AP156" s="106" t="str">
        <f t="shared" si="267"/>
        <v/>
      </c>
      <c r="AQ156" s="106" t="str">
        <f t="shared" si="268"/>
        <v/>
      </c>
      <c r="AR156" s="106" t="str">
        <f t="shared" si="269"/>
        <v/>
      </c>
      <c r="AS156" s="106" t="str">
        <f t="shared" si="270"/>
        <v/>
      </c>
      <c r="AT156" s="106" t="str">
        <f t="shared" si="271"/>
        <v/>
      </c>
      <c r="AU156" s="106" t="str">
        <f t="shared" si="272"/>
        <v/>
      </c>
      <c r="AV156" s="106" t="str">
        <f t="shared" si="273"/>
        <v/>
      </c>
      <c r="AW156" s="106" t="str">
        <f t="shared" si="274"/>
        <v/>
      </c>
      <c r="AX156" s="106" t="str">
        <f t="shared" si="275"/>
        <v/>
      </c>
      <c r="AY156" s="106" t="str">
        <f t="shared" si="276"/>
        <v/>
      </c>
      <c r="AZ156" s="106" t="str">
        <f t="shared" si="277"/>
        <v/>
      </c>
      <c r="BA156" s="106" t="str">
        <f t="shared" si="278"/>
        <v/>
      </c>
      <c r="BB156" s="106" t="str">
        <f t="shared" si="279"/>
        <v/>
      </c>
      <c r="BC156" s="106" t="str">
        <f t="shared" si="280"/>
        <v/>
      </c>
      <c r="BD156" s="180" t="str">
        <f>IF(OR(P156="",BA156=""),"",IF(BB156="",MAX($BA$4:$BA$503)-BA156+1-COUNTIF($BA$4:BA156,BA156)/1000,INDEX($BD$4:$BD$503,BC156,1)-COUNTIF($BA$4:BA156,BA156)/1000000))</f>
        <v/>
      </c>
      <c r="BE156" s="181" t="str">
        <f t="shared" si="281"/>
        <v/>
      </c>
      <c r="BF156" s="181" t="str">
        <f>IFERROR(IF(BB156="",BD156-BE156*100,INDEX($BF$4:$BF$503,BC156,1)-COUNTIF($BA$4:BA156,BA156)/1000000),"")</f>
        <v/>
      </c>
      <c r="BG156" s="179" t="str">
        <f t="shared" si="282"/>
        <v/>
      </c>
      <c r="BI156" s="120" t="str">
        <f t="shared" si="288"/>
        <v/>
      </c>
      <c r="BJ156" s="121" t="str">
        <f t="shared" si="289"/>
        <v/>
      </c>
      <c r="BK156" s="122" t="str">
        <f t="shared" si="290"/>
        <v/>
      </c>
      <c r="BL156" s="122" t="str">
        <f t="shared" si="291"/>
        <v/>
      </c>
      <c r="BM156" s="122" t="str">
        <f t="shared" si="292"/>
        <v/>
      </c>
      <c r="BN156" s="122" t="str">
        <f t="shared" si="293"/>
        <v/>
      </c>
      <c r="BO156" s="122" t="str">
        <f t="shared" si="294"/>
        <v/>
      </c>
      <c r="BP156" s="123" t="str">
        <f t="shared" si="295"/>
        <v/>
      </c>
      <c r="BQ156" s="122" t="str">
        <f t="shared" si="296"/>
        <v/>
      </c>
      <c r="BR156" s="123" t="str">
        <f t="shared" si="297"/>
        <v/>
      </c>
      <c r="BS156" s="123" t="str">
        <f t="shared" si="298"/>
        <v/>
      </c>
      <c r="BU156" s="198" t="str">
        <f t="shared" si="283"/>
        <v>xxx</v>
      </c>
      <c r="BV156" s="193"/>
      <c r="BW156" s="193"/>
      <c r="BX156" s="193"/>
      <c r="BY156" s="193"/>
      <c r="BZ156" s="193"/>
      <c r="CA156" s="193"/>
      <c r="CB156" s="193"/>
      <c r="CC156" s="194"/>
      <c r="CD156" s="194"/>
      <c r="CE156" s="193"/>
      <c r="CF156" s="201">
        <f>IFERROR(IF(ISNUMBER(BV156), IF(ISNUMBER(MATCH(BV156,$BV$4:BV155,0)),INDEX($CF$4:CF155, MATCH(BV156,$BV$4:BV155,0),1),IF(AND(BR156="",INDEX($BR$4:$BR$503,BV156,1)=""),
IF(INDEX($BL$4:$BL$503,BV156,1)="",0,IFERROR(IF(INDEX($BR$4:$BR$503,BW156,1)="es",COUNTIF($BV$4:$BV$503,BW156),0),0)+IF(ISNUMBER(BV156),SUMIFS($CH$4:$CH$503,$BV$4:$BV$503,"&lt;&gt;"&amp;BV156,$BW$4:$BW$503,BV156),0)),0)),0),0)</f>
        <v>0</v>
      </c>
      <c r="CG156" s="193"/>
      <c r="CH156" s="193"/>
      <c r="CI156" s="193"/>
      <c r="CJ156" s="193"/>
      <c r="CK156" s="201">
        <f t="shared" si="242"/>
        <v>1</v>
      </c>
      <c r="CL156" s="193"/>
      <c r="CM156" s="193"/>
      <c r="CN156" s="193"/>
      <c r="CO156" s="193"/>
      <c r="CP156" s="193"/>
      <c r="CQ156" s="193"/>
      <c r="CR156" s="193"/>
      <c r="CT156" s="193"/>
      <c r="CU156" s="193"/>
      <c r="CV156" s="193"/>
      <c r="CW156" s="208"/>
      <c r="CX156" s="208"/>
      <c r="CY156" s="208"/>
      <c r="CZ156" s="208"/>
      <c r="DA156" s="193"/>
      <c r="DC156" s="133" t="str">
        <f>IF(MAX($DC$3:DC155)&lt;$I$2,MAX($DC$3:DC155)+1,"")</f>
        <v/>
      </c>
      <c r="DD156" s="131" t="str">
        <f t="shared" si="284"/>
        <v/>
      </c>
      <c r="DE156" s="131" t="str">
        <f t="shared" si="285"/>
        <v/>
      </c>
      <c r="DF156" s="134" t="str">
        <f t="shared" si="286"/>
        <v/>
      </c>
      <c r="DG156" s="132" t="str">
        <f t="shared" si="287"/>
        <v/>
      </c>
      <c r="DL156" s="107" t="str">
        <f>IF(DM156&lt;&gt;"",MAX($DL$3:DL155)+1,"")</f>
        <v/>
      </c>
      <c r="DM156" s="107" t="str">
        <f>IF(OR(INDEX(Photos!$B$3:$B$502,ROW(DM156)-ROW($DM$3),1)="", ISNUMBER(MATCH(INDEX(Photos!$B$3:$B$502,ROW(DM156)-ROW($DM$3),1),$BJ$4:$BJ$503,0))),"",INDEX(Photos!$B$3:$B$502,ROW(DM156)-ROW($DM$3),1) )</f>
        <v/>
      </c>
      <c r="DN156" s="107" t="str">
        <f t="shared" si="240"/>
        <v/>
      </c>
      <c r="DS156" s="112"/>
      <c r="DT156" s="112"/>
      <c r="DU156" s="111"/>
      <c r="DV156" s="111"/>
      <c r="DW156" s="145"/>
      <c r="DX156" s="111"/>
      <c r="DY156" s="111"/>
      <c r="DZ156" s="111"/>
      <c r="EA156" s="111"/>
      <c r="EB156" s="111"/>
    </row>
    <row r="157" spans="2:132" x14ac:dyDescent="0.25">
      <c r="B157" s="117" t="str">
        <f>IF(P157&lt;&gt;"",MAX(B$3:$B156)+1,"")</f>
        <v/>
      </c>
      <c r="C157" s="141" t="str">
        <f>IF(D157&lt;&gt;"",MAX(C$3:$C156)+1,"")</f>
        <v/>
      </c>
      <c r="D157" s="115" t="str">
        <f>IF(LEN(Q157)&gt;1,IF(ISNUMBER(MATCH(Q157&amp;" ─ "&amp;P157, $D$2:D156,0)),"",P157&amp;" ─ "&amp;Q157),"")</f>
        <v/>
      </c>
      <c r="E157" s="117" t="str">
        <f>IF(F157&lt;&gt;"",MAX($E$3:E156)+1,"")</f>
        <v/>
      </c>
      <c r="F157" s="116" t="str">
        <f>IF(LEN(T157)&gt;1,IF(ISNUMBER(MATCH(T157&amp;" ─ "&amp;P157, $F$2:F156,0)),"",P157&amp;" ─ "&amp;T157),"")</f>
        <v/>
      </c>
      <c r="G157" s="93">
        <v>154</v>
      </c>
      <c r="H157" s="118" t="str">
        <f t="shared" si="239"/>
        <v/>
      </c>
      <c r="I157" s="119" t="str">
        <f>IF(ISNUMBER(SEARCH("─",H157,1)),MAX($I$3:I156)+1,"")</f>
        <v/>
      </c>
      <c r="M157" s="192" t="str">
        <f t="shared" si="243"/>
        <v/>
      </c>
      <c r="N157" s="142" t="str">
        <f t="shared" si="244"/>
        <v/>
      </c>
      <c r="O157" s="102" t="str">
        <f>IF(P157="","",MAX($O$3:O156)+1)</f>
        <v/>
      </c>
      <c r="P157" s="103" t="str">
        <f>IF(LEN(INDEX(Dashboard!B$6:B$505,ROW(P157)-ROW(P$3),1))&lt;=1,"",TRIM(INDEX(Dashboard!B$6:B$505,ROW(P157)-ROW(P$3),1)))</f>
        <v/>
      </c>
      <c r="Q157" s="104" t="str">
        <f t="shared" si="245"/>
        <v/>
      </c>
      <c r="R157" s="104" t="str">
        <f>IF(LEN(INDEX(Dashboard!D$6:D$505,ROW(R157)-ROW(R$3),1))&lt;=1,"",INDEX(Dashboard!D$6:D$505,ROW(R157)-ROW(R$3),1))</f>
        <v/>
      </c>
      <c r="S157" s="104" t="str">
        <f>IF(LEN(INDEX(Dashboard!E$6:E$505,ROW(S157)-ROW(S$3),1))&lt;=1,"",INDEX(Dashboard!E$6:E$505,ROW(S157)-ROW(S$3),1))</f>
        <v/>
      </c>
      <c r="T157" s="104" t="str">
        <f t="shared" si="246"/>
        <v/>
      </c>
      <c r="U157" s="104" t="str">
        <f t="shared" si="247"/>
        <v/>
      </c>
      <c r="V157" s="104" t="str">
        <f t="shared" si="248"/>
        <v/>
      </c>
      <c r="W157" s="106" t="str">
        <f t="shared" si="241"/>
        <v/>
      </c>
      <c r="X157" s="106" t="str">
        <f t="shared" si="249"/>
        <v/>
      </c>
      <c r="Y157" s="106" t="str">
        <f t="shared" si="250"/>
        <v/>
      </c>
      <c r="Z157" s="106" t="str">
        <f t="shared" si="251"/>
        <v/>
      </c>
      <c r="AA157" s="106" t="str">
        <f t="shared" si="252"/>
        <v/>
      </c>
      <c r="AB157" s="106" t="str">
        <f t="shared" si="253"/>
        <v/>
      </c>
      <c r="AC157" s="106" t="str">
        <f t="shared" si="254"/>
        <v/>
      </c>
      <c r="AD157" s="106" t="str">
        <f t="shared" si="255"/>
        <v/>
      </c>
      <c r="AE157" s="106" t="str">
        <f t="shared" si="256"/>
        <v/>
      </c>
      <c r="AF157" s="106" t="str">
        <f t="shared" si="257"/>
        <v/>
      </c>
      <c r="AG157" s="106" t="str">
        <f t="shared" si="258"/>
        <v/>
      </c>
      <c r="AH157" s="106" t="str">
        <f t="shared" si="259"/>
        <v/>
      </c>
      <c r="AI157" s="106" t="str">
        <f t="shared" si="260"/>
        <v/>
      </c>
      <c r="AJ157" s="106" t="str">
        <f t="shared" si="261"/>
        <v/>
      </c>
      <c r="AK157" s="106" t="str">
        <f t="shared" si="262"/>
        <v/>
      </c>
      <c r="AL157" s="106" t="str">
        <f t="shared" si="263"/>
        <v/>
      </c>
      <c r="AM157" s="106" t="str">
        <f t="shared" si="264"/>
        <v/>
      </c>
      <c r="AN157" s="106" t="str">
        <f t="shared" si="265"/>
        <v/>
      </c>
      <c r="AO157" s="106" t="str">
        <f t="shared" si="266"/>
        <v/>
      </c>
      <c r="AP157" s="106" t="str">
        <f t="shared" si="267"/>
        <v/>
      </c>
      <c r="AQ157" s="106" t="str">
        <f t="shared" si="268"/>
        <v/>
      </c>
      <c r="AR157" s="106" t="str">
        <f t="shared" si="269"/>
        <v/>
      </c>
      <c r="AS157" s="106" t="str">
        <f t="shared" si="270"/>
        <v/>
      </c>
      <c r="AT157" s="106" t="str">
        <f t="shared" si="271"/>
        <v/>
      </c>
      <c r="AU157" s="106" t="str">
        <f t="shared" si="272"/>
        <v/>
      </c>
      <c r="AV157" s="106" t="str">
        <f t="shared" si="273"/>
        <v/>
      </c>
      <c r="AW157" s="106" t="str">
        <f t="shared" si="274"/>
        <v/>
      </c>
      <c r="AX157" s="106" t="str">
        <f t="shared" si="275"/>
        <v/>
      </c>
      <c r="AY157" s="106" t="str">
        <f t="shared" si="276"/>
        <v/>
      </c>
      <c r="AZ157" s="106" t="str">
        <f t="shared" si="277"/>
        <v/>
      </c>
      <c r="BA157" s="106" t="str">
        <f t="shared" si="278"/>
        <v/>
      </c>
      <c r="BB157" s="106" t="str">
        <f t="shared" si="279"/>
        <v/>
      </c>
      <c r="BC157" s="106" t="str">
        <f t="shared" si="280"/>
        <v/>
      </c>
      <c r="BD157" s="180" t="str">
        <f>IF(OR(P157="",BA157=""),"",IF(BB157="",MAX($BA$4:$BA$503)-BA157+1-COUNTIF($BA$4:BA157,BA157)/1000,INDEX($BD$4:$BD$503,BC157,1)-COUNTIF($BA$4:BA157,BA157)/1000000))</f>
        <v/>
      </c>
      <c r="BE157" s="181" t="str">
        <f t="shared" si="281"/>
        <v/>
      </c>
      <c r="BF157" s="181" t="str">
        <f>IFERROR(IF(BB157="",BD157-BE157*100,INDEX($BF$4:$BF$503,BC157,1)-COUNTIF($BA$4:BA157,BA157)/1000000),"")</f>
        <v/>
      </c>
      <c r="BG157" s="179" t="str">
        <f t="shared" si="282"/>
        <v/>
      </c>
      <c r="BI157" s="120" t="str">
        <f t="shared" si="288"/>
        <v/>
      </c>
      <c r="BJ157" s="121" t="str">
        <f t="shared" si="289"/>
        <v/>
      </c>
      <c r="BK157" s="122" t="str">
        <f t="shared" si="290"/>
        <v/>
      </c>
      <c r="BL157" s="122" t="str">
        <f t="shared" si="291"/>
        <v/>
      </c>
      <c r="BM157" s="122" t="str">
        <f t="shared" si="292"/>
        <v/>
      </c>
      <c r="BN157" s="122" t="str">
        <f t="shared" si="293"/>
        <v/>
      </c>
      <c r="BO157" s="122" t="str">
        <f t="shared" si="294"/>
        <v/>
      </c>
      <c r="BP157" s="123" t="str">
        <f t="shared" si="295"/>
        <v/>
      </c>
      <c r="BQ157" s="122" t="str">
        <f t="shared" si="296"/>
        <v/>
      </c>
      <c r="BR157" s="123" t="str">
        <f t="shared" si="297"/>
        <v/>
      </c>
      <c r="BS157" s="123" t="str">
        <f t="shared" si="298"/>
        <v/>
      </c>
      <c r="BU157" s="198" t="str">
        <f t="shared" si="283"/>
        <v>xxx</v>
      </c>
      <c r="BV157" s="193"/>
      <c r="BW157" s="193"/>
      <c r="BX157" s="193"/>
      <c r="BY157" s="193"/>
      <c r="BZ157" s="193"/>
      <c r="CA157" s="193"/>
      <c r="CB157" s="193"/>
      <c r="CC157" s="194"/>
      <c r="CD157" s="194"/>
      <c r="CE157" s="193"/>
      <c r="CF157" s="201">
        <f>IFERROR(IF(ISNUMBER(BV157), IF(ISNUMBER(MATCH(BV157,$BV$4:BV156,0)),INDEX($CF$4:CF156, MATCH(BV157,$BV$4:BV156,0),1),IF(AND(BR157="",INDEX($BR$4:$BR$503,BV157,1)=""),
IF(INDEX($BL$4:$BL$503,BV157,1)="",0,IFERROR(IF(INDEX($BR$4:$BR$503,BW157,1)="es",COUNTIF($BV$4:$BV$503,BW157),0),0)+IF(ISNUMBER(BV157),SUMIFS($CH$4:$CH$503,$BV$4:$BV$503,"&lt;&gt;"&amp;BV157,$BW$4:$BW$503,BV157),0)),0)),0),0)</f>
        <v>0</v>
      </c>
      <c r="CG157" s="193"/>
      <c r="CH157" s="193"/>
      <c r="CI157" s="193"/>
      <c r="CJ157" s="193"/>
      <c r="CK157" s="201">
        <f t="shared" si="242"/>
        <v>1</v>
      </c>
      <c r="CL157" s="193"/>
      <c r="CM157" s="193"/>
      <c r="CN157" s="193"/>
      <c r="CO157" s="193"/>
      <c r="CP157" s="193"/>
      <c r="CQ157" s="193"/>
      <c r="CR157" s="193"/>
      <c r="CT157" s="193"/>
      <c r="CU157" s="193"/>
      <c r="CV157" s="193"/>
      <c r="CW157" s="208"/>
      <c r="CX157" s="208"/>
      <c r="CY157" s="208"/>
      <c r="CZ157" s="208"/>
      <c r="DA157" s="193"/>
      <c r="DC157" s="133" t="str">
        <f>IF(MAX($DC$3:DC156)&lt;$I$2,MAX($DC$3:DC156)+1,"")</f>
        <v/>
      </c>
      <c r="DD157" s="131" t="str">
        <f t="shared" si="284"/>
        <v/>
      </c>
      <c r="DE157" s="131" t="str">
        <f t="shared" si="285"/>
        <v/>
      </c>
      <c r="DF157" s="134" t="str">
        <f t="shared" si="286"/>
        <v/>
      </c>
      <c r="DG157" s="132" t="str">
        <f t="shared" si="287"/>
        <v/>
      </c>
      <c r="DL157" s="107" t="str">
        <f>IF(DM157&lt;&gt;"",MAX($DL$3:DL156)+1,"")</f>
        <v/>
      </c>
      <c r="DM157" s="107" t="str">
        <f>IF(OR(INDEX(Photos!$B$3:$B$502,ROW(DM157)-ROW($DM$3),1)="", ISNUMBER(MATCH(INDEX(Photos!$B$3:$B$502,ROW(DM157)-ROW($DM$3),1),$BJ$4:$BJ$503,0))),"",INDEX(Photos!$B$3:$B$502,ROW(DM157)-ROW($DM$3),1) )</f>
        <v/>
      </c>
      <c r="DN157" s="107" t="str">
        <f t="shared" si="240"/>
        <v/>
      </c>
      <c r="DS157" s="112"/>
      <c r="DT157" s="112"/>
      <c r="DU157" s="111"/>
      <c r="DV157" s="111"/>
      <c r="DW157" s="145"/>
      <c r="DX157" s="111"/>
      <c r="DY157" s="111"/>
      <c r="DZ157" s="111"/>
      <c r="EA157" s="111"/>
      <c r="EB157" s="111"/>
    </row>
    <row r="158" spans="2:132" x14ac:dyDescent="0.25">
      <c r="B158" s="117" t="str">
        <f>IF(P158&lt;&gt;"",MAX(B$3:$B157)+1,"")</f>
        <v/>
      </c>
      <c r="C158" s="141" t="str">
        <f>IF(D158&lt;&gt;"",MAX(C$3:$C157)+1,"")</f>
        <v/>
      </c>
      <c r="D158" s="115" t="str">
        <f>IF(LEN(Q158)&gt;1,IF(ISNUMBER(MATCH(Q158&amp;" ─ "&amp;P158, $D$2:D157,0)),"",P158&amp;" ─ "&amp;Q158),"")</f>
        <v/>
      </c>
      <c r="E158" s="117" t="str">
        <f>IF(F158&lt;&gt;"",MAX($E$3:E157)+1,"")</f>
        <v/>
      </c>
      <c r="F158" s="116" t="str">
        <f>IF(LEN(T158)&gt;1,IF(ISNUMBER(MATCH(T158&amp;" ─ "&amp;P158, $F$2:F157,0)),"",P158&amp;" ─ "&amp;T158),"")</f>
        <v/>
      </c>
      <c r="G158" s="93">
        <v>155</v>
      </c>
      <c r="H158" s="118" t="str">
        <f t="shared" ref="H158:H221" si="299">IF(G158&gt;$H$2,"",IF(G158&lt;=$C$3,INDEX(allNames,MATCH(G158,$B$4:$B$503,0),1),IF(G158&lt;=$E$3,INDEX($D$4:$D$503,MATCH(G158,$C$4:$C$503,0),1),INDEX($F$4:$F$503,MATCH(G158,$E$4:$E$503,0),1))))</f>
        <v/>
      </c>
      <c r="I158" s="119" t="str">
        <f>IF(ISNUMBER(SEARCH("─",H158,1)),MAX($I$3:I157)+1,"")</f>
        <v/>
      </c>
      <c r="M158" s="192" t="str">
        <f t="shared" si="243"/>
        <v/>
      </c>
      <c r="N158" s="142" t="str">
        <f t="shared" si="244"/>
        <v/>
      </c>
      <c r="O158" s="102" t="str">
        <f>IF(P158="","",MAX($O$3:O157)+1)</f>
        <v/>
      </c>
      <c r="P158" s="103" t="str">
        <f>IF(LEN(INDEX(Dashboard!B$6:B$505,ROW(P158)-ROW(P$3),1))&lt;=1,"",TRIM(INDEX(Dashboard!B$6:B$505,ROW(P158)-ROW(P$3),1)))</f>
        <v/>
      </c>
      <c r="Q158" s="104" t="str">
        <f t="shared" si="245"/>
        <v/>
      </c>
      <c r="R158" s="104" t="str">
        <f>IF(LEN(INDEX(Dashboard!D$6:D$505,ROW(R158)-ROW(R$3),1))&lt;=1,"",INDEX(Dashboard!D$6:D$505,ROW(R158)-ROW(R$3),1))</f>
        <v/>
      </c>
      <c r="S158" s="104" t="str">
        <f>IF(LEN(INDEX(Dashboard!E$6:E$505,ROW(S158)-ROW(S$3),1))&lt;=1,"",INDEX(Dashboard!E$6:E$505,ROW(S158)-ROW(S$3),1))</f>
        <v/>
      </c>
      <c r="T158" s="104" t="str">
        <f t="shared" si="246"/>
        <v/>
      </c>
      <c r="U158" s="104" t="str">
        <f t="shared" si="247"/>
        <v/>
      </c>
      <c r="V158" s="104" t="str">
        <f t="shared" si="248"/>
        <v/>
      </c>
      <c r="W158" s="106" t="str">
        <f t="shared" si="241"/>
        <v/>
      </c>
      <c r="X158" s="106" t="str">
        <f t="shared" si="249"/>
        <v/>
      </c>
      <c r="Y158" s="106" t="str">
        <f t="shared" si="250"/>
        <v/>
      </c>
      <c r="Z158" s="106" t="str">
        <f t="shared" si="251"/>
        <v/>
      </c>
      <c r="AA158" s="106" t="str">
        <f t="shared" si="252"/>
        <v/>
      </c>
      <c r="AB158" s="106" t="str">
        <f t="shared" si="253"/>
        <v/>
      </c>
      <c r="AC158" s="106" t="str">
        <f t="shared" si="254"/>
        <v/>
      </c>
      <c r="AD158" s="106" t="str">
        <f t="shared" si="255"/>
        <v/>
      </c>
      <c r="AE158" s="106" t="str">
        <f t="shared" si="256"/>
        <v/>
      </c>
      <c r="AF158" s="106" t="str">
        <f t="shared" si="257"/>
        <v/>
      </c>
      <c r="AG158" s="106" t="str">
        <f t="shared" si="258"/>
        <v/>
      </c>
      <c r="AH158" s="106" t="str">
        <f t="shared" si="259"/>
        <v/>
      </c>
      <c r="AI158" s="106" t="str">
        <f t="shared" si="260"/>
        <v/>
      </c>
      <c r="AJ158" s="106" t="str">
        <f t="shared" si="261"/>
        <v/>
      </c>
      <c r="AK158" s="106" t="str">
        <f t="shared" si="262"/>
        <v/>
      </c>
      <c r="AL158" s="106" t="str">
        <f t="shared" si="263"/>
        <v/>
      </c>
      <c r="AM158" s="106" t="str">
        <f t="shared" si="264"/>
        <v/>
      </c>
      <c r="AN158" s="106" t="str">
        <f t="shared" si="265"/>
        <v/>
      </c>
      <c r="AO158" s="106" t="str">
        <f t="shared" si="266"/>
        <v/>
      </c>
      <c r="AP158" s="106" t="str">
        <f t="shared" si="267"/>
        <v/>
      </c>
      <c r="AQ158" s="106" t="str">
        <f t="shared" si="268"/>
        <v/>
      </c>
      <c r="AR158" s="106" t="str">
        <f t="shared" si="269"/>
        <v/>
      </c>
      <c r="AS158" s="106" t="str">
        <f t="shared" si="270"/>
        <v/>
      </c>
      <c r="AT158" s="106" t="str">
        <f t="shared" si="271"/>
        <v/>
      </c>
      <c r="AU158" s="106" t="str">
        <f t="shared" si="272"/>
        <v/>
      </c>
      <c r="AV158" s="106" t="str">
        <f t="shared" si="273"/>
        <v/>
      </c>
      <c r="AW158" s="106" t="str">
        <f t="shared" si="274"/>
        <v/>
      </c>
      <c r="AX158" s="106" t="str">
        <f t="shared" si="275"/>
        <v/>
      </c>
      <c r="AY158" s="106" t="str">
        <f t="shared" si="276"/>
        <v/>
      </c>
      <c r="AZ158" s="106" t="str">
        <f t="shared" si="277"/>
        <v/>
      </c>
      <c r="BA158" s="106" t="str">
        <f t="shared" si="278"/>
        <v/>
      </c>
      <c r="BB158" s="106" t="str">
        <f t="shared" si="279"/>
        <v/>
      </c>
      <c r="BC158" s="106" t="str">
        <f t="shared" si="280"/>
        <v/>
      </c>
      <c r="BD158" s="180" t="str">
        <f>IF(OR(P158="",BA158=""),"",IF(BB158="",MAX($BA$4:$BA$503)-BA158+1-COUNTIF($BA$4:BA158,BA158)/1000,INDEX($BD$4:$BD$503,BC158,1)-COUNTIF($BA$4:BA158,BA158)/1000000))</f>
        <v/>
      </c>
      <c r="BE158" s="181" t="str">
        <f t="shared" si="281"/>
        <v/>
      </c>
      <c r="BF158" s="181" t="str">
        <f>IFERROR(IF(BB158="",BD158-BE158*100,INDEX($BF$4:$BF$503,BC158,1)-COUNTIF($BA$4:BA158,BA158)/1000000),"")</f>
        <v/>
      </c>
      <c r="BG158" s="179" t="str">
        <f t="shared" si="282"/>
        <v/>
      </c>
      <c r="BI158" s="120" t="str">
        <f t="shared" si="288"/>
        <v/>
      </c>
      <c r="BJ158" s="121" t="str">
        <f t="shared" si="289"/>
        <v/>
      </c>
      <c r="BK158" s="122" t="str">
        <f t="shared" si="290"/>
        <v/>
      </c>
      <c r="BL158" s="122" t="str">
        <f t="shared" si="291"/>
        <v/>
      </c>
      <c r="BM158" s="122" t="str">
        <f t="shared" si="292"/>
        <v/>
      </c>
      <c r="BN158" s="122" t="str">
        <f t="shared" si="293"/>
        <v/>
      </c>
      <c r="BO158" s="122" t="str">
        <f t="shared" si="294"/>
        <v/>
      </c>
      <c r="BP158" s="123" t="str">
        <f t="shared" si="295"/>
        <v/>
      </c>
      <c r="BQ158" s="122" t="str">
        <f t="shared" si="296"/>
        <v/>
      </c>
      <c r="BR158" s="123" t="str">
        <f t="shared" si="297"/>
        <v/>
      </c>
      <c r="BS158" s="123" t="str">
        <f t="shared" si="298"/>
        <v/>
      </c>
      <c r="BU158" s="198" t="str">
        <f t="shared" si="283"/>
        <v>xxx</v>
      </c>
      <c r="BV158" s="193"/>
      <c r="BW158" s="193"/>
      <c r="BX158" s="193"/>
      <c r="BY158" s="193"/>
      <c r="BZ158" s="193"/>
      <c r="CA158" s="193"/>
      <c r="CB158" s="193"/>
      <c r="CC158" s="194"/>
      <c r="CD158" s="194"/>
      <c r="CE158" s="193"/>
      <c r="CF158" s="201">
        <f>IFERROR(IF(ISNUMBER(BV158), IF(ISNUMBER(MATCH(BV158,$BV$4:BV157,0)),INDEX($CF$4:CF157, MATCH(BV158,$BV$4:BV157,0),1),IF(AND(BR158="",INDEX($BR$4:$BR$503,BV158,1)=""),
IF(INDEX($BL$4:$BL$503,BV158,1)="",0,IFERROR(IF(INDEX($BR$4:$BR$503,BW158,1)="es",COUNTIF($BV$4:$BV$503,BW158),0),0)+IF(ISNUMBER(BV158),SUMIFS($CH$4:$CH$503,$BV$4:$BV$503,"&lt;&gt;"&amp;BV158,$BW$4:$BW$503,BV158),0)),0)),0),0)</f>
        <v>0</v>
      </c>
      <c r="CG158" s="193"/>
      <c r="CH158" s="193"/>
      <c r="CI158" s="193"/>
      <c r="CJ158" s="193"/>
      <c r="CK158" s="201">
        <f t="shared" si="242"/>
        <v>1</v>
      </c>
      <c r="CL158" s="193"/>
      <c r="CM158" s="193"/>
      <c r="CN158" s="193"/>
      <c r="CO158" s="193"/>
      <c r="CP158" s="193"/>
      <c r="CQ158" s="193"/>
      <c r="CR158" s="193"/>
      <c r="CT158" s="193"/>
      <c r="CU158" s="193"/>
      <c r="CV158" s="193"/>
      <c r="CW158" s="208"/>
      <c r="CX158" s="208"/>
      <c r="CY158" s="208"/>
      <c r="CZ158" s="208"/>
      <c r="DA158" s="193"/>
      <c r="DC158" s="133" t="str">
        <f>IF(MAX($DC$3:DC157)&lt;$I$2,MAX($DC$3:DC157)+1,"")</f>
        <v/>
      </c>
      <c r="DD158" s="131" t="str">
        <f t="shared" si="284"/>
        <v/>
      </c>
      <c r="DE158" s="131" t="str">
        <f t="shared" si="285"/>
        <v/>
      </c>
      <c r="DF158" s="134" t="str">
        <f t="shared" si="286"/>
        <v/>
      </c>
      <c r="DG158" s="132" t="str">
        <f t="shared" si="287"/>
        <v/>
      </c>
      <c r="DL158" s="107" t="str">
        <f>IF(DM158&lt;&gt;"",MAX($DL$3:DL157)+1,"")</f>
        <v/>
      </c>
      <c r="DM158" s="107" t="str">
        <f>IF(OR(INDEX(Photos!$B$3:$B$502,ROW(DM158)-ROW($DM$3),1)="", ISNUMBER(MATCH(INDEX(Photos!$B$3:$B$502,ROW(DM158)-ROW($DM$3),1),$BJ$4:$BJ$503,0))),"",INDEX(Photos!$B$3:$B$502,ROW(DM158)-ROW($DM$3),1) )</f>
        <v/>
      </c>
      <c r="DN158" s="107" t="str">
        <f t="shared" si="240"/>
        <v/>
      </c>
      <c r="DS158" s="112"/>
      <c r="DT158" s="112"/>
      <c r="DU158" s="111"/>
      <c r="DV158" s="111"/>
      <c r="DW158" s="145"/>
      <c r="DX158" s="111"/>
      <c r="DY158" s="111"/>
      <c r="DZ158" s="111"/>
      <c r="EA158" s="111"/>
      <c r="EB158" s="111"/>
    </row>
    <row r="159" spans="2:132" x14ac:dyDescent="0.25">
      <c r="B159" s="117" t="str">
        <f>IF(P159&lt;&gt;"",MAX(B$3:$B158)+1,"")</f>
        <v/>
      </c>
      <c r="C159" s="141" t="str">
        <f>IF(D159&lt;&gt;"",MAX(C$3:$C158)+1,"")</f>
        <v/>
      </c>
      <c r="D159" s="115" t="str">
        <f>IF(LEN(Q159)&gt;1,IF(ISNUMBER(MATCH(Q159&amp;" ─ "&amp;P159, $D$2:D158,0)),"",P159&amp;" ─ "&amp;Q159),"")</f>
        <v/>
      </c>
      <c r="E159" s="117" t="str">
        <f>IF(F159&lt;&gt;"",MAX($E$3:E158)+1,"")</f>
        <v/>
      </c>
      <c r="F159" s="116" t="str">
        <f>IF(LEN(T159)&gt;1,IF(ISNUMBER(MATCH(T159&amp;" ─ "&amp;P159, $F$2:F158,0)),"",P159&amp;" ─ "&amp;T159),"")</f>
        <v/>
      </c>
      <c r="G159" s="93">
        <v>156</v>
      </c>
      <c r="H159" s="118" t="str">
        <f t="shared" si="299"/>
        <v/>
      </c>
      <c r="I159" s="119" t="str">
        <f>IF(ISNUMBER(SEARCH("─",H159,1)),MAX($I$3:I158)+1,"")</f>
        <v/>
      </c>
      <c r="M159" s="192" t="str">
        <f t="shared" si="243"/>
        <v/>
      </c>
      <c r="N159" s="142" t="str">
        <f t="shared" si="244"/>
        <v/>
      </c>
      <c r="O159" s="102" t="str">
        <f>IF(P159="","",MAX($O$3:O158)+1)</f>
        <v/>
      </c>
      <c r="P159" s="103" t="str">
        <f>IF(LEN(INDEX(Dashboard!B$6:B$505,ROW(P159)-ROW(P$3),1))&lt;=1,"",TRIM(INDEX(Dashboard!B$6:B$505,ROW(P159)-ROW(P$3),1)))</f>
        <v/>
      </c>
      <c r="Q159" s="104" t="str">
        <f t="shared" si="245"/>
        <v/>
      </c>
      <c r="R159" s="104" t="str">
        <f>IF(LEN(INDEX(Dashboard!D$6:D$505,ROW(R159)-ROW(R$3),1))&lt;=1,"",INDEX(Dashboard!D$6:D$505,ROW(R159)-ROW(R$3),1))</f>
        <v/>
      </c>
      <c r="S159" s="104" t="str">
        <f>IF(LEN(INDEX(Dashboard!E$6:E$505,ROW(S159)-ROW(S$3),1))&lt;=1,"",INDEX(Dashboard!E$6:E$505,ROW(S159)-ROW(S$3),1))</f>
        <v/>
      </c>
      <c r="T159" s="104" t="str">
        <f t="shared" si="246"/>
        <v/>
      </c>
      <c r="U159" s="104" t="str">
        <f t="shared" si="247"/>
        <v/>
      </c>
      <c r="V159" s="104" t="str">
        <f t="shared" si="248"/>
        <v/>
      </c>
      <c r="W159" s="106" t="str">
        <f t="shared" si="241"/>
        <v/>
      </c>
      <c r="X159" s="106" t="str">
        <f t="shared" si="249"/>
        <v/>
      </c>
      <c r="Y159" s="106" t="str">
        <f t="shared" si="250"/>
        <v/>
      </c>
      <c r="Z159" s="106" t="str">
        <f t="shared" si="251"/>
        <v/>
      </c>
      <c r="AA159" s="106" t="str">
        <f t="shared" si="252"/>
        <v/>
      </c>
      <c r="AB159" s="106" t="str">
        <f t="shared" si="253"/>
        <v/>
      </c>
      <c r="AC159" s="106" t="str">
        <f t="shared" si="254"/>
        <v/>
      </c>
      <c r="AD159" s="106" t="str">
        <f t="shared" si="255"/>
        <v/>
      </c>
      <c r="AE159" s="106" t="str">
        <f t="shared" si="256"/>
        <v/>
      </c>
      <c r="AF159" s="106" t="str">
        <f t="shared" si="257"/>
        <v/>
      </c>
      <c r="AG159" s="106" t="str">
        <f t="shared" si="258"/>
        <v/>
      </c>
      <c r="AH159" s="106" t="str">
        <f t="shared" si="259"/>
        <v/>
      </c>
      <c r="AI159" s="106" t="str">
        <f t="shared" si="260"/>
        <v/>
      </c>
      <c r="AJ159" s="106" t="str">
        <f t="shared" si="261"/>
        <v/>
      </c>
      <c r="AK159" s="106" t="str">
        <f t="shared" si="262"/>
        <v/>
      </c>
      <c r="AL159" s="106" t="str">
        <f t="shared" si="263"/>
        <v/>
      </c>
      <c r="AM159" s="106" t="str">
        <f t="shared" si="264"/>
        <v/>
      </c>
      <c r="AN159" s="106" t="str">
        <f t="shared" si="265"/>
        <v/>
      </c>
      <c r="AO159" s="106" t="str">
        <f t="shared" si="266"/>
        <v/>
      </c>
      <c r="AP159" s="106" t="str">
        <f t="shared" si="267"/>
        <v/>
      </c>
      <c r="AQ159" s="106" t="str">
        <f t="shared" si="268"/>
        <v/>
      </c>
      <c r="AR159" s="106" t="str">
        <f t="shared" si="269"/>
        <v/>
      </c>
      <c r="AS159" s="106" t="str">
        <f t="shared" si="270"/>
        <v/>
      </c>
      <c r="AT159" s="106" t="str">
        <f t="shared" si="271"/>
        <v/>
      </c>
      <c r="AU159" s="106" t="str">
        <f t="shared" si="272"/>
        <v/>
      </c>
      <c r="AV159" s="106" t="str">
        <f t="shared" si="273"/>
        <v/>
      </c>
      <c r="AW159" s="106" t="str">
        <f t="shared" si="274"/>
        <v/>
      </c>
      <c r="AX159" s="106" t="str">
        <f t="shared" si="275"/>
        <v/>
      </c>
      <c r="AY159" s="106" t="str">
        <f t="shared" si="276"/>
        <v/>
      </c>
      <c r="AZ159" s="106" t="str">
        <f t="shared" si="277"/>
        <v/>
      </c>
      <c r="BA159" s="106" t="str">
        <f t="shared" si="278"/>
        <v/>
      </c>
      <c r="BB159" s="106" t="str">
        <f t="shared" si="279"/>
        <v/>
      </c>
      <c r="BC159" s="106" t="str">
        <f t="shared" si="280"/>
        <v/>
      </c>
      <c r="BD159" s="180" t="str">
        <f>IF(OR(P159="",BA159=""),"",IF(BB159="",MAX($BA$4:$BA$503)-BA159+1-COUNTIF($BA$4:BA159,BA159)/1000,INDEX($BD$4:$BD$503,BC159,1)-COUNTIF($BA$4:BA159,BA159)/1000000))</f>
        <v/>
      </c>
      <c r="BE159" s="181" t="str">
        <f t="shared" si="281"/>
        <v/>
      </c>
      <c r="BF159" s="181" t="str">
        <f>IFERROR(IF(BB159="",BD159-BE159*100,INDEX($BF$4:$BF$503,BC159,1)-COUNTIF($BA$4:BA159,BA159)/1000000),"")</f>
        <v/>
      </c>
      <c r="BG159" s="179" t="str">
        <f t="shared" si="282"/>
        <v/>
      </c>
      <c r="BI159" s="120" t="str">
        <f t="shared" si="288"/>
        <v/>
      </c>
      <c r="BJ159" s="121" t="str">
        <f t="shared" si="289"/>
        <v/>
      </c>
      <c r="BK159" s="122" t="str">
        <f t="shared" si="290"/>
        <v/>
      </c>
      <c r="BL159" s="122" t="str">
        <f t="shared" si="291"/>
        <v/>
      </c>
      <c r="BM159" s="122" t="str">
        <f t="shared" si="292"/>
        <v/>
      </c>
      <c r="BN159" s="122" t="str">
        <f t="shared" si="293"/>
        <v/>
      </c>
      <c r="BO159" s="122" t="str">
        <f t="shared" si="294"/>
        <v/>
      </c>
      <c r="BP159" s="123" t="str">
        <f t="shared" si="295"/>
        <v/>
      </c>
      <c r="BQ159" s="122" t="str">
        <f t="shared" si="296"/>
        <v/>
      </c>
      <c r="BR159" s="123" t="str">
        <f t="shared" si="297"/>
        <v/>
      </c>
      <c r="BS159" s="123" t="str">
        <f t="shared" si="298"/>
        <v/>
      </c>
      <c r="BU159" s="198" t="str">
        <f t="shared" si="283"/>
        <v>xxx</v>
      </c>
      <c r="BV159" s="193"/>
      <c r="BW159" s="193"/>
      <c r="BX159" s="193"/>
      <c r="BY159" s="193"/>
      <c r="BZ159" s="193"/>
      <c r="CA159" s="193"/>
      <c r="CB159" s="193"/>
      <c r="CC159" s="194"/>
      <c r="CD159" s="194"/>
      <c r="CE159" s="193"/>
      <c r="CF159" s="201">
        <f>IFERROR(IF(ISNUMBER(BV159), IF(ISNUMBER(MATCH(BV159,$BV$4:BV158,0)),INDEX($CF$4:CF158, MATCH(BV159,$BV$4:BV158,0),1),IF(AND(BR159="",INDEX($BR$4:$BR$503,BV159,1)=""),
IF(INDEX($BL$4:$BL$503,BV159,1)="",0,IFERROR(IF(INDEX($BR$4:$BR$503,BW159,1)="es",COUNTIF($BV$4:$BV$503,BW159),0),0)+IF(ISNUMBER(BV159),SUMIFS($CH$4:$CH$503,$BV$4:$BV$503,"&lt;&gt;"&amp;BV159,$BW$4:$BW$503,BV159),0)),0)),0),0)</f>
        <v>0</v>
      </c>
      <c r="CG159" s="193"/>
      <c r="CH159" s="193"/>
      <c r="CI159" s="193"/>
      <c r="CJ159" s="193"/>
      <c r="CK159" s="201">
        <f t="shared" si="242"/>
        <v>1</v>
      </c>
      <c r="CL159" s="193"/>
      <c r="CM159" s="193"/>
      <c r="CN159" s="193"/>
      <c r="CO159" s="193"/>
      <c r="CP159" s="193"/>
      <c r="CQ159" s="193"/>
      <c r="CR159" s="193"/>
      <c r="CT159" s="193"/>
      <c r="CU159" s="193"/>
      <c r="CV159" s="193"/>
      <c r="CW159" s="208"/>
      <c r="CX159" s="208"/>
      <c r="CY159" s="208"/>
      <c r="CZ159" s="208"/>
      <c r="DA159" s="193"/>
      <c r="DC159" s="133" t="str">
        <f>IF(MAX($DC$3:DC158)&lt;$I$2,MAX($DC$3:DC158)+1,"")</f>
        <v/>
      </c>
      <c r="DD159" s="131" t="str">
        <f t="shared" si="284"/>
        <v/>
      </c>
      <c r="DE159" s="131" t="str">
        <f t="shared" si="285"/>
        <v/>
      </c>
      <c r="DF159" s="134" t="str">
        <f t="shared" si="286"/>
        <v/>
      </c>
      <c r="DG159" s="132" t="str">
        <f t="shared" si="287"/>
        <v/>
      </c>
      <c r="DL159" s="107" t="str">
        <f>IF(DM159&lt;&gt;"",MAX($DL$3:DL158)+1,"")</f>
        <v/>
      </c>
      <c r="DM159" s="107" t="str">
        <f>IF(OR(INDEX(Photos!$B$3:$B$502,ROW(DM159)-ROW($DM$3),1)="", ISNUMBER(MATCH(INDEX(Photos!$B$3:$B$502,ROW(DM159)-ROW($DM$3),1),$BJ$4:$BJ$503,0))),"",INDEX(Photos!$B$3:$B$502,ROW(DM159)-ROW($DM$3),1) )</f>
        <v/>
      </c>
      <c r="DN159" s="107" t="str">
        <f t="shared" si="240"/>
        <v/>
      </c>
      <c r="DS159" s="112"/>
      <c r="DT159" s="112"/>
      <c r="DU159" s="111"/>
      <c r="DV159" s="111"/>
      <c r="DW159" s="145"/>
      <c r="DX159" s="111"/>
      <c r="DY159" s="111"/>
      <c r="DZ159" s="111"/>
      <c r="EA159" s="111"/>
      <c r="EB159" s="111"/>
    </row>
    <row r="160" spans="2:132" x14ac:dyDescent="0.25">
      <c r="B160" s="117" t="str">
        <f>IF(P160&lt;&gt;"",MAX(B$3:$B159)+1,"")</f>
        <v/>
      </c>
      <c r="C160" s="141" t="str">
        <f>IF(D160&lt;&gt;"",MAX(C$3:$C159)+1,"")</f>
        <v/>
      </c>
      <c r="D160" s="115" t="str">
        <f>IF(LEN(Q160)&gt;1,IF(ISNUMBER(MATCH(Q160&amp;" ─ "&amp;P160, $D$2:D159,0)),"",P160&amp;" ─ "&amp;Q160),"")</f>
        <v/>
      </c>
      <c r="E160" s="117" t="str">
        <f>IF(F160&lt;&gt;"",MAX($E$3:E159)+1,"")</f>
        <v/>
      </c>
      <c r="F160" s="116" t="str">
        <f>IF(LEN(T160)&gt;1,IF(ISNUMBER(MATCH(T160&amp;" ─ "&amp;P160, $F$2:F159,0)),"",P160&amp;" ─ "&amp;T160),"")</f>
        <v/>
      </c>
      <c r="G160" s="93">
        <v>157</v>
      </c>
      <c r="H160" s="118" t="str">
        <f t="shared" si="299"/>
        <v/>
      </c>
      <c r="I160" s="119" t="str">
        <f>IF(ISNUMBER(SEARCH("─",H160,1)),MAX($I$3:I159)+1,"")</f>
        <v/>
      </c>
      <c r="M160" s="192" t="str">
        <f t="shared" si="243"/>
        <v/>
      </c>
      <c r="N160" s="142" t="str">
        <f t="shared" si="244"/>
        <v/>
      </c>
      <c r="O160" s="102" t="str">
        <f>IF(P160="","",MAX($O$3:O159)+1)</f>
        <v/>
      </c>
      <c r="P160" s="103" t="str">
        <f>IF(LEN(INDEX(Dashboard!B$6:B$505,ROW(P160)-ROW(P$3),1))&lt;=1,"",TRIM(INDEX(Dashboard!B$6:B$505,ROW(P160)-ROW(P$3),1)))</f>
        <v/>
      </c>
      <c r="Q160" s="104" t="str">
        <f t="shared" si="245"/>
        <v/>
      </c>
      <c r="R160" s="104" t="str">
        <f>IF(LEN(INDEX(Dashboard!D$6:D$505,ROW(R160)-ROW(R$3),1))&lt;=1,"",INDEX(Dashboard!D$6:D$505,ROW(R160)-ROW(R$3),1))</f>
        <v/>
      </c>
      <c r="S160" s="104" t="str">
        <f>IF(LEN(INDEX(Dashboard!E$6:E$505,ROW(S160)-ROW(S$3),1))&lt;=1,"",INDEX(Dashboard!E$6:E$505,ROW(S160)-ROW(S$3),1))</f>
        <v/>
      </c>
      <c r="T160" s="104" t="str">
        <f t="shared" si="246"/>
        <v/>
      </c>
      <c r="U160" s="104" t="str">
        <f t="shared" si="247"/>
        <v/>
      </c>
      <c r="V160" s="104" t="str">
        <f t="shared" si="248"/>
        <v/>
      </c>
      <c r="W160" s="106" t="str">
        <f t="shared" si="241"/>
        <v/>
      </c>
      <c r="X160" s="106" t="str">
        <f t="shared" si="249"/>
        <v/>
      </c>
      <c r="Y160" s="106" t="str">
        <f t="shared" si="250"/>
        <v/>
      </c>
      <c r="Z160" s="106" t="str">
        <f t="shared" si="251"/>
        <v/>
      </c>
      <c r="AA160" s="106" t="str">
        <f t="shared" si="252"/>
        <v/>
      </c>
      <c r="AB160" s="106" t="str">
        <f t="shared" si="253"/>
        <v/>
      </c>
      <c r="AC160" s="106" t="str">
        <f t="shared" si="254"/>
        <v/>
      </c>
      <c r="AD160" s="106" t="str">
        <f t="shared" si="255"/>
        <v/>
      </c>
      <c r="AE160" s="106" t="str">
        <f t="shared" si="256"/>
        <v/>
      </c>
      <c r="AF160" s="106" t="str">
        <f t="shared" si="257"/>
        <v/>
      </c>
      <c r="AG160" s="106" t="str">
        <f t="shared" si="258"/>
        <v/>
      </c>
      <c r="AH160" s="106" t="str">
        <f t="shared" si="259"/>
        <v/>
      </c>
      <c r="AI160" s="106" t="str">
        <f t="shared" si="260"/>
        <v/>
      </c>
      <c r="AJ160" s="106" t="str">
        <f t="shared" si="261"/>
        <v/>
      </c>
      <c r="AK160" s="106" t="str">
        <f t="shared" si="262"/>
        <v/>
      </c>
      <c r="AL160" s="106" t="str">
        <f t="shared" si="263"/>
        <v/>
      </c>
      <c r="AM160" s="106" t="str">
        <f t="shared" si="264"/>
        <v/>
      </c>
      <c r="AN160" s="106" t="str">
        <f t="shared" si="265"/>
        <v/>
      </c>
      <c r="AO160" s="106" t="str">
        <f t="shared" si="266"/>
        <v/>
      </c>
      <c r="AP160" s="106" t="str">
        <f t="shared" si="267"/>
        <v/>
      </c>
      <c r="AQ160" s="106" t="str">
        <f t="shared" si="268"/>
        <v/>
      </c>
      <c r="AR160" s="106" t="str">
        <f t="shared" si="269"/>
        <v/>
      </c>
      <c r="AS160" s="106" t="str">
        <f t="shared" si="270"/>
        <v/>
      </c>
      <c r="AT160" s="106" t="str">
        <f t="shared" si="271"/>
        <v/>
      </c>
      <c r="AU160" s="106" t="str">
        <f t="shared" si="272"/>
        <v/>
      </c>
      <c r="AV160" s="106" t="str">
        <f t="shared" si="273"/>
        <v/>
      </c>
      <c r="AW160" s="106" t="str">
        <f t="shared" si="274"/>
        <v/>
      </c>
      <c r="AX160" s="106" t="str">
        <f t="shared" si="275"/>
        <v/>
      </c>
      <c r="AY160" s="106" t="str">
        <f t="shared" si="276"/>
        <v/>
      </c>
      <c r="AZ160" s="106" t="str">
        <f t="shared" si="277"/>
        <v/>
      </c>
      <c r="BA160" s="106" t="str">
        <f t="shared" si="278"/>
        <v/>
      </c>
      <c r="BB160" s="106" t="str">
        <f t="shared" si="279"/>
        <v/>
      </c>
      <c r="BC160" s="106" t="str">
        <f t="shared" si="280"/>
        <v/>
      </c>
      <c r="BD160" s="180" t="str">
        <f>IF(OR(P160="",BA160=""),"",IF(BB160="",MAX($BA$4:$BA$503)-BA160+1-COUNTIF($BA$4:BA160,BA160)/1000,INDEX($BD$4:$BD$503,BC160,1)-COUNTIF($BA$4:BA160,BA160)/1000000))</f>
        <v/>
      </c>
      <c r="BE160" s="181" t="str">
        <f t="shared" si="281"/>
        <v/>
      </c>
      <c r="BF160" s="181" t="str">
        <f>IFERROR(IF(BB160="",BD160-BE160*100,INDEX($BF$4:$BF$503,BC160,1)-COUNTIF($BA$4:BA160,BA160)/1000000),"")</f>
        <v/>
      </c>
      <c r="BG160" s="179" t="str">
        <f t="shared" si="282"/>
        <v/>
      </c>
      <c r="BI160" s="120" t="str">
        <f t="shared" si="288"/>
        <v/>
      </c>
      <c r="BJ160" s="121" t="str">
        <f t="shared" si="289"/>
        <v/>
      </c>
      <c r="BK160" s="122" t="str">
        <f t="shared" si="290"/>
        <v/>
      </c>
      <c r="BL160" s="122" t="str">
        <f t="shared" si="291"/>
        <v/>
      </c>
      <c r="BM160" s="122" t="str">
        <f t="shared" si="292"/>
        <v/>
      </c>
      <c r="BN160" s="122" t="str">
        <f t="shared" si="293"/>
        <v/>
      </c>
      <c r="BO160" s="122" t="str">
        <f t="shared" si="294"/>
        <v/>
      </c>
      <c r="BP160" s="123" t="str">
        <f t="shared" si="295"/>
        <v/>
      </c>
      <c r="BQ160" s="122" t="str">
        <f t="shared" si="296"/>
        <v/>
      </c>
      <c r="BR160" s="123" t="str">
        <f t="shared" si="297"/>
        <v/>
      </c>
      <c r="BS160" s="123" t="str">
        <f t="shared" si="298"/>
        <v/>
      </c>
      <c r="BU160" s="198" t="str">
        <f t="shared" si="283"/>
        <v>xxx</v>
      </c>
      <c r="BV160" s="193"/>
      <c r="BW160" s="193"/>
      <c r="BX160" s="193"/>
      <c r="BY160" s="193"/>
      <c r="BZ160" s="193"/>
      <c r="CA160" s="193"/>
      <c r="CB160" s="193"/>
      <c r="CC160" s="194"/>
      <c r="CD160" s="194"/>
      <c r="CE160" s="193"/>
      <c r="CF160" s="201">
        <f>IFERROR(IF(ISNUMBER(BV160), IF(ISNUMBER(MATCH(BV160,$BV$4:BV159,0)),INDEX($CF$4:CF159, MATCH(BV160,$BV$4:BV159,0),1),IF(AND(BR160="",INDEX($BR$4:$BR$503,BV160,1)=""),
IF(INDEX($BL$4:$BL$503,BV160,1)="",0,IFERROR(IF(INDEX($BR$4:$BR$503,BW160,1)="es",COUNTIF($BV$4:$BV$503,BW160),0),0)+IF(ISNUMBER(BV160),SUMIFS($CH$4:$CH$503,$BV$4:$BV$503,"&lt;&gt;"&amp;BV160,$BW$4:$BW$503,BV160),0)),0)),0),0)</f>
        <v>0</v>
      </c>
      <c r="CG160" s="193"/>
      <c r="CH160" s="193"/>
      <c r="CI160" s="193"/>
      <c r="CJ160" s="193"/>
      <c r="CK160" s="201">
        <f t="shared" si="242"/>
        <v>1</v>
      </c>
      <c r="CL160" s="193"/>
      <c r="CM160" s="193"/>
      <c r="CN160" s="193"/>
      <c r="CO160" s="193"/>
      <c r="CP160" s="193"/>
      <c r="CQ160" s="193"/>
      <c r="CR160" s="193"/>
      <c r="CT160" s="193"/>
      <c r="CU160" s="193"/>
      <c r="CV160" s="193"/>
      <c r="CW160" s="208"/>
      <c r="CX160" s="208"/>
      <c r="CY160" s="208"/>
      <c r="CZ160" s="208"/>
      <c r="DA160" s="193"/>
      <c r="DC160" s="133" t="str">
        <f>IF(MAX($DC$3:DC159)&lt;$I$2,MAX($DC$3:DC159)+1,"")</f>
        <v/>
      </c>
      <c r="DD160" s="131" t="str">
        <f t="shared" si="284"/>
        <v/>
      </c>
      <c r="DE160" s="131" t="str">
        <f t="shared" si="285"/>
        <v/>
      </c>
      <c r="DF160" s="134" t="str">
        <f t="shared" si="286"/>
        <v/>
      </c>
      <c r="DG160" s="132" t="str">
        <f t="shared" si="287"/>
        <v/>
      </c>
      <c r="DL160" s="107" t="str">
        <f>IF(DM160&lt;&gt;"",MAX($DL$3:DL159)+1,"")</f>
        <v/>
      </c>
      <c r="DM160" s="107" t="str">
        <f>IF(OR(INDEX(Photos!$B$3:$B$502,ROW(DM160)-ROW($DM$3),1)="", ISNUMBER(MATCH(INDEX(Photos!$B$3:$B$502,ROW(DM160)-ROW($DM$3),1),$BJ$4:$BJ$503,0))),"",INDEX(Photos!$B$3:$B$502,ROW(DM160)-ROW($DM$3),1) )</f>
        <v/>
      </c>
      <c r="DN160" s="107" t="str">
        <f t="shared" si="240"/>
        <v/>
      </c>
      <c r="DS160" s="112"/>
      <c r="DT160" s="112"/>
      <c r="DU160" s="111"/>
      <c r="DV160" s="111"/>
      <c r="DW160" s="145"/>
      <c r="DX160" s="111"/>
      <c r="DY160" s="111"/>
      <c r="DZ160" s="111"/>
      <c r="EA160" s="111"/>
      <c r="EB160" s="111"/>
    </row>
    <row r="161" spans="2:132" x14ac:dyDescent="0.25">
      <c r="B161" s="117" t="str">
        <f>IF(P161&lt;&gt;"",MAX(B$3:$B160)+1,"")</f>
        <v/>
      </c>
      <c r="C161" s="141" t="str">
        <f>IF(D161&lt;&gt;"",MAX(C$3:$C160)+1,"")</f>
        <v/>
      </c>
      <c r="D161" s="115" t="str">
        <f>IF(LEN(Q161)&gt;1,IF(ISNUMBER(MATCH(Q161&amp;" ─ "&amp;P161, $D$2:D160,0)),"",P161&amp;" ─ "&amp;Q161),"")</f>
        <v/>
      </c>
      <c r="E161" s="117" t="str">
        <f>IF(F161&lt;&gt;"",MAX($E$3:E160)+1,"")</f>
        <v/>
      </c>
      <c r="F161" s="116" t="str">
        <f>IF(LEN(T161)&gt;1,IF(ISNUMBER(MATCH(T161&amp;" ─ "&amp;P161, $F$2:F160,0)),"",P161&amp;" ─ "&amp;T161),"")</f>
        <v/>
      </c>
      <c r="G161" s="93">
        <v>158</v>
      </c>
      <c r="H161" s="118" t="str">
        <f t="shared" si="299"/>
        <v/>
      </c>
      <c r="I161" s="119" t="str">
        <f>IF(ISNUMBER(SEARCH("─",H161,1)),MAX($I$3:I160)+1,"")</f>
        <v/>
      </c>
      <c r="M161" s="192" t="str">
        <f t="shared" si="243"/>
        <v/>
      </c>
      <c r="N161" s="142" t="str">
        <f t="shared" si="244"/>
        <v/>
      </c>
      <c r="O161" s="102" t="str">
        <f>IF(P161="","",MAX($O$3:O160)+1)</f>
        <v/>
      </c>
      <c r="P161" s="103" t="str">
        <f>IF(LEN(INDEX(Dashboard!B$6:B$505,ROW(P161)-ROW(P$3),1))&lt;=1,"",TRIM(INDEX(Dashboard!B$6:B$505,ROW(P161)-ROW(P$3),1)))</f>
        <v/>
      </c>
      <c r="Q161" s="104" t="str">
        <f t="shared" si="245"/>
        <v/>
      </c>
      <c r="R161" s="104" t="str">
        <f>IF(LEN(INDEX(Dashboard!D$6:D$505,ROW(R161)-ROW(R$3),1))&lt;=1,"",INDEX(Dashboard!D$6:D$505,ROW(R161)-ROW(R$3),1))</f>
        <v/>
      </c>
      <c r="S161" s="104" t="str">
        <f>IF(LEN(INDEX(Dashboard!E$6:E$505,ROW(S161)-ROW(S$3),1))&lt;=1,"",INDEX(Dashboard!E$6:E$505,ROW(S161)-ROW(S$3),1))</f>
        <v/>
      </c>
      <c r="T161" s="104" t="str">
        <f t="shared" si="246"/>
        <v/>
      </c>
      <c r="U161" s="104" t="str">
        <f t="shared" si="247"/>
        <v/>
      </c>
      <c r="V161" s="104" t="str">
        <f t="shared" si="248"/>
        <v/>
      </c>
      <c r="W161" s="106" t="str">
        <f t="shared" si="241"/>
        <v/>
      </c>
      <c r="X161" s="106" t="str">
        <f t="shared" si="249"/>
        <v/>
      </c>
      <c r="Y161" s="106" t="str">
        <f t="shared" si="250"/>
        <v/>
      </c>
      <c r="Z161" s="106" t="str">
        <f t="shared" si="251"/>
        <v/>
      </c>
      <c r="AA161" s="106" t="str">
        <f t="shared" si="252"/>
        <v/>
      </c>
      <c r="AB161" s="106" t="str">
        <f t="shared" si="253"/>
        <v/>
      </c>
      <c r="AC161" s="106" t="str">
        <f t="shared" si="254"/>
        <v/>
      </c>
      <c r="AD161" s="106" t="str">
        <f t="shared" si="255"/>
        <v/>
      </c>
      <c r="AE161" s="106" t="str">
        <f t="shared" si="256"/>
        <v/>
      </c>
      <c r="AF161" s="106" t="str">
        <f t="shared" si="257"/>
        <v/>
      </c>
      <c r="AG161" s="106" t="str">
        <f t="shared" si="258"/>
        <v/>
      </c>
      <c r="AH161" s="106" t="str">
        <f t="shared" si="259"/>
        <v/>
      </c>
      <c r="AI161" s="106" t="str">
        <f t="shared" si="260"/>
        <v/>
      </c>
      <c r="AJ161" s="106" t="str">
        <f t="shared" si="261"/>
        <v/>
      </c>
      <c r="AK161" s="106" t="str">
        <f t="shared" si="262"/>
        <v/>
      </c>
      <c r="AL161" s="106" t="str">
        <f t="shared" si="263"/>
        <v/>
      </c>
      <c r="AM161" s="106" t="str">
        <f t="shared" si="264"/>
        <v/>
      </c>
      <c r="AN161" s="106" t="str">
        <f t="shared" si="265"/>
        <v/>
      </c>
      <c r="AO161" s="106" t="str">
        <f t="shared" si="266"/>
        <v/>
      </c>
      <c r="AP161" s="106" t="str">
        <f t="shared" si="267"/>
        <v/>
      </c>
      <c r="AQ161" s="106" t="str">
        <f t="shared" si="268"/>
        <v/>
      </c>
      <c r="AR161" s="106" t="str">
        <f t="shared" si="269"/>
        <v/>
      </c>
      <c r="AS161" s="106" t="str">
        <f t="shared" si="270"/>
        <v/>
      </c>
      <c r="AT161" s="106" t="str">
        <f t="shared" si="271"/>
        <v/>
      </c>
      <c r="AU161" s="106" t="str">
        <f t="shared" si="272"/>
        <v/>
      </c>
      <c r="AV161" s="106" t="str">
        <f t="shared" si="273"/>
        <v/>
      </c>
      <c r="AW161" s="106" t="str">
        <f t="shared" si="274"/>
        <v/>
      </c>
      <c r="AX161" s="106" t="str">
        <f t="shared" si="275"/>
        <v/>
      </c>
      <c r="AY161" s="106" t="str">
        <f t="shared" si="276"/>
        <v/>
      </c>
      <c r="AZ161" s="106" t="str">
        <f t="shared" si="277"/>
        <v/>
      </c>
      <c r="BA161" s="106" t="str">
        <f t="shared" si="278"/>
        <v/>
      </c>
      <c r="BB161" s="106" t="str">
        <f t="shared" si="279"/>
        <v/>
      </c>
      <c r="BC161" s="106" t="str">
        <f t="shared" si="280"/>
        <v/>
      </c>
      <c r="BD161" s="180" t="str">
        <f>IF(OR(P161="",BA161=""),"",IF(BB161="",MAX($BA$4:$BA$503)-BA161+1-COUNTIF($BA$4:BA161,BA161)/1000,INDEX($BD$4:$BD$503,BC161,1)-COUNTIF($BA$4:BA161,BA161)/1000000))</f>
        <v/>
      </c>
      <c r="BE161" s="181" t="str">
        <f t="shared" si="281"/>
        <v/>
      </c>
      <c r="BF161" s="181" t="str">
        <f>IFERROR(IF(BB161="",BD161-BE161*100,INDEX($BF$4:$BF$503,BC161,1)-COUNTIF($BA$4:BA161,BA161)/1000000),"")</f>
        <v/>
      </c>
      <c r="BG161" s="179" t="str">
        <f t="shared" si="282"/>
        <v/>
      </c>
      <c r="BI161" s="120" t="str">
        <f t="shared" si="288"/>
        <v/>
      </c>
      <c r="BJ161" s="121" t="str">
        <f t="shared" si="289"/>
        <v/>
      </c>
      <c r="BK161" s="122" t="str">
        <f t="shared" si="290"/>
        <v/>
      </c>
      <c r="BL161" s="122" t="str">
        <f t="shared" si="291"/>
        <v/>
      </c>
      <c r="BM161" s="122" t="str">
        <f t="shared" si="292"/>
        <v/>
      </c>
      <c r="BN161" s="122" t="str">
        <f t="shared" si="293"/>
        <v/>
      </c>
      <c r="BO161" s="122" t="str">
        <f t="shared" si="294"/>
        <v/>
      </c>
      <c r="BP161" s="123" t="str">
        <f t="shared" si="295"/>
        <v/>
      </c>
      <c r="BQ161" s="122" t="str">
        <f t="shared" si="296"/>
        <v/>
      </c>
      <c r="BR161" s="123" t="str">
        <f t="shared" si="297"/>
        <v/>
      </c>
      <c r="BS161" s="123" t="str">
        <f t="shared" si="298"/>
        <v/>
      </c>
      <c r="BU161" s="198" t="str">
        <f t="shared" si="283"/>
        <v>xxx</v>
      </c>
      <c r="BV161" s="193"/>
      <c r="BW161" s="193"/>
      <c r="BX161" s="193"/>
      <c r="BY161" s="193"/>
      <c r="BZ161" s="193"/>
      <c r="CA161" s="193"/>
      <c r="CB161" s="193"/>
      <c r="CC161" s="194"/>
      <c r="CD161" s="194"/>
      <c r="CE161" s="193"/>
      <c r="CF161" s="201">
        <f>IFERROR(IF(ISNUMBER(BV161), IF(ISNUMBER(MATCH(BV161,$BV$4:BV160,0)),INDEX($CF$4:CF160, MATCH(BV161,$BV$4:BV160,0),1),IF(AND(BR161="",INDEX($BR$4:$BR$503,BV161,1)=""),
IF(INDEX($BL$4:$BL$503,BV161,1)="",0,IFERROR(IF(INDEX($BR$4:$BR$503,BW161,1)="es",COUNTIF($BV$4:$BV$503,BW161),0),0)+IF(ISNUMBER(BV161),SUMIFS($CH$4:$CH$503,$BV$4:$BV$503,"&lt;&gt;"&amp;BV161,$BW$4:$BW$503,BV161),0)),0)),0),0)</f>
        <v>0</v>
      </c>
      <c r="CG161" s="193"/>
      <c r="CH161" s="193"/>
      <c r="CI161" s="193"/>
      <c r="CJ161" s="193"/>
      <c r="CK161" s="201">
        <f t="shared" si="242"/>
        <v>1</v>
      </c>
      <c r="CL161" s="193"/>
      <c r="CM161" s="193"/>
      <c r="CN161" s="193"/>
      <c r="CO161" s="193"/>
      <c r="CP161" s="193"/>
      <c r="CQ161" s="193"/>
      <c r="CR161" s="193"/>
      <c r="CT161" s="193"/>
      <c r="CU161" s="193"/>
      <c r="CV161" s="193"/>
      <c r="CW161" s="208"/>
      <c r="CX161" s="208"/>
      <c r="CY161" s="208"/>
      <c r="CZ161" s="208"/>
      <c r="DA161" s="193"/>
      <c r="DC161" s="133" t="str">
        <f>IF(MAX($DC$3:DC160)&lt;$I$2,MAX($DC$3:DC160)+1,"")</f>
        <v/>
      </c>
      <c r="DD161" s="131" t="str">
        <f t="shared" si="284"/>
        <v/>
      </c>
      <c r="DE161" s="131" t="str">
        <f t="shared" si="285"/>
        <v/>
      </c>
      <c r="DF161" s="134" t="str">
        <f t="shared" si="286"/>
        <v/>
      </c>
      <c r="DG161" s="132" t="str">
        <f t="shared" si="287"/>
        <v/>
      </c>
      <c r="DL161" s="107" t="str">
        <f>IF(DM161&lt;&gt;"",MAX($DL$3:DL160)+1,"")</f>
        <v/>
      </c>
      <c r="DM161" s="107" t="str">
        <f>IF(OR(INDEX(Photos!$B$3:$B$502,ROW(DM161)-ROW($DM$3),1)="", ISNUMBER(MATCH(INDEX(Photos!$B$3:$B$502,ROW(DM161)-ROW($DM$3),1),$BJ$4:$BJ$503,0))),"",INDEX(Photos!$B$3:$B$502,ROW(DM161)-ROW($DM$3),1) )</f>
        <v/>
      </c>
      <c r="DN161" s="107" t="str">
        <f t="shared" si="240"/>
        <v/>
      </c>
      <c r="DS161" s="112"/>
      <c r="DT161" s="112"/>
      <c r="DU161" s="111"/>
      <c r="DV161" s="111"/>
      <c r="DW161" s="145"/>
      <c r="DX161" s="111"/>
      <c r="DY161" s="111"/>
      <c r="DZ161" s="111"/>
      <c r="EA161" s="111"/>
      <c r="EB161" s="111"/>
    </row>
    <row r="162" spans="2:132" x14ac:dyDescent="0.25">
      <c r="B162" s="117" t="str">
        <f>IF(P162&lt;&gt;"",MAX(B$3:$B161)+1,"")</f>
        <v/>
      </c>
      <c r="C162" s="141" t="str">
        <f>IF(D162&lt;&gt;"",MAX(C$3:$C161)+1,"")</f>
        <v/>
      </c>
      <c r="D162" s="115" t="str">
        <f>IF(LEN(Q162)&gt;1,IF(ISNUMBER(MATCH(Q162&amp;" ─ "&amp;P162, $D$2:D161,0)),"",P162&amp;" ─ "&amp;Q162),"")</f>
        <v/>
      </c>
      <c r="E162" s="117" t="str">
        <f>IF(F162&lt;&gt;"",MAX($E$3:E161)+1,"")</f>
        <v/>
      </c>
      <c r="F162" s="116" t="str">
        <f>IF(LEN(T162)&gt;1,IF(ISNUMBER(MATCH(T162&amp;" ─ "&amp;P162, $F$2:F161,0)),"",P162&amp;" ─ "&amp;T162),"")</f>
        <v/>
      </c>
      <c r="G162" s="93">
        <v>159</v>
      </c>
      <c r="H162" s="118" t="str">
        <f t="shared" si="299"/>
        <v/>
      </c>
      <c r="I162" s="119" t="str">
        <f>IF(ISNUMBER(SEARCH("─",H162,1)),MAX($I$3:I161)+1,"")</f>
        <v/>
      </c>
      <c r="M162" s="192" t="str">
        <f t="shared" si="243"/>
        <v/>
      </c>
      <c r="N162" s="142" t="str">
        <f t="shared" si="244"/>
        <v/>
      </c>
      <c r="O162" s="102" t="str">
        <f>IF(P162="","",MAX($O$3:O161)+1)</f>
        <v/>
      </c>
      <c r="P162" s="103" t="str">
        <f>IF(LEN(INDEX(Dashboard!B$6:B$505,ROW(P162)-ROW(P$3),1))&lt;=1,"",TRIM(INDEX(Dashboard!B$6:B$505,ROW(P162)-ROW(P$3),1)))</f>
        <v/>
      </c>
      <c r="Q162" s="104" t="str">
        <f t="shared" si="245"/>
        <v/>
      </c>
      <c r="R162" s="104" t="str">
        <f>IF(LEN(INDEX(Dashboard!D$6:D$505,ROW(R162)-ROW(R$3),1))&lt;=1,"",INDEX(Dashboard!D$6:D$505,ROW(R162)-ROW(R$3),1))</f>
        <v/>
      </c>
      <c r="S162" s="104" t="str">
        <f>IF(LEN(INDEX(Dashboard!E$6:E$505,ROW(S162)-ROW(S$3),1))&lt;=1,"",INDEX(Dashboard!E$6:E$505,ROW(S162)-ROW(S$3),1))</f>
        <v/>
      </c>
      <c r="T162" s="104" t="str">
        <f t="shared" si="246"/>
        <v/>
      </c>
      <c r="U162" s="104" t="str">
        <f t="shared" si="247"/>
        <v/>
      </c>
      <c r="V162" s="104" t="str">
        <f t="shared" si="248"/>
        <v/>
      </c>
      <c r="W162" s="106" t="str">
        <f t="shared" si="241"/>
        <v/>
      </c>
      <c r="X162" s="106" t="str">
        <f t="shared" si="249"/>
        <v/>
      </c>
      <c r="Y162" s="106" t="str">
        <f t="shared" si="250"/>
        <v/>
      </c>
      <c r="Z162" s="106" t="str">
        <f t="shared" si="251"/>
        <v/>
      </c>
      <c r="AA162" s="106" t="str">
        <f t="shared" si="252"/>
        <v/>
      </c>
      <c r="AB162" s="106" t="str">
        <f t="shared" si="253"/>
        <v/>
      </c>
      <c r="AC162" s="106" t="str">
        <f t="shared" si="254"/>
        <v/>
      </c>
      <c r="AD162" s="106" t="str">
        <f t="shared" si="255"/>
        <v/>
      </c>
      <c r="AE162" s="106" t="str">
        <f t="shared" si="256"/>
        <v/>
      </c>
      <c r="AF162" s="106" t="str">
        <f t="shared" si="257"/>
        <v/>
      </c>
      <c r="AG162" s="106" t="str">
        <f t="shared" si="258"/>
        <v/>
      </c>
      <c r="AH162" s="106" t="str">
        <f t="shared" si="259"/>
        <v/>
      </c>
      <c r="AI162" s="106" t="str">
        <f t="shared" si="260"/>
        <v/>
      </c>
      <c r="AJ162" s="106" t="str">
        <f t="shared" si="261"/>
        <v/>
      </c>
      <c r="AK162" s="106" t="str">
        <f t="shared" si="262"/>
        <v/>
      </c>
      <c r="AL162" s="106" t="str">
        <f t="shared" si="263"/>
        <v/>
      </c>
      <c r="AM162" s="106" t="str">
        <f t="shared" si="264"/>
        <v/>
      </c>
      <c r="AN162" s="106" t="str">
        <f t="shared" si="265"/>
        <v/>
      </c>
      <c r="AO162" s="106" t="str">
        <f t="shared" si="266"/>
        <v/>
      </c>
      <c r="AP162" s="106" t="str">
        <f t="shared" si="267"/>
        <v/>
      </c>
      <c r="AQ162" s="106" t="str">
        <f t="shared" si="268"/>
        <v/>
      </c>
      <c r="AR162" s="106" t="str">
        <f t="shared" si="269"/>
        <v/>
      </c>
      <c r="AS162" s="106" t="str">
        <f t="shared" si="270"/>
        <v/>
      </c>
      <c r="AT162" s="106" t="str">
        <f t="shared" si="271"/>
        <v/>
      </c>
      <c r="AU162" s="106" t="str">
        <f t="shared" si="272"/>
        <v/>
      </c>
      <c r="AV162" s="106" t="str">
        <f t="shared" si="273"/>
        <v/>
      </c>
      <c r="AW162" s="106" t="str">
        <f t="shared" si="274"/>
        <v/>
      </c>
      <c r="AX162" s="106" t="str">
        <f t="shared" si="275"/>
        <v/>
      </c>
      <c r="AY162" s="106" t="str">
        <f t="shared" si="276"/>
        <v/>
      </c>
      <c r="AZ162" s="106" t="str">
        <f t="shared" si="277"/>
        <v/>
      </c>
      <c r="BA162" s="106" t="str">
        <f t="shared" si="278"/>
        <v/>
      </c>
      <c r="BB162" s="106" t="str">
        <f t="shared" si="279"/>
        <v/>
      </c>
      <c r="BC162" s="106" t="str">
        <f t="shared" si="280"/>
        <v/>
      </c>
      <c r="BD162" s="180" t="str">
        <f>IF(OR(P162="",BA162=""),"",IF(BB162="",MAX($BA$4:$BA$503)-BA162+1-COUNTIF($BA$4:BA162,BA162)/1000,INDEX($BD$4:$BD$503,BC162,1)-COUNTIF($BA$4:BA162,BA162)/1000000))</f>
        <v/>
      </c>
      <c r="BE162" s="181" t="str">
        <f t="shared" si="281"/>
        <v/>
      </c>
      <c r="BF162" s="181" t="str">
        <f>IFERROR(IF(BB162="",BD162-BE162*100,INDEX($BF$4:$BF$503,BC162,1)-COUNTIF($BA$4:BA162,BA162)/1000000),"")</f>
        <v/>
      </c>
      <c r="BG162" s="179" t="str">
        <f t="shared" si="282"/>
        <v/>
      </c>
      <c r="BI162" s="120" t="str">
        <f t="shared" si="288"/>
        <v/>
      </c>
      <c r="BJ162" s="121" t="str">
        <f t="shared" si="289"/>
        <v/>
      </c>
      <c r="BK162" s="122" t="str">
        <f t="shared" si="290"/>
        <v/>
      </c>
      <c r="BL162" s="122" t="str">
        <f t="shared" si="291"/>
        <v/>
      </c>
      <c r="BM162" s="122" t="str">
        <f t="shared" si="292"/>
        <v/>
      </c>
      <c r="BN162" s="122" t="str">
        <f t="shared" si="293"/>
        <v/>
      </c>
      <c r="BO162" s="122" t="str">
        <f t="shared" si="294"/>
        <v/>
      </c>
      <c r="BP162" s="123" t="str">
        <f t="shared" si="295"/>
        <v/>
      </c>
      <c r="BQ162" s="122" t="str">
        <f t="shared" si="296"/>
        <v/>
      </c>
      <c r="BR162" s="123" t="str">
        <f t="shared" si="297"/>
        <v/>
      </c>
      <c r="BS162" s="123" t="str">
        <f t="shared" si="298"/>
        <v/>
      </c>
      <c r="BU162" s="198" t="str">
        <f t="shared" si="283"/>
        <v>xxx</v>
      </c>
      <c r="BV162" s="193"/>
      <c r="BW162" s="193"/>
      <c r="BX162" s="193"/>
      <c r="BY162" s="193"/>
      <c r="BZ162" s="193"/>
      <c r="CA162" s="193"/>
      <c r="CB162" s="193"/>
      <c r="CC162" s="194"/>
      <c r="CD162" s="194"/>
      <c r="CE162" s="193"/>
      <c r="CF162" s="201">
        <f>IFERROR(IF(ISNUMBER(BV162), IF(ISNUMBER(MATCH(BV162,$BV$4:BV161,0)),INDEX($CF$4:CF161, MATCH(BV162,$BV$4:BV161,0),1),IF(AND(BR162="",INDEX($BR$4:$BR$503,BV162,1)=""),
IF(INDEX($BL$4:$BL$503,BV162,1)="",0,IFERROR(IF(INDEX($BR$4:$BR$503,BW162,1)="es",COUNTIF($BV$4:$BV$503,BW162),0),0)+IF(ISNUMBER(BV162),SUMIFS($CH$4:$CH$503,$BV$4:$BV$503,"&lt;&gt;"&amp;BV162,$BW$4:$BW$503,BV162),0)),0)),0),0)</f>
        <v>0</v>
      </c>
      <c r="CG162" s="193"/>
      <c r="CH162" s="193"/>
      <c r="CI162" s="193"/>
      <c r="CJ162" s="193"/>
      <c r="CK162" s="201">
        <f t="shared" si="242"/>
        <v>1</v>
      </c>
      <c r="CL162" s="193"/>
      <c r="CM162" s="193"/>
      <c r="CN162" s="193"/>
      <c r="CO162" s="193"/>
      <c r="CP162" s="193"/>
      <c r="CQ162" s="193"/>
      <c r="CR162" s="193"/>
      <c r="CT162" s="193"/>
      <c r="CU162" s="193"/>
      <c r="CV162" s="193"/>
      <c r="CW162" s="208"/>
      <c r="CX162" s="208"/>
      <c r="CY162" s="208"/>
      <c r="CZ162" s="208"/>
      <c r="DA162" s="193"/>
      <c r="DC162" s="133" t="str">
        <f>IF(MAX($DC$3:DC161)&lt;$I$2,MAX($DC$3:DC161)+1,"")</f>
        <v/>
      </c>
      <c r="DD162" s="131" t="str">
        <f t="shared" si="284"/>
        <v/>
      </c>
      <c r="DE162" s="131" t="str">
        <f t="shared" si="285"/>
        <v/>
      </c>
      <c r="DF162" s="134" t="str">
        <f t="shared" si="286"/>
        <v/>
      </c>
      <c r="DG162" s="132" t="str">
        <f t="shared" si="287"/>
        <v/>
      </c>
      <c r="DL162" s="107" t="str">
        <f>IF(DM162&lt;&gt;"",MAX($DL$3:DL161)+1,"")</f>
        <v/>
      </c>
      <c r="DM162" s="107" t="str">
        <f>IF(OR(INDEX(Photos!$B$3:$B$502,ROW(DM162)-ROW($DM$3),1)="", ISNUMBER(MATCH(INDEX(Photos!$B$3:$B$502,ROW(DM162)-ROW($DM$3),1),$BJ$4:$BJ$503,0))),"",INDEX(Photos!$B$3:$B$502,ROW(DM162)-ROW($DM$3),1) )</f>
        <v/>
      </c>
      <c r="DN162" s="107" t="str">
        <f t="shared" si="240"/>
        <v/>
      </c>
      <c r="DS162" s="112"/>
      <c r="DT162" s="112"/>
      <c r="DU162" s="111"/>
      <c r="DV162" s="111"/>
      <c r="DW162" s="145"/>
      <c r="DX162" s="111"/>
      <c r="DY162" s="111"/>
      <c r="DZ162" s="111"/>
      <c r="EA162" s="111"/>
      <c r="EB162" s="111"/>
    </row>
    <row r="163" spans="2:132" x14ac:dyDescent="0.25">
      <c r="B163" s="117" t="str">
        <f>IF(P163&lt;&gt;"",MAX(B$3:$B162)+1,"")</f>
        <v/>
      </c>
      <c r="C163" s="141" t="str">
        <f>IF(D163&lt;&gt;"",MAX(C$3:$C162)+1,"")</f>
        <v/>
      </c>
      <c r="D163" s="115" t="str">
        <f>IF(LEN(Q163)&gt;1,IF(ISNUMBER(MATCH(Q163&amp;" ─ "&amp;P163, $D$2:D162,0)),"",P163&amp;" ─ "&amp;Q163),"")</f>
        <v/>
      </c>
      <c r="E163" s="117" t="str">
        <f>IF(F163&lt;&gt;"",MAX($E$3:E162)+1,"")</f>
        <v/>
      </c>
      <c r="F163" s="116" t="str">
        <f>IF(LEN(T163)&gt;1,IF(ISNUMBER(MATCH(T163&amp;" ─ "&amp;P163, $F$2:F162,0)),"",P163&amp;" ─ "&amp;T163),"")</f>
        <v/>
      </c>
      <c r="G163" s="93">
        <v>160</v>
      </c>
      <c r="H163" s="118" t="str">
        <f t="shared" si="299"/>
        <v/>
      </c>
      <c r="I163" s="119" t="str">
        <f>IF(ISNUMBER(SEARCH("─",H163,1)),MAX($I$3:I162)+1,"")</f>
        <v/>
      </c>
      <c r="M163" s="192" t="str">
        <f t="shared" si="243"/>
        <v/>
      </c>
      <c r="N163" s="142" t="str">
        <f t="shared" si="244"/>
        <v/>
      </c>
      <c r="O163" s="102" t="str">
        <f>IF(P163="","",MAX($O$3:O162)+1)</f>
        <v/>
      </c>
      <c r="P163" s="103" t="str">
        <f>IF(LEN(INDEX(Dashboard!B$6:B$505,ROW(P163)-ROW(P$3),1))&lt;=1,"",TRIM(INDEX(Dashboard!B$6:B$505,ROW(P163)-ROW(P$3),1)))</f>
        <v/>
      </c>
      <c r="Q163" s="104" t="str">
        <f t="shared" si="245"/>
        <v/>
      </c>
      <c r="R163" s="104" t="str">
        <f>IF(LEN(INDEX(Dashboard!D$6:D$505,ROW(R163)-ROW(R$3),1))&lt;=1,"",INDEX(Dashboard!D$6:D$505,ROW(R163)-ROW(R$3),1))</f>
        <v/>
      </c>
      <c r="S163" s="104" t="str">
        <f>IF(LEN(INDEX(Dashboard!E$6:E$505,ROW(S163)-ROW(S$3),1))&lt;=1,"",INDEX(Dashboard!E$6:E$505,ROW(S163)-ROW(S$3),1))</f>
        <v/>
      </c>
      <c r="T163" s="104" t="str">
        <f t="shared" si="246"/>
        <v/>
      </c>
      <c r="U163" s="104" t="str">
        <f t="shared" si="247"/>
        <v/>
      </c>
      <c r="V163" s="104" t="str">
        <f t="shared" si="248"/>
        <v/>
      </c>
      <c r="W163" s="106" t="str">
        <f t="shared" si="241"/>
        <v/>
      </c>
      <c r="X163" s="106" t="str">
        <f t="shared" si="249"/>
        <v/>
      </c>
      <c r="Y163" s="106" t="str">
        <f t="shared" si="250"/>
        <v/>
      </c>
      <c r="Z163" s="106" t="str">
        <f t="shared" si="251"/>
        <v/>
      </c>
      <c r="AA163" s="106" t="str">
        <f t="shared" si="252"/>
        <v/>
      </c>
      <c r="AB163" s="106" t="str">
        <f t="shared" si="253"/>
        <v/>
      </c>
      <c r="AC163" s="106" t="str">
        <f t="shared" si="254"/>
        <v/>
      </c>
      <c r="AD163" s="106" t="str">
        <f t="shared" si="255"/>
        <v/>
      </c>
      <c r="AE163" s="106" t="str">
        <f t="shared" si="256"/>
        <v/>
      </c>
      <c r="AF163" s="106" t="str">
        <f t="shared" si="257"/>
        <v/>
      </c>
      <c r="AG163" s="106" t="str">
        <f t="shared" si="258"/>
        <v/>
      </c>
      <c r="AH163" s="106" t="str">
        <f t="shared" si="259"/>
        <v/>
      </c>
      <c r="AI163" s="106" t="str">
        <f t="shared" si="260"/>
        <v/>
      </c>
      <c r="AJ163" s="106" t="str">
        <f t="shared" si="261"/>
        <v/>
      </c>
      <c r="AK163" s="106" t="str">
        <f t="shared" si="262"/>
        <v/>
      </c>
      <c r="AL163" s="106" t="str">
        <f t="shared" si="263"/>
        <v/>
      </c>
      <c r="AM163" s="106" t="str">
        <f t="shared" si="264"/>
        <v/>
      </c>
      <c r="AN163" s="106" t="str">
        <f t="shared" si="265"/>
        <v/>
      </c>
      <c r="AO163" s="106" t="str">
        <f t="shared" si="266"/>
        <v/>
      </c>
      <c r="AP163" s="106" t="str">
        <f t="shared" si="267"/>
        <v/>
      </c>
      <c r="AQ163" s="106" t="str">
        <f t="shared" si="268"/>
        <v/>
      </c>
      <c r="AR163" s="106" t="str">
        <f t="shared" si="269"/>
        <v/>
      </c>
      <c r="AS163" s="106" t="str">
        <f t="shared" si="270"/>
        <v/>
      </c>
      <c r="AT163" s="106" t="str">
        <f t="shared" si="271"/>
        <v/>
      </c>
      <c r="AU163" s="106" t="str">
        <f t="shared" si="272"/>
        <v/>
      </c>
      <c r="AV163" s="106" t="str">
        <f t="shared" si="273"/>
        <v/>
      </c>
      <c r="AW163" s="106" t="str">
        <f t="shared" si="274"/>
        <v/>
      </c>
      <c r="AX163" s="106" t="str">
        <f t="shared" si="275"/>
        <v/>
      </c>
      <c r="AY163" s="106" t="str">
        <f t="shared" si="276"/>
        <v/>
      </c>
      <c r="AZ163" s="106" t="str">
        <f t="shared" si="277"/>
        <v/>
      </c>
      <c r="BA163" s="106" t="str">
        <f t="shared" si="278"/>
        <v/>
      </c>
      <c r="BB163" s="106" t="str">
        <f t="shared" si="279"/>
        <v/>
      </c>
      <c r="BC163" s="106" t="str">
        <f t="shared" si="280"/>
        <v/>
      </c>
      <c r="BD163" s="180" t="str">
        <f>IF(OR(P163="",BA163=""),"",IF(BB163="",MAX($BA$4:$BA$503)-BA163+1-COUNTIF($BA$4:BA163,BA163)/1000,INDEX($BD$4:$BD$503,BC163,1)-COUNTIF($BA$4:BA163,BA163)/1000000))</f>
        <v/>
      </c>
      <c r="BE163" s="181" t="str">
        <f t="shared" si="281"/>
        <v/>
      </c>
      <c r="BF163" s="181" t="str">
        <f>IFERROR(IF(BB163="",BD163-BE163*100,INDEX($BF$4:$BF$503,BC163,1)-COUNTIF($BA$4:BA163,BA163)/1000000),"")</f>
        <v/>
      </c>
      <c r="BG163" s="179" t="str">
        <f t="shared" si="282"/>
        <v/>
      </c>
      <c r="BI163" s="120" t="str">
        <f t="shared" si="288"/>
        <v/>
      </c>
      <c r="BJ163" s="121" t="str">
        <f t="shared" si="289"/>
        <v/>
      </c>
      <c r="BK163" s="122" t="str">
        <f t="shared" si="290"/>
        <v/>
      </c>
      <c r="BL163" s="122" t="str">
        <f t="shared" si="291"/>
        <v/>
      </c>
      <c r="BM163" s="122" t="str">
        <f t="shared" si="292"/>
        <v/>
      </c>
      <c r="BN163" s="122" t="str">
        <f t="shared" si="293"/>
        <v/>
      </c>
      <c r="BO163" s="122" t="str">
        <f t="shared" si="294"/>
        <v/>
      </c>
      <c r="BP163" s="123" t="str">
        <f t="shared" si="295"/>
        <v/>
      </c>
      <c r="BQ163" s="122" t="str">
        <f t="shared" si="296"/>
        <v/>
      </c>
      <c r="BR163" s="123" t="str">
        <f t="shared" si="297"/>
        <v/>
      </c>
      <c r="BS163" s="123" t="str">
        <f t="shared" si="298"/>
        <v/>
      </c>
      <c r="BU163" s="198" t="str">
        <f t="shared" si="283"/>
        <v>xxx</v>
      </c>
      <c r="BV163" s="193"/>
      <c r="BW163" s="193"/>
      <c r="BX163" s="193"/>
      <c r="BY163" s="193"/>
      <c r="BZ163" s="193"/>
      <c r="CA163" s="193"/>
      <c r="CB163" s="193"/>
      <c r="CC163" s="194"/>
      <c r="CD163" s="194"/>
      <c r="CE163" s="193"/>
      <c r="CF163" s="201">
        <f>IFERROR(IF(ISNUMBER(BV163), IF(ISNUMBER(MATCH(BV163,$BV$4:BV162,0)),INDEX($CF$4:CF162, MATCH(BV163,$BV$4:BV162,0),1),IF(AND(BR163="",INDEX($BR$4:$BR$503,BV163,1)=""),
IF(INDEX($BL$4:$BL$503,BV163,1)="",0,IFERROR(IF(INDEX($BR$4:$BR$503,BW163,1)="es",COUNTIF($BV$4:$BV$503,BW163),0),0)+IF(ISNUMBER(BV163),SUMIFS($CH$4:$CH$503,$BV$4:$BV$503,"&lt;&gt;"&amp;BV163,$BW$4:$BW$503,BV163),0)),0)),0),0)</f>
        <v>0</v>
      </c>
      <c r="CG163" s="193"/>
      <c r="CH163" s="193"/>
      <c r="CI163" s="193"/>
      <c r="CJ163" s="193"/>
      <c r="CK163" s="201">
        <f t="shared" si="242"/>
        <v>1</v>
      </c>
      <c r="CL163" s="193"/>
      <c r="CM163" s="193"/>
      <c r="CN163" s="193"/>
      <c r="CO163" s="193"/>
      <c r="CP163" s="193"/>
      <c r="CQ163" s="193"/>
      <c r="CR163" s="193"/>
      <c r="CT163" s="193"/>
      <c r="CU163" s="193"/>
      <c r="CV163" s="193"/>
      <c r="CW163" s="208"/>
      <c r="CX163" s="208"/>
      <c r="CY163" s="208"/>
      <c r="CZ163" s="208"/>
      <c r="DA163" s="193"/>
      <c r="DC163" s="133" t="str">
        <f>IF(MAX($DC$3:DC162)&lt;$I$2,MAX($DC$3:DC162)+1,"")</f>
        <v/>
      </c>
      <c r="DD163" s="131" t="str">
        <f t="shared" si="284"/>
        <v/>
      </c>
      <c r="DE163" s="131" t="str">
        <f t="shared" si="285"/>
        <v/>
      </c>
      <c r="DF163" s="134" t="str">
        <f t="shared" si="286"/>
        <v/>
      </c>
      <c r="DG163" s="132" t="str">
        <f t="shared" si="287"/>
        <v/>
      </c>
      <c r="DL163" s="107" t="str">
        <f>IF(DM163&lt;&gt;"",MAX($DL$3:DL162)+1,"")</f>
        <v/>
      </c>
      <c r="DM163" s="107" t="str">
        <f>IF(OR(INDEX(Photos!$B$3:$B$502,ROW(DM163)-ROW($DM$3),1)="", ISNUMBER(MATCH(INDEX(Photos!$B$3:$B$502,ROW(DM163)-ROW($DM$3),1),$BJ$4:$BJ$503,0))),"",INDEX(Photos!$B$3:$B$502,ROW(DM163)-ROW($DM$3),1) )</f>
        <v/>
      </c>
      <c r="DN163" s="107" t="str">
        <f t="shared" si="240"/>
        <v/>
      </c>
      <c r="DS163" s="112"/>
      <c r="DT163" s="112"/>
      <c r="DU163" s="111"/>
      <c r="DV163" s="111"/>
      <c r="DW163" s="145"/>
      <c r="DX163" s="111"/>
      <c r="DY163" s="111"/>
      <c r="DZ163" s="111"/>
      <c r="EA163" s="111"/>
      <c r="EB163" s="111"/>
    </row>
    <row r="164" spans="2:132" x14ac:dyDescent="0.25">
      <c r="B164" s="117" t="str">
        <f>IF(P164&lt;&gt;"",MAX(B$3:$B163)+1,"")</f>
        <v/>
      </c>
      <c r="C164" s="141" t="str">
        <f>IF(D164&lt;&gt;"",MAX(C$3:$C163)+1,"")</f>
        <v/>
      </c>
      <c r="D164" s="115" t="str">
        <f>IF(LEN(Q164)&gt;1,IF(ISNUMBER(MATCH(Q164&amp;" ─ "&amp;P164, $D$2:D163,0)),"",P164&amp;" ─ "&amp;Q164),"")</f>
        <v/>
      </c>
      <c r="E164" s="117" t="str">
        <f>IF(F164&lt;&gt;"",MAX($E$3:E163)+1,"")</f>
        <v/>
      </c>
      <c r="F164" s="116" t="str">
        <f>IF(LEN(T164)&gt;1,IF(ISNUMBER(MATCH(T164&amp;" ─ "&amp;P164, $F$2:F163,0)),"",P164&amp;" ─ "&amp;T164),"")</f>
        <v/>
      </c>
      <c r="G164" s="93">
        <v>161</v>
      </c>
      <c r="H164" s="118" t="str">
        <f t="shared" si="299"/>
        <v/>
      </c>
      <c r="I164" s="119" t="str">
        <f>IF(ISNUMBER(SEARCH("─",H164,1)),MAX($I$3:I163)+1,"")</f>
        <v/>
      </c>
      <c r="M164" s="192" t="str">
        <f t="shared" si="243"/>
        <v/>
      </c>
      <c r="N164" s="142" t="str">
        <f t="shared" si="244"/>
        <v/>
      </c>
      <c r="O164" s="102" t="str">
        <f>IF(P164="","",MAX($O$3:O163)+1)</f>
        <v/>
      </c>
      <c r="P164" s="103" t="str">
        <f>IF(LEN(INDEX(Dashboard!B$6:B$505,ROW(P164)-ROW(P$3),1))&lt;=1,"",TRIM(INDEX(Dashboard!B$6:B$505,ROW(P164)-ROW(P$3),1)))</f>
        <v/>
      </c>
      <c r="Q164" s="104" t="str">
        <f t="shared" si="245"/>
        <v/>
      </c>
      <c r="R164" s="104" t="str">
        <f>IF(LEN(INDEX(Dashboard!D$6:D$505,ROW(R164)-ROW(R$3),1))&lt;=1,"",INDEX(Dashboard!D$6:D$505,ROW(R164)-ROW(R$3),1))</f>
        <v/>
      </c>
      <c r="S164" s="104" t="str">
        <f>IF(LEN(INDEX(Dashboard!E$6:E$505,ROW(S164)-ROW(S$3),1))&lt;=1,"",INDEX(Dashboard!E$6:E$505,ROW(S164)-ROW(S$3),1))</f>
        <v/>
      </c>
      <c r="T164" s="104" t="str">
        <f t="shared" si="246"/>
        <v/>
      </c>
      <c r="U164" s="104" t="str">
        <f t="shared" si="247"/>
        <v/>
      </c>
      <c r="V164" s="104" t="str">
        <f t="shared" si="248"/>
        <v/>
      </c>
      <c r="W164" s="106" t="str">
        <f t="shared" si="241"/>
        <v/>
      </c>
      <c r="X164" s="106" t="str">
        <f t="shared" si="249"/>
        <v/>
      </c>
      <c r="Y164" s="106" t="str">
        <f t="shared" si="250"/>
        <v/>
      </c>
      <c r="Z164" s="106" t="str">
        <f t="shared" si="251"/>
        <v/>
      </c>
      <c r="AA164" s="106" t="str">
        <f t="shared" si="252"/>
        <v/>
      </c>
      <c r="AB164" s="106" t="str">
        <f t="shared" si="253"/>
        <v/>
      </c>
      <c r="AC164" s="106" t="str">
        <f t="shared" si="254"/>
        <v/>
      </c>
      <c r="AD164" s="106" t="str">
        <f t="shared" si="255"/>
        <v/>
      </c>
      <c r="AE164" s="106" t="str">
        <f t="shared" si="256"/>
        <v/>
      </c>
      <c r="AF164" s="106" t="str">
        <f t="shared" si="257"/>
        <v/>
      </c>
      <c r="AG164" s="106" t="str">
        <f t="shared" si="258"/>
        <v/>
      </c>
      <c r="AH164" s="106" t="str">
        <f t="shared" si="259"/>
        <v/>
      </c>
      <c r="AI164" s="106" t="str">
        <f t="shared" si="260"/>
        <v/>
      </c>
      <c r="AJ164" s="106" t="str">
        <f t="shared" si="261"/>
        <v/>
      </c>
      <c r="AK164" s="106" t="str">
        <f t="shared" si="262"/>
        <v/>
      </c>
      <c r="AL164" s="106" t="str">
        <f t="shared" si="263"/>
        <v/>
      </c>
      <c r="AM164" s="106" t="str">
        <f t="shared" si="264"/>
        <v/>
      </c>
      <c r="AN164" s="106" t="str">
        <f t="shared" si="265"/>
        <v/>
      </c>
      <c r="AO164" s="106" t="str">
        <f t="shared" si="266"/>
        <v/>
      </c>
      <c r="AP164" s="106" t="str">
        <f t="shared" si="267"/>
        <v/>
      </c>
      <c r="AQ164" s="106" t="str">
        <f t="shared" si="268"/>
        <v/>
      </c>
      <c r="AR164" s="106" t="str">
        <f t="shared" si="269"/>
        <v/>
      </c>
      <c r="AS164" s="106" t="str">
        <f t="shared" si="270"/>
        <v/>
      </c>
      <c r="AT164" s="106" t="str">
        <f t="shared" si="271"/>
        <v/>
      </c>
      <c r="AU164" s="106" t="str">
        <f t="shared" si="272"/>
        <v/>
      </c>
      <c r="AV164" s="106" t="str">
        <f t="shared" si="273"/>
        <v/>
      </c>
      <c r="AW164" s="106" t="str">
        <f t="shared" si="274"/>
        <v/>
      </c>
      <c r="AX164" s="106" t="str">
        <f t="shared" si="275"/>
        <v/>
      </c>
      <c r="AY164" s="106" t="str">
        <f t="shared" si="276"/>
        <v/>
      </c>
      <c r="AZ164" s="106" t="str">
        <f t="shared" si="277"/>
        <v/>
      </c>
      <c r="BA164" s="106" t="str">
        <f t="shared" si="278"/>
        <v/>
      </c>
      <c r="BB164" s="106" t="str">
        <f t="shared" si="279"/>
        <v/>
      </c>
      <c r="BC164" s="106" t="str">
        <f t="shared" si="280"/>
        <v/>
      </c>
      <c r="BD164" s="180" t="str">
        <f>IF(OR(P164="",BA164=""),"",IF(BB164="",MAX($BA$4:$BA$503)-BA164+1-COUNTIF($BA$4:BA164,BA164)/1000,INDEX($BD$4:$BD$503,BC164,1)-COUNTIF($BA$4:BA164,BA164)/1000000))</f>
        <v/>
      </c>
      <c r="BE164" s="181" t="str">
        <f t="shared" si="281"/>
        <v/>
      </c>
      <c r="BF164" s="181" t="str">
        <f>IFERROR(IF(BB164="",BD164-BE164*100,INDEX($BF$4:$BF$503,BC164,1)-COUNTIF($BA$4:BA164,BA164)/1000000),"")</f>
        <v/>
      </c>
      <c r="BG164" s="179" t="str">
        <f t="shared" si="282"/>
        <v/>
      </c>
      <c r="BI164" s="120" t="str">
        <f t="shared" si="288"/>
        <v/>
      </c>
      <c r="BJ164" s="121" t="str">
        <f t="shared" si="289"/>
        <v/>
      </c>
      <c r="BK164" s="122" t="str">
        <f t="shared" si="290"/>
        <v/>
      </c>
      <c r="BL164" s="122" t="str">
        <f t="shared" si="291"/>
        <v/>
      </c>
      <c r="BM164" s="122" t="str">
        <f t="shared" si="292"/>
        <v/>
      </c>
      <c r="BN164" s="122" t="str">
        <f t="shared" si="293"/>
        <v/>
      </c>
      <c r="BO164" s="122" t="str">
        <f t="shared" si="294"/>
        <v/>
      </c>
      <c r="BP164" s="123" t="str">
        <f t="shared" si="295"/>
        <v/>
      </c>
      <c r="BQ164" s="122" t="str">
        <f t="shared" si="296"/>
        <v/>
      </c>
      <c r="BR164" s="123" t="str">
        <f t="shared" si="297"/>
        <v/>
      </c>
      <c r="BS164" s="123" t="str">
        <f t="shared" si="298"/>
        <v/>
      </c>
      <c r="BU164" s="198" t="str">
        <f t="shared" si="283"/>
        <v>xxx</v>
      </c>
      <c r="BV164" s="193"/>
      <c r="BW164" s="193"/>
      <c r="BX164" s="193"/>
      <c r="BY164" s="193"/>
      <c r="BZ164" s="193"/>
      <c r="CA164" s="193"/>
      <c r="CB164" s="193"/>
      <c r="CC164" s="194"/>
      <c r="CD164" s="194"/>
      <c r="CE164" s="193"/>
      <c r="CF164" s="201">
        <f>IFERROR(IF(ISNUMBER(BV164), IF(ISNUMBER(MATCH(BV164,$BV$4:BV163,0)),INDEX($CF$4:CF163, MATCH(BV164,$BV$4:BV163,0),1),IF(AND(BR164="",INDEX($BR$4:$BR$503,BV164,1)=""),
IF(INDEX($BL$4:$BL$503,BV164,1)="",0,IFERROR(IF(INDEX($BR$4:$BR$503,BW164,1)="es",COUNTIF($BV$4:$BV$503,BW164),0),0)+IF(ISNUMBER(BV164),SUMIFS($CH$4:$CH$503,$BV$4:$BV$503,"&lt;&gt;"&amp;BV164,$BW$4:$BW$503,BV164),0)),0)),0),0)</f>
        <v>0</v>
      </c>
      <c r="CG164" s="193"/>
      <c r="CH164" s="193"/>
      <c r="CI164" s="193"/>
      <c r="CJ164" s="193"/>
      <c r="CK164" s="201">
        <f t="shared" si="242"/>
        <v>1</v>
      </c>
      <c r="CL164" s="193"/>
      <c r="CM164" s="193"/>
      <c r="CN164" s="193"/>
      <c r="CO164" s="193"/>
      <c r="CP164" s="193"/>
      <c r="CQ164" s="193"/>
      <c r="CR164" s="193"/>
      <c r="CT164" s="193"/>
      <c r="CU164" s="193"/>
      <c r="CV164" s="193"/>
      <c r="CW164" s="208"/>
      <c r="CX164" s="208"/>
      <c r="CY164" s="208"/>
      <c r="CZ164" s="208"/>
      <c r="DA164" s="193"/>
      <c r="DC164" s="133" t="str">
        <f>IF(MAX($DC$3:DC163)&lt;$I$2,MAX($DC$3:DC163)+1,"")</f>
        <v/>
      </c>
      <c r="DD164" s="131" t="str">
        <f t="shared" si="284"/>
        <v/>
      </c>
      <c r="DE164" s="131" t="str">
        <f t="shared" si="285"/>
        <v/>
      </c>
      <c r="DF164" s="134" t="str">
        <f t="shared" si="286"/>
        <v/>
      </c>
      <c r="DG164" s="132" t="str">
        <f t="shared" si="287"/>
        <v/>
      </c>
      <c r="DL164" s="107" t="str">
        <f>IF(DM164&lt;&gt;"",MAX($DL$3:DL163)+1,"")</f>
        <v/>
      </c>
      <c r="DM164" s="107" t="str">
        <f>IF(OR(INDEX(Photos!$B$3:$B$502,ROW(DM164)-ROW($DM$3),1)="", ISNUMBER(MATCH(INDEX(Photos!$B$3:$B$502,ROW(DM164)-ROW($DM$3),1),$BJ$4:$BJ$503,0))),"",INDEX(Photos!$B$3:$B$502,ROW(DM164)-ROW($DM$3),1) )</f>
        <v/>
      </c>
      <c r="DN164" s="107" t="str">
        <f t="shared" si="240"/>
        <v/>
      </c>
      <c r="DS164" s="112"/>
      <c r="DT164" s="112"/>
      <c r="DU164" s="111"/>
      <c r="DV164" s="111"/>
      <c r="DW164" s="145"/>
      <c r="DX164" s="111"/>
      <c r="DY164" s="111"/>
      <c r="DZ164" s="111"/>
      <c r="EA164" s="111"/>
      <c r="EB164" s="111"/>
    </row>
    <row r="165" spans="2:132" x14ac:dyDescent="0.25">
      <c r="B165" s="117" t="str">
        <f>IF(P165&lt;&gt;"",MAX(B$3:$B164)+1,"")</f>
        <v/>
      </c>
      <c r="C165" s="141" t="str">
        <f>IF(D165&lt;&gt;"",MAX(C$3:$C164)+1,"")</f>
        <v/>
      </c>
      <c r="D165" s="115" t="str">
        <f>IF(LEN(Q165)&gt;1,IF(ISNUMBER(MATCH(Q165&amp;" ─ "&amp;P165, $D$2:D164,0)),"",P165&amp;" ─ "&amp;Q165),"")</f>
        <v/>
      </c>
      <c r="E165" s="117" t="str">
        <f>IF(F165&lt;&gt;"",MAX($E$3:E164)+1,"")</f>
        <v/>
      </c>
      <c r="F165" s="116" t="str">
        <f>IF(LEN(T165)&gt;1,IF(ISNUMBER(MATCH(T165&amp;" ─ "&amp;P165, $F$2:F164,0)),"",P165&amp;" ─ "&amp;T165),"")</f>
        <v/>
      </c>
      <c r="G165" s="93">
        <v>162</v>
      </c>
      <c r="H165" s="118" t="str">
        <f t="shared" si="299"/>
        <v/>
      </c>
      <c r="I165" s="119" t="str">
        <f>IF(ISNUMBER(SEARCH("─",H165,1)),MAX($I$3:I164)+1,"")</f>
        <v/>
      </c>
      <c r="M165" s="192" t="str">
        <f t="shared" si="243"/>
        <v/>
      </c>
      <c r="N165" s="142" t="str">
        <f t="shared" si="244"/>
        <v/>
      </c>
      <c r="O165" s="102" t="str">
        <f>IF(P165="","",MAX($O$3:O164)+1)</f>
        <v/>
      </c>
      <c r="P165" s="103" t="str">
        <f>IF(LEN(INDEX(Dashboard!B$6:B$505,ROW(P165)-ROW(P$3),1))&lt;=1,"",TRIM(INDEX(Dashboard!B$6:B$505,ROW(P165)-ROW(P$3),1)))</f>
        <v/>
      </c>
      <c r="Q165" s="104" t="str">
        <f t="shared" si="245"/>
        <v/>
      </c>
      <c r="R165" s="104" t="str">
        <f>IF(LEN(INDEX(Dashboard!D$6:D$505,ROW(R165)-ROW(R$3),1))&lt;=1,"",INDEX(Dashboard!D$6:D$505,ROW(R165)-ROW(R$3),1))</f>
        <v/>
      </c>
      <c r="S165" s="104" t="str">
        <f>IF(LEN(INDEX(Dashboard!E$6:E$505,ROW(S165)-ROW(S$3),1))&lt;=1,"",INDEX(Dashboard!E$6:E$505,ROW(S165)-ROW(S$3),1))</f>
        <v/>
      </c>
      <c r="T165" s="104" t="str">
        <f t="shared" si="246"/>
        <v/>
      </c>
      <c r="U165" s="104" t="str">
        <f t="shared" si="247"/>
        <v/>
      </c>
      <c r="V165" s="104" t="str">
        <f t="shared" si="248"/>
        <v/>
      </c>
      <c r="W165" s="106" t="str">
        <f t="shared" si="241"/>
        <v/>
      </c>
      <c r="X165" s="106" t="str">
        <f t="shared" si="249"/>
        <v/>
      </c>
      <c r="Y165" s="106" t="str">
        <f t="shared" si="250"/>
        <v/>
      </c>
      <c r="Z165" s="106" t="str">
        <f t="shared" si="251"/>
        <v/>
      </c>
      <c r="AA165" s="106" t="str">
        <f t="shared" si="252"/>
        <v/>
      </c>
      <c r="AB165" s="106" t="str">
        <f t="shared" si="253"/>
        <v/>
      </c>
      <c r="AC165" s="106" t="str">
        <f t="shared" si="254"/>
        <v/>
      </c>
      <c r="AD165" s="106" t="str">
        <f t="shared" si="255"/>
        <v/>
      </c>
      <c r="AE165" s="106" t="str">
        <f t="shared" si="256"/>
        <v/>
      </c>
      <c r="AF165" s="106" t="str">
        <f t="shared" si="257"/>
        <v/>
      </c>
      <c r="AG165" s="106" t="str">
        <f t="shared" si="258"/>
        <v/>
      </c>
      <c r="AH165" s="106" t="str">
        <f t="shared" si="259"/>
        <v/>
      </c>
      <c r="AI165" s="106" t="str">
        <f t="shared" si="260"/>
        <v/>
      </c>
      <c r="AJ165" s="106" t="str">
        <f t="shared" si="261"/>
        <v/>
      </c>
      <c r="AK165" s="106" t="str">
        <f t="shared" si="262"/>
        <v/>
      </c>
      <c r="AL165" s="106" t="str">
        <f t="shared" si="263"/>
        <v/>
      </c>
      <c r="AM165" s="106" t="str">
        <f t="shared" si="264"/>
        <v/>
      </c>
      <c r="AN165" s="106" t="str">
        <f t="shared" si="265"/>
        <v/>
      </c>
      <c r="AO165" s="106" t="str">
        <f t="shared" si="266"/>
        <v/>
      </c>
      <c r="AP165" s="106" t="str">
        <f t="shared" si="267"/>
        <v/>
      </c>
      <c r="AQ165" s="106" t="str">
        <f t="shared" si="268"/>
        <v/>
      </c>
      <c r="AR165" s="106" t="str">
        <f t="shared" si="269"/>
        <v/>
      </c>
      <c r="AS165" s="106" t="str">
        <f t="shared" si="270"/>
        <v/>
      </c>
      <c r="AT165" s="106" t="str">
        <f t="shared" si="271"/>
        <v/>
      </c>
      <c r="AU165" s="106" t="str">
        <f t="shared" si="272"/>
        <v/>
      </c>
      <c r="AV165" s="106" t="str">
        <f t="shared" si="273"/>
        <v/>
      </c>
      <c r="AW165" s="106" t="str">
        <f t="shared" si="274"/>
        <v/>
      </c>
      <c r="AX165" s="106" t="str">
        <f t="shared" si="275"/>
        <v/>
      </c>
      <c r="AY165" s="106" t="str">
        <f t="shared" si="276"/>
        <v/>
      </c>
      <c r="AZ165" s="106" t="str">
        <f t="shared" si="277"/>
        <v/>
      </c>
      <c r="BA165" s="106" t="str">
        <f t="shared" si="278"/>
        <v/>
      </c>
      <c r="BB165" s="106" t="str">
        <f t="shared" si="279"/>
        <v/>
      </c>
      <c r="BC165" s="106" t="str">
        <f t="shared" si="280"/>
        <v/>
      </c>
      <c r="BD165" s="180" t="str">
        <f>IF(OR(P165="",BA165=""),"",IF(BB165="",MAX($BA$4:$BA$503)-BA165+1-COUNTIF($BA$4:BA165,BA165)/1000,INDEX($BD$4:$BD$503,BC165,1)-COUNTIF($BA$4:BA165,BA165)/1000000))</f>
        <v/>
      </c>
      <c r="BE165" s="181" t="str">
        <f t="shared" si="281"/>
        <v/>
      </c>
      <c r="BF165" s="181" t="str">
        <f>IFERROR(IF(BB165="",BD165-BE165*100,INDEX($BF$4:$BF$503,BC165,1)-COUNTIF($BA$4:BA165,BA165)/1000000),"")</f>
        <v/>
      </c>
      <c r="BG165" s="179" t="str">
        <f t="shared" si="282"/>
        <v/>
      </c>
      <c r="BI165" s="120" t="str">
        <f t="shared" si="288"/>
        <v/>
      </c>
      <c r="BJ165" s="121" t="str">
        <f t="shared" si="289"/>
        <v/>
      </c>
      <c r="BK165" s="122" t="str">
        <f t="shared" si="290"/>
        <v/>
      </c>
      <c r="BL165" s="122" t="str">
        <f t="shared" si="291"/>
        <v/>
      </c>
      <c r="BM165" s="122" t="str">
        <f t="shared" si="292"/>
        <v/>
      </c>
      <c r="BN165" s="122" t="str">
        <f t="shared" si="293"/>
        <v/>
      </c>
      <c r="BO165" s="122" t="str">
        <f t="shared" si="294"/>
        <v/>
      </c>
      <c r="BP165" s="123" t="str">
        <f t="shared" si="295"/>
        <v/>
      </c>
      <c r="BQ165" s="122" t="str">
        <f t="shared" si="296"/>
        <v/>
      </c>
      <c r="BR165" s="123" t="str">
        <f t="shared" si="297"/>
        <v/>
      </c>
      <c r="BS165" s="123" t="str">
        <f t="shared" si="298"/>
        <v/>
      </c>
      <c r="BU165" s="198" t="str">
        <f t="shared" si="283"/>
        <v>xxx</v>
      </c>
      <c r="BV165" s="193"/>
      <c r="BW165" s="193"/>
      <c r="BX165" s="193"/>
      <c r="BY165" s="193"/>
      <c r="BZ165" s="193"/>
      <c r="CA165" s="193"/>
      <c r="CB165" s="193"/>
      <c r="CC165" s="194"/>
      <c r="CD165" s="194"/>
      <c r="CE165" s="193"/>
      <c r="CF165" s="201">
        <f>IFERROR(IF(ISNUMBER(BV165), IF(ISNUMBER(MATCH(BV165,$BV$4:BV164,0)),INDEX($CF$4:CF164, MATCH(BV165,$BV$4:BV164,0),1),IF(AND(BR165="",INDEX($BR$4:$BR$503,BV165,1)=""),
IF(INDEX($BL$4:$BL$503,BV165,1)="",0,IFERROR(IF(INDEX($BR$4:$BR$503,BW165,1)="es",COUNTIF($BV$4:$BV$503,BW165),0),0)+IF(ISNUMBER(BV165),SUMIFS($CH$4:$CH$503,$BV$4:$BV$503,"&lt;&gt;"&amp;BV165,$BW$4:$BW$503,BV165),0)),0)),0),0)</f>
        <v>0</v>
      </c>
      <c r="CG165" s="193"/>
      <c r="CH165" s="193"/>
      <c r="CI165" s="193"/>
      <c r="CJ165" s="193"/>
      <c r="CK165" s="201">
        <f t="shared" si="242"/>
        <v>1</v>
      </c>
      <c r="CL165" s="193"/>
      <c r="CM165" s="193"/>
      <c r="CN165" s="193"/>
      <c r="CO165" s="193"/>
      <c r="CP165" s="193"/>
      <c r="CQ165" s="193"/>
      <c r="CR165" s="193"/>
      <c r="CT165" s="193"/>
      <c r="CU165" s="193"/>
      <c r="CV165" s="193"/>
      <c r="CW165" s="208"/>
      <c r="CX165" s="208"/>
      <c r="CY165" s="208"/>
      <c r="CZ165" s="208"/>
      <c r="DA165" s="193"/>
      <c r="DC165" s="133" t="str">
        <f>IF(MAX($DC$3:DC164)&lt;$I$2,MAX($DC$3:DC164)+1,"")</f>
        <v/>
      </c>
      <c r="DD165" s="131" t="str">
        <f t="shared" si="284"/>
        <v/>
      </c>
      <c r="DE165" s="131" t="str">
        <f t="shared" si="285"/>
        <v/>
      </c>
      <c r="DF165" s="134" t="str">
        <f t="shared" si="286"/>
        <v/>
      </c>
      <c r="DG165" s="132" t="str">
        <f t="shared" si="287"/>
        <v/>
      </c>
      <c r="DL165" s="107" t="str">
        <f>IF(DM165&lt;&gt;"",MAX($DL$3:DL164)+1,"")</f>
        <v/>
      </c>
      <c r="DM165" s="107" t="str">
        <f>IF(OR(INDEX(Photos!$B$3:$B$502,ROW(DM165)-ROW($DM$3),1)="", ISNUMBER(MATCH(INDEX(Photos!$B$3:$B$502,ROW(DM165)-ROW($DM$3),1),$BJ$4:$BJ$503,0))),"",INDEX(Photos!$B$3:$B$502,ROW(DM165)-ROW($DM$3),1) )</f>
        <v/>
      </c>
      <c r="DN165" s="107" t="str">
        <f t="shared" si="240"/>
        <v/>
      </c>
      <c r="DS165" s="112"/>
      <c r="DT165" s="112"/>
      <c r="DU165" s="111"/>
      <c r="DV165" s="111"/>
      <c r="DW165" s="145"/>
      <c r="DX165" s="111"/>
      <c r="DY165" s="111"/>
      <c r="DZ165" s="111"/>
      <c r="EA165" s="111"/>
      <c r="EB165" s="111"/>
    </row>
    <row r="166" spans="2:132" x14ac:dyDescent="0.25">
      <c r="B166" s="117" t="str">
        <f>IF(P166&lt;&gt;"",MAX(B$3:$B165)+1,"")</f>
        <v/>
      </c>
      <c r="C166" s="141" t="str">
        <f>IF(D166&lt;&gt;"",MAX(C$3:$C165)+1,"")</f>
        <v/>
      </c>
      <c r="D166" s="115" t="str">
        <f>IF(LEN(Q166)&gt;1,IF(ISNUMBER(MATCH(Q166&amp;" ─ "&amp;P166, $D$2:D165,0)),"",P166&amp;" ─ "&amp;Q166),"")</f>
        <v/>
      </c>
      <c r="E166" s="117" t="str">
        <f>IF(F166&lt;&gt;"",MAX($E$3:E165)+1,"")</f>
        <v/>
      </c>
      <c r="F166" s="116" t="str">
        <f>IF(LEN(T166)&gt;1,IF(ISNUMBER(MATCH(T166&amp;" ─ "&amp;P166, $F$2:F165,0)),"",P166&amp;" ─ "&amp;T166),"")</f>
        <v/>
      </c>
      <c r="G166" s="93">
        <v>163</v>
      </c>
      <c r="H166" s="118" t="str">
        <f t="shared" si="299"/>
        <v/>
      </c>
      <c r="I166" s="119" t="str">
        <f>IF(ISNUMBER(SEARCH("─",H166,1)),MAX($I$3:I165)+1,"")</f>
        <v/>
      </c>
      <c r="M166" s="192" t="str">
        <f t="shared" si="243"/>
        <v/>
      </c>
      <c r="N166" s="142" t="str">
        <f t="shared" si="244"/>
        <v/>
      </c>
      <c r="O166" s="102" t="str">
        <f>IF(P166="","",MAX($O$3:O165)+1)</f>
        <v/>
      </c>
      <c r="P166" s="103" t="str">
        <f>IF(LEN(INDEX(Dashboard!B$6:B$505,ROW(P166)-ROW(P$3),1))&lt;=1,"",TRIM(INDEX(Dashboard!B$6:B$505,ROW(P166)-ROW(P$3),1)))</f>
        <v/>
      </c>
      <c r="Q166" s="104" t="str">
        <f t="shared" si="245"/>
        <v/>
      </c>
      <c r="R166" s="104" t="str">
        <f>IF(LEN(INDEX(Dashboard!D$6:D$505,ROW(R166)-ROW(R$3),1))&lt;=1,"",INDEX(Dashboard!D$6:D$505,ROW(R166)-ROW(R$3),1))</f>
        <v/>
      </c>
      <c r="S166" s="104" t="str">
        <f>IF(LEN(INDEX(Dashboard!E$6:E$505,ROW(S166)-ROW(S$3),1))&lt;=1,"",INDEX(Dashboard!E$6:E$505,ROW(S166)-ROW(S$3),1))</f>
        <v/>
      </c>
      <c r="T166" s="104" t="str">
        <f t="shared" si="246"/>
        <v/>
      </c>
      <c r="U166" s="104" t="str">
        <f t="shared" si="247"/>
        <v/>
      </c>
      <c r="V166" s="104" t="str">
        <f t="shared" si="248"/>
        <v/>
      </c>
      <c r="W166" s="106" t="str">
        <f t="shared" si="241"/>
        <v/>
      </c>
      <c r="X166" s="106" t="str">
        <f t="shared" si="249"/>
        <v/>
      </c>
      <c r="Y166" s="106" t="str">
        <f t="shared" si="250"/>
        <v/>
      </c>
      <c r="Z166" s="106" t="str">
        <f t="shared" si="251"/>
        <v/>
      </c>
      <c r="AA166" s="106" t="str">
        <f t="shared" si="252"/>
        <v/>
      </c>
      <c r="AB166" s="106" t="str">
        <f t="shared" si="253"/>
        <v/>
      </c>
      <c r="AC166" s="106" t="str">
        <f t="shared" si="254"/>
        <v/>
      </c>
      <c r="AD166" s="106" t="str">
        <f t="shared" si="255"/>
        <v/>
      </c>
      <c r="AE166" s="106" t="str">
        <f t="shared" si="256"/>
        <v/>
      </c>
      <c r="AF166" s="106" t="str">
        <f t="shared" si="257"/>
        <v/>
      </c>
      <c r="AG166" s="106" t="str">
        <f t="shared" si="258"/>
        <v/>
      </c>
      <c r="AH166" s="106" t="str">
        <f t="shared" si="259"/>
        <v/>
      </c>
      <c r="AI166" s="106" t="str">
        <f t="shared" si="260"/>
        <v/>
      </c>
      <c r="AJ166" s="106" t="str">
        <f t="shared" si="261"/>
        <v/>
      </c>
      <c r="AK166" s="106" t="str">
        <f t="shared" si="262"/>
        <v/>
      </c>
      <c r="AL166" s="106" t="str">
        <f t="shared" si="263"/>
        <v/>
      </c>
      <c r="AM166" s="106" t="str">
        <f t="shared" si="264"/>
        <v/>
      </c>
      <c r="AN166" s="106" t="str">
        <f t="shared" si="265"/>
        <v/>
      </c>
      <c r="AO166" s="106" t="str">
        <f t="shared" si="266"/>
        <v/>
      </c>
      <c r="AP166" s="106" t="str">
        <f t="shared" si="267"/>
        <v/>
      </c>
      <c r="AQ166" s="106" t="str">
        <f t="shared" si="268"/>
        <v/>
      </c>
      <c r="AR166" s="106" t="str">
        <f t="shared" si="269"/>
        <v/>
      </c>
      <c r="AS166" s="106" t="str">
        <f t="shared" si="270"/>
        <v/>
      </c>
      <c r="AT166" s="106" t="str">
        <f t="shared" si="271"/>
        <v/>
      </c>
      <c r="AU166" s="106" t="str">
        <f t="shared" si="272"/>
        <v/>
      </c>
      <c r="AV166" s="106" t="str">
        <f t="shared" si="273"/>
        <v/>
      </c>
      <c r="AW166" s="106" t="str">
        <f t="shared" si="274"/>
        <v/>
      </c>
      <c r="AX166" s="106" t="str">
        <f t="shared" si="275"/>
        <v/>
      </c>
      <c r="AY166" s="106" t="str">
        <f t="shared" si="276"/>
        <v/>
      </c>
      <c r="AZ166" s="106" t="str">
        <f t="shared" si="277"/>
        <v/>
      </c>
      <c r="BA166" s="106" t="str">
        <f t="shared" si="278"/>
        <v/>
      </c>
      <c r="BB166" s="106" t="str">
        <f t="shared" si="279"/>
        <v/>
      </c>
      <c r="BC166" s="106" t="str">
        <f t="shared" si="280"/>
        <v/>
      </c>
      <c r="BD166" s="180" t="str">
        <f>IF(OR(P166="",BA166=""),"",IF(BB166="",MAX($BA$4:$BA$503)-BA166+1-COUNTIF($BA$4:BA166,BA166)/1000,INDEX($BD$4:$BD$503,BC166,1)-COUNTIF($BA$4:BA166,BA166)/1000000))</f>
        <v/>
      </c>
      <c r="BE166" s="181" t="str">
        <f t="shared" si="281"/>
        <v/>
      </c>
      <c r="BF166" s="181" t="str">
        <f>IFERROR(IF(BB166="",BD166-BE166*100,INDEX($BF$4:$BF$503,BC166,1)-COUNTIF($BA$4:BA166,BA166)/1000000),"")</f>
        <v/>
      </c>
      <c r="BG166" s="179" t="str">
        <f t="shared" si="282"/>
        <v/>
      </c>
      <c r="BI166" s="120" t="str">
        <f t="shared" si="288"/>
        <v/>
      </c>
      <c r="BJ166" s="121" t="str">
        <f t="shared" si="289"/>
        <v/>
      </c>
      <c r="BK166" s="122" t="str">
        <f t="shared" si="290"/>
        <v/>
      </c>
      <c r="BL166" s="122" t="str">
        <f t="shared" si="291"/>
        <v/>
      </c>
      <c r="BM166" s="122" t="str">
        <f t="shared" si="292"/>
        <v/>
      </c>
      <c r="BN166" s="122" t="str">
        <f t="shared" si="293"/>
        <v/>
      </c>
      <c r="BO166" s="122" t="str">
        <f t="shared" si="294"/>
        <v/>
      </c>
      <c r="BP166" s="123" t="str">
        <f t="shared" si="295"/>
        <v/>
      </c>
      <c r="BQ166" s="122" t="str">
        <f t="shared" si="296"/>
        <v/>
      </c>
      <c r="BR166" s="123" t="str">
        <f t="shared" si="297"/>
        <v/>
      </c>
      <c r="BS166" s="123" t="str">
        <f t="shared" si="298"/>
        <v/>
      </c>
      <c r="BU166" s="198" t="str">
        <f t="shared" si="283"/>
        <v>xxx</v>
      </c>
      <c r="BV166" s="193"/>
      <c r="BW166" s="193"/>
      <c r="BX166" s="193"/>
      <c r="BY166" s="193"/>
      <c r="BZ166" s="193"/>
      <c r="CA166" s="193"/>
      <c r="CB166" s="193"/>
      <c r="CC166" s="194"/>
      <c r="CD166" s="194"/>
      <c r="CE166" s="193"/>
      <c r="CF166" s="201">
        <f>IFERROR(IF(ISNUMBER(BV166), IF(ISNUMBER(MATCH(BV166,$BV$4:BV165,0)),INDEX($CF$4:CF165, MATCH(BV166,$BV$4:BV165,0),1),IF(AND(BR166="",INDEX($BR$4:$BR$503,BV166,1)=""),
IF(INDEX($BL$4:$BL$503,BV166,1)="",0,IFERROR(IF(INDEX($BR$4:$BR$503,BW166,1)="es",COUNTIF($BV$4:$BV$503,BW166),0),0)+IF(ISNUMBER(BV166),SUMIFS($CH$4:$CH$503,$BV$4:$BV$503,"&lt;&gt;"&amp;BV166,$BW$4:$BW$503,BV166),0)),0)),0),0)</f>
        <v>0</v>
      </c>
      <c r="CG166" s="193"/>
      <c r="CH166" s="193"/>
      <c r="CI166" s="193"/>
      <c r="CJ166" s="193"/>
      <c r="CK166" s="201">
        <f t="shared" si="242"/>
        <v>1</v>
      </c>
      <c r="CL166" s="193"/>
      <c r="CM166" s="193"/>
      <c r="CN166" s="193"/>
      <c r="CO166" s="193"/>
      <c r="CP166" s="193"/>
      <c r="CQ166" s="193"/>
      <c r="CR166" s="193"/>
      <c r="CT166" s="193"/>
      <c r="CU166" s="193"/>
      <c r="CV166" s="193"/>
      <c r="CW166" s="208"/>
      <c r="CX166" s="208"/>
      <c r="CY166" s="208"/>
      <c r="CZ166" s="208"/>
      <c r="DA166" s="193"/>
      <c r="DC166" s="133" t="str">
        <f>IF(MAX($DC$3:DC165)&lt;$I$2,MAX($DC$3:DC165)+1,"")</f>
        <v/>
      </c>
      <c r="DD166" s="131" t="str">
        <f t="shared" si="284"/>
        <v/>
      </c>
      <c r="DE166" s="131" t="str">
        <f t="shared" si="285"/>
        <v/>
      </c>
      <c r="DF166" s="134" t="str">
        <f t="shared" si="286"/>
        <v/>
      </c>
      <c r="DG166" s="132" t="str">
        <f t="shared" si="287"/>
        <v/>
      </c>
      <c r="DL166" s="107" t="str">
        <f>IF(DM166&lt;&gt;"",MAX($DL$3:DL165)+1,"")</f>
        <v/>
      </c>
      <c r="DM166" s="107" t="str">
        <f>IF(OR(INDEX(Photos!$B$3:$B$502,ROW(DM166)-ROW($DM$3),1)="", ISNUMBER(MATCH(INDEX(Photos!$B$3:$B$502,ROW(DM166)-ROW($DM$3),1),$BJ$4:$BJ$503,0))),"",INDEX(Photos!$B$3:$B$502,ROW(DM166)-ROW($DM$3),1) )</f>
        <v/>
      </c>
      <c r="DN166" s="107" t="str">
        <f t="shared" si="240"/>
        <v/>
      </c>
      <c r="DS166" s="112"/>
      <c r="DT166" s="112"/>
      <c r="DU166" s="111"/>
      <c r="DV166" s="111"/>
      <c r="DW166" s="145"/>
      <c r="DX166" s="111"/>
      <c r="DY166" s="111"/>
      <c r="DZ166" s="111"/>
      <c r="EA166" s="111"/>
      <c r="EB166" s="111"/>
    </row>
    <row r="167" spans="2:132" x14ac:dyDescent="0.25">
      <c r="B167" s="117" t="str">
        <f>IF(P167&lt;&gt;"",MAX(B$3:$B166)+1,"")</f>
        <v/>
      </c>
      <c r="C167" s="141" t="str">
        <f>IF(D167&lt;&gt;"",MAX(C$3:$C166)+1,"")</f>
        <v/>
      </c>
      <c r="D167" s="115" t="str">
        <f>IF(LEN(Q167)&gt;1,IF(ISNUMBER(MATCH(Q167&amp;" ─ "&amp;P167, $D$2:D166,0)),"",P167&amp;" ─ "&amp;Q167),"")</f>
        <v/>
      </c>
      <c r="E167" s="117" t="str">
        <f>IF(F167&lt;&gt;"",MAX($E$3:E166)+1,"")</f>
        <v/>
      </c>
      <c r="F167" s="116" t="str">
        <f>IF(LEN(T167)&gt;1,IF(ISNUMBER(MATCH(T167&amp;" ─ "&amp;P167, $F$2:F166,0)),"",P167&amp;" ─ "&amp;T167),"")</f>
        <v/>
      </c>
      <c r="G167" s="93">
        <v>164</v>
      </c>
      <c r="H167" s="118" t="str">
        <f t="shared" si="299"/>
        <v/>
      </c>
      <c r="I167" s="119" t="str">
        <f>IF(ISNUMBER(SEARCH("─",H167,1)),MAX($I$3:I166)+1,"")</f>
        <v/>
      </c>
      <c r="M167" s="192" t="str">
        <f t="shared" si="243"/>
        <v/>
      </c>
      <c r="N167" s="142" t="str">
        <f t="shared" si="244"/>
        <v/>
      </c>
      <c r="O167" s="102" t="str">
        <f>IF(P167="","",MAX($O$3:O166)+1)</f>
        <v/>
      </c>
      <c r="P167" s="103" t="str">
        <f>IF(LEN(INDEX(Dashboard!B$6:B$505,ROW(P167)-ROW(P$3),1))&lt;=1,"",TRIM(INDEX(Dashboard!B$6:B$505,ROW(P167)-ROW(P$3),1)))</f>
        <v/>
      </c>
      <c r="Q167" s="104" t="str">
        <f t="shared" si="245"/>
        <v/>
      </c>
      <c r="R167" s="104" t="str">
        <f>IF(LEN(INDEX(Dashboard!D$6:D$505,ROW(R167)-ROW(R$3),1))&lt;=1,"",INDEX(Dashboard!D$6:D$505,ROW(R167)-ROW(R$3),1))</f>
        <v/>
      </c>
      <c r="S167" s="104" t="str">
        <f>IF(LEN(INDEX(Dashboard!E$6:E$505,ROW(S167)-ROW(S$3),1))&lt;=1,"",INDEX(Dashboard!E$6:E$505,ROW(S167)-ROW(S$3),1))</f>
        <v/>
      </c>
      <c r="T167" s="104" t="str">
        <f t="shared" si="246"/>
        <v/>
      </c>
      <c r="U167" s="104" t="str">
        <f t="shared" si="247"/>
        <v/>
      </c>
      <c r="V167" s="104" t="str">
        <f t="shared" si="248"/>
        <v/>
      </c>
      <c r="W167" s="106" t="str">
        <f t="shared" si="241"/>
        <v/>
      </c>
      <c r="X167" s="106" t="str">
        <f t="shared" si="249"/>
        <v/>
      </c>
      <c r="Y167" s="106" t="str">
        <f t="shared" si="250"/>
        <v/>
      </c>
      <c r="Z167" s="106" t="str">
        <f t="shared" si="251"/>
        <v/>
      </c>
      <c r="AA167" s="106" t="str">
        <f t="shared" si="252"/>
        <v/>
      </c>
      <c r="AB167" s="106" t="str">
        <f t="shared" si="253"/>
        <v/>
      </c>
      <c r="AC167" s="106" t="str">
        <f t="shared" si="254"/>
        <v/>
      </c>
      <c r="AD167" s="106" t="str">
        <f t="shared" si="255"/>
        <v/>
      </c>
      <c r="AE167" s="106" t="str">
        <f t="shared" si="256"/>
        <v/>
      </c>
      <c r="AF167" s="106" t="str">
        <f t="shared" si="257"/>
        <v/>
      </c>
      <c r="AG167" s="106" t="str">
        <f t="shared" si="258"/>
        <v/>
      </c>
      <c r="AH167" s="106" t="str">
        <f t="shared" si="259"/>
        <v/>
      </c>
      <c r="AI167" s="106" t="str">
        <f t="shared" si="260"/>
        <v/>
      </c>
      <c r="AJ167" s="106" t="str">
        <f t="shared" si="261"/>
        <v/>
      </c>
      <c r="AK167" s="106" t="str">
        <f t="shared" si="262"/>
        <v/>
      </c>
      <c r="AL167" s="106" t="str">
        <f t="shared" si="263"/>
        <v/>
      </c>
      <c r="AM167" s="106" t="str">
        <f t="shared" si="264"/>
        <v/>
      </c>
      <c r="AN167" s="106" t="str">
        <f t="shared" si="265"/>
        <v/>
      </c>
      <c r="AO167" s="106" t="str">
        <f t="shared" si="266"/>
        <v/>
      </c>
      <c r="AP167" s="106" t="str">
        <f t="shared" si="267"/>
        <v/>
      </c>
      <c r="AQ167" s="106" t="str">
        <f t="shared" si="268"/>
        <v/>
      </c>
      <c r="AR167" s="106" t="str">
        <f t="shared" si="269"/>
        <v/>
      </c>
      <c r="AS167" s="106" t="str">
        <f t="shared" si="270"/>
        <v/>
      </c>
      <c r="AT167" s="106" t="str">
        <f t="shared" si="271"/>
        <v/>
      </c>
      <c r="AU167" s="106" t="str">
        <f t="shared" si="272"/>
        <v/>
      </c>
      <c r="AV167" s="106" t="str">
        <f t="shared" si="273"/>
        <v/>
      </c>
      <c r="AW167" s="106" t="str">
        <f t="shared" si="274"/>
        <v/>
      </c>
      <c r="AX167" s="106" t="str">
        <f t="shared" si="275"/>
        <v/>
      </c>
      <c r="AY167" s="106" t="str">
        <f t="shared" si="276"/>
        <v/>
      </c>
      <c r="AZ167" s="106" t="str">
        <f t="shared" si="277"/>
        <v/>
      </c>
      <c r="BA167" s="106" t="str">
        <f t="shared" si="278"/>
        <v/>
      </c>
      <c r="BB167" s="106" t="str">
        <f t="shared" si="279"/>
        <v/>
      </c>
      <c r="BC167" s="106" t="str">
        <f t="shared" si="280"/>
        <v/>
      </c>
      <c r="BD167" s="180" t="str">
        <f>IF(OR(P167="",BA167=""),"",IF(BB167="",MAX($BA$4:$BA$503)-BA167+1-COUNTIF($BA$4:BA167,BA167)/1000,INDEX($BD$4:$BD$503,BC167,1)-COUNTIF($BA$4:BA167,BA167)/1000000))</f>
        <v/>
      </c>
      <c r="BE167" s="181" t="str">
        <f t="shared" si="281"/>
        <v/>
      </c>
      <c r="BF167" s="181" t="str">
        <f>IFERROR(IF(BB167="",BD167-BE167*100,INDEX($BF$4:$BF$503,BC167,1)-COUNTIF($BA$4:BA167,BA167)/1000000),"")</f>
        <v/>
      </c>
      <c r="BG167" s="179" t="str">
        <f t="shared" si="282"/>
        <v/>
      </c>
      <c r="BI167" s="120" t="str">
        <f t="shared" si="288"/>
        <v/>
      </c>
      <c r="BJ167" s="121" t="str">
        <f t="shared" si="289"/>
        <v/>
      </c>
      <c r="BK167" s="122" t="str">
        <f t="shared" si="290"/>
        <v/>
      </c>
      <c r="BL167" s="122" t="str">
        <f t="shared" si="291"/>
        <v/>
      </c>
      <c r="BM167" s="122" t="str">
        <f t="shared" si="292"/>
        <v/>
      </c>
      <c r="BN167" s="122" t="str">
        <f t="shared" si="293"/>
        <v/>
      </c>
      <c r="BO167" s="122" t="str">
        <f t="shared" si="294"/>
        <v/>
      </c>
      <c r="BP167" s="123" t="str">
        <f t="shared" si="295"/>
        <v/>
      </c>
      <c r="BQ167" s="122" t="str">
        <f t="shared" si="296"/>
        <v/>
      </c>
      <c r="BR167" s="123" t="str">
        <f t="shared" si="297"/>
        <v/>
      </c>
      <c r="BS167" s="123" t="str">
        <f t="shared" si="298"/>
        <v/>
      </c>
      <c r="BU167" s="198" t="str">
        <f t="shared" si="283"/>
        <v>xxx</v>
      </c>
      <c r="BV167" s="193"/>
      <c r="BW167" s="193"/>
      <c r="BX167" s="193"/>
      <c r="BY167" s="193"/>
      <c r="BZ167" s="193"/>
      <c r="CA167" s="193"/>
      <c r="CB167" s="193"/>
      <c r="CC167" s="194"/>
      <c r="CD167" s="194"/>
      <c r="CE167" s="193"/>
      <c r="CF167" s="201">
        <f>IFERROR(IF(ISNUMBER(BV167), IF(ISNUMBER(MATCH(BV167,$BV$4:BV166,0)),INDEX($CF$4:CF166, MATCH(BV167,$BV$4:BV166,0),1),IF(AND(BR167="",INDEX($BR$4:$BR$503,BV167,1)=""),
IF(INDEX($BL$4:$BL$503,BV167,1)="",0,IFERROR(IF(INDEX($BR$4:$BR$503,BW167,1)="es",COUNTIF($BV$4:$BV$503,BW167),0),0)+IF(ISNUMBER(BV167),SUMIFS($CH$4:$CH$503,$BV$4:$BV$503,"&lt;&gt;"&amp;BV167,$BW$4:$BW$503,BV167),0)),0)),0),0)</f>
        <v>0</v>
      </c>
      <c r="CG167" s="193"/>
      <c r="CH167" s="193"/>
      <c r="CI167" s="193"/>
      <c r="CJ167" s="193"/>
      <c r="CK167" s="201">
        <f t="shared" si="242"/>
        <v>1</v>
      </c>
      <c r="CL167" s="193"/>
      <c r="CM167" s="193"/>
      <c r="CN167" s="193"/>
      <c r="CO167" s="193"/>
      <c r="CP167" s="193"/>
      <c r="CQ167" s="193"/>
      <c r="CR167" s="193"/>
      <c r="CT167" s="193"/>
      <c r="CU167" s="193"/>
      <c r="CV167" s="193"/>
      <c r="CW167" s="208"/>
      <c r="CX167" s="208"/>
      <c r="CY167" s="208"/>
      <c r="CZ167" s="208"/>
      <c r="DA167" s="193"/>
      <c r="DC167" s="133" t="str">
        <f>IF(MAX($DC$3:DC166)&lt;$I$2,MAX($DC$3:DC166)+1,"")</f>
        <v/>
      </c>
      <c r="DD167" s="131" t="str">
        <f t="shared" si="284"/>
        <v/>
      </c>
      <c r="DE167" s="131" t="str">
        <f t="shared" si="285"/>
        <v/>
      </c>
      <c r="DF167" s="134" t="str">
        <f t="shared" si="286"/>
        <v/>
      </c>
      <c r="DG167" s="132" t="str">
        <f t="shared" si="287"/>
        <v/>
      </c>
      <c r="DL167" s="107" t="str">
        <f>IF(DM167&lt;&gt;"",MAX($DL$3:DL166)+1,"")</f>
        <v/>
      </c>
      <c r="DM167" s="107" t="str">
        <f>IF(OR(INDEX(Photos!$B$3:$B$502,ROW(DM167)-ROW($DM$3),1)="", ISNUMBER(MATCH(INDEX(Photos!$B$3:$B$502,ROW(DM167)-ROW($DM$3),1),$BJ$4:$BJ$503,0))),"",INDEX(Photos!$B$3:$B$502,ROW(DM167)-ROW($DM$3),1) )</f>
        <v/>
      </c>
      <c r="DN167" s="107" t="str">
        <f t="shared" si="240"/>
        <v/>
      </c>
      <c r="DS167" s="112"/>
      <c r="DT167" s="112"/>
      <c r="DU167" s="111"/>
      <c r="DV167" s="111"/>
      <c r="DW167" s="145"/>
      <c r="DX167" s="111"/>
      <c r="DY167" s="111"/>
      <c r="DZ167" s="111"/>
      <c r="EA167" s="111"/>
      <c r="EB167" s="111"/>
    </row>
    <row r="168" spans="2:132" x14ac:dyDescent="0.25">
      <c r="B168" s="117" t="str">
        <f>IF(P168&lt;&gt;"",MAX(B$3:$B167)+1,"")</f>
        <v/>
      </c>
      <c r="C168" s="141" t="str">
        <f>IF(D168&lt;&gt;"",MAX(C$3:$C167)+1,"")</f>
        <v/>
      </c>
      <c r="D168" s="115" t="str">
        <f>IF(LEN(Q168)&gt;1,IF(ISNUMBER(MATCH(Q168&amp;" ─ "&amp;P168, $D$2:D167,0)),"",P168&amp;" ─ "&amp;Q168),"")</f>
        <v/>
      </c>
      <c r="E168" s="117" t="str">
        <f>IF(F168&lt;&gt;"",MAX($E$3:E167)+1,"")</f>
        <v/>
      </c>
      <c r="F168" s="116" t="str">
        <f>IF(LEN(T168)&gt;1,IF(ISNUMBER(MATCH(T168&amp;" ─ "&amp;P168, $F$2:F167,0)),"",P168&amp;" ─ "&amp;T168),"")</f>
        <v/>
      </c>
      <c r="G168" s="93">
        <v>165</v>
      </c>
      <c r="H168" s="118" t="str">
        <f t="shared" si="299"/>
        <v/>
      </c>
      <c r="I168" s="119" t="str">
        <f>IF(ISNUMBER(SEARCH("─",H168,1)),MAX($I$3:I167)+1,"")</f>
        <v/>
      </c>
      <c r="M168" s="192" t="str">
        <f t="shared" si="243"/>
        <v/>
      </c>
      <c r="N168" s="142" t="str">
        <f t="shared" si="244"/>
        <v/>
      </c>
      <c r="O168" s="102" t="str">
        <f>IF(P168="","",MAX($O$3:O167)+1)</f>
        <v/>
      </c>
      <c r="P168" s="103" t="str">
        <f>IF(LEN(INDEX(Dashboard!B$6:B$505,ROW(P168)-ROW(P$3),1))&lt;=1,"",TRIM(INDEX(Dashboard!B$6:B$505,ROW(P168)-ROW(P$3),1)))</f>
        <v/>
      </c>
      <c r="Q168" s="104" t="str">
        <f t="shared" si="245"/>
        <v/>
      </c>
      <c r="R168" s="104" t="str">
        <f>IF(LEN(INDEX(Dashboard!D$6:D$505,ROW(R168)-ROW(R$3),1))&lt;=1,"",INDEX(Dashboard!D$6:D$505,ROW(R168)-ROW(R$3),1))</f>
        <v/>
      </c>
      <c r="S168" s="104" t="str">
        <f>IF(LEN(INDEX(Dashboard!E$6:E$505,ROW(S168)-ROW(S$3),1))&lt;=1,"",INDEX(Dashboard!E$6:E$505,ROW(S168)-ROW(S$3),1))</f>
        <v/>
      </c>
      <c r="T168" s="104" t="str">
        <f t="shared" si="246"/>
        <v/>
      </c>
      <c r="U168" s="104" t="str">
        <f t="shared" si="247"/>
        <v/>
      </c>
      <c r="V168" s="104" t="str">
        <f t="shared" si="248"/>
        <v/>
      </c>
      <c r="W168" s="106" t="str">
        <f t="shared" si="241"/>
        <v/>
      </c>
      <c r="X168" s="106" t="str">
        <f t="shared" si="249"/>
        <v/>
      </c>
      <c r="Y168" s="106" t="str">
        <f t="shared" si="250"/>
        <v/>
      </c>
      <c r="Z168" s="106" t="str">
        <f t="shared" si="251"/>
        <v/>
      </c>
      <c r="AA168" s="106" t="str">
        <f t="shared" si="252"/>
        <v/>
      </c>
      <c r="AB168" s="106" t="str">
        <f t="shared" si="253"/>
        <v/>
      </c>
      <c r="AC168" s="106" t="str">
        <f t="shared" si="254"/>
        <v/>
      </c>
      <c r="AD168" s="106" t="str">
        <f t="shared" si="255"/>
        <v/>
      </c>
      <c r="AE168" s="106" t="str">
        <f t="shared" si="256"/>
        <v/>
      </c>
      <c r="AF168" s="106" t="str">
        <f t="shared" si="257"/>
        <v/>
      </c>
      <c r="AG168" s="106" t="str">
        <f t="shared" si="258"/>
        <v/>
      </c>
      <c r="AH168" s="106" t="str">
        <f t="shared" si="259"/>
        <v/>
      </c>
      <c r="AI168" s="106" t="str">
        <f t="shared" si="260"/>
        <v/>
      </c>
      <c r="AJ168" s="106" t="str">
        <f t="shared" si="261"/>
        <v/>
      </c>
      <c r="AK168" s="106" t="str">
        <f t="shared" si="262"/>
        <v/>
      </c>
      <c r="AL168" s="106" t="str">
        <f t="shared" si="263"/>
        <v/>
      </c>
      <c r="AM168" s="106" t="str">
        <f t="shared" si="264"/>
        <v/>
      </c>
      <c r="AN168" s="106" t="str">
        <f t="shared" si="265"/>
        <v/>
      </c>
      <c r="AO168" s="106" t="str">
        <f t="shared" si="266"/>
        <v/>
      </c>
      <c r="AP168" s="106" t="str">
        <f t="shared" si="267"/>
        <v/>
      </c>
      <c r="AQ168" s="106" t="str">
        <f t="shared" si="268"/>
        <v/>
      </c>
      <c r="AR168" s="106" t="str">
        <f t="shared" si="269"/>
        <v/>
      </c>
      <c r="AS168" s="106" t="str">
        <f t="shared" si="270"/>
        <v/>
      </c>
      <c r="AT168" s="106" t="str">
        <f t="shared" si="271"/>
        <v/>
      </c>
      <c r="AU168" s="106" t="str">
        <f t="shared" si="272"/>
        <v/>
      </c>
      <c r="AV168" s="106" t="str">
        <f t="shared" si="273"/>
        <v/>
      </c>
      <c r="AW168" s="106" t="str">
        <f t="shared" si="274"/>
        <v/>
      </c>
      <c r="AX168" s="106" t="str">
        <f t="shared" si="275"/>
        <v/>
      </c>
      <c r="AY168" s="106" t="str">
        <f t="shared" si="276"/>
        <v/>
      </c>
      <c r="AZ168" s="106" t="str">
        <f t="shared" si="277"/>
        <v/>
      </c>
      <c r="BA168" s="106" t="str">
        <f t="shared" si="278"/>
        <v/>
      </c>
      <c r="BB168" s="106" t="str">
        <f t="shared" si="279"/>
        <v/>
      </c>
      <c r="BC168" s="106" t="str">
        <f t="shared" si="280"/>
        <v/>
      </c>
      <c r="BD168" s="180" t="str">
        <f>IF(OR(P168="",BA168=""),"",IF(BB168="",MAX($BA$4:$BA$503)-BA168+1-COUNTIF($BA$4:BA168,BA168)/1000,INDEX($BD$4:$BD$503,BC168,1)-COUNTIF($BA$4:BA168,BA168)/1000000))</f>
        <v/>
      </c>
      <c r="BE168" s="181" t="str">
        <f t="shared" si="281"/>
        <v/>
      </c>
      <c r="BF168" s="181" t="str">
        <f>IFERROR(IF(BB168="",BD168-BE168*100,INDEX($BF$4:$BF$503,BC168,1)-COUNTIF($BA$4:BA168,BA168)/1000000),"")</f>
        <v/>
      </c>
      <c r="BG168" s="179" t="str">
        <f t="shared" si="282"/>
        <v/>
      </c>
      <c r="BI168" s="120" t="str">
        <f t="shared" si="288"/>
        <v/>
      </c>
      <c r="BJ168" s="121" t="str">
        <f t="shared" si="289"/>
        <v/>
      </c>
      <c r="BK168" s="122" t="str">
        <f t="shared" si="290"/>
        <v/>
      </c>
      <c r="BL168" s="122" t="str">
        <f t="shared" si="291"/>
        <v/>
      </c>
      <c r="BM168" s="122" t="str">
        <f t="shared" si="292"/>
        <v/>
      </c>
      <c r="BN168" s="122" t="str">
        <f t="shared" si="293"/>
        <v/>
      </c>
      <c r="BO168" s="122" t="str">
        <f t="shared" si="294"/>
        <v/>
      </c>
      <c r="BP168" s="123" t="str">
        <f t="shared" si="295"/>
        <v/>
      </c>
      <c r="BQ168" s="122" t="str">
        <f t="shared" si="296"/>
        <v/>
      </c>
      <c r="BR168" s="123" t="str">
        <f t="shared" si="297"/>
        <v/>
      </c>
      <c r="BS168" s="123" t="str">
        <f t="shared" si="298"/>
        <v/>
      </c>
      <c r="BU168" s="198" t="str">
        <f t="shared" si="283"/>
        <v>xxx</v>
      </c>
      <c r="BV168" s="193"/>
      <c r="BW168" s="193"/>
      <c r="BX168" s="193"/>
      <c r="BY168" s="193"/>
      <c r="BZ168" s="193"/>
      <c r="CA168" s="193"/>
      <c r="CB168" s="193"/>
      <c r="CC168" s="194"/>
      <c r="CD168" s="194"/>
      <c r="CE168" s="193"/>
      <c r="CF168" s="201">
        <f>IFERROR(IF(ISNUMBER(BV168), IF(ISNUMBER(MATCH(BV168,$BV$4:BV167,0)),INDEX($CF$4:CF167, MATCH(BV168,$BV$4:BV167,0),1),IF(AND(BR168="",INDEX($BR$4:$BR$503,BV168,1)=""),
IF(INDEX($BL$4:$BL$503,BV168,1)="",0,IFERROR(IF(INDEX($BR$4:$BR$503,BW168,1)="es",COUNTIF($BV$4:$BV$503,BW168),0),0)+IF(ISNUMBER(BV168),SUMIFS($CH$4:$CH$503,$BV$4:$BV$503,"&lt;&gt;"&amp;BV168,$BW$4:$BW$503,BV168),0)),0)),0),0)</f>
        <v>0</v>
      </c>
      <c r="CG168" s="193"/>
      <c r="CH168" s="193"/>
      <c r="CI168" s="193"/>
      <c r="CJ168" s="193"/>
      <c r="CK168" s="201">
        <f t="shared" si="242"/>
        <v>1</v>
      </c>
      <c r="CL168" s="193"/>
      <c r="CM168" s="193"/>
      <c r="CN168" s="193"/>
      <c r="CO168" s="193"/>
      <c r="CP168" s="193"/>
      <c r="CQ168" s="193"/>
      <c r="CR168" s="193"/>
      <c r="CT168" s="193"/>
      <c r="CU168" s="193"/>
      <c r="CV168" s="193"/>
      <c r="CW168" s="208"/>
      <c r="CX168" s="208"/>
      <c r="CY168" s="208"/>
      <c r="CZ168" s="208"/>
      <c r="DA168" s="193"/>
      <c r="DC168" s="133" t="str">
        <f>IF(MAX($DC$3:DC167)&lt;$I$2,MAX($DC$3:DC167)+1,"")</f>
        <v/>
      </c>
      <c r="DD168" s="131" t="str">
        <f t="shared" si="284"/>
        <v/>
      </c>
      <c r="DE168" s="131" t="str">
        <f t="shared" si="285"/>
        <v/>
      </c>
      <c r="DF168" s="134" t="str">
        <f t="shared" si="286"/>
        <v/>
      </c>
      <c r="DG168" s="132" t="str">
        <f t="shared" si="287"/>
        <v/>
      </c>
      <c r="DL168" s="107" t="str">
        <f>IF(DM168&lt;&gt;"",MAX($DL$3:DL167)+1,"")</f>
        <v/>
      </c>
      <c r="DM168" s="107" t="str">
        <f>IF(OR(INDEX(Photos!$B$3:$B$502,ROW(DM168)-ROW($DM$3),1)="", ISNUMBER(MATCH(INDEX(Photos!$B$3:$B$502,ROW(DM168)-ROW($DM$3),1),$BJ$4:$BJ$503,0))),"",INDEX(Photos!$B$3:$B$502,ROW(DM168)-ROW($DM$3),1) )</f>
        <v/>
      </c>
      <c r="DN168" s="107" t="str">
        <f t="shared" si="240"/>
        <v/>
      </c>
      <c r="DS168" s="112"/>
      <c r="DT168" s="112"/>
      <c r="DU168" s="111"/>
      <c r="DV168" s="111"/>
      <c r="DW168" s="145"/>
      <c r="DX168" s="111"/>
      <c r="DY168" s="111"/>
      <c r="DZ168" s="111"/>
      <c r="EA168" s="111"/>
      <c r="EB168" s="111"/>
    </row>
    <row r="169" spans="2:132" x14ac:dyDescent="0.25">
      <c r="B169" s="117" t="str">
        <f>IF(P169&lt;&gt;"",MAX(B$3:$B168)+1,"")</f>
        <v/>
      </c>
      <c r="C169" s="141" t="str">
        <f>IF(D169&lt;&gt;"",MAX(C$3:$C168)+1,"")</f>
        <v/>
      </c>
      <c r="D169" s="115" t="str">
        <f>IF(LEN(Q169)&gt;1,IF(ISNUMBER(MATCH(Q169&amp;" ─ "&amp;P169, $D$2:D168,0)),"",P169&amp;" ─ "&amp;Q169),"")</f>
        <v/>
      </c>
      <c r="E169" s="117" t="str">
        <f>IF(F169&lt;&gt;"",MAX($E$3:E168)+1,"")</f>
        <v/>
      </c>
      <c r="F169" s="116" t="str">
        <f>IF(LEN(T169)&gt;1,IF(ISNUMBER(MATCH(T169&amp;" ─ "&amp;P169, $F$2:F168,0)),"",P169&amp;" ─ "&amp;T169),"")</f>
        <v/>
      </c>
      <c r="G169" s="93">
        <v>166</v>
      </c>
      <c r="H169" s="118" t="str">
        <f t="shared" si="299"/>
        <v/>
      </c>
      <c r="I169" s="119" t="str">
        <f>IF(ISNUMBER(SEARCH("─",H169,1)),MAX($I$3:I168)+1,"")</f>
        <v/>
      </c>
      <c r="M169" s="192" t="str">
        <f t="shared" si="243"/>
        <v/>
      </c>
      <c r="N169" s="142" t="str">
        <f t="shared" si="244"/>
        <v/>
      </c>
      <c r="O169" s="102" t="str">
        <f>IF(P169="","",MAX($O$3:O168)+1)</f>
        <v/>
      </c>
      <c r="P169" s="103" t="str">
        <f>IF(LEN(INDEX(Dashboard!B$6:B$505,ROW(P169)-ROW(P$3),1))&lt;=1,"",TRIM(INDEX(Dashboard!B$6:B$505,ROW(P169)-ROW(P$3),1)))</f>
        <v/>
      </c>
      <c r="Q169" s="104" t="str">
        <f t="shared" si="245"/>
        <v/>
      </c>
      <c r="R169" s="104" t="str">
        <f>IF(LEN(INDEX(Dashboard!D$6:D$505,ROW(R169)-ROW(R$3),1))&lt;=1,"",INDEX(Dashboard!D$6:D$505,ROW(R169)-ROW(R$3),1))</f>
        <v/>
      </c>
      <c r="S169" s="104" t="str">
        <f>IF(LEN(INDEX(Dashboard!E$6:E$505,ROW(S169)-ROW(S$3),1))&lt;=1,"",INDEX(Dashboard!E$6:E$505,ROW(S169)-ROW(S$3),1))</f>
        <v/>
      </c>
      <c r="T169" s="104" t="str">
        <f t="shared" si="246"/>
        <v/>
      </c>
      <c r="U169" s="104" t="str">
        <f t="shared" si="247"/>
        <v/>
      </c>
      <c r="V169" s="104" t="str">
        <f t="shared" si="248"/>
        <v/>
      </c>
      <c r="W169" s="106" t="str">
        <f t="shared" si="241"/>
        <v/>
      </c>
      <c r="X169" s="106" t="str">
        <f t="shared" si="249"/>
        <v/>
      </c>
      <c r="Y169" s="106" t="str">
        <f t="shared" si="250"/>
        <v/>
      </c>
      <c r="Z169" s="106" t="str">
        <f t="shared" si="251"/>
        <v/>
      </c>
      <c r="AA169" s="106" t="str">
        <f t="shared" si="252"/>
        <v/>
      </c>
      <c r="AB169" s="106" t="str">
        <f t="shared" si="253"/>
        <v/>
      </c>
      <c r="AC169" s="106" t="str">
        <f t="shared" si="254"/>
        <v/>
      </c>
      <c r="AD169" s="106" t="str">
        <f t="shared" si="255"/>
        <v/>
      </c>
      <c r="AE169" s="106" t="str">
        <f t="shared" si="256"/>
        <v/>
      </c>
      <c r="AF169" s="106" t="str">
        <f t="shared" si="257"/>
        <v/>
      </c>
      <c r="AG169" s="106" t="str">
        <f t="shared" si="258"/>
        <v/>
      </c>
      <c r="AH169" s="106" t="str">
        <f t="shared" si="259"/>
        <v/>
      </c>
      <c r="AI169" s="106" t="str">
        <f t="shared" si="260"/>
        <v/>
      </c>
      <c r="AJ169" s="106" t="str">
        <f t="shared" si="261"/>
        <v/>
      </c>
      <c r="AK169" s="106" t="str">
        <f t="shared" si="262"/>
        <v/>
      </c>
      <c r="AL169" s="106" t="str">
        <f t="shared" si="263"/>
        <v/>
      </c>
      <c r="AM169" s="106" t="str">
        <f t="shared" si="264"/>
        <v/>
      </c>
      <c r="AN169" s="106" t="str">
        <f t="shared" si="265"/>
        <v/>
      </c>
      <c r="AO169" s="106" t="str">
        <f t="shared" si="266"/>
        <v/>
      </c>
      <c r="AP169" s="106" t="str">
        <f t="shared" si="267"/>
        <v/>
      </c>
      <c r="AQ169" s="106" t="str">
        <f t="shared" si="268"/>
        <v/>
      </c>
      <c r="AR169" s="106" t="str">
        <f t="shared" si="269"/>
        <v/>
      </c>
      <c r="AS169" s="106" t="str">
        <f t="shared" si="270"/>
        <v/>
      </c>
      <c r="AT169" s="106" t="str">
        <f t="shared" si="271"/>
        <v/>
      </c>
      <c r="AU169" s="106" t="str">
        <f t="shared" si="272"/>
        <v/>
      </c>
      <c r="AV169" s="106" t="str">
        <f t="shared" si="273"/>
        <v/>
      </c>
      <c r="AW169" s="106" t="str">
        <f t="shared" si="274"/>
        <v/>
      </c>
      <c r="AX169" s="106" t="str">
        <f t="shared" si="275"/>
        <v/>
      </c>
      <c r="AY169" s="106" t="str">
        <f t="shared" si="276"/>
        <v/>
      </c>
      <c r="AZ169" s="106" t="str">
        <f t="shared" si="277"/>
        <v/>
      </c>
      <c r="BA169" s="106" t="str">
        <f t="shared" si="278"/>
        <v/>
      </c>
      <c r="BB169" s="106" t="str">
        <f t="shared" si="279"/>
        <v/>
      </c>
      <c r="BC169" s="106" t="str">
        <f t="shared" si="280"/>
        <v/>
      </c>
      <c r="BD169" s="180" t="str">
        <f>IF(OR(P169="",BA169=""),"",IF(BB169="",MAX($BA$4:$BA$503)-BA169+1-COUNTIF($BA$4:BA169,BA169)/1000,INDEX($BD$4:$BD$503,BC169,1)-COUNTIF($BA$4:BA169,BA169)/1000000))</f>
        <v/>
      </c>
      <c r="BE169" s="181" t="str">
        <f t="shared" si="281"/>
        <v/>
      </c>
      <c r="BF169" s="181" t="str">
        <f>IFERROR(IF(BB169="",BD169-BE169*100,INDEX($BF$4:$BF$503,BC169,1)-COUNTIF($BA$4:BA169,BA169)/1000000),"")</f>
        <v/>
      </c>
      <c r="BG169" s="179" t="str">
        <f t="shared" si="282"/>
        <v/>
      </c>
      <c r="BI169" s="120" t="str">
        <f t="shared" si="288"/>
        <v/>
      </c>
      <c r="BJ169" s="121" t="str">
        <f t="shared" si="289"/>
        <v/>
      </c>
      <c r="BK169" s="122" t="str">
        <f t="shared" si="290"/>
        <v/>
      </c>
      <c r="BL169" s="122" t="str">
        <f t="shared" si="291"/>
        <v/>
      </c>
      <c r="BM169" s="122" t="str">
        <f t="shared" si="292"/>
        <v/>
      </c>
      <c r="BN169" s="122" t="str">
        <f t="shared" si="293"/>
        <v/>
      </c>
      <c r="BO169" s="122" t="str">
        <f t="shared" si="294"/>
        <v/>
      </c>
      <c r="BP169" s="123" t="str">
        <f t="shared" si="295"/>
        <v/>
      </c>
      <c r="BQ169" s="122" t="str">
        <f t="shared" si="296"/>
        <v/>
      </c>
      <c r="BR169" s="123" t="str">
        <f t="shared" si="297"/>
        <v/>
      </c>
      <c r="BS169" s="123" t="str">
        <f t="shared" si="298"/>
        <v/>
      </c>
      <c r="BU169" s="198" t="str">
        <f t="shared" si="283"/>
        <v>xxx</v>
      </c>
      <c r="BV169" s="193"/>
      <c r="BW169" s="193"/>
      <c r="BX169" s="193"/>
      <c r="BY169" s="193"/>
      <c r="BZ169" s="193"/>
      <c r="CA169" s="193"/>
      <c r="CB169" s="193"/>
      <c r="CC169" s="194"/>
      <c r="CD169" s="194"/>
      <c r="CE169" s="193"/>
      <c r="CF169" s="201">
        <f>IFERROR(IF(ISNUMBER(BV169), IF(ISNUMBER(MATCH(BV169,$BV$4:BV168,0)),INDEX($CF$4:CF168, MATCH(BV169,$BV$4:BV168,0),1),IF(AND(BR169="",INDEX($BR$4:$BR$503,BV169,1)=""),
IF(INDEX($BL$4:$BL$503,BV169,1)="",0,IFERROR(IF(INDEX($BR$4:$BR$503,BW169,1)="es",COUNTIF($BV$4:$BV$503,BW169),0),0)+IF(ISNUMBER(BV169),SUMIFS($CH$4:$CH$503,$BV$4:$BV$503,"&lt;&gt;"&amp;BV169,$BW$4:$BW$503,BV169),0)),0)),0),0)</f>
        <v>0</v>
      </c>
      <c r="CG169" s="193"/>
      <c r="CH169" s="193"/>
      <c r="CI169" s="193"/>
      <c r="CJ169" s="193"/>
      <c r="CK169" s="201">
        <f t="shared" si="242"/>
        <v>1</v>
      </c>
      <c r="CL169" s="193"/>
      <c r="CM169" s="193"/>
      <c r="CN169" s="193"/>
      <c r="CO169" s="193"/>
      <c r="CP169" s="193"/>
      <c r="CQ169" s="193"/>
      <c r="CR169" s="193"/>
      <c r="CT169" s="193"/>
      <c r="CU169" s="193"/>
      <c r="CV169" s="193"/>
      <c r="CW169" s="208"/>
      <c r="CX169" s="208"/>
      <c r="CY169" s="208"/>
      <c r="CZ169" s="208"/>
      <c r="DA169" s="193"/>
      <c r="DC169" s="133" t="str">
        <f>IF(MAX($DC$3:DC168)&lt;$I$2,MAX($DC$3:DC168)+1,"")</f>
        <v/>
      </c>
      <c r="DD169" s="131" t="str">
        <f t="shared" si="284"/>
        <v/>
      </c>
      <c r="DE169" s="131" t="str">
        <f t="shared" si="285"/>
        <v/>
      </c>
      <c r="DF169" s="134" t="str">
        <f t="shared" si="286"/>
        <v/>
      </c>
      <c r="DG169" s="132" t="str">
        <f t="shared" si="287"/>
        <v/>
      </c>
      <c r="DL169" s="107" t="str">
        <f>IF(DM169&lt;&gt;"",MAX($DL$3:DL168)+1,"")</f>
        <v/>
      </c>
      <c r="DM169" s="107" t="str">
        <f>IF(OR(INDEX(Photos!$B$3:$B$502,ROW(DM169)-ROW($DM$3),1)="", ISNUMBER(MATCH(INDEX(Photos!$B$3:$B$502,ROW(DM169)-ROW($DM$3),1),$BJ$4:$BJ$503,0))),"",INDEX(Photos!$B$3:$B$502,ROW(DM169)-ROW($DM$3),1) )</f>
        <v/>
      </c>
      <c r="DN169" s="107" t="str">
        <f t="shared" si="240"/>
        <v/>
      </c>
      <c r="DS169" s="112"/>
      <c r="DT169" s="112"/>
      <c r="DU169" s="111"/>
      <c r="DV169" s="111"/>
      <c r="DW169" s="145"/>
      <c r="DX169" s="111"/>
      <c r="DY169" s="111"/>
      <c r="DZ169" s="111"/>
      <c r="EA169" s="111"/>
      <c r="EB169" s="111"/>
    </row>
    <row r="170" spans="2:132" x14ac:dyDescent="0.25">
      <c r="B170" s="117" t="str">
        <f>IF(P170&lt;&gt;"",MAX(B$3:$B169)+1,"")</f>
        <v/>
      </c>
      <c r="C170" s="141" t="str">
        <f>IF(D170&lt;&gt;"",MAX(C$3:$C169)+1,"")</f>
        <v/>
      </c>
      <c r="D170" s="115" t="str">
        <f>IF(LEN(Q170)&gt;1,IF(ISNUMBER(MATCH(Q170&amp;" ─ "&amp;P170, $D$2:D169,0)),"",P170&amp;" ─ "&amp;Q170),"")</f>
        <v/>
      </c>
      <c r="E170" s="117" t="str">
        <f>IF(F170&lt;&gt;"",MAX($E$3:E169)+1,"")</f>
        <v/>
      </c>
      <c r="F170" s="116" t="str">
        <f>IF(LEN(T170)&gt;1,IF(ISNUMBER(MATCH(T170&amp;" ─ "&amp;P170, $F$2:F169,0)),"",P170&amp;" ─ "&amp;T170),"")</f>
        <v/>
      </c>
      <c r="G170" s="93">
        <v>167</v>
      </c>
      <c r="H170" s="118" t="str">
        <f t="shared" si="299"/>
        <v/>
      </c>
      <c r="I170" s="119" t="str">
        <f>IF(ISNUMBER(SEARCH("─",H170,1)),MAX($I$3:I169)+1,"")</f>
        <v/>
      </c>
      <c r="M170" s="192" t="str">
        <f t="shared" si="243"/>
        <v/>
      </c>
      <c r="N170" s="142" t="str">
        <f t="shared" si="244"/>
        <v/>
      </c>
      <c r="O170" s="102" t="str">
        <f>IF(P170="","",MAX($O$3:O169)+1)</f>
        <v/>
      </c>
      <c r="P170" s="103" t="str">
        <f>IF(LEN(INDEX(Dashboard!B$6:B$505,ROW(P170)-ROW(P$3),1))&lt;=1,"",TRIM(INDEX(Dashboard!B$6:B$505,ROW(P170)-ROW(P$3),1)))</f>
        <v/>
      </c>
      <c r="Q170" s="104" t="str">
        <f t="shared" si="245"/>
        <v/>
      </c>
      <c r="R170" s="104" t="str">
        <f>IF(LEN(INDEX(Dashboard!D$6:D$505,ROW(R170)-ROW(R$3),1))&lt;=1,"",INDEX(Dashboard!D$6:D$505,ROW(R170)-ROW(R$3),1))</f>
        <v/>
      </c>
      <c r="S170" s="104" t="str">
        <f>IF(LEN(INDEX(Dashboard!E$6:E$505,ROW(S170)-ROW(S$3),1))&lt;=1,"",INDEX(Dashboard!E$6:E$505,ROW(S170)-ROW(S$3),1))</f>
        <v/>
      </c>
      <c r="T170" s="104" t="str">
        <f t="shared" si="246"/>
        <v/>
      </c>
      <c r="U170" s="104" t="str">
        <f t="shared" si="247"/>
        <v/>
      </c>
      <c r="V170" s="104" t="str">
        <f t="shared" si="248"/>
        <v/>
      </c>
      <c r="W170" s="106" t="str">
        <f t="shared" si="241"/>
        <v/>
      </c>
      <c r="X170" s="106" t="str">
        <f t="shared" si="249"/>
        <v/>
      </c>
      <c r="Y170" s="106" t="str">
        <f t="shared" si="250"/>
        <v/>
      </c>
      <c r="Z170" s="106" t="str">
        <f t="shared" si="251"/>
        <v/>
      </c>
      <c r="AA170" s="106" t="str">
        <f t="shared" si="252"/>
        <v/>
      </c>
      <c r="AB170" s="106" t="str">
        <f t="shared" si="253"/>
        <v/>
      </c>
      <c r="AC170" s="106" t="str">
        <f t="shared" si="254"/>
        <v/>
      </c>
      <c r="AD170" s="106" t="str">
        <f t="shared" si="255"/>
        <v/>
      </c>
      <c r="AE170" s="106" t="str">
        <f t="shared" si="256"/>
        <v/>
      </c>
      <c r="AF170" s="106" t="str">
        <f t="shared" si="257"/>
        <v/>
      </c>
      <c r="AG170" s="106" t="str">
        <f t="shared" si="258"/>
        <v/>
      </c>
      <c r="AH170" s="106" t="str">
        <f t="shared" si="259"/>
        <v/>
      </c>
      <c r="AI170" s="106" t="str">
        <f t="shared" si="260"/>
        <v/>
      </c>
      <c r="AJ170" s="106" t="str">
        <f t="shared" si="261"/>
        <v/>
      </c>
      <c r="AK170" s="106" t="str">
        <f t="shared" si="262"/>
        <v/>
      </c>
      <c r="AL170" s="106" t="str">
        <f t="shared" si="263"/>
        <v/>
      </c>
      <c r="AM170" s="106" t="str">
        <f t="shared" si="264"/>
        <v/>
      </c>
      <c r="AN170" s="106" t="str">
        <f t="shared" si="265"/>
        <v/>
      </c>
      <c r="AO170" s="106" t="str">
        <f t="shared" si="266"/>
        <v/>
      </c>
      <c r="AP170" s="106" t="str">
        <f t="shared" si="267"/>
        <v/>
      </c>
      <c r="AQ170" s="106" t="str">
        <f t="shared" si="268"/>
        <v/>
      </c>
      <c r="AR170" s="106" t="str">
        <f t="shared" si="269"/>
        <v/>
      </c>
      <c r="AS170" s="106" t="str">
        <f t="shared" si="270"/>
        <v/>
      </c>
      <c r="AT170" s="106" t="str">
        <f t="shared" si="271"/>
        <v/>
      </c>
      <c r="AU170" s="106" t="str">
        <f t="shared" si="272"/>
        <v/>
      </c>
      <c r="AV170" s="106" t="str">
        <f t="shared" si="273"/>
        <v/>
      </c>
      <c r="AW170" s="106" t="str">
        <f t="shared" si="274"/>
        <v/>
      </c>
      <c r="AX170" s="106" t="str">
        <f t="shared" si="275"/>
        <v/>
      </c>
      <c r="AY170" s="106" t="str">
        <f t="shared" si="276"/>
        <v/>
      </c>
      <c r="AZ170" s="106" t="str">
        <f t="shared" si="277"/>
        <v/>
      </c>
      <c r="BA170" s="106" t="str">
        <f t="shared" si="278"/>
        <v/>
      </c>
      <c r="BB170" s="106" t="str">
        <f t="shared" si="279"/>
        <v/>
      </c>
      <c r="BC170" s="106" t="str">
        <f t="shared" si="280"/>
        <v/>
      </c>
      <c r="BD170" s="180" t="str">
        <f>IF(OR(P170="",BA170=""),"",IF(BB170="",MAX($BA$4:$BA$503)-BA170+1-COUNTIF($BA$4:BA170,BA170)/1000,INDEX($BD$4:$BD$503,BC170,1)-COUNTIF($BA$4:BA170,BA170)/1000000))</f>
        <v/>
      </c>
      <c r="BE170" s="181" t="str">
        <f t="shared" si="281"/>
        <v/>
      </c>
      <c r="BF170" s="181" t="str">
        <f>IFERROR(IF(BB170="",BD170-BE170*100,INDEX($BF$4:$BF$503,BC170,1)-COUNTIF($BA$4:BA170,BA170)/1000000),"")</f>
        <v/>
      </c>
      <c r="BG170" s="179" t="str">
        <f t="shared" si="282"/>
        <v/>
      </c>
      <c r="BI170" s="120" t="str">
        <f t="shared" si="288"/>
        <v/>
      </c>
      <c r="BJ170" s="121" t="str">
        <f t="shared" si="289"/>
        <v/>
      </c>
      <c r="BK170" s="122" t="str">
        <f t="shared" si="290"/>
        <v/>
      </c>
      <c r="BL170" s="122" t="str">
        <f t="shared" si="291"/>
        <v/>
      </c>
      <c r="BM170" s="122" t="str">
        <f t="shared" si="292"/>
        <v/>
      </c>
      <c r="BN170" s="122" t="str">
        <f t="shared" si="293"/>
        <v/>
      </c>
      <c r="BO170" s="122" t="str">
        <f t="shared" si="294"/>
        <v/>
      </c>
      <c r="BP170" s="123" t="str">
        <f t="shared" si="295"/>
        <v/>
      </c>
      <c r="BQ170" s="122" t="str">
        <f t="shared" si="296"/>
        <v/>
      </c>
      <c r="BR170" s="123" t="str">
        <f t="shared" si="297"/>
        <v/>
      </c>
      <c r="BS170" s="123" t="str">
        <f t="shared" si="298"/>
        <v/>
      </c>
      <c r="BU170" s="198" t="str">
        <f t="shared" si="283"/>
        <v>xxx</v>
      </c>
      <c r="BV170" s="193"/>
      <c r="BW170" s="193"/>
      <c r="BX170" s="193"/>
      <c r="BY170" s="193"/>
      <c r="BZ170" s="193"/>
      <c r="CA170" s="193"/>
      <c r="CB170" s="193"/>
      <c r="CC170" s="194"/>
      <c r="CD170" s="194"/>
      <c r="CE170" s="193"/>
      <c r="CF170" s="201">
        <f>IFERROR(IF(ISNUMBER(BV170), IF(ISNUMBER(MATCH(BV170,$BV$4:BV169,0)),INDEX($CF$4:CF169, MATCH(BV170,$BV$4:BV169,0),1),IF(AND(BR170="",INDEX($BR$4:$BR$503,BV170,1)=""),
IF(INDEX($BL$4:$BL$503,BV170,1)="",0,IFERROR(IF(INDEX($BR$4:$BR$503,BW170,1)="es",COUNTIF($BV$4:$BV$503,BW170),0),0)+IF(ISNUMBER(BV170),SUMIFS($CH$4:$CH$503,$BV$4:$BV$503,"&lt;&gt;"&amp;BV170,$BW$4:$BW$503,BV170),0)),0)),0),0)</f>
        <v>0</v>
      </c>
      <c r="CG170" s="193"/>
      <c r="CH170" s="193"/>
      <c r="CI170" s="193"/>
      <c r="CJ170" s="193"/>
      <c r="CK170" s="201">
        <f t="shared" si="242"/>
        <v>1</v>
      </c>
      <c r="CL170" s="193"/>
      <c r="CM170" s="193"/>
      <c r="CN170" s="193"/>
      <c r="CO170" s="193"/>
      <c r="CP170" s="193"/>
      <c r="CQ170" s="193"/>
      <c r="CR170" s="193"/>
      <c r="CT170" s="193"/>
      <c r="CU170" s="193"/>
      <c r="CV170" s="193"/>
      <c r="CW170" s="208"/>
      <c r="CX170" s="208"/>
      <c r="CY170" s="208"/>
      <c r="CZ170" s="208"/>
      <c r="DA170" s="193"/>
      <c r="DC170" s="133" t="str">
        <f>IF(MAX($DC$3:DC169)&lt;$I$2,MAX($DC$3:DC169)+1,"")</f>
        <v/>
      </c>
      <c r="DD170" s="131" t="str">
        <f t="shared" si="284"/>
        <v/>
      </c>
      <c r="DE170" s="131" t="str">
        <f t="shared" si="285"/>
        <v/>
      </c>
      <c r="DF170" s="134" t="str">
        <f t="shared" si="286"/>
        <v/>
      </c>
      <c r="DG170" s="132" t="str">
        <f t="shared" si="287"/>
        <v/>
      </c>
      <c r="DL170" s="107" t="str">
        <f>IF(DM170&lt;&gt;"",MAX($DL$3:DL169)+1,"")</f>
        <v/>
      </c>
      <c r="DM170" s="107" t="str">
        <f>IF(OR(INDEX(Photos!$B$3:$B$502,ROW(DM170)-ROW($DM$3),1)="", ISNUMBER(MATCH(INDEX(Photos!$B$3:$B$502,ROW(DM170)-ROW($DM$3),1),$BJ$4:$BJ$503,0))),"",INDEX(Photos!$B$3:$B$502,ROW(DM170)-ROW($DM$3),1) )</f>
        <v/>
      </c>
      <c r="DN170" s="107" t="str">
        <f t="shared" si="240"/>
        <v/>
      </c>
      <c r="DS170" s="112"/>
      <c r="DT170" s="112"/>
      <c r="DU170" s="111"/>
      <c r="DV170" s="111"/>
      <c r="DW170" s="145"/>
      <c r="DX170" s="111"/>
      <c r="DY170" s="111"/>
      <c r="DZ170" s="111"/>
      <c r="EA170" s="111"/>
      <c r="EB170" s="111"/>
    </row>
    <row r="171" spans="2:132" x14ac:dyDescent="0.25">
      <c r="B171" s="117" t="str">
        <f>IF(P171&lt;&gt;"",MAX(B$3:$B170)+1,"")</f>
        <v/>
      </c>
      <c r="C171" s="141" t="str">
        <f>IF(D171&lt;&gt;"",MAX(C$3:$C170)+1,"")</f>
        <v/>
      </c>
      <c r="D171" s="115" t="str">
        <f>IF(LEN(Q171)&gt;1,IF(ISNUMBER(MATCH(Q171&amp;" ─ "&amp;P171, $D$2:D170,0)),"",P171&amp;" ─ "&amp;Q171),"")</f>
        <v/>
      </c>
      <c r="E171" s="117" t="str">
        <f>IF(F171&lt;&gt;"",MAX($E$3:E170)+1,"")</f>
        <v/>
      </c>
      <c r="F171" s="116" t="str">
        <f>IF(LEN(T171)&gt;1,IF(ISNUMBER(MATCH(T171&amp;" ─ "&amp;P171, $F$2:F170,0)),"",P171&amp;" ─ "&amp;T171),"")</f>
        <v/>
      </c>
      <c r="G171" s="93">
        <v>168</v>
      </c>
      <c r="H171" s="118" t="str">
        <f t="shared" si="299"/>
        <v/>
      </c>
      <c r="I171" s="119" t="str">
        <f>IF(ISNUMBER(SEARCH("─",H171,1)),MAX($I$3:I170)+1,"")</f>
        <v/>
      </c>
      <c r="M171" s="192" t="str">
        <f t="shared" si="243"/>
        <v/>
      </c>
      <c r="N171" s="142" t="str">
        <f t="shared" si="244"/>
        <v/>
      </c>
      <c r="O171" s="102" t="str">
        <f>IF(P171="","",MAX($O$3:O170)+1)</f>
        <v/>
      </c>
      <c r="P171" s="103" t="str">
        <f>IF(LEN(INDEX(Dashboard!B$6:B$505,ROW(P171)-ROW(P$3),1))&lt;=1,"",TRIM(INDEX(Dashboard!B$6:B$505,ROW(P171)-ROW(P$3),1)))</f>
        <v/>
      </c>
      <c r="Q171" s="104" t="str">
        <f t="shared" si="245"/>
        <v/>
      </c>
      <c r="R171" s="104" t="str">
        <f>IF(LEN(INDEX(Dashboard!D$6:D$505,ROW(R171)-ROW(R$3),1))&lt;=1,"",INDEX(Dashboard!D$6:D$505,ROW(R171)-ROW(R$3),1))</f>
        <v/>
      </c>
      <c r="S171" s="104" t="str">
        <f>IF(LEN(INDEX(Dashboard!E$6:E$505,ROW(S171)-ROW(S$3),1))&lt;=1,"",INDEX(Dashboard!E$6:E$505,ROW(S171)-ROW(S$3),1))</f>
        <v/>
      </c>
      <c r="T171" s="104" t="str">
        <f t="shared" si="246"/>
        <v/>
      </c>
      <c r="U171" s="104" t="str">
        <f t="shared" si="247"/>
        <v/>
      </c>
      <c r="V171" s="104" t="str">
        <f t="shared" si="248"/>
        <v/>
      </c>
      <c r="W171" s="106" t="str">
        <f t="shared" si="241"/>
        <v/>
      </c>
      <c r="X171" s="106" t="str">
        <f t="shared" si="249"/>
        <v/>
      </c>
      <c r="Y171" s="106" t="str">
        <f t="shared" si="250"/>
        <v/>
      </c>
      <c r="Z171" s="106" t="str">
        <f t="shared" si="251"/>
        <v/>
      </c>
      <c r="AA171" s="106" t="str">
        <f t="shared" si="252"/>
        <v/>
      </c>
      <c r="AB171" s="106" t="str">
        <f t="shared" si="253"/>
        <v/>
      </c>
      <c r="AC171" s="106" t="str">
        <f t="shared" si="254"/>
        <v/>
      </c>
      <c r="AD171" s="106" t="str">
        <f t="shared" si="255"/>
        <v/>
      </c>
      <c r="AE171" s="106" t="str">
        <f t="shared" si="256"/>
        <v/>
      </c>
      <c r="AF171" s="106" t="str">
        <f t="shared" si="257"/>
        <v/>
      </c>
      <c r="AG171" s="106" t="str">
        <f t="shared" si="258"/>
        <v/>
      </c>
      <c r="AH171" s="106" t="str">
        <f t="shared" si="259"/>
        <v/>
      </c>
      <c r="AI171" s="106" t="str">
        <f t="shared" si="260"/>
        <v/>
      </c>
      <c r="AJ171" s="106" t="str">
        <f t="shared" si="261"/>
        <v/>
      </c>
      <c r="AK171" s="106" t="str">
        <f t="shared" si="262"/>
        <v/>
      </c>
      <c r="AL171" s="106" t="str">
        <f t="shared" si="263"/>
        <v/>
      </c>
      <c r="AM171" s="106" t="str">
        <f t="shared" si="264"/>
        <v/>
      </c>
      <c r="AN171" s="106" t="str">
        <f t="shared" si="265"/>
        <v/>
      </c>
      <c r="AO171" s="106" t="str">
        <f t="shared" si="266"/>
        <v/>
      </c>
      <c r="AP171" s="106" t="str">
        <f t="shared" si="267"/>
        <v/>
      </c>
      <c r="AQ171" s="106" t="str">
        <f t="shared" si="268"/>
        <v/>
      </c>
      <c r="AR171" s="106" t="str">
        <f t="shared" si="269"/>
        <v/>
      </c>
      <c r="AS171" s="106" t="str">
        <f t="shared" si="270"/>
        <v/>
      </c>
      <c r="AT171" s="106" t="str">
        <f t="shared" si="271"/>
        <v/>
      </c>
      <c r="AU171" s="106" t="str">
        <f t="shared" si="272"/>
        <v/>
      </c>
      <c r="AV171" s="106" t="str">
        <f t="shared" si="273"/>
        <v/>
      </c>
      <c r="AW171" s="106" t="str">
        <f t="shared" si="274"/>
        <v/>
      </c>
      <c r="AX171" s="106" t="str">
        <f t="shared" si="275"/>
        <v/>
      </c>
      <c r="AY171" s="106" t="str">
        <f t="shared" si="276"/>
        <v/>
      </c>
      <c r="AZ171" s="106" t="str">
        <f t="shared" si="277"/>
        <v/>
      </c>
      <c r="BA171" s="106" t="str">
        <f t="shared" si="278"/>
        <v/>
      </c>
      <c r="BB171" s="106" t="str">
        <f t="shared" si="279"/>
        <v/>
      </c>
      <c r="BC171" s="106" t="str">
        <f t="shared" si="280"/>
        <v/>
      </c>
      <c r="BD171" s="180" t="str">
        <f>IF(OR(P171="",BA171=""),"",IF(BB171="",MAX($BA$4:$BA$503)-BA171+1-COUNTIF($BA$4:BA171,BA171)/1000,INDEX($BD$4:$BD$503,BC171,1)-COUNTIF($BA$4:BA171,BA171)/1000000))</f>
        <v/>
      </c>
      <c r="BE171" s="181" t="str">
        <f t="shared" si="281"/>
        <v/>
      </c>
      <c r="BF171" s="181" t="str">
        <f>IFERROR(IF(BB171="",BD171-BE171*100,INDEX($BF$4:$BF$503,BC171,1)-COUNTIF($BA$4:BA171,BA171)/1000000),"")</f>
        <v/>
      </c>
      <c r="BG171" s="179" t="str">
        <f t="shared" si="282"/>
        <v/>
      </c>
      <c r="BI171" s="120" t="str">
        <f t="shared" si="288"/>
        <v/>
      </c>
      <c r="BJ171" s="121" t="str">
        <f t="shared" si="289"/>
        <v/>
      </c>
      <c r="BK171" s="122" t="str">
        <f t="shared" si="290"/>
        <v/>
      </c>
      <c r="BL171" s="122" t="str">
        <f t="shared" si="291"/>
        <v/>
      </c>
      <c r="BM171" s="122" t="str">
        <f t="shared" si="292"/>
        <v/>
      </c>
      <c r="BN171" s="122" t="str">
        <f t="shared" si="293"/>
        <v/>
      </c>
      <c r="BO171" s="122" t="str">
        <f t="shared" si="294"/>
        <v/>
      </c>
      <c r="BP171" s="123" t="str">
        <f t="shared" si="295"/>
        <v/>
      </c>
      <c r="BQ171" s="122" t="str">
        <f t="shared" si="296"/>
        <v/>
      </c>
      <c r="BR171" s="123" t="str">
        <f t="shared" si="297"/>
        <v/>
      </c>
      <c r="BS171" s="123" t="str">
        <f t="shared" si="298"/>
        <v/>
      </c>
      <c r="BU171" s="198" t="str">
        <f t="shared" si="283"/>
        <v>xxx</v>
      </c>
      <c r="BV171" s="193"/>
      <c r="BW171" s="193"/>
      <c r="BX171" s="193"/>
      <c r="BY171" s="193"/>
      <c r="BZ171" s="193"/>
      <c r="CA171" s="193"/>
      <c r="CB171" s="193"/>
      <c r="CC171" s="194"/>
      <c r="CD171" s="194"/>
      <c r="CE171" s="193"/>
      <c r="CF171" s="201">
        <f>IFERROR(IF(ISNUMBER(BV171), IF(ISNUMBER(MATCH(BV171,$BV$4:BV170,0)),INDEX($CF$4:CF170, MATCH(BV171,$BV$4:BV170,0),1),IF(AND(BR171="",INDEX($BR$4:$BR$503,BV171,1)=""),
IF(INDEX($BL$4:$BL$503,BV171,1)="",0,IFERROR(IF(INDEX($BR$4:$BR$503,BW171,1)="es",COUNTIF($BV$4:$BV$503,BW171),0),0)+IF(ISNUMBER(BV171),SUMIFS($CH$4:$CH$503,$BV$4:$BV$503,"&lt;&gt;"&amp;BV171,$BW$4:$BW$503,BV171),0)),0)),0),0)</f>
        <v>0</v>
      </c>
      <c r="CG171" s="193"/>
      <c r="CH171" s="193"/>
      <c r="CI171" s="193"/>
      <c r="CJ171" s="193"/>
      <c r="CK171" s="201">
        <f t="shared" si="242"/>
        <v>1</v>
      </c>
      <c r="CL171" s="193"/>
      <c r="CM171" s="193"/>
      <c r="CN171" s="193"/>
      <c r="CO171" s="193"/>
      <c r="CP171" s="193"/>
      <c r="CQ171" s="193"/>
      <c r="CR171" s="193"/>
      <c r="CT171" s="193"/>
      <c r="CU171" s="193"/>
      <c r="CV171" s="193"/>
      <c r="CW171" s="208"/>
      <c r="CX171" s="208"/>
      <c r="CY171" s="208"/>
      <c r="CZ171" s="208"/>
      <c r="DA171" s="193"/>
      <c r="DC171" s="133" t="str">
        <f>IF(MAX($DC$3:DC170)&lt;$I$2,MAX($DC$3:DC170)+1,"")</f>
        <v/>
      </c>
      <c r="DD171" s="131" t="str">
        <f t="shared" si="284"/>
        <v/>
      </c>
      <c r="DE171" s="131" t="str">
        <f t="shared" si="285"/>
        <v/>
      </c>
      <c r="DF171" s="134" t="str">
        <f t="shared" si="286"/>
        <v/>
      </c>
      <c r="DG171" s="132" t="str">
        <f t="shared" si="287"/>
        <v/>
      </c>
      <c r="DL171" s="107" t="str">
        <f>IF(DM171&lt;&gt;"",MAX($DL$3:DL170)+1,"")</f>
        <v/>
      </c>
      <c r="DM171" s="107" t="str">
        <f>IF(OR(INDEX(Photos!$B$3:$B$502,ROW(DM171)-ROW($DM$3),1)="", ISNUMBER(MATCH(INDEX(Photos!$B$3:$B$502,ROW(DM171)-ROW($DM$3),1),$BJ$4:$BJ$503,0))),"",INDEX(Photos!$B$3:$B$502,ROW(DM171)-ROW($DM$3),1) )</f>
        <v/>
      </c>
      <c r="DN171" s="107" t="str">
        <f t="shared" si="240"/>
        <v/>
      </c>
      <c r="DS171" s="112"/>
      <c r="DT171" s="112"/>
      <c r="DU171" s="111"/>
      <c r="DV171" s="111"/>
      <c r="DW171" s="145"/>
      <c r="DX171" s="111"/>
      <c r="DY171" s="111"/>
      <c r="DZ171" s="111"/>
      <c r="EA171" s="111"/>
      <c r="EB171" s="111"/>
    </row>
    <row r="172" spans="2:132" x14ac:dyDescent="0.25">
      <c r="B172" s="117" t="str">
        <f>IF(P172&lt;&gt;"",MAX(B$3:$B171)+1,"")</f>
        <v/>
      </c>
      <c r="C172" s="141" t="str">
        <f>IF(D172&lt;&gt;"",MAX(C$3:$C171)+1,"")</f>
        <v/>
      </c>
      <c r="D172" s="115" t="str">
        <f>IF(LEN(Q172)&gt;1,IF(ISNUMBER(MATCH(Q172&amp;" ─ "&amp;P172, $D$2:D171,0)),"",P172&amp;" ─ "&amp;Q172),"")</f>
        <v/>
      </c>
      <c r="E172" s="117" t="str">
        <f>IF(F172&lt;&gt;"",MAX($E$3:E171)+1,"")</f>
        <v/>
      </c>
      <c r="F172" s="116" t="str">
        <f>IF(LEN(T172)&gt;1,IF(ISNUMBER(MATCH(T172&amp;" ─ "&amp;P172, $F$2:F171,0)),"",P172&amp;" ─ "&amp;T172),"")</f>
        <v/>
      </c>
      <c r="G172" s="93">
        <v>169</v>
      </c>
      <c r="H172" s="118" t="str">
        <f t="shared" si="299"/>
        <v/>
      </c>
      <c r="I172" s="119" t="str">
        <f>IF(ISNUMBER(SEARCH("─",H172,1)),MAX($I$3:I171)+1,"")</f>
        <v/>
      </c>
      <c r="M172" s="192" t="str">
        <f t="shared" si="243"/>
        <v/>
      </c>
      <c r="N172" s="142" t="str">
        <f t="shared" si="244"/>
        <v/>
      </c>
      <c r="O172" s="102" t="str">
        <f>IF(P172="","",MAX($O$3:O171)+1)</f>
        <v/>
      </c>
      <c r="P172" s="103" t="str">
        <f>IF(LEN(INDEX(Dashboard!B$6:B$505,ROW(P172)-ROW(P$3),1))&lt;=1,"",TRIM(INDEX(Dashboard!B$6:B$505,ROW(P172)-ROW(P$3),1)))</f>
        <v/>
      </c>
      <c r="Q172" s="104" t="str">
        <f t="shared" si="245"/>
        <v/>
      </c>
      <c r="R172" s="104" t="str">
        <f>IF(LEN(INDEX(Dashboard!D$6:D$505,ROW(R172)-ROW(R$3),1))&lt;=1,"",INDEX(Dashboard!D$6:D$505,ROW(R172)-ROW(R$3),1))</f>
        <v/>
      </c>
      <c r="S172" s="104" t="str">
        <f>IF(LEN(INDEX(Dashboard!E$6:E$505,ROW(S172)-ROW(S$3),1))&lt;=1,"",INDEX(Dashboard!E$6:E$505,ROW(S172)-ROW(S$3),1))</f>
        <v/>
      </c>
      <c r="T172" s="104" t="str">
        <f t="shared" si="246"/>
        <v/>
      </c>
      <c r="U172" s="104" t="str">
        <f t="shared" si="247"/>
        <v/>
      </c>
      <c r="V172" s="104" t="str">
        <f t="shared" si="248"/>
        <v/>
      </c>
      <c r="W172" s="106" t="str">
        <f t="shared" si="241"/>
        <v/>
      </c>
      <c r="X172" s="106" t="str">
        <f t="shared" si="249"/>
        <v/>
      </c>
      <c r="Y172" s="106" t="str">
        <f t="shared" si="250"/>
        <v/>
      </c>
      <c r="Z172" s="106" t="str">
        <f t="shared" si="251"/>
        <v/>
      </c>
      <c r="AA172" s="106" t="str">
        <f t="shared" si="252"/>
        <v/>
      </c>
      <c r="AB172" s="106" t="str">
        <f t="shared" si="253"/>
        <v/>
      </c>
      <c r="AC172" s="106" t="str">
        <f t="shared" si="254"/>
        <v/>
      </c>
      <c r="AD172" s="106" t="str">
        <f t="shared" si="255"/>
        <v/>
      </c>
      <c r="AE172" s="106" t="str">
        <f t="shared" si="256"/>
        <v/>
      </c>
      <c r="AF172" s="106" t="str">
        <f t="shared" si="257"/>
        <v/>
      </c>
      <c r="AG172" s="106" t="str">
        <f t="shared" si="258"/>
        <v/>
      </c>
      <c r="AH172" s="106" t="str">
        <f t="shared" si="259"/>
        <v/>
      </c>
      <c r="AI172" s="106" t="str">
        <f t="shared" si="260"/>
        <v/>
      </c>
      <c r="AJ172" s="106" t="str">
        <f t="shared" si="261"/>
        <v/>
      </c>
      <c r="AK172" s="106" t="str">
        <f t="shared" si="262"/>
        <v/>
      </c>
      <c r="AL172" s="106" t="str">
        <f t="shared" si="263"/>
        <v/>
      </c>
      <c r="AM172" s="106" t="str">
        <f t="shared" si="264"/>
        <v/>
      </c>
      <c r="AN172" s="106" t="str">
        <f t="shared" si="265"/>
        <v/>
      </c>
      <c r="AO172" s="106" t="str">
        <f t="shared" si="266"/>
        <v/>
      </c>
      <c r="AP172" s="106" t="str">
        <f t="shared" si="267"/>
        <v/>
      </c>
      <c r="AQ172" s="106" t="str">
        <f t="shared" si="268"/>
        <v/>
      </c>
      <c r="AR172" s="106" t="str">
        <f t="shared" si="269"/>
        <v/>
      </c>
      <c r="AS172" s="106" t="str">
        <f t="shared" si="270"/>
        <v/>
      </c>
      <c r="AT172" s="106" t="str">
        <f t="shared" si="271"/>
        <v/>
      </c>
      <c r="AU172" s="106" t="str">
        <f t="shared" si="272"/>
        <v/>
      </c>
      <c r="AV172" s="106" t="str">
        <f t="shared" si="273"/>
        <v/>
      </c>
      <c r="AW172" s="106" t="str">
        <f t="shared" si="274"/>
        <v/>
      </c>
      <c r="AX172" s="106" t="str">
        <f t="shared" si="275"/>
        <v/>
      </c>
      <c r="AY172" s="106" t="str">
        <f t="shared" si="276"/>
        <v/>
      </c>
      <c r="AZ172" s="106" t="str">
        <f t="shared" si="277"/>
        <v/>
      </c>
      <c r="BA172" s="106" t="str">
        <f t="shared" si="278"/>
        <v/>
      </c>
      <c r="BB172" s="106" t="str">
        <f t="shared" si="279"/>
        <v/>
      </c>
      <c r="BC172" s="106" t="str">
        <f t="shared" si="280"/>
        <v/>
      </c>
      <c r="BD172" s="180" t="str">
        <f>IF(OR(P172="",BA172=""),"",IF(BB172="",MAX($BA$4:$BA$503)-BA172+1-COUNTIF($BA$4:BA172,BA172)/1000,INDEX($BD$4:$BD$503,BC172,1)-COUNTIF($BA$4:BA172,BA172)/1000000))</f>
        <v/>
      </c>
      <c r="BE172" s="181" t="str">
        <f t="shared" si="281"/>
        <v/>
      </c>
      <c r="BF172" s="181" t="str">
        <f>IFERROR(IF(BB172="",BD172-BE172*100,INDEX($BF$4:$BF$503,BC172,1)-COUNTIF($BA$4:BA172,BA172)/1000000),"")</f>
        <v/>
      </c>
      <c r="BG172" s="179" t="str">
        <f t="shared" si="282"/>
        <v/>
      </c>
      <c r="BI172" s="120" t="str">
        <f t="shared" si="288"/>
        <v/>
      </c>
      <c r="BJ172" s="121" t="str">
        <f t="shared" si="289"/>
        <v/>
      </c>
      <c r="BK172" s="122" t="str">
        <f t="shared" si="290"/>
        <v/>
      </c>
      <c r="BL172" s="122" t="str">
        <f t="shared" si="291"/>
        <v/>
      </c>
      <c r="BM172" s="122" t="str">
        <f t="shared" si="292"/>
        <v/>
      </c>
      <c r="BN172" s="122" t="str">
        <f t="shared" si="293"/>
        <v/>
      </c>
      <c r="BO172" s="122" t="str">
        <f t="shared" si="294"/>
        <v/>
      </c>
      <c r="BP172" s="123" t="str">
        <f t="shared" si="295"/>
        <v/>
      </c>
      <c r="BQ172" s="122" t="str">
        <f t="shared" si="296"/>
        <v/>
      </c>
      <c r="BR172" s="123" t="str">
        <f t="shared" si="297"/>
        <v/>
      </c>
      <c r="BS172" s="123" t="str">
        <f t="shared" si="298"/>
        <v/>
      </c>
      <c r="BU172" s="198" t="str">
        <f t="shared" si="283"/>
        <v>xxx</v>
      </c>
      <c r="BV172" s="193"/>
      <c r="BW172" s="193"/>
      <c r="BX172" s="193"/>
      <c r="BY172" s="193"/>
      <c r="BZ172" s="193"/>
      <c r="CA172" s="193"/>
      <c r="CB172" s="193"/>
      <c r="CC172" s="194"/>
      <c r="CD172" s="194"/>
      <c r="CE172" s="193"/>
      <c r="CF172" s="201">
        <f>IFERROR(IF(ISNUMBER(BV172), IF(ISNUMBER(MATCH(BV172,$BV$4:BV171,0)),INDEX($CF$4:CF171, MATCH(BV172,$BV$4:BV171,0),1),IF(AND(BR172="",INDEX($BR$4:$BR$503,BV172,1)=""),
IF(INDEX($BL$4:$BL$503,BV172,1)="",0,IFERROR(IF(INDEX($BR$4:$BR$503,BW172,1)="es",COUNTIF($BV$4:$BV$503,BW172),0),0)+IF(ISNUMBER(BV172),SUMIFS($CH$4:$CH$503,$BV$4:$BV$503,"&lt;&gt;"&amp;BV172,$BW$4:$BW$503,BV172),0)),0)),0),0)</f>
        <v>0</v>
      </c>
      <c r="CG172" s="193"/>
      <c r="CH172" s="193"/>
      <c r="CI172" s="193"/>
      <c r="CJ172" s="193"/>
      <c r="CK172" s="201">
        <f t="shared" si="242"/>
        <v>1</v>
      </c>
      <c r="CL172" s="193"/>
      <c r="CM172" s="193"/>
      <c r="CN172" s="193"/>
      <c r="CO172" s="193"/>
      <c r="CP172" s="193"/>
      <c r="CQ172" s="193"/>
      <c r="CR172" s="193"/>
      <c r="CT172" s="193"/>
      <c r="CU172" s="193"/>
      <c r="CV172" s="193"/>
      <c r="CW172" s="208"/>
      <c r="CX172" s="208"/>
      <c r="CY172" s="208"/>
      <c r="CZ172" s="208"/>
      <c r="DA172" s="193"/>
      <c r="DC172" s="133" t="str">
        <f>IF(MAX($DC$3:DC171)&lt;$I$2,MAX($DC$3:DC171)+1,"")</f>
        <v/>
      </c>
      <c r="DD172" s="131" t="str">
        <f t="shared" si="284"/>
        <v/>
      </c>
      <c r="DE172" s="131" t="str">
        <f t="shared" si="285"/>
        <v/>
      </c>
      <c r="DF172" s="134" t="str">
        <f t="shared" si="286"/>
        <v/>
      </c>
      <c r="DG172" s="132" t="str">
        <f t="shared" si="287"/>
        <v/>
      </c>
      <c r="DL172" s="107" t="str">
        <f>IF(DM172&lt;&gt;"",MAX($DL$3:DL171)+1,"")</f>
        <v/>
      </c>
      <c r="DM172" s="107" t="str">
        <f>IF(OR(INDEX(Photos!$B$3:$B$502,ROW(DM172)-ROW($DM$3),1)="", ISNUMBER(MATCH(INDEX(Photos!$B$3:$B$502,ROW(DM172)-ROW($DM$3),1),$BJ$4:$BJ$503,0))),"",INDEX(Photos!$B$3:$B$502,ROW(DM172)-ROW($DM$3),1) )</f>
        <v/>
      </c>
      <c r="DN172" s="107" t="str">
        <f t="shared" si="240"/>
        <v/>
      </c>
      <c r="DS172" s="112"/>
      <c r="DT172" s="112"/>
      <c r="DU172" s="111"/>
      <c r="DV172" s="111"/>
      <c r="DW172" s="145"/>
      <c r="DX172" s="111"/>
      <c r="DY172" s="111"/>
      <c r="DZ172" s="111"/>
      <c r="EA172" s="111"/>
      <c r="EB172" s="111"/>
    </row>
    <row r="173" spans="2:132" x14ac:dyDescent="0.25">
      <c r="B173" s="117" t="str">
        <f>IF(P173&lt;&gt;"",MAX(B$3:$B172)+1,"")</f>
        <v/>
      </c>
      <c r="C173" s="141" t="str">
        <f>IF(D173&lt;&gt;"",MAX(C$3:$C172)+1,"")</f>
        <v/>
      </c>
      <c r="D173" s="115" t="str">
        <f>IF(LEN(Q173)&gt;1,IF(ISNUMBER(MATCH(Q173&amp;" ─ "&amp;P173, $D$2:D172,0)),"",P173&amp;" ─ "&amp;Q173),"")</f>
        <v/>
      </c>
      <c r="E173" s="117" t="str">
        <f>IF(F173&lt;&gt;"",MAX($E$3:E172)+1,"")</f>
        <v/>
      </c>
      <c r="F173" s="116" t="str">
        <f>IF(LEN(T173)&gt;1,IF(ISNUMBER(MATCH(T173&amp;" ─ "&amp;P173, $F$2:F172,0)),"",P173&amp;" ─ "&amp;T173),"")</f>
        <v/>
      </c>
      <c r="G173" s="93">
        <v>170</v>
      </c>
      <c r="H173" s="118" t="str">
        <f t="shared" si="299"/>
        <v/>
      </c>
      <c r="I173" s="119" t="str">
        <f>IF(ISNUMBER(SEARCH("─",H173,1)),MAX($I$3:I172)+1,"")</f>
        <v/>
      </c>
      <c r="M173" s="192" t="str">
        <f t="shared" si="243"/>
        <v/>
      </c>
      <c r="N173" s="142" t="str">
        <f t="shared" si="244"/>
        <v/>
      </c>
      <c r="O173" s="102" t="str">
        <f>IF(P173="","",MAX($O$3:O172)+1)</f>
        <v/>
      </c>
      <c r="P173" s="103" t="str">
        <f>IF(LEN(INDEX(Dashboard!B$6:B$505,ROW(P173)-ROW(P$3),1))&lt;=1,"",TRIM(INDEX(Dashboard!B$6:B$505,ROW(P173)-ROW(P$3),1)))</f>
        <v/>
      </c>
      <c r="Q173" s="104" t="str">
        <f t="shared" si="245"/>
        <v/>
      </c>
      <c r="R173" s="104" t="str">
        <f>IF(LEN(INDEX(Dashboard!D$6:D$505,ROW(R173)-ROW(R$3),1))&lt;=1,"",INDEX(Dashboard!D$6:D$505,ROW(R173)-ROW(R$3),1))</f>
        <v/>
      </c>
      <c r="S173" s="104" t="str">
        <f>IF(LEN(INDEX(Dashboard!E$6:E$505,ROW(S173)-ROW(S$3),1))&lt;=1,"",INDEX(Dashboard!E$6:E$505,ROW(S173)-ROW(S$3),1))</f>
        <v/>
      </c>
      <c r="T173" s="104" t="str">
        <f t="shared" si="246"/>
        <v/>
      </c>
      <c r="U173" s="104" t="str">
        <f t="shared" si="247"/>
        <v/>
      </c>
      <c r="V173" s="104" t="str">
        <f t="shared" si="248"/>
        <v/>
      </c>
      <c r="W173" s="106" t="str">
        <f t="shared" si="241"/>
        <v/>
      </c>
      <c r="X173" s="106" t="str">
        <f t="shared" si="249"/>
        <v/>
      </c>
      <c r="Y173" s="106" t="str">
        <f t="shared" si="250"/>
        <v/>
      </c>
      <c r="Z173" s="106" t="str">
        <f t="shared" si="251"/>
        <v/>
      </c>
      <c r="AA173" s="106" t="str">
        <f t="shared" si="252"/>
        <v/>
      </c>
      <c r="AB173" s="106" t="str">
        <f t="shared" si="253"/>
        <v/>
      </c>
      <c r="AC173" s="106" t="str">
        <f t="shared" si="254"/>
        <v/>
      </c>
      <c r="AD173" s="106" t="str">
        <f t="shared" si="255"/>
        <v/>
      </c>
      <c r="AE173" s="106" t="str">
        <f t="shared" si="256"/>
        <v/>
      </c>
      <c r="AF173" s="106" t="str">
        <f t="shared" si="257"/>
        <v/>
      </c>
      <c r="AG173" s="106" t="str">
        <f t="shared" si="258"/>
        <v/>
      </c>
      <c r="AH173" s="106" t="str">
        <f t="shared" si="259"/>
        <v/>
      </c>
      <c r="AI173" s="106" t="str">
        <f t="shared" si="260"/>
        <v/>
      </c>
      <c r="AJ173" s="106" t="str">
        <f t="shared" si="261"/>
        <v/>
      </c>
      <c r="AK173" s="106" t="str">
        <f t="shared" si="262"/>
        <v/>
      </c>
      <c r="AL173" s="106" t="str">
        <f t="shared" si="263"/>
        <v/>
      </c>
      <c r="AM173" s="106" t="str">
        <f t="shared" si="264"/>
        <v/>
      </c>
      <c r="AN173" s="106" t="str">
        <f t="shared" si="265"/>
        <v/>
      </c>
      <c r="AO173" s="106" t="str">
        <f t="shared" si="266"/>
        <v/>
      </c>
      <c r="AP173" s="106" t="str">
        <f t="shared" si="267"/>
        <v/>
      </c>
      <c r="AQ173" s="106" t="str">
        <f t="shared" si="268"/>
        <v/>
      </c>
      <c r="AR173" s="106" t="str">
        <f t="shared" si="269"/>
        <v/>
      </c>
      <c r="AS173" s="106" t="str">
        <f t="shared" si="270"/>
        <v/>
      </c>
      <c r="AT173" s="106" t="str">
        <f t="shared" si="271"/>
        <v/>
      </c>
      <c r="AU173" s="106" t="str">
        <f t="shared" si="272"/>
        <v/>
      </c>
      <c r="AV173" s="106" t="str">
        <f t="shared" si="273"/>
        <v/>
      </c>
      <c r="AW173" s="106" t="str">
        <f t="shared" si="274"/>
        <v/>
      </c>
      <c r="AX173" s="106" t="str">
        <f t="shared" si="275"/>
        <v/>
      </c>
      <c r="AY173" s="106" t="str">
        <f t="shared" si="276"/>
        <v/>
      </c>
      <c r="AZ173" s="106" t="str">
        <f t="shared" si="277"/>
        <v/>
      </c>
      <c r="BA173" s="106" t="str">
        <f t="shared" si="278"/>
        <v/>
      </c>
      <c r="BB173" s="106" t="str">
        <f t="shared" si="279"/>
        <v/>
      </c>
      <c r="BC173" s="106" t="str">
        <f t="shared" si="280"/>
        <v/>
      </c>
      <c r="BD173" s="180" t="str">
        <f>IF(OR(P173="",BA173=""),"",IF(BB173="",MAX($BA$4:$BA$503)-BA173+1-COUNTIF($BA$4:BA173,BA173)/1000,INDEX($BD$4:$BD$503,BC173,1)-COUNTIF($BA$4:BA173,BA173)/1000000))</f>
        <v/>
      </c>
      <c r="BE173" s="181" t="str">
        <f t="shared" si="281"/>
        <v/>
      </c>
      <c r="BF173" s="181" t="str">
        <f>IFERROR(IF(BB173="",BD173-BE173*100,INDEX($BF$4:$BF$503,BC173,1)-COUNTIF($BA$4:BA173,BA173)/1000000),"")</f>
        <v/>
      </c>
      <c r="BG173" s="179" t="str">
        <f t="shared" si="282"/>
        <v/>
      </c>
      <c r="BI173" s="120" t="str">
        <f t="shared" si="288"/>
        <v/>
      </c>
      <c r="BJ173" s="121" t="str">
        <f t="shared" si="289"/>
        <v/>
      </c>
      <c r="BK173" s="122" t="str">
        <f t="shared" si="290"/>
        <v/>
      </c>
      <c r="BL173" s="122" t="str">
        <f t="shared" si="291"/>
        <v/>
      </c>
      <c r="BM173" s="122" t="str">
        <f t="shared" si="292"/>
        <v/>
      </c>
      <c r="BN173" s="122" t="str">
        <f t="shared" si="293"/>
        <v/>
      </c>
      <c r="BO173" s="122" t="str">
        <f t="shared" si="294"/>
        <v/>
      </c>
      <c r="BP173" s="123" t="str">
        <f t="shared" si="295"/>
        <v/>
      </c>
      <c r="BQ173" s="122" t="str">
        <f t="shared" si="296"/>
        <v/>
      </c>
      <c r="BR173" s="123" t="str">
        <f t="shared" si="297"/>
        <v/>
      </c>
      <c r="BS173" s="123" t="str">
        <f t="shared" si="298"/>
        <v/>
      </c>
      <c r="BU173" s="198" t="str">
        <f t="shared" si="283"/>
        <v>xxx</v>
      </c>
      <c r="BV173" s="193"/>
      <c r="BW173" s="193"/>
      <c r="BX173" s="193"/>
      <c r="BY173" s="193"/>
      <c r="BZ173" s="193"/>
      <c r="CA173" s="193"/>
      <c r="CB173" s="193"/>
      <c r="CC173" s="194"/>
      <c r="CD173" s="194"/>
      <c r="CE173" s="193"/>
      <c r="CF173" s="201">
        <f>IFERROR(IF(ISNUMBER(BV173), IF(ISNUMBER(MATCH(BV173,$BV$4:BV172,0)),INDEX($CF$4:CF172, MATCH(BV173,$BV$4:BV172,0),1),IF(AND(BR173="",INDEX($BR$4:$BR$503,BV173,1)=""),
IF(INDEX($BL$4:$BL$503,BV173,1)="",0,IFERROR(IF(INDEX($BR$4:$BR$503,BW173,1)="es",COUNTIF($BV$4:$BV$503,BW173),0),0)+IF(ISNUMBER(BV173),SUMIFS($CH$4:$CH$503,$BV$4:$BV$503,"&lt;&gt;"&amp;BV173,$BW$4:$BW$503,BV173),0)),0)),0),0)</f>
        <v>0</v>
      </c>
      <c r="CG173" s="193"/>
      <c r="CH173" s="193"/>
      <c r="CI173" s="193"/>
      <c r="CJ173" s="193"/>
      <c r="CK173" s="201">
        <f t="shared" si="242"/>
        <v>1</v>
      </c>
      <c r="CL173" s="193"/>
      <c r="CM173" s="193"/>
      <c r="CN173" s="193"/>
      <c r="CO173" s="193"/>
      <c r="CP173" s="193"/>
      <c r="CQ173" s="193"/>
      <c r="CR173" s="193"/>
      <c r="CT173" s="193"/>
      <c r="CU173" s="193"/>
      <c r="CV173" s="193"/>
      <c r="CW173" s="208"/>
      <c r="CX173" s="208"/>
      <c r="CY173" s="208"/>
      <c r="CZ173" s="208"/>
      <c r="DA173" s="193"/>
      <c r="DC173" s="133" t="str">
        <f>IF(MAX($DC$3:DC172)&lt;$I$2,MAX($DC$3:DC172)+1,"")</f>
        <v/>
      </c>
      <c r="DD173" s="131" t="str">
        <f t="shared" si="284"/>
        <v/>
      </c>
      <c r="DE173" s="131" t="str">
        <f t="shared" si="285"/>
        <v/>
      </c>
      <c r="DF173" s="134" t="str">
        <f t="shared" si="286"/>
        <v/>
      </c>
      <c r="DG173" s="132" t="str">
        <f t="shared" si="287"/>
        <v/>
      </c>
      <c r="DL173" s="107" t="str">
        <f>IF(DM173&lt;&gt;"",MAX($DL$3:DL172)+1,"")</f>
        <v/>
      </c>
      <c r="DM173" s="107" t="str">
        <f>IF(OR(INDEX(Photos!$B$3:$B$502,ROW(DM173)-ROW($DM$3),1)="", ISNUMBER(MATCH(INDEX(Photos!$B$3:$B$502,ROW(DM173)-ROW($DM$3),1),$BJ$4:$BJ$503,0))),"",INDEX(Photos!$B$3:$B$502,ROW(DM173)-ROW($DM$3),1) )</f>
        <v/>
      </c>
      <c r="DN173" s="107" t="str">
        <f t="shared" si="240"/>
        <v/>
      </c>
      <c r="DS173" s="112"/>
      <c r="DT173" s="112"/>
      <c r="DU173" s="111"/>
      <c r="DV173" s="111"/>
      <c r="DW173" s="145"/>
      <c r="DX173" s="111"/>
      <c r="DY173" s="111"/>
      <c r="DZ173" s="111"/>
      <c r="EA173" s="111"/>
      <c r="EB173" s="111"/>
    </row>
    <row r="174" spans="2:132" x14ac:dyDescent="0.25">
      <c r="B174" s="117" t="str">
        <f>IF(P174&lt;&gt;"",MAX(B$3:$B173)+1,"")</f>
        <v/>
      </c>
      <c r="C174" s="141" t="str">
        <f>IF(D174&lt;&gt;"",MAX(C$3:$C173)+1,"")</f>
        <v/>
      </c>
      <c r="D174" s="115" t="str">
        <f>IF(LEN(Q174)&gt;1,IF(ISNUMBER(MATCH(Q174&amp;" ─ "&amp;P174, $D$2:D173,0)),"",P174&amp;" ─ "&amp;Q174),"")</f>
        <v/>
      </c>
      <c r="E174" s="117" t="str">
        <f>IF(F174&lt;&gt;"",MAX($E$3:E173)+1,"")</f>
        <v/>
      </c>
      <c r="F174" s="116" t="str">
        <f>IF(LEN(T174)&gt;1,IF(ISNUMBER(MATCH(T174&amp;" ─ "&amp;P174, $F$2:F173,0)),"",P174&amp;" ─ "&amp;T174),"")</f>
        <v/>
      </c>
      <c r="G174" s="93">
        <v>171</v>
      </c>
      <c r="H174" s="118" t="str">
        <f t="shared" si="299"/>
        <v/>
      </c>
      <c r="I174" s="119" t="str">
        <f>IF(ISNUMBER(SEARCH("─",H174,1)),MAX($I$3:I173)+1,"")</f>
        <v/>
      </c>
      <c r="M174" s="192" t="str">
        <f t="shared" si="243"/>
        <v/>
      </c>
      <c r="N174" s="142" t="str">
        <f t="shared" si="244"/>
        <v/>
      </c>
      <c r="O174" s="102" t="str">
        <f>IF(P174="","",MAX($O$3:O173)+1)</f>
        <v/>
      </c>
      <c r="P174" s="103" t="str">
        <f>IF(LEN(INDEX(Dashboard!B$6:B$505,ROW(P174)-ROW(P$3),1))&lt;=1,"",TRIM(INDEX(Dashboard!B$6:B$505,ROW(P174)-ROW(P$3),1)))</f>
        <v/>
      </c>
      <c r="Q174" s="104" t="str">
        <f t="shared" si="245"/>
        <v/>
      </c>
      <c r="R174" s="104" t="str">
        <f>IF(LEN(INDEX(Dashboard!D$6:D$505,ROW(R174)-ROW(R$3),1))&lt;=1,"",INDEX(Dashboard!D$6:D$505,ROW(R174)-ROW(R$3),1))</f>
        <v/>
      </c>
      <c r="S174" s="104" t="str">
        <f>IF(LEN(INDEX(Dashboard!E$6:E$505,ROW(S174)-ROW(S$3),1))&lt;=1,"",INDEX(Dashboard!E$6:E$505,ROW(S174)-ROW(S$3),1))</f>
        <v/>
      </c>
      <c r="T174" s="104" t="str">
        <f t="shared" si="246"/>
        <v/>
      </c>
      <c r="U174" s="104" t="str">
        <f t="shared" si="247"/>
        <v/>
      </c>
      <c r="V174" s="104" t="str">
        <f t="shared" si="248"/>
        <v/>
      </c>
      <c r="W174" s="106" t="str">
        <f t="shared" si="241"/>
        <v/>
      </c>
      <c r="X174" s="106" t="str">
        <f t="shared" si="249"/>
        <v/>
      </c>
      <c r="Y174" s="106" t="str">
        <f t="shared" si="250"/>
        <v/>
      </c>
      <c r="Z174" s="106" t="str">
        <f t="shared" si="251"/>
        <v/>
      </c>
      <c r="AA174" s="106" t="str">
        <f t="shared" si="252"/>
        <v/>
      </c>
      <c r="AB174" s="106" t="str">
        <f t="shared" si="253"/>
        <v/>
      </c>
      <c r="AC174" s="106" t="str">
        <f t="shared" si="254"/>
        <v/>
      </c>
      <c r="AD174" s="106" t="str">
        <f t="shared" si="255"/>
        <v/>
      </c>
      <c r="AE174" s="106" t="str">
        <f t="shared" si="256"/>
        <v/>
      </c>
      <c r="AF174" s="106" t="str">
        <f t="shared" si="257"/>
        <v/>
      </c>
      <c r="AG174" s="106" t="str">
        <f t="shared" si="258"/>
        <v/>
      </c>
      <c r="AH174" s="106" t="str">
        <f t="shared" si="259"/>
        <v/>
      </c>
      <c r="AI174" s="106" t="str">
        <f t="shared" si="260"/>
        <v/>
      </c>
      <c r="AJ174" s="106" t="str">
        <f t="shared" si="261"/>
        <v/>
      </c>
      <c r="AK174" s="106" t="str">
        <f t="shared" si="262"/>
        <v/>
      </c>
      <c r="AL174" s="106" t="str">
        <f t="shared" si="263"/>
        <v/>
      </c>
      <c r="AM174" s="106" t="str">
        <f t="shared" si="264"/>
        <v/>
      </c>
      <c r="AN174" s="106" t="str">
        <f t="shared" si="265"/>
        <v/>
      </c>
      <c r="AO174" s="106" t="str">
        <f t="shared" si="266"/>
        <v/>
      </c>
      <c r="AP174" s="106" t="str">
        <f t="shared" si="267"/>
        <v/>
      </c>
      <c r="AQ174" s="106" t="str">
        <f t="shared" si="268"/>
        <v/>
      </c>
      <c r="AR174" s="106" t="str">
        <f t="shared" si="269"/>
        <v/>
      </c>
      <c r="AS174" s="106" t="str">
        <f t="shared" si="270"/>
        <v/>
      </c>
      <c r="AT174" s="106" t="str">
        <f t="shared" si="271"/>
        <v/>
      </c>
      <c r="AU174" s="106" t="str">
        <f t="shared" si="272"/>
        <v/>
      </c>
      <c r="AV174" s="106" t="str">
        <f t="shared" si="273"/>
        <v/>
      </c>
      <c r="AW174" s="106" t="str">
        <f t="shared" si="274"/>
        <v/>
      </c>
      <c r="AX174" s="106" t="str">
        <f t="shared" si="275"/>
        <v/>
      </c>
      <c r="AY174" s="106" t="str">
        <f t="shared" si="276"/>
        <v/>
      </c>
      <c r="AZ174" s="106" t="str">
        <f t="shared" si="277"/>
        <v/>
      </c>
      <c r="BA174" s="106" t="str">
        <f t="shared" si="278"/>
        <v/>
      </c>
      <c r="BB174" s="106" t="str">
        <f t="shared" si="279"/>
        <v/>
      </c>
      <c r="BC174" s="106" t="str">
        <f t="shared" si="280"/>
        <v/>
      </c>
      <c r="BD174" s="180" t="str">
        <f>IF(OR(P174="",BA174=""),"",IF(BB174="",MAX($BA$4:$BA$503)-BA174+1-COUNTIF($BA$4:BA174,BA174)/1000,INDEX($BD$4:$BD$503,BC174,1)-COUNTIF($BA$4:BA174,BA174)/1000000))</f>
        <v/>
      </c>
      <c r="BE174" s="181" t="str">
        <f t="shared" si="281"/>
        <v/>
      </c>
      <c r="BF174" s="181" t="str">
        <f>IFERROR(IF(BB174="",BD174-BE174*100,INDEX($BF$4:$BF$503,BC174,1)-COUNTIF($BA$4:BA174,BA174)/1000000),"")</f>
        <v/>
      </c>
      <c r="BG174" s="179" t="str">
        <f t="shared" si="282"/>
        <v/>
      </c>
      <c r="BI174" s="120" t="str">
        <f t="shared" si="288"/>
        <v/>
      </c>
      <c r="BJ174" s="121" t="str">
        <f t="shared" si="289"/>
        <v/>
      </c>
      <c r="BK174" s="122" t="str">
        <f t="shared" si="290"/>
        <v/>
      </c>
      <c r="BL174" s="122" t="str">
        <f t="shared" si="291"/>
        <v/>
      </c>
      <c r="BM174" s="122" t="str">
        <f t="shared" si="292"/>
        <v/>
      </c>
      <c r="BN174" s="122" t="str">
        <f t="shared" si="293"/>
        <v/>
      </c>
      <c r="BO174" s="122" t="str">
        <f t="shared" si="294"/>
        <v/>
      </c>
      <c r="BP174" s="123" t="str">
        <f t="shared" si="295"/>
        <v/>
      </c>
      <c r="BQ174" s="122" t="str">
        <f t="shared" si="296"/>
        <v/>
      </c>
      <c r="BR174" s="123" t="str">
        <f t="shared" si="297"/>
        <v/>
      </c>
      <c r="BS174" s="123" t="str">
        <f t="shared" si="298"/>
        <v/>
      </c>
      <c r="BU174" s="198" t="str">
        <f t="shared" si="283"/>
        <v>xxx</v>
      </c>
      <c r="BV174" s="193"/>
      <c r="BW174" s="193"/>
      <c r="BX174" s="193"/>
      <c r="BY174" s="193"/>
      <c r="BZ174" s="193"/>
      <c r="CA174" s="193"/>
      <c r="CB174" s="193"/>
      <c r="CC174" s="194"/>
      <c r="CD174" s="194"/>
      <c r="CE174" s="193"/>
      <c r="CF174" s="201">
        <f>IFERROR(IF(ISNUMBER(BV174), IF(ISNUMBER(MATCH(BV174,$BV$4:BV173,0)),INDEX($CF$4:CF173, MATCH(BV174,$BV$4:BV173,0),1),IF(AND(BR174="",INDEX($BR$4:$BR$503,BV174,1)=""),
IF(INDEX($BL$4:$BL$503,BV174,1)="",0,IFERROR(IF(INDEX($BR$4:$BR$503,BW174,1)="es",COUNTIF($BV$4:$BV$503,BW174),0),0)+IF(ISNUMBER(BV174),SUMIFS($CH$4:$CH$503,$BV$4:$BV$503,"&lt;&gt;"&amp;BV174,$BW$4:$BW$503,BV174),0)),0)),0),0)</f>
        <v>0</v>
      </c>
      <c r="CG174" s="193"/>
      <c r="CH174" s="193"/>
      <c r="CI174" s="193"/>
      <c r="CJ174" s="193"/>
      <c r="CK174" s="201">
        <f t="shared" si="242"/>
        <v>1</v>
      </c>
      <c r="CL174" s="193"/>
      <c r="CM174" s="193"/>
      <c r="CN174" s="193"/>
      <c r="CO174" s="193"/>
      <c r="CP174" s="193"/>
      <c r="CQ174" s="193"/>
      <c r="CR174" s="193"/>
      <c r="CT174" s="193"/>
      <c r="CU174" s="193"/>
      <c r="CV174" s="193"/>
      <c r="CW174" s="208"/>
      <c r="CX174" s="208"/>
      <c r="CY174" s="208"/>
      <c r="CZ174" s="208"/>
      <c r="DA174" s="193"/>
      <c r="DC174" s="133" t="str">
        <f>IF(MAX($DC$3:DC173)&lt;$I$2,MAX($DC$3:DC173)+1,"")</f>
        <v/>
      </c>
      <c r="DD174" s="131" t="str">
        <f t="shared" si="284"/>
        <v/>
      </c>
      <c r="DE174" s="131" t="str">
        <f t="shared" si="285"/>
        <v/>
      </c>
      <c r="DF174" s="134" t="str">
        <f t="shared" si="286"/>
        <v/>
      </c>
      <c r="DG174" s="132" t="str">
        <f t="shared" si="287"/>
        <v/>
      </c>
      <c r="DL174" s="107" t="str">
        <f>IF(DM174&lt;&gt;"",MAX($DL$3:DL173)+1,"")</f>
        <v/>
      </c>
      <c r="DM174" s="107" t="str">
        <f>IF(OR(INDEX(Photos!$B$3:$B$502,ROW(DM174)-ROW($DM$3),1)="", ISNUMBER(MATCH(INDEX(Photos!$B$3:$B$502,ROW(DM174)-ROW($DM$3),1),$BJ$4:$BJ$503,0))),"",INDEX(Photos!$B$3:$B$502,ROW(DM174)-ROW($DM$3),1) )</f>
        <v/>
      </c>
      <c r="DN174" s="107" t="str">
        <f t="shared" si="240"/>
        <v/>
      </c>
      <c r="DS174" s="112"/>
      <c r="DT174" s="112"/>
      <c r="DU174" s="111"/>
      <c r="DV174" s="111"/>
      <c r="DW174" s="145"/>
      <c r="DX174" s="111"/>
      <c r="DY174" s="111"/>
      <c r="DZ174" s="111"/>
      <c r="EA174" s="111"/>
      <c r="EB174" s="111"/>
    </row>
    <row r="175" spans="2:132" x14ac:dyDescent="0.25">
      <c r="B175" s="117" t="str">
        <f>IF(P175&lt;&gt;"",MAX(B$3:$B174)+1,"")</f>
        <v/>
      </c>
      <c r="C175" s="141" t="str">
        <f>IF(D175&lt;&gt;"",MAX(C$3:$C174)+1,"")</f>
        <v/>
      </c>
      <c r="D175" s="115" t="str">
        <f>IF(LEN(Q175)&gt;1,IF(ISNUMBER(MATCH(Q175&amp;" ─ "&amp;P175, $D$2:D174,0)),"",P175&amp;" ─ "&amp;Q175),"")</f>
        <v/>
      </c>
      <c r="E175" s="117" t="str">
        <f>IF(F175&lt;&gt;"",MAX($E$3:E174)+1,"")</f>
        <v/>
      </c>
      <c r="F175" s="116" t="str">
        <f>IF(LEN(T175)&gt;1,IF(ISNUMBER(MATCH(T175&amp;" ─ "&amp;P175, $F$2:F174,0)),"",P175&amp;" ─ "&amp;T175),"")</f>
        <v/>
      </c>
      <c r="G175" s="93">
        <v>172</v>
      </c>
      <c r="H175" s="118" t="str">
        <f t="shared" si="299"/>
        <v/>
      </c>
      <c r="I175" s="119" t="str">
        <f>IF(ISNUMBER(SEARCH("─",H175,1)),MAX($I$3:I174)+1,"")</f>
        <v/>
      </c>
      <c r="M175" s="192" t="str">
        <f t="shared" si="243"/>
        <v/>
      </c>
      <c r="N175" s="142" t="str">
        <f t="shared" si="244"/>
        <v/>
      </c>
      <c r="O175" s="102" t="str">
        <f>IF(P175="","",MAX($O$3:O174)+1)</f>
        <v/>
      </c>
      <c r="P175" s="103" t="str">
        <f>IF(LEN(INDEX(Dashboard!B$6:B$505,ROW(P175)-ROW(P$3),1))&lt;=1,"",TRIM(INDEX(Dashboard!B$6:B$505,ROW(P175)-ROW(P$3),1)))</f>
        <v/>
      </c>
      <c r="Q175" s="104" t="str">
        <f t="shared" si="245"/>
        <v/>
      </c>
      <c r="R175" s="104" t="str">
        <f>IF(LEN(INDEX(Dashboard!D$6:D$505,ROW(R175)-ROW(R$3),1))&lt;=1,"",INDEX(Dashboard!D$6:D$505,ROW(R175)-ROW(R$3),1))</f>
        <v/>
      </c>
      <c r="S175" s="104" t="str">
        <f>IF(LEN(INDEX(Dashboard!E$6:E$505,ROW(S175)-ROW(S$3),1))&lt;=1,"",INDEX(Dashboard!E$6:E$505,ROW(S175)-ROW(S$3),1))</f>
        <v/>
      </c>
      <c r="T175" s="104" t="str">
        <f t="shared" si="246"/>
        <v/>
      </c>
      <c r="U175" s="104" t="str">
        <f t="shared" si="247"/>
        <v/>
      </c>
      <c r="V175" s="104" t="str">
        <f t="shared" si="248"/>
        <v/>
      </c>
      <c r="W175" s="106" t="str">
        <f t="shared" si="241"/>
        <v/>
      </c>
      <c r="X175" s="106" t="str">
        <f t="shared" si="249"/>
        <v/>
      </c>
      <c r="Y175" s="106" t="str">
        <f t="shared" si="250"/>
        <v/>
      </c>
      <c r="Z175" s="106" t="str">
        <f t="shared" si="251"/>
        <v/>
      </c>
      <c r="AA175" s="106" t="str">
        <f t="shared" si="252"/>
        <v/>
      </c>
      <c r="AB175" s="106" t="str">
        <f t="shared" si="253"/>
        <v/>
      </c>
      <c r="AC175" s="106" t="str">
        <f t="shared" si="254"/>
        <v/>
      </c>
      <c r="AD175" s="106" t="str">
        <f t="shared" si="255"/>
        <v/>
      </c>
      <c r="AE175" s="106" t="str">
        <f t="shared" si="256"/>
        <v/>
      </c>
      <c r="AF175" s="106" t="str">
        <f t="shared" si="257"/>
        <v/>
      </c>
      <c r="AG175" s="106" t="str">
        <f t="shared" si="258"/>
        <v/>
      </c>
      <c r="AH175" s="106" t="str">
        <f t="shared" si="259"/>
        <v/>
      </c>
      <c r="AI175" s="106" t="str">
        <f t="shared" si="260"/>
        <v/>
      </c>
      <c r="AJ175" s="106" t="str">
        <f t="shared" si="261"/>
        <v/>
      </c>
      <c r="AK175" s="106" t="str">
        <f t="shared" si="262"/>
        <v/>
      </c>
      <c r="AL175" s="106" t="str">
        <f t="shared" si="263"/>
        <v/>
      </c>
      <c r="AM175" s="106" t="str">
        <f t="shared" si="264"/>
        <v/>
      </c>
      <c r="AN175" s="106" t="str">
        <f t="shared" si="265"/>
        <v/>
      </c>
      <c r="AO175" s="106" t="str">
        <f t="shared" si="266"/>
        <v/>
      </c>
      <c r="AP175" s="106" t="str">
        <f t="shared" si="267"/>
        <v/>
      </c>
      <c r="AQ175" s="106" t="str">
        <f t="shared" si="268"/>
        <v/>
      </c>
      <c r="AR175" s="106" t="str">
        <f t="shared" si="269"/>
        <v/>
      </c>
      <c r="AS175" s="106" t="str">
        <f t="shared" si="270"/>
        <v/>
      </c>
      <c r="AT175" s="106" t="str">
        <f t="shared" si="271"/>
        <v/>
      </c>
      <c r="AU175" s="106" t="str">
        <f t="shared" si="272"/>
        <v/>
      </c>
      <c r="AV175" s="106" t="str">
        <f t="shared" si="273"/>
        <v/>
      </c>
      <c r="AW175" s="106" t="str">
        <f t="shared" si="274"/>
        <v/>
      </c>
      <c r="AX175" s="106" t="str">
        <f t="shared" si="275"/>
        <v/>
      </c>
      <c r="AY175" s="106" t="str">
        <f t="shared" si="276"/>
        <v/>
      </c>
      <c r="AZ175" s="106" t="str">
        <f t="shared" si="277"/>
        <v/>
      </c>
      <c r="BA175" s="106" t="str">
        <f t="shared" si="278"/>
        <v/>
      </c>
      <c r="BB175" s="106" t="str">
        <f t="shared" si="279"/>
        <v/>
      </c>
      <c r="BC175" s="106" t="str">
        <f t="shared" si="280"/>
        <v/>
      </c>
      <c r="BD175" s="180" t="str">
        <f>IF(OR(P175="",BA175=""),"",IF(BB175="",MAX($BA$4:$BA$503)-BA175+1-COUNTIF($BA$4:BA175,BA175)/1000,INDEX($BD$4:$BD$503,BC175,1)-COUNTIF($BA$4:BA175,BA175)/1000000))</f>
        <v/>
      </c>
      <c r="BE175" s="181" t="str">
        <f t="shared" si="281"/>
        <v/>
      </c>
      <c r="BF175" s="181" t="str">
        <f>IFERROR(IF(BB175="",BD175-BE175*100,INDEX($BF$4:$BF$503,BC175,1)-COUNTIF($BA$4:BA175,BA175)/1000000),"")</f>
        <v/>
      </c>
      <c r="BG175" s="179" t="str">
        <f t="shared" si="282"/>
        <v/>
      </c>
      <c r="BI175" s="120" t="str">
        <f t="shared" si="288"/>
        <v/>
      </c>
      <c r="BJ175" s="121" t="str">
        <f t="shared" si="289"/>
        <v/>
      </c>
      <c r="BK175" s="122" t="str">
        <f t="shared" si="290"/>
        <v/>
      </c>
      <c r="BL175" s="122" t="str">
        <f t="shared" si="291"/>
        <v/>
      </c>
      <c r="BM175" s="122" t="str">
        <f t="shared" si="292"/>
        <v/>
      </c>
      <c r="BN175" s="122" t="str">
        <f t="shared" si="293"/>
        <v/>
      </c>
      <c r="BO175" s="122" t="str">
        <f t="shared" si="294"/>
        <v/>
      </c>
      <c r="BP175" s="123" t="str">
        <f t="shared" si="295"/>
        <v/>
      </c>
      <c r="BQ175" s="122" t="str">
        <f t="shared" si="296"/>
        <v/>
      </c>
      <c r="BR175" s="123" t="str">
        <f t="shared" si="297"/>
        <v/>
      </c>
      <c r="BS175" s="123" t="str">
        <f t="shared" si="298"/>
        <v/>
      </c>
      <c r="BU175" s="198" t="str">
        <f t="shared" si="283"/>
        <v>xxx</v>
      </c>
      <c r="BV175" s="193"/>
      <c r="BW175" s="193"/>
      <c r="BX175" s="193"/>
      <c r="BY175" s="193"/>
      <c r="BZ175" s="193"/>
      <c r="CA175" s="193"/>
      <c r="CB175" s="193"/>
      <c r="CC175" s="194"/>
      <c r="CD175" s="194"/>
      <c r="CE175" s="193"/>
      <c r="CF175" s="201">
        <f>IFERROR(IF(ISNUMBER(BV175), IF(ISNUMBER(MATCH(BV175,$BV$4:BV174,0)),INDEX($CF$4:CF174, MATCH(BV175,$BV$4:BV174,0),1),IF(AND(BR175="",INDEX($BR$4:$BR$503,BV175,1)=""),
IF(INDEX($BL$4:$BL$503,BV175,1)="",0,IFERROR(IF(INDEX($BR$4:$BR$503,BW175,1)="es",COUNTIF($BV$4:$BV$503,BW175),0),0)+IF(ISNUMBER(BV175),SUMIFS($CH$4:$CH$503,$BV$4:$BV$503,"&lt;&gt;"&amp;BV175,$BW$4:$BW$503,BV175),0)),0)),0),0)</f>
        <v>0</v>
      </c>
      <c r="CG175" s="193"/>
      <c r="CH175" s="193"/>
      <c r="CI175" s="193"/>
      <c r="CJ175" s="193"/>
      <c r="CK175" s="201">
        <f t="shared" si="242"/>
        <v>1</v>
      </c>
      <c r="CL175" s="193"/>
      <c r="CM175" s="193"/>
      <c r="CN175" s="193"/>
      <c r="CO175" s="193"/>
      <c r="CP175" s="193"/>
      <c r="CQ175" s="193"/>
      <c r="CR175" s="193"/>
      <c r="CT175" s="193"/>
      <c r="CU175" s="193"/>
      <c r="CV175" s="193"/>
      <c r="CW175" s="208"/>
      <c r="CX175" s="208"/>
      <c r="CY175" s="208"/>
      <c r="CZ175" s="208"/>
      <c r="DA175" s="193"/>
      <c r="DC175" s="133" t="str">
        <f>IF(MAX($DC$3:DC174)&lt;$I$2,MAX($DC$3:DC174)+1,"")</f>
        <v/>
      </c>
      <c r="DD175" s="131" t="str">
        <f t="shared" si="284"/>
        <v/>
      </c>
      <c r="DE175" s="131" t="str">
        <f t="shared" si="285"/>
        <v/>
      </c>
      <c r="DF175" s="134" t="str">
        <f t="shared" si="286"/>
        <v/>
      </c>
      <c r="DG175" s="132" t="str">
        <f t="shared" si="287"/>
        <v/>
      </c>
      <c r="DL175" s="107" t="str">
        <f>IF(DM175&lt;&gt;"",MAX($DL$3:DL174)+1,"")</f>
        <v/>
      </c>
      <c r="DM175" s="107" t="str">
        <f>IF(OR(INDEX(Photos!$B$3:$B$502,ROW(DM175)-ROW($DM$3),1)="", ISNUMBER(MATCH(INDEX(Photos!$B$3:$B$502,ROW(DM175)-ROW($DM$3),1),$BJ$4:$BJ$503,0))),"",INDEX(Photos!$B$3:$B$502,ROW(DM175)-ROW($DM$3),1) )</f>
        <v/>
      </c>
      <c r="DN175" s="107" t="str">
        <f t="shared" si="240"/>
        <v/>
      </c>
      <c r="DS175" s="112"/>
      <c r="DT175" s="112"/>
      <c r="DU175" s="111"/>
      <c r="DV175" s="111"/>
      <c r="DW175" s="145"/>
      <c r="DX175" s="111"/>
      <c r="DY175" s="111"/>
      <c r="DZ175" s="111"/>
      <c r="EA175" s="111"/>
      <c r="EB175" s="111"/>
    </row>
    <row r="176" spans="2:132" x14ac:dyDescent="0.25">
      <c r="B176" s="117" t="str">
        <f>IF(P176&lt;&gt;"",MAX(B$3:$B175)+1,"")</f>
        <v/>
      </c>
      <c r="C176" s="141" t="str">
        <f>IF(D176&lt;&gt;"",MAX(C$3:$C175)+1,"")</f>
        <v/>
      </c>
      <c r="D176" s="115" t="str">
        <f>IF(LEN(Q176)&gt;1,IF(ISNUMBER(MATCH(Q176&amp;" ─ "&amp;P176, $D$2:D175,0)),"",P176&amp;" ─ "&amp;Q176),"")</f>
        <v/>
      </c>
      <c r="E176" s="117" t="str">
        <f>IF(F176&lt;&gt;"",MAX($E$3:E175)+1,"")</f>
        <v/>
      </c>
      <c r="F176" s="116" t="str">
        <f>IF(LEN(T176)&gt;1,IF(ISNUMBER(MATCH(T176&amp;" ─ "&amp;P176, $F$2:F175,0)),"",P176&amp;" ─ "&amp;T176),"")</f>
        <v/>
      </c>
      <c r="G176" s="93">
        <v>173</v>
      </c>
      <c r="H176" s="118" t="str">
        <f t="shared" si="299"/>
        <v/>
      </c>
      <c r="I176" s="119" t="str">
        <f>IF(ISNUMBER(SEARCH("─",H176,1)),MAX($I$3:I175)+1,"")</f>
        <v/>
      </c>
      <c r="M176" s="192" t="str">
        <f t="shared" si="243"/>
        <v/>
      </c>
      <c r="N176" s="142" t="str">
        <f t="shared" si="244"/>
        <v/>
      </c>
      <c r="O176" s="102" t="str">
        <f>IF(P176="","",MAX($O$3:O175)+1)</f>
        <v/>
      </c>
      <c r="P176" s="103" t="str">
        <f>IF(LEN(INDEX(Dashboard!B$6:B$505,ROW(P176)-ROW(P$3),1))&lt;=1,"",TRIM(INDEX(Dashboard!B$6:B$505,ROW(P176)-ROW(P$3),1)))</f>
        <v/>
      </c>
      <c r="Q176" s="104" t="str">
        <f t="shared" si="245"/>
        <v/>
      </c>
      <c r="R176" s="104" t="str">
        <f>IF(LEN(INDEX(Dashboard!D$6:D$505,ROW(R176)-ROW(R$3),1))&lt;=1,"",INDEX(Dashboard!D$6:D$505,ROW(R176)-ROW(R$3),1))</f>
        <v/>
      </c>
      <c r="S176" s="104" t="str">
        <f>IF(LEN(INDEX(Dashboard!E$6:E$505,ROW(S176)-ROW(S$3),1))&lt;=1,"",INDEX(Dashboard!E$6:E$505,ROW(S176)-ROW(S$3),1))</f>
        <v/>
      </c>
      <c r="T176" s="104" t="str">
        <f t="shared" si="246"/>
        <v/>
      </c>
      <c r="U176" s="104" t="str">
        <f t="shared" si="247"/>
        <v/>
      </c>
      <c r="V176" s="104" t="str">
        <f t="shared" si="248"/>
        <v/>
      </c>
      <c r="W176" s="106" t="str">
        <f t="shared" si="241"/>
        <v/>
      </c>
      <c r="X176" s="106" t="str">
        <f t="shared" si="249"/>
        <v/>
      </c>
      <c r="Y176" s="106" t="str">
        <f t="shared" si="250"/>
        <v/>
      </c>
      <c r="Z176" s="106" t="str">
        <f t="shared" si="251"/>
        <v/>
      </c>
      <c r="AA176" s="106" t="str">
        <f t="shared" si="252"/>
        <v/>
      </c>
      <c r="AB176" s="106" t="str">
        <f t="shared" si="253"/>
        <v/>
      </c>
      <c r="AC176" s="106" t="str">
        <f t="shared" si="254"/>
        <v/>
      </c>
      <c r="AD176" s="106" t="str">
        <f t="shared" si="255"/>
        <v/>
      </c>
      <c r="AE176" s="106" t="str">
        <f t="shared" si="256"/>
        <v/>
      </c>
      <c r="AF176" s="106" t="str">
        <f t="shared" si="257"/>
        <v/>
      </c>
      <c r="AG176" s="106" t="str">
        <f t="shared" si="258"/>
        <v/>
      </c>
      <c r="AH176" s="106" t="str">
        <f t="shared" si="259"/>
        <v/>
      </c>
      <c r="AI176" s="106" t="str">
        <f t="shared" si="260"/>
        <v/>
      </c>
      <c r="AJ176" s="106" t="str">
        <f t="shared" si="261"/>
        <v/>
      </c>
      <c r="AK176" s="106" t="str">
        <f t="shared" si="262"/>
        <v/>
      </c>
      <c r="AL176" s="106" t="str">
        <f t="shared" si="263"/>
        <v/>
      </c>
      <c r="AM176" s="106" t="str">
        <f t="shared" si="264"/>
        <v/>
      </c>
      <c r="AN176" s="106" t="str">
        <f t="shared" si="265"/>
        <v/>
      </c>
      <c r="AO176" s="106" t="str">
        <f t="shared" si="266"/>
        <v/>
      </c>
      <c r="AP176" s="106" t="str">
        <f t="shared" si="267"/>
        <v/>
      </c>
      <c r="AQ176" s="106" t="str">
        <f t="shared" si="268"/>
        <v/>
      </c>
      <c r="AR176" s="106" t="str">
        <f t="shared" si="269"/>
        <v/>
      </c>
      <c r="AS176" s="106" t="str">
        <f t="shared" si="270"/>
        <v/>
      </c>
      <c r="AT176" s="106" t="str">
        <f t="shared" si="271"/>
        <v/>
      </c>
      <c r="AU176" s="106" t="str">
        <f t="shared" si="272"/>
        <v/>
      </c>
      <c r="AV176" s="106" t="str">
        <f t="shared" si="273"/>
        <v/>
      </c>
      <c r="AW176" s="106" t="str">
        <f t="shared" si="274"/>
        <v/>
      </c>
      <c r="AX176" s="106" t="str">
        <f t="shared" si="275"/>
        <v/>
      </c>
      <c r="AY176" s="106" t="str">
        <f t="shared" si="276"/>
        <v/>
      </c>
      <c r="AZ176" s="106" t="str">
        <f t="shared" si="277"/>
        <v/>
      </c>
      <c r="BA176" s="106" t="str">
        <f t="shared" si="278"/>
        <v/>
      </c>
      <c r="BB176" s="106" t="str">
        <f t="shared" si="279"/>
        <v/>
      </c>
      <c r="BC176" s="106" t="str">
        <f t="shared" si="280"/>
        <v/>
      </c>
      <c r="BD176" s="180" t="str">
        <f>IF(OR(P176="",BA176=""),"",IF(BB176="",MAX($BA$4:$BA$503)-BA176+1-COUNTIF($BA$4:BA176,BA176)/1000,INDEX($BD$4:$BD$503,BC176,1)-COUNTIF($BA$4:BA176,BA176)/1000000))</f>
        <v/>
      </c>
      <c r="BE176" s="181" t="str">
        <f t="shared" si="281"/>
        <v/>
      </c>
      <c r="BF176" s="181" t="str">
        <f>IFERROR(IF(BB176="",BD176-BE176*100,INDEX($BF$4:$BF$503,BC176,1)-COUNTIF($BA$4:BA176,BA176)/1000000),"")</f>
        <v/>
      </c>
      <c r="BG176" s="179" t="str">
        <f t="shared" si="282"/>
        <v/>
      </c>
      <c r="BI176" s="120" t="str">
        <f t="shared" si="288"/>
        <v/>
      </c>
      <c r="BJ176" s="121" t="str">
        <f t="shared" si="289"/>
        <v/>
      </c>
      <c r="BK176" s="122" t="str">
        <f t="shared" si="290"/>
        <v/>
      </c>
      <c r="BL176" s="122" t="str">
        <f t="shared" si="291"/>
        <v/>
      </c>
      <c r="BM176" s="122" t="str">
        <f t="shared" si="292"/>
        <v/>
      </c>
      <c r="BN176" s="122" t="str">
        <f t="shared" si="293"/>
        <v/>
      </c>
      <c r="BO176" s="122" t="str">
        <f t="shared" si="294"/>
        <v/>
      </c>
      <c r="BP176" s="123" t="str">
        <f t="shared" si="295"/>
        <v/>
      </c>
      <c r="BQ176" s="122" t="str">
        <f t="shared" si="296"/>
        <v/>
      </c>
      <c r="BR176" s="123" t="str">
        <f t="shared" si="297"/>
        <v/>
      </c>
      <c r="BS176" s="123" t="str">
        <f t="shared" si="298"/>
        <v/>
      </c>
      <c r="BU176" s="198" t="str">
        <f t="shared" si="283"/>
        <v>xxx</v>
      </c>
      <c r="BV176" s="193"/>
      <c r="BW176" s="193"/>
      <c r="BX176" s="193"/>
      <c r="BY176" s="193"/>
      <c r="BZ176" s="193"/>
      <c r="CA176" s="193"/>
      <c r="CB176" s="193"/>
      <c r="CC176" s="194"/>
      <c r="CD176" s="194"/>
      <c r="CE176" s="193"/>
      <c r="CF176" s="201">
        <f>IFERROR(IF(ISNUMBER(BV176), IF(ISNUMBER(MATCH(BV176,$BV$4:BV175,0)),INDEX($CF$4:CF175, MATCH(BV176,$BV$4:BV175,0),1),IF(AND(BR176="",INDEX($BR$4:$BR$503,BV176,1)=""),
IF(INDEX($BL$4:$BL$503,BV176,1)="",0,IFERROR(IF(INDEX($BR$4:$BR$503,BW176,1)="es",COUNTIF($BV$4:$BV$503,BW176),0),0)+IF(ISNUMBER(BV176),SUMIFS($CH$4:$CH$503,$BV$4:$BV$503,"&lt;&gt;"&amp;BV176,$BW$4:$BW$503,BV176),0)),0)),0),0)</f>
        <v>0</v>
      </c>
      <c r="CG176" s="193"/>
      <c r="CH176" s="193"/>
      <c r="CI176" s="193"/>
      <c r="CJ176" s="193"/>
      <c r="CK176" s="201">
        <f t="shared" si="242"/>
        <v>1</v>
      </c>
      <c r="CL176" s="193"/>
      <c r="CM176" s="193"/>
      <c r="CN176" s="193"/>
      <c r="CO176" s="193"/>
      <c r="CP176" s="193"/>
      <c r="CQ176" s="193"/>
      <c r="CR176" s="193"/>
      <c r="CT176" s="193"/>
      <c r="CU176" s="193"/>
      <c r="CV176" s="193"/>
      <c r="CW176" s="208"/>
      <c r="CX176" s="208"/>
      <c r="CY176" s="208"/>
      <c r="CZ176" s="208"/>
      <c r="DA176" s="193"/>
      <c r="DC176" s="133" t="str">
        <f>IF(MAX($DC$3:DC175)&lt;$I$2,MAX($DC$3:DC175)+1,"")</f>
        <v/>
      </c>
      <c r="DD176" s="131" t="str">
        <f t="shared" si="284"/>
        <v/>
      </c>
      <c r="DE176" s="131" t="str">
        <f t="shared" si="285"/>
        <v/>
      </c>
      <c r="DF176" s="134" t="str">
        <f t="shared" si="286"/>
        <v/>
      </c>
      <c r="DG176" s="132" t="str">
        <f t="shared" si="287"/>
        <v/>
      </c>
      <c r="DL176" s="107" t="str">
        <f>IF(DM176&lt;&gt;"",MAX($DL$3:DL175)+1,"")</f>
        <v/>
      </c>
      <c r="DM176" s="107" t="str">
        <f>IF(OR(INDEX(Photos!$B$3:$B$502,ROW(DM176)-ROW($DM$3),1)="", ISNUMBER(MATCH(INDEX(Photos!$B$3:$B$502,ROW(DM176)-ROW($DM$3),1),$BJ$4:$BJ$503,0))),"",INDEX(Photos!$B$3:$B$502,ROW(DM176)-ROW($DM$3),1) )</f>
        <v/>
      </c>
      <c r="DN176" s="107" t="str">
        <f t="shared" si="240"/>
        <v/>
      </c>
      <c r="DS176" s="112"/>
      <c r="DT176" s="112"/>
      <c r="DU176" s="111"/>
      <c r="DV176" s="111"/>
      <c r="DW176" s="145"/>
      <c r="DX176" s="111"/>
      <c r="DY176" s="111"/>
      <c r="DZ176" s="111"/>
      <c r="EA176" s="111"/>
      <c r="EB176" s="111"/>
    </row>
    <row r="177" spans="2:132" x14ac:dyDescent="0.25">
      <c r="B177" s="117" t="str">
        <f>IF(P177&lt;&gt;"",MAX(B$3:$B176)+1,"")</f>
        <v/>
      </c>
      <c r="C177" s="141" t="str">
        <f>IF(D177&lt;&gt;"",MAX(C$3:$C176)+1,"")</f>
        <v/>
      </c>
      <c r="D177" s="115" t="str">
        <f>IF(LEN(Q177)&gt;1,IF(ISNUMBER(MATCH(Q177&amp;" ─ "&amp;P177, $D$2:D176,0)),"",P177&amp;" ─ "&amp;Q177),"")</f>
        <v/>
      </c>
      <c r="E177" s="117" t="str">
        <f>IF(F177&lt;&gt;"",MAX($E$3:E176)+1,"")</f>
        <v/>
      </c>
      <c r="F177" s="116" t="str">
        <f>IF(LEN(T177)&gt;1,IF(ISNUMBER(MATCH(T177&amp;" ─ "&amp;P177, $F$2:F176,0)),"",P177&amp;" ─ "&amp;T177),"")</f>
        <v/>
      </c>
      <c r="G177" s="93">
        <v>174</v>
      </c>
      <c r="H177" s="118" t="str">
        <f t="shared" si="299"/>
        <v/>
      </c>
      <c r="I177" s="119" t="str">
        <f>IF(ISNUMBER(SEARCH("─",H177,1)),MAX($I$3:I176)+1,"")</f>
        <v/>
      </c>
      <c r="M177" s="192" t="str">
        <f t="shared" si="243"/>
        <v/>
      </c>
      <c r="N177" s="142" t="str">
        <f t="shared" si="244"/>
        <v/>
      </c>
      <c r="O177" s="102" t="str">
        <f>IF(P177="","",MAX($O$3:O176)+1)</f>
        <v/>
      </c>
      <c r="P177" s="103" t="str">
        <f>IF(LEN(INDEX(Dashboard!B$6:B$505,ROW(P177)-ROW(P$3),1))&lt;=1,"",TRIM(INDEX(Dashboard!B$6:B$505,ROW(P177)-ROW(P$3),1)))</f>
        <v/>
      </c>
      <c r="Q177" s="104" t="str">
        <f t="shared" si="245"/>
        <v/>
      </c>
      <c r="R177" s="104" t="str">
        <f>IF(LEN(INDEX(Dashboard!D$6:D$505,ROW(R177)-ROW(R$3),1))&lt;=1,"",INDEX(Dashboard!D$6:D$505,ROW(R177)-ROW(R$3),1))</f>
        <v/>
      </c>
      <c r="S177" s="104" t="str">
        <f>IF(LEN(INDEX(Dashboard!E$6:E$505,ROW(S177)-ROW(S$3),1))&lt;=1,"",INDEX(Dashboard!E$6:E$505,ROW(S177)-ROW(S$3),1))</f>
        <v/>
      </c>
      <c r="T177" s="104" t="str">
        <f t="shared" si="246"/>
        <v/>
      </c>
      <c r="U177" s="104" t="str">
        <f t="shared" si="247"/>
        <v/>
      </c>
      <c r="V177" s="104" t="str">
        <f t="shared" si="248"/>
        <v/>
      </c>
      <c r="W177" s="106" t="str">
        <f t="shared" si="241"/>
        <v/>
      </c>
      <c r="X177" s="106" t="str">
        <f t="shared" si="249"/>
        <v/>
      </c>
      <c r="Y177" s="106" t="str">
        <f t="shared" si="250"/>
        <v/>
      </c>
      <c r="Z177" s="106" t="str">
        <f t="shared" si="251"/>
        <v/>
      </c>
      <c r="AA177" s="106" t="str">
        <f t="shared" si="252"/>
        <v/>
      </c>
      <c r="AB177" s="106" t="str">
        <f t="shared" si="253"/>
        <v/>
      </c>
      <c r="AC177" s="106" t="str">
        <f t="shared" si="254"/>
        <v/>
      </c>
      <c r="AD177" s="106" t="str">
        <f t="shared" si="255"/>
        <v/>
      </c>
      <c r="AE177" s="106" t="str">
        <f t="shared" si="256"/>
        <v/>
      </c>
      <c r="AF177" s="106" t="str">
        <f t="shared" si="257"/>
        <v/>
      </c>
      <c r="AG177" s="106" t="str">
        <f t="shared" si="258"/>
        <v/>
      </c>
      <c r="AH177" s="106" t="str">
        <f t="shared" si="259"/>
        <v/>
      </c>
      <c r="AI177" s="106" t="str">
        <f t="shared" si="260"/>
        <v/>
      </c>
      <c r="AJ177" s="106" t="str">
        <f t="shared" si="261"/>
        <v/>
      </c>
      <c r="AK177" s="106" t="str">
        <f t="shared" si="262"/>
        <v/>
      </c>
      <c r="AL177" s="106" t="str">
        <f t="shared" si="263"/>
        <v/>
      </c>
      <c r="AM177" s="106" t="str">
        <f t="shared" si="264"/>
        <v/>
      </c>
      <c r="AN177" s="106" t="str">
        <f t="shared" si="265"/>
        <v/>
      </c>
      <c r="AO177" s="106" t="str">
        <f t="shared" si="266"/>
        <v/>
      </c>
      <c r="AP177" s="106" t="str">
        <f t="shared" si="267"/>
        <v/>
      </c>
      <c r="AQ177" s="106" t="str">
        <f t="shared" si="268"/>
        <v/>
      </c>
      <c r="AR177" s="106" t="str">
        <f t="shared" si="269"/>
        <v/>
      </c>
      <c r="AS177" s="106" t="str">
        <f t="shared" si="270"/>
        <v/>
      </c>
      <c r="AT177" s="106" t="str">
        <f t="shared" si="271"/>
        <v/>
      </c>
      <c r="AU177" s="106" t="str">
        <f t="shared" si="272"/>
        <v/>
      </c>
      <c r="AV177" s="106" t="str">
        <f t="shared" si="273"/>
        <v/>
      </c>
      <c r="AW177" s="106" t="str">
        <f t="shared" si="274"/>
        <v/>
      </c>
      <c r="AX177" s="106" t="str">
        <f t="shared" si="275"/>
        <v/>
      </c>
      <c r="AY177" s="106" t="str">
        <f t="shared" si="276"/>
        <v/>
      </c>
      <c r="AZ177" s="106" t="str">
        <f t="shared" si="277"/>
        <v/>
      </c>
      <c r="BA177" s="106" t="str">
        <f t="shared" si="278"/>
        <v/>
      </c>
      <c r="BB177" s="106" t="str">
        <f t="shared" si="279"/>
        <v/>
      </c>
      <c r="BC177" s="106" t="str">
        <f t="shared" si="280"/>
        <v/>
      </c>
      <c r="BD177" s="180" t="str">
        <f>IF(OR(P177="",BA177=""),"",IF(BB177="",MAX($BA$4:$BA$503)-BA177+1-COUNTIF($BA$4:BA177,BA177)/1000,INDEX($BD$4:$BD$503,BC177,1)-COUNTIF($BA$4:BA177,BA177)/1000000))</f>
        <v/>
      </c>
      <c r="BE177" s="181" t="str">
        <f t="shared" si="281"/>
        <v/>
      </c>
      <c r="BF177" s="181" t="str">
        <f>IFERROR(IF(BB177="",BD177-BE177*100,INDEX($BF$4:$BF$503,BC177,1)-COUNTIF($BA$4:BA177,BA177)/1000000),"")</f>
        <v/>
      </c>
      <c r="BG177" s="179" t="str">
        <f t="shared" si="282"/>
        <v/>
      </c>
      <c r="BI177" s="120" t="str">
        <f t="shared" si="288"/>
        <v/>
      </c>
      <c r="BJ177" s="121" t="str">
        <f t="shared" si="289"/>
        <v/>
      </c>
      <c r="BK177" s="122" t="str">
        <f t="shared" si="290"/>
        <v/>
      </c>
      <c r="BL177" s="122" t="str">
        <f t="shared" si="291"/>
        <v/>
      </c>
      <c r="BM177" s="122" t="str">
        <f t="shared" si="292"/>
        <v/>
      </c>
      <c r="BN177" s="122" t="str">
        <f t="shared" si="293"/>
        <v/>
      </c>
      <c r="BO177" s="122" t="str">
        <f t="shared" si="294"/>
        <v/>
      </c>
      <c r="BP177" s="123" t="str">
        <f t="shared" si="295"/>
        <v/>
      </c>
      <c r="BQ177" s="122" t="str">
        <f t="shared" si="296"/>
        <v/>
      </c>
      <c r="BR177" s="123" t="str">
        <f t="shared" si="297"/>
        <v/>
      </c>
      <c r="BS177" s="123" t="str">
        <f t="shared" si="298"/>
        <v/>
      </c>
      <c r="BU177" s="198" t="str">
        <f t="shared" si="283"/>
        <v>xxx</v>
      </c>
      <c r="BV177" s="193"/>
      <c r="BW177" s="193"/>
      <c r="BX177" s="193"/>
      <c r="BY177" s="193"/>
      <c r="BZ177" s="193"/>
      <c r="CA177" s="193"/>
      <c r="CB177" s="193"/>
      <c r="CC177" s="194"/>
      <c r="CD177" s="194"/>
      <c r="CE177" s="193"/>
      <c r="CF177" s="201">
        <f>IFERROR(IF(ISNUMBER(BV177), IF(ISNUMBER(MATCH(BV177,$BV$4:BV176,0)),INDEX($CF$4:CF176, MATCH(BV177,$BV$4:BV176,0),1),IF(AND(BR177="",INDEX($BR$4:$BR$503,BV177,1)=""),
IF(INDEX($BL$4:$BL$503,BV177,1)="",0,IFERROR(IF(INDEX($BR$4:$BR$503,BW177,1)="es",COUNTIF($BV$4:$BV$503,BW177),0),0)+IF(ISNUMBER(BV177),SUMIFS($CH$4:$CH$503,$BV$4:$BV$503,"&lt;&gt;"&amp;BV177,$BW$4:$BW$503,BV177),0)),0)),0),0)</f>
        <v>0</v>
      </c>
      <c r="CG177" s="193"/>
      <c r="CH177" s="193"/>
      <c r="CI177" s="193"/>
      <c r="CJ177" s="193"/>
      <c r="CK177" s="201">
        <f t="shared" si="242"/>
        <v>1</v>
      </c>
      <c r="CL177" s="193"/>
      <c r="CM177" s="193"/>
      <c r="CN177" s="193"/>
      <c r="CO177" s="193"/>
      <c r="CP177" s="193"/>
      <c r="CQ177" s="193"/>
      <c r="CR177" s="193"/>
      <c r="CT177" s="193"/>
      <c r="CU177" s="193"/>
      <c r="CV177" s="193"/>
      <c r="CW177" s="208"/>
      <c r="CX177" s="208"/>
      <c r="CY177" s="208"/>
      <c r="CZ177" s="208"/>
      <c r="DA177" s="193"/>
      <c r="DC177" s="133" t="str">
        <f>IF(MAX($DC$3:DC176)&lt;$I$2,MAX($DC$3:DC176)+1,"")</f>
        <v/>
      </c>
      <c r="DD177" s="131" t="str">
        <f t="shared" si="284"/>
        <v/>
      </c>
      <c r="DE177" s="131" t="str">
        <f t="shared" si="285"/>
        <v/>
      </c>
      <c r="DF177" s="134" t="str">
        <f t="shared" si="286"/>
        <v/>
      </c>
      <c r="DG177" s="132" t="str">
        <f t="shared" si="287"/>
        <v/>
      </c>
      <c r="DL177" s="107" t="str">
        <f>IF(DM177&lt;&gt;"",MAX($DL$3:DL176)+1,"")</f>
        <v/>
      </c>
      <c r="DM177" s="107" t="str">
        <f>IF(OR(INDEX(Photos!$B$3:$B$502,ROW(DM177)-ROW($DM$3),1)="", ISNUMBER(MATCH(INDEX(Photos!$B$3:$B$502,ROW(DM177)-ROW($DM$3),1),$BJ$4:$BJ$503,0))),"",INDEX(Photos!$B$3:$B$502,ROW(DM177)-ROW($DM$3),1) )</f>
        <v/>
      </c>
      <c r="DN177" s="107" t="str">
        <f t="shared" si="240"/>
        <v/>
      </c>
      <c r="DS177" s="112"/>
      <c r="DT177" s="112"/>
      <c r="DU177" s="111"/>
      <c r="DV177" s="111"/>
      <c r="DW177" s="145"/>
      <c r="DX177" s="111"/>
      <c r="DY177" s="111"/>
      <c r="DZ177" s="111"/>
      <c r="EA177" s="111"/>
      <c r="EB177" s="111"/>
    </row>
    <row r="178" spans="2:132" x14ac:dyDescent="0.25">
      <c r="B178" s="117" t="str">
        <f>IF(P178&lt;&gt;"",MAX(B$3:$B177)+1,"")</f>
        <v/>
      </c>
      <c r="C178" s="141" t="str">
        <f>IF(D178&lt;&gt;"",MAX(C$3:$C177)+1,"")</f>
        <v/>
      </c>
      <c r="D178" s="115" t="str">
        <f>IF(LEN(Q178)&gt;1,IF(ISNUMBER(MATCH(Q178&amp;" ─ "&amp;P178, $D$2:D177,0)),"",P178&amp;" ─ "&amp;Q178),"")</f>
        <v/>
      </c>
      <c r="E178" s="117" t="str">
        <f>IF(F178&lt;&gt;"",MAX($E$3:E177)+1,"")</f>
        <v/>
      </c>
      <c r="F178" s="116" t="str">
        <f>IF(LEN(T178)&gt;1,IF(ISNUMBER(MATCH(T178&amp;" ─ "&amp;P178, $F$2:F177,0)),"",P178&amp;" ─ "&amp;T178),"")</f>
        <v/>
      </c>
      <c r="G178" s="93">
        <v>175</v>
      </c>
      <c r="H178" s="118" t="str">
        <f t="shared" si="299"/>
        <v/>
      </c>
      <c r="I178" s="119" t="str">
        <f>IF(ISNUMBER(SEARCH("─",H178,1)),MAX($I$3:I177)+1,"")</f>
        <v/>
      </c>
      <c r="M178" s="192" t="str">
        <f t="shared" si="243"/>
        <v/>
      </c>
      <c r="N178" s="142" t="str">
        <f t="shared" si="244"/>
        <v/>
      </c>
      <c r="O178" s="102" t="str">
        <f>IF(P178="","",MAX($O$3:O177)+1)</f>
        <v/>
      </c>
      <c r="P178" s="103" t="str">
        <f>IF(LEN(INDEX(Dashboard!B$6:B$505,ROW(P178)-ROW(P$3),1))&lt;=1,"",TRIM(INDEX(Dashboard!B$6:B$505,ROW(P178)-ROW(P$3),1)))</f>
        <v/>
      </c>
      <c r="Q178" s="104" t="str">
        <f t="shared" si="245"/>
        <v/>
      </c>
      <c r="R178" s="104" t="str">
        <f>IF(LEN(INDEX(Dashboard!D$6:D$505,ROW(R178)-ROW(R$3),1))&lt;=1,"",INDEX(Dashboard!D$6:D$505,ROW(R178)-ROW(R$3),1))</f>
        <v/>
      </c>
      <c r="S178" s="104" t="str">
        <f>IF(LEN(INDEX(Dashboard!E$6:E$505,ROW(S178)-ROW(S$3),1))&lt;=1,"",INDEX(Dashboard!E$6:E$505,ROW(S178)-ROW(S$3),1))</f>
        <v/>
      </c>
      <c r="T178" s="104" t="str">
        <f t="shared" si="246"/>
        <v/>
      </c>
      <c r="U178" s="104" t="str">
        <f t="shared" si="247"/>
        <v/>
      </c>
      <c r="V178" s="104" t="str">
        <f t="shared" si="248"/>
        <v/>
      </c>
      <c r="W178" s="106" t="str">
        <f t="shared" si="241"/>
        <v/>
      </c>
      <c r="X178" s="106" t="str">
        <f t="shared" si="249"/>
        <v/>
      </c>
      <c r="Y178" s="106" t="str">
        <f t="shared" si="250"/>
        <v/>
      </c>
      <c r="Z178" s="106" t="str">
        <f t="shared" si="251"/>
        <v/>
      </c>
      <c r="AA178" s="106" t="str">
        <f t="shared" si="252"/>
        <v/>
      </c>
      <c r="AB178" s="106" t="str">
        <f t="shared" si="253"/>
        <v/>
      </c>
      <c r="AC178" s="106" t="str">
        <f t="shared" si="254"/>
        <v/>
      </c>
      <c r="AD178" s="106" t="str">
        <f t="shared" si="255"/>
        <v/>
      </c>
      <c r="AE178" s="106" t="str">
        <f t="shared" si="256"/>
        <v/>
      </c>
      <c r="AF178" s="106" t="str">
        <f t="shared" si="257"/>
        <v/>
      </c>
      <c r="AG178" s="106" t="str">
        <f t="shared" si="258"/>
        <v/>
      </c>
      <c r="AH178" s="106" t="str">
        <f t="shared" si="259"/>
        <v/>
      </c>
      <c r="AI178" s="106" t="str">
        <f t="shared" si="260"/>
        <v/>
      </c>
      <c r="AJ178" s="106" t="str">
        <f t="shared" si="261"/>
        <v/>
      </c>
      <c r="AK178" s="106" t="str">
        <f t="shared" si="262"/>
        <v/>
      </c>
      <c r="AL178" s="106" t="str">
        <f t="shared" si="263"/>
        <v/>
      </c>
      <c r="AM178" s="106" t="str">
        <f t="shared" si="264"/>
        <v/>
      </c>
      <c r="AN178" s="106" t="str">
        <f t="shared" si="265"/>
        <v/>
      </c>
      <c r="AO178" s="106" t="str">
        <f t="shared" si="266"/>
        <v/>
      </c>
      <c r="AP178" s="106" t="str">
        <f t="shared" si="267"/>
        <v/>
      </c>
      <c r="AQ178" s="106" t="str">
        <f t="shared" si="268"/>
        <v/>
      </c>
      <c r="AR178" s="106" t="str">
        <f t="shared" si="269"/>
        <v/>
      </c>
      <c r="AS178" s="106" t="str">
        <f t="shared" si="270"/>
        <v/>
      </c>
      <c r="AT178" s="106" t="str">
        <f t="shared" si="271"/>
        <v/>
      </c>
      <c r="AU178" s="106" t="str">
        <f t="shared" si="272"/>
        <v/>
      </c>
      <c r="AV178" s="106" t="str">
        <f t="shared" si="273"/>
        <v/>
      </c>
      <c r="AW178" s="106" t="str">
        <f t="shared" si="274"/>
        <v/>
      </c>
      <c r="AX178" s="106" t="str">
        <f t="shared" si="275"/>
        <v/>
      </c>
      <c r="AY178" s="106" t="str">
        <f t="shared" si="276"/>
        <v/>
      </c>
      <c r="AZ178" s="106" t="str">
        <f t="shared" si="277"/>
        <v/>
      </c>
      <c r="BA178" s="106" t="str">
        <f t="shared" si="278"/>
        <v/>
      </c>
      <c r="BB178" s="106" t="str">
        <f t="shared" si="279"/>
        <v/>
      </c>
      <c r="BC178" s="106" t="str">
        <f t="shared" si="280"/>
        <v/>
      </c>
      <c r="BD178" s="180" t="str">
        <f>IF(OR(P178="",BA178=""),"",IF(BB178="",MAX($BA$4:$BA$503)-BA178+1-COUNTIF($BA$4:BA178,BA178)/1000,INDEX($BD$4:$BD$503,BC178,1)-COUNTIF($BA$4:BA178,BA178)/1000000))</f>
        <v/>
      </c>
      <c r="BE178" s="181" t="str">
        <f t="shared" si="281"/>
        <v/>
      </c>
      <c r="BF178" s="181" t="str">
        <f>IFERROR(IF(BB178="",BD178-BE178*100,INDEX($BF$4:$BF$503,BC178,1)-COUNTIF($BA$4:BA178,BA178)/1000000),"")</f>
        <v/>
      </c>
      <c r="BG178" s="179" t="str">
        <f t="shared" si="282"/>
        <v/>
      </c>
      <c r="BI178" s="120" t="str">
        <f t="shared" si="288"/>
        <v/>
      </c>
      <c r="BJ178" s="121" t="str">
        <f t="shared" si="289"/>
        <v/>
      </c>
      <c r="BK178" s="122" t="str">
        <f t="shared" si="290"/>
        <v/>
      </c>
      <c r="BL178" s="122" t="str">
        <f t="shared" si="291"/>
        <v/>
      </c>
      <c r="BM178" s="122" t="str">
        <f t="shared" si="292"/>
        <v/>
      </c>
      <c r="BN178" s="122" t="str">
        <f t="shared" si="293"/>
        <v/>
      </c>
      <c r="BO178" s="122" t="str">
        <f t="shared" si="294"/>
        <v/>
      </c>
      <c r="BP178" s="123" t="str">
        <f t="shared" si="295"/>
        <v/>
      </c>
      <c r="BQ178" s="122" t="str">
        <f t="shared" si="296"/>
        <v/>
      </c>
      <c r="BR178" s="123" t="str">
        <f t="shared" si="297"/>
        <v/>
      </c>
      <c r="BS178" s="123" t="str">
        <f t="shared" si="298"/>
        <v/>
      </c>
      <c r="BU178" s="198" t="str">
        <f t="shared" si="283"/>
        <v>xxx</v>
      </c>
      <c r="BV178" s="193"/>
      <c r="BW178" s="193"/>
      <c r="BX178" s="193"/>
      <c r="BY178" s="193"/>
      <c r="BZ178" s="193"/>
      <c r="CA178" s="193"/>
      <c r="CB178" s="193"/>
      <c r="CC178" s="194"/>
      <c r="CD178" s="194"/>
      <c r="CE178" s="193"/>
      <c r="CF178" s="201">
        <f>IFERROR(IF(ISNUMBER(BV178), IF(ISNUMBER(MATCH(BV178,$BV$4:BV177,0)),INDEX($CF$4:CF177, MATCH(BV178,$BV$4:BV177,0),1),IF(AND(BR178="",INDEX($BR$4:$BR$503,BV178,1)=""),
IF(INDEX($BL$4:$BL$503,BV178,1)="",0,IFERROR(IF(INDEX($BR$4:$BR$503,BW178,1)="es",COUNTIF($BV$4:$BV$503,BW178),0),0)+IF(ISNUMBER(BV178),SUMIFS($CH$4:$CH$503,$BV$4:$BV$503,"&lt;&gt;"&amp;BV178,$BW$4:$BW$503,BV178),0)),0)),0),0)</f>
        <v>0</v>
      </c>
      <c r="CG178" s="193"/>
      <c r="CH178" s="193"/>
      <c r="CI178" s="193"/>
      <c r="CJ178" s="193"/>
      <c r="CK178" s="201">
        <f t="shared" si="242"/>
        <v>1</v>
      </c>
      <c r="CL178" s="193"/>
      <c r="CM178" s="193"/>
      <c r="CN178" s="193"/>
      <c r="CO178" s="193"/>
      <c r="CP178" s="193"/>
      <c r="CQ178" s="193"/>
      <c r="CR178" s="193"/>
      <c r="CT178" s="193"/>
      <c r="CU178" s="193"/>
      <c r="CV178" s="193"/>
      <c r="CW178" s="208"/>
      <c r="CX178" s="208"/>
      <c r="CY178" s="208"/>
      <c r="CZ178" s="208"/>
      <c r="DA178" s="193"/>
      <c r="DC178" s="133" t="str">
        <f>IF(MAX($DC$3:DC177)&lt;$I$2,MAX($DC$3:DC177)+1,"")</f>
        <v/>
      </c>
      <c r="DD178" s="131" t="str">
        <f t="shared" si="284"/>
        <v/>
      </c>
      <c r="DE178" s="131" t="str">
        <f t="shared" si="285"/>
        <v/>
      </c>
      <c r="DF178" s="134" t="str">
        <f t="shared" si="286"/>
        <v/>
      </c>
      <c r="DG178" s="132" t="str">
        <f t="shared" si="287"/>
        <v/>
      </c>
      <c r="DL178" s="107" t="str">
        <f>IF(DM178&lt;&gt;"",MAX($DL$3:DL177)+1,"")</f>
        <v/>
      </c>
      <c r="DM178" s="107" t="str">
        <f>IF(OR(INDEX(Photos!$B$3:$B$502,ROW(DM178)-ROW($DM$3),1)="", ISNUMBER(MATCH(INDEX(Photos!$B$3:$B$502,ROW(DM178)-ROW($DM$3),1),$BJ$4:$BJ$503,0))),"",INDEX(Photos!$B$3:$B$502,ROW(DM178)-ROW($DM$3),1) )</f>
        <v/>
      </c>
      <c r="DN178" s="107" t="str">
        <f t="shared" si="240"/>
        <v/>
      </c>
      <c r="DS178" s="112"/>
      <c r="DT178" s="112"/>
      <c r="DU178" s="111"/>
      <c r="DV178" s="111"/>
      <c r="DW178" s="145"/>
      <c r="DX178" s="111"/>
      <c r="DY178" s="111"/>
      <c r="DZ178" s="111"/>
      <c r="EA178" s="111"/>
      <c r="EB178" s="111"/>
    </row>
    <row r="179" spans="2:132" x14ac:dyDescent="0.25">
      <c r="B179" s="117" t="str">
        <f>IF(P179&lt;&gt;"",MAX(B$3:$B178)+1,"")</f>
        <v/>
      </c>
      <c r="C179" s="141" t="str">
        <f>IF(D179&lt;&gt;"",MAX(C$3:$C178)+1,"")</f>
        <v/>
      </c>
      <c r="D179" s="115" t="str">
        <f>IF(LEN(Q179)&gt;1,IF(ISNUMBER(MATCH(Q179&amp;" ─ "&amp;P179, $D$2:D178,0)),"",P179&amp;" ─ "&amp;Q179),"")</f>
        <v/>
      </c>
      <c r="E179" s="117" t="str">
        <f>IF(F179&lt;&gt;"",MAX($E$3:E178)+1,"")</f>
        <v/>
      </c>
      <c r="F179" s="116" t="str">
        <f>IF(LEN(T179)&gt;1,IF(ISNUMBER(MATCH(T179&amp;" ─ "&amp;P179, $F$2:F178,0)),"",P179&amp;" ─ "&amp;T179),"")</f>
        <v/>
      </c>
      <c r="G179" s="93">
        <v>176</v>
      </c>
      <c r="H179" s="118" t="str">
        <f t="shared" si="299"/>
        <v/>
      </c>
      <c r="I179" s="119" t="str">
        <f>IF(ISNUMBER(SEARCH("─",H179,1)),MAX($I$3:I178)+1,"")</f>
        <v/>
      </c>
      <c r="M179" s="192" t="str">
        <f t="shared" si="243"/>
        <v/>
      </c>
      <c r="N179" s="142" t="str">
        <f t="shared" si="244"/>
        <v/>
      </c>
      <c r="O179" s="102" t="str">
        <f>IF(P179="","",MAX($O$3:O178)+1)</f>
        <v/>
      </c>
      <c r="P179" s="103" t="str">
        <f>IF(LEN(INDEX(Dashboard!B$6:B$505,ROW(P179)-ROW(P$3),1))&lt;=1,"",TRIM(INDEX(Dashboard!B$6:B$505,ROW(P179)-ROW(P$3),1)))</f>
        <v/>
      </c>
      <c r="Q179" s="104" t="str">
        <f t="shared" si="245"/>
        <v/>
      </c>
      <c r="R179" s="104" t="str">
        <f>IF(LEN(INDEX(Dashboard!D$6:D$505,ROW(R179)-ROW(R$3),1))&lt;=1,"",INDEX(Dashboard!D$6:D$505,ROW(R179)-ROW(R$3),1))</f>
        <v/>
      </c>
      <c r="S179" s="104" t="str">
        <f>IF(LEN(INDEX(Dashboard!E$6:E$505,ROW(S179)-ROW(S$3),1))&lt;=1,"",INDEX(Dashboard!E$6:E$505,ROW(S179)-ROW(S$3),1))</f>
        <v/>
      </c>
      <c r="T179" s="104" t="str">
        <f t="shared" si="246"/>
        <v/>
      </c>
      <c r="U179" s="104" t="str">
        <f t="shared" si="247"/>
        <v/>
      </c>
      <c r="V179" s="104" t="str">
        <f t="shared" si="248"/>
        <v/>
      </c>
      <c r="W179" s="106" t="str">
        <f t="shared" si="241"/>
        <v/>
      </c>
      <c r="X179" s="106" t="str">
        <f t="shared" si="249"/>
        <v/>
      </c>
      <c r="Y179" s="106" t="str">
        <f t="shared" si="250"/>
        <v/>
      </c>
      <c r="Z179" s="106" t="str">
        <f t="shared" si="251"/>
        <v/>
      </c>
      <c r="AA179" s="106" t="str">
        <f t="shared" si="252"/>
        <v/>
      </c>
      <c r="AB179" s="106" t="str">
        <f t="shared" si="253"/>
        <v/>
      </c>
      <c r="AC179" s="106" t="str">
        <f t="shared" si="254"/>
        <v/>
      </c>
      <c r="AD179" s="106" t="str">
        <f t="shared" si="255"/>
        <v/>
      </c>
      <c r="AE179" s="106" t="str">
        <f t="shared" si="256"/>
        <v/>
      </c>
      <c r="AF179" s="106" t="str">
        <f t="shared" si="257"/>
        <v/>
      </c>
      <c r="AG179" s="106" t="str">
        <f t="shared" si="258"/>
        <v/>
      </c>
      <c r="AH179" s="106" t="str">
        <f t="shared" si="259"/>
        <v/>
      </c>
      <c r="AI179" s="106" t="str">
        <f t="shared" si="260"/>
        <v/>
      </c>
      <c r="AJ179" s="106" t="str">
        <f t="shared" si="261"/>
        <v/>
      </c>
      <c r="AK179" s="106" t="str">
        <f t="shared" si="262"/>
        <v/>
      </c>
      <c r="AL179" s="106" t="str">
        <f t="shared" si="263"/>
        <v/>
      </c>
      <c r="AM179" s="106" t="str">
        <f t="shared" si="264"/>
        <v/>
      </c>
      <c r="AN179" s="106" t="str">
        <f t="shared" si="265"/>
        <v/>
      </c>
      <c r="AO179" s="106" t="str">
        <f t="shared" si="266"/>
        <v/>
      </c>
      <c r="AP179" s="106" t="str">
        <f t="shared" si="267"/>
        <v/>
      </c>
      <c r="AQ179" s="106" t="str">
        <f t="shared" si="268"/>
        <v/>
      </c>
      <c r="AR179" s="106" t="str">
        <f t="shared" si="269"/>
        <v/>
      </c>
      <c r="AS179" s="106" t="str">
        <f t="shared" si="270"/>
        <v/>
      </c>
      <c r="AT179" s="106" t="str">
        <f t="shared" si="271"/>
        <v/>
      </c>
      <c r="AU179" s="106" t="str">
        <f t="shared" si="272"/>
        <v/>
      </c>
      <c r="AV179" s="106" t="str">
        <f t="shared" si="273"/>
        <v/>
      </c>
      <c r="AW179" s="106" t="str">
        <f t="shared" si="274"/>
        <v/>
      </c>
      <c r="AX179" s="106" t="str">
        <f t="shared" si="275"/>
        <v/>
      </c>
      <c r="AY179" s="106" t="str">
        <f t="shared" si="276"/>
        <v/>
      </c>
      <c r="AZ179" s="106" t="str">
        <f t="shared" si="277"/>
        <v/>
      </c>
      <c r="BA179" s="106" t="str">
        <f t="shared" si="278"/>
        <v/>
      </c>
      <c r="BB179" s="106" t="str">
        <f t="shared" si="279"/>
        <v/>
      </c>
      <c r="BC179" s="106" t="str">
        <f t="shared" si="280"/>
        <v/>
      </c>
      <c r="BD179" s="180" t="str">
        <f>IF(OR(P179="",BA179=""),"",IF(BB179="",MAX($BA$4:$BA$503)-BA179+1-COUNTIF($BA$4:BA179,BA179)/1000,INDEX($BD$4:$BD$503,BC179,1)-COUNTIF($BA$4:BA179,BA179)/1000000))</f>
        <v/>
      </c>
      <c r="BE179" s="181" t="str">
        <f t="shared" si="281"/>
        <v/>
      </c>
      <c r="BF179" s="181" t="str">
        <f>IFERROR(IF(BB179="",BD179-BE179*100,INDEX($BF$4:$BF$503,BC179,1)-COUNTIF($BA$4:BA179,BA179)/1000000),"")</f>
        <v/>
      </c>
      <c r="BG179" s="179" t="str">
        <f t="shared" si="282"/>
        <v/>
      </c>
      <c r="BI179" s="120" t="str">
        <f t="shared" si="288"/>
        <v/>
      </c>
      <c r="BJ179" s="121" t="str">
        <f t="shared" si="289"/>
        <v/>
      </c>
      <c r="BK179" s="122" t="str">
        <f t="shared" si="290"/>
        <v/>
      </c>
      <c r="BL179" s="122" t="str">
        <f t="shared" si="291"/>
        <v/>
      </c>
      <c r="BM179" s="122" t="str">
        <f t="shared" si="292"/>
        <v/>
      </c>
      <c r="BN179" s="122" t="str">
        <f t="shared" si="293"/>
        <v/>
      </c>
      <c r="BO179" s="122" t="str">
        <f t="shared" si="294"/>
        <v/>
      </c>
      <c r="BP179" s="123" t="str">
        <f t="shared" si="295"/>
        <v/>
      </c>
      <c r="BQ179" s="122" t="str">
        <f t="shared" si="296"/>
        <v/>
      </c>
      <c r="BR179" s="123" t="str">
        <f t="shared" si="297"/>
        <v/>
      </c>
      <c r="BS179" s="123" t="str">
        <f t="shared" si="298"/>
        <v/>
      </c>
      <c r="BU179" s="198" t="str">
        <f t="shared" si="283"/>
        <v>xxx</v>
      </c>
      <c r="BV179" s="193"/>
      <c r="BW179" s="193"/>
      <c r="BX179" s="193"/>
      <c r="BY179" s="193"/>
      <c r="BZ179" s="193"/>
      <c r="CA179" s="193"/>
      <c r="CB179" s="193"/>
      <c r="CC179" s="194"/>
      <c r="CD179" s="194"/>
      <c r="CE179" s="193"/>
      <c r="CF179" s="201">
        <f>IFERROR(IF(ISNUMBER(BV179), IF(ISNUMBER(MATCH(BV179,$BV$4:BV178,0)),INDEX($CF$4:CF178, MATCH(BV179,$BV$4:BV178,0),1),IF(AND(BR179="",INDEX($BR$4:$BR$503,BV179,1)=""),
IF(INDEX($BL$4:$BL$503,BV179,1)="",0,IFERROR(IF(INDEX($BR$4:$BR$503,BW179,1)="es",COUNTIF($BV$4:$BV$503,BW179),0),0)+IF(ISNUMBER(BV179),SUMIFS($CH$4:$CH$503,$BV$4:$BV$503,"&lt;&gt;"&amp;BV179,$BW$4:$BW$503,BV179),0)),0)),0),0)</f>
        <v>0</v>
      </c>
      <c r="CG179" s="193"/>
      <c r="CH179" s="193"/>
      <c r="CI179" s="193"/>
      <c r="CJ179" s="193"/>
      <c r="CK179" s="201">
        <f t="shared" si="242"/>
        <v>1</v>
      </c>
      <c r="CL179" s="193"/>
      <c r="CM179" s="193"/>
      <c r="CN179" s="193"/>
      <c r="CO179" s="193"/>
      <c r="CP179" s="193"/>
      <c r="CQ179" s="193"/>
      <c r="CR179" s="193"/>
      <c r="CT179" s="193"/>
      <c r="CU179" s="193"/>
      <c r="CV179" s="193"/>
      <c r="CW179" s="208"/>
      <c r="CX179" s="208"/>
      <c r="CY179" s="208"/>
      <c r="CZ179" s="208"/>
      <c r="DA179" s="193"/>
      <c r="DC179" s="133" t="str">
        <f>IF(MAX($DC$3:DC178)&lt;$I$2,MAX($DC$3:DC178)+1,"")</f>
        <v/>
      </c>
      <c r="DD179" s="131" t="str">
        <f t="shared" si="284"/>
        <v/>
      </c>
      <c r="DE179" s="131" t="str">
        <f t="shared" si="285"/>
        <v/>
      </c>
      <c r="DF179" s="134" t="str">
        <f t="shared" si="286"/>
        <v/>
      </c>
      <c r="DG179" s="132" t="str">
        <f t="shared" si="287"/>
        <v/>
      </c>
      <c r="DL179" s="107" t="str">
        <f>IF(DM179&lt;&gt;"",MAX($DL$3:DL178)+1,"")</f>
        <v/>
      </c>
      <c r="DM179" s="107" t="str">
        <f>IF(OR(INDEX(Photos!$B$3:$B$502,ROW(DM179)-ROW($DM$3),1)="", ISNUMBER(MATCH(INDEX(Photos!$B$3:$B$502,ROW(DM179)-ROW($DM$3),1),$BJ$4:$BJ$503,0))),"",INDEX(Photos!$B$3:$B$502,ROW(DM179)-ROW($DM$3),1) )</f>
        <v/>
      </c>
      <c r="DN179" s="107" t="str">
        <f t="shared" si="240"/>
        <v/>
      </c>
      <c r="DS179" s="112"/>
      <c r="DT179" s="112"/>
      <c r="DU179" s="111"/>
      <c r="DV179" s="111"/>
      <c r="DW179" s="145"/>
      <c r="DX179" s="111"/>
      <c r="DY179" s="111"/>
      <c r="DZ179" s="111"/>
      <c r="EA179" s="111"/>
      <c r="EB179" s="111"/>
    </row>
    <row r="180" spans="2:132" x14ac:dyDescent="0.25">
      <c r="B180" s="117" t="str">
        <f>IF(P180&lt;&gt;"",MAX(B$3:$B179)+1,"")</f>
        <v/>
      </c>
      <c r="C180" s="141" t="str">
        <f>IF(D180&lt;&gt;"",MAX(C$3:$C179)+1,"")</f>
        <v/>
      </c>
      <c r="D180" s="115" t="str">
        <f>IF(LEN(Q180)&gt;1,IF(ISNUMBER(MATCH(Q180&amp;" ─ "&amp;P180, $D$2:D179,0)),"",P180&amp;" ─ "&amp;Q180),"")</f>
        <v/>
      </c>
      <c r="E180" s="117" t="str">
        <f>IF(F180&lt;&gt;"",MAX($E$3:E179)+1,"")</f>
        <v/>
      </c>
      <c r="F180" s="116" t="str">
        <f>IF(LEN(T180)&gt;1,IF(ISNUMBER(MATCH(T180&amp;" ─ "&amp;P180, $F$2:F179,0)),"",P180&amp;" ─ "&amp;T180),"")</f>
        <v/>
      </c>
      <c r="G180" s="93">
        <v>177</v>
      </c>
      <c r="H180" s="118" t="str">
        <f t="shared" si="299"/>
        <v/>
      </c>
      <c r="I180" s="119" t="str">
        <f>IF(ISNUMBER(SEARCH("─",H180,1)),MAX($I$3:I179)+1,"")</f>
        <v/>
      </c>
      <c r="M180" s="192" t="str">
        <f t="shared" si="243"/>
        <v/>
      </c>
      <c r="N180" s="142" t="str">
        <f t="shared" si="244"/>
        <v/>
      </c>
      <c r="O180" s="102" t="str">
        <f>IF(P180="","",MAX($O$3:O179)+1)</f>
        <v/>
      </c>
      <c r="P180" s="103" t="str">
        <f>IF(LEN(INDEX(Dashboard!B$6:B$505,ROW(P180)-ROW(P$3),1))&lt;=1,"",TRIM(INDEX(Dashboard!B$6:B$505,ROW(P180)-ROW(P$3),1)))</f>
        <v/>
      </c>
      <c r="Q180" s="104" t="str">
        <f t="shared" si="245"/>
        <v/>
      </c>
      <c r="R180" s="104" t="str">
        <f>IF(LEN(INDEX(Dashboard!D$6:D$505,ROW(R180)-ROW(R$3),1))&lt;=1,"",INDEX(Dashboard!D$6:D$505,ROW(R180)-ROW(R$3),1))</f>
        <v/>
      </c>
      <c r="S180" s="104" t="str">
        <f>IF(LEN(INDEX(Dashboard!E$6:E$505,ROW(S180)-ROW(S$3),1))&lt;=1,"",INDEX(Dashboard!E$6:E$505,ROW(S180)-ROW(S$3),1))</f>
        <v/>
      </c>
      <c r="T180" s="104" t="str">
        <f t="shared" si="246"/>
        <v/>
      </c>
      <c r="U180" s="104" t="str">
        <f t="shared" si="247"/>
        <v/>
      </c>
      <c r="V180" s="104" t="str">
        <f t="shared" si="248"/>
        <v/>
      </c>
      <c r="W180" s="106" t="str">
        <f t="shared" si="241"/>
        <v/>
      </c>
      <c r="X180" s="106" t="str">
        <f t="shared" si="249"/>
        <v/>
      </c>
      <c r="Y180" s="106" t="str">
        <f t="shared" si="250"/>
        <v/>
      </c>
      <c r="Z180" s="106" t="str">
        <f t="shared" si="251"/>
        <v/>
      </c>
      <c r="AA180" s="106" t="str">
        <f t="shared" si="252"/>
        <v/>
      </c>
      <c r="AB180" s="106" t="str">
        <f t="shared" si="253"/>
        <v/>
      </c>
      <c r="AC180" s="106" t="str">
        <f t="shared" si="254"/>
        <v/>
      </c>
      <c r="AD180" s="106" t="str">
        <f t="shared" si="255"/>
        <v/>
      </c>
      <c r="AE180" s="106" t="str">
        <f t="shared" si="256"/>
        <v/>
      </c>
      <c r="AF180" s="106" t="str">
        <f t="shared" si="257"/>
        <v/>
      </c>
      <c r="AG180" s="106" t="str">
        <f t="shared" si="258"/>
        <v/>
      </c>
      <c r="AH180" s="106" t="str">
        <f t="shared" si="259"/>
        <v/>
      </c>
      <c r="AI180" s="106" t="str">
        <f t="shared" si="260"/>
        <v/>
      </c>
      <c r="AJ180" s="106" t="str">
        <f t="shared" si="261"/>
        <v/>
      </c>
      <c r="AK180" s="106" t="str">
        <f t="shared" si="262"/>
        <v/>
      </c>
      <c r="AL180" s="106" t="str">
        <f t="shared" si="263"/>
        <v/>
      </c>
      <c r="AM180" s="106" t="str">
        <f t="shared" si="264"/>
        <v/>
      </c>
      <c r="AN180" s="106" t="str">
        <f t="shared" si="265"/>
        <v/>
      </c>
      <c r="AO180" s="106" t="str">
        <f t="shared" si="266"/>
        <v/>
      </c>
      <c r="AP180" s="106" t="str">
        <f t="shared" si="267"/>
        <v/>
      </c>
      <c r="AQ180" s="106" t="str">
        <f t="shared" si="268"/>
        <v/>
      </c>
      <c r="AR180" s="106" t="str">
        <f t="shared" si="269"/>
        <v/>
      </c>
      <c r="AS180" s="106" t="str">
        <f t="shared" si="270"/>
        <v/>
      </c>
      <c r="AT180" s="106" t="str">
        <f t="shared" si="271"/>
        <v/>
      </c>
      <c r="AU180" s="106" t="str">
        <f t="shared" si="272"/>
        <v/>
      </c>
      <c r="AV180" s="106" t="str">
        <f t="shared" si="273"/>
        <v/>
      </c>
      <c r="AW180" s="106" t="str">
        <f t="shared" si="274"/>
        <v/>
      </c>
      <c r="AX180" s="106" t="str">
        <f t="shared" si="275"/>
        <v/>
      </c>
      <c r="AY180" s="106" t="str">
        <f t="shared" si="276"/>
        <v/>
      </c>
      <c r="AZ180" s="106" t="str">
        <f t="shared" si="277"/>
        <v/>
      </c>
      <c r="BA180" s="106" t="str">
        <f t="shared" si="278"/>
        <v/>
      </c>
      <c r="BB180" s="106" t="str">
        <f t="shared" si="279"/>
        <v/>
      </c>
      <c r="BC180" s="106" t="str">
        <f t="shared" si="280"/>
        <v/>
      </c>
      <c r="BD180" s="180" t="str">
        <f>IF(OR(P180="",BA180=""),"",IF(BB180="",MAX($BA$4:$BA$503)-BA180+1-COUNTIF($BA$4:BA180,BA180)/1000,INDEX($BD$4:$BD$503,BC180,1)-COUNTIF($BA$4:BA180,BA180)/1000000))</f>
        <v/>
      </c>
      <c r="BE180" s="181" t="str">
        <f t="shared" si="281"/>
        <v/>
      </c>
      <c r="BF180" s="181" t="str">
        <f>IFERROR(IF(BB180="",BD180-BE180*100,INDEX($BF$4:$BF$503,BC180,1)-COUNTIF($BA$4:BA180,BA180)/1000000),"")</f>
        <v/>
      </c>
      <c r="BG180" s="179" t="str">
        <f t="shared" si="282"/>
        <v/>
      </c>
      <c r="BI180" s="120" t="str">
        <f t="shared" si="288"/>
        <v/>
      </c>
      <c r="BJ180" s="121" t="str">
        <f t="shared" si="289"/>
        <v/>
      </c>
      <c r="BK180" s="122" t="str">
        <f t="shared" si="290"/>
        <v/>
      </c>
      <c r="BL180" s="122" t="str">
        <f t="shared" si="291"/>
        <v/>
      </c>
      <c r="BM180" s="122" t="str">
        <f t="shared" si="292"/>
        <v/>
      </c>
      <c r="BN180" s="122" t="str">
        <f t="shared" si="293"/>
        <v/>
      </c>
      <c r="BO180" s="122" t="str">
        <f t="shared" si="294"/>
        <v/>
      </c>
      <c r="BP180" s="123" t="str">
        <f t="shared" si="295"/>
        <v/>
      </c>
      <c r="BQ180" s="122" t="str">
        <f t="shared" si="296"/>
        <v/>
      </c>
      <c r="BR180" s="123" t="str">
        <f t="shared" si="297"/>
        <v/>
      </c>
      <c r="BS180" s="123" t="str">
        <f t="shared" si="298"/>
        <v/>
      </c>
      <c r="BU180" s="198" t="str">
        <f t="shared" si="283"/>
        <v>xxx</v>
      </c>
      <c r="BV180" s="193"/>
      <c r="BW180" s="193"/>
      <c r="BX180" s="193"/>
      <c r="BY180" s="193"/>
      <c r="BZ180" s="193"/>
      <c r="CA180" s="193"/>
      <c r="CB180" s="193"/>
      <c r="CC180" s="194"/>
      <c r="CD180" s="194"/>
      <c r="CE180" s="193"/>
      <c r="CF180" s="201">
        <f>IFERROR(IF(ISNUMBER(BV180), IF(ISNUMBER(MATCH(BV180,$BV$4:BV179,0)),INDEX($CF$4:CF179, MATCH(BV180,$BV$4:BV179,0),1),IF(AND(BR180="",INDEX($BR$4:$BR$503,BV180,1)=""),
IF(INDEX($BL$4:$BL$503,BV180,1)="",0,IFERROR(IF(INDEX($BR$4:$BR$503,BW180,1)="es",COUNTIF($BV$4:$BV$503,BW180),0),0)+IF(ISNUMBER(BV180),SUMIFS($CH$4:$CH$503,$BV$4:$BV$503,"&lt;&gt;"&amp;BV180,$BW$4:$BW$503,BV180),0)),0)),0),0)</f>
        <v>0</v>
      </c>
      <c r="CG180" s="193"/>
      <c r="CH180" s="193"/>
      <c r="CI180" s="193"/>
      <c r="CJ180" s="193"/>
      <c r="CK180" s="201">
        <f t="shared" si="242"/>
        <v>1</v>
      </c>
      <c r="CL180" s="193"/>
      <c r="CM180" s="193"/>
      <c r="CN180" s="193"/>
      <c r="CO180" s="193"/>
      <c r="CP180" s="193"/>
      <c r="CQ180" s="193"/>
      <c r="CR180" s="193"/>
      <c r="CT180" s="193"/>
      <c r="CU180" s="193"/>
      <c r="CV180" s="193"/>
      <c r="CW180" s="208"/>
      <c r="CX180" s="208"/>
      <c r="CY180" s="208"/>
      <c r="CZ180" s="208"/>
      <c r="DA180" s="193"/>
      <c r="DC180" s="133" t="str">
        <f>IF(MAX($DC$3:DC179)&lt;$I$2,MAX($DC$3:DC179)+1,"")</f>
        <v/>
      </c>
      <c r="DD180" s="131" t="str">
        <f t="shared" si="284"/>
        <v/>
      </c>
      <c r="DE180" s="131" t="str">
        <f t="shared" si="285"/>
        <v/>
      </c>
      <c r="DF180" s="134" t="str">
        <f t="shared" si="286"/>
        <v/>
      </c>
      <c r="DG180" s="132" t="str">
        <f t="shared" si="287"/>
        <v/>
      </c>
      <c r="DL180" s="107" t="str">
        <f>IF(DM180&lt;&gt;"",MAX($DL$3:DL179)+1,"")</f>
        <v/>
      </c>
      <c r="DM180" s="107" t="str">
        <f>IF(OR(INDEX(Photos!$B$3:$B$502,ROW(DM180)-ROW($DM$3),1)="", ISNUMBER(MATCH(INDEX(Photos!$B$3:$B$502,ROW(DM180)-ROW($DM$3),1),$BJ$4:$BJ$503,0))),"",INDEX(Photos!$B$3:$B$502,ROW(DM180)-ROW($DM$3),1) )</f>
        <v/>
      </c>
      <c r="DN180" s="107" t="str">
        <f t="shared" si="240"/>
        <v/>
      </c>
      <c r="DS180" s="112"/>
      <c r="DT180" s="112"/>
      <c r="DU180" s="111"/>
      <c r="DV180" s="111"/>
      <c r="DW180" s="145"/>
      <c r="DX180" s="111"/>
      <c r="DY180" s="111"/>
      <c r="DZ180" s="111"/>
      <c r="EA180" s="111"/>
      <c r="EB180" s="111"/>
    </row>
    <row r="181" spans="2:132" x14ac:dyDescent="0.25">
      <c r="B181" s="117" t="str">
        <f>IF(P181&lt;&gt;"",MAX(B$3:$B180)+1,"")</f>
        <v/>
      </c>
      <c r="C181" s="141" t="str">
        <f>IF(D181&lt;&gt;"",MAX(C$3:$C180)+1,"")</f>
        <v/>
      </c>
      <c r="D181" s="115" t="str">
        <f>IF(LEN(Q181)&gt;1,IF(ISNUMBER(MATCH(Q181&amp;" ─ "&amp;P181, $D$2:D180,0)),"",P181&amp;" ─ "&amp;Q181),"")</f>
        <v/>
      </c>
      <c r="E181" s="117" t="str">
        <f>IF(F181&lt;&gt;"",MAX($E$3:E180)+1,"")</f>
        <v/>
      </c>
      <c r="F181" s="116" t="str">
        <f>IF(LEN(T181)&gt;1,IF(ISNUMBER(MATCH(T181&amp;" ─ "&amp;P181, $F$2:F180,0)),"",P181&amp;" ─ "&amp;T181),"")</f>
        <v/>
      </c>
      <c r="G181" s="93">
        <v>178</v>
      </c>
      <c r="H181" s="118" t="str">
        <f t="shared" si="299"/>
        <v/>
      </c>
      <c r="I181" s="119" t="str">
        <f>IF(ISNUMBER(SEARCH("─",H181,1)),MAX($I$3:I180)+1,"")</f>
        <v/>
      </c>
      <c r="M181" s="192" t="str">
        <f t="shared" si="243"/>
        <v/>
      </c>
      <c r="N181" s="142" t="str">
        <f t="shared" si="244"/>
        <v/>
      </c>
      <c r="O181" s="102" t="str">
        <f>IF(P181="","",MAX($O$3:O180)+1)</f>
        <v/>
      </c>
      <c r="P181" s="103" t="str">
        <f>IF(LEN(INDEX(Dashboard!B$6:B$505,ROW(P181)-ROW(P$3),1))&lt;=1,"",TRIM(INDEX(Dashboard!B$6:B$505,ROW(P181)-ROW(P$3),1)))</f>
        <v/>
      </c>
      <c r="Q181" s="104" t="str">
        <f t="shared" si="245"/>
        <v/>
      </c>
      <c r="R181" s="104" t="str">
        <f>IF(LEN(INDEX(Dashboard!D$6:D$505,ROW(R181)-ROW(R$3),1))&lt;=1,"",INDEX(Dashboard!D$6:D$505,ROW(R181)-ROW(R$3),1))</f>
        <v/>
      </c>
      <c r="S181" s="104" t="str">
        <f>IF(LEN(INDEX(Dashboard!E$6:E$505,ROW(S181)-ROW(S$3),1))&lt;=1,"",INDEX(Dashboard!E$6:E$505,ROW(S181)-ROW(S$3),1))</f>
        <v/>
      </c>
      <c r="T181" s="104" t="str">
        <f t="shared" si="246"/>
        <v/>
      </c>
      <c r="U181" s="104" t="str">
        <f t="shared" si="247"/>
        <v/>
      </c>
      <c r="V181" s="104" t="str">
        <f t="shared" si="248"/>
        <v/>
      </c>
      <c r="W181" s="106" t="str">
        <f t="shared" si="241"/>
        <v/>
      </c>
      <c r="X181" s="106" t="str">
        <f t="shared" si="249"/>
        <v/>
      </c>
      <c r="Y181" s="106" t="str">
        <f t="shared" si="250"/>
        <v/>
      </c>
      <c r="Z181" s="106" t="str">
        <f t="shared" si="251"/>
        <v/>
      </c>
      <c r="AA181" s="106" t="str">
        <f t="shared" si="252"/>
        <v/>
      </c>
      <c r="AB181" s="106" t="str">
        <f t="shared" si="253"/>
        <v/>
      </c>
      <c r="AC181" s="106" t="str">
        <f t="shared" si="254"/>
        <v/>
      </c>
      <c r="AD181" s="106" t="str">
        <f t="shared" si="255"/>
        <v/>
      </c>
      <c r="AE181" s="106" t="str">
        <f t="shared" si="256"/>
        <v/>
      </c>
      <c r="AF181" s="106" t="str">
        <f t="shared" si="257"/>
        <v/>
      </c>
      <c r="AG181" s="106" t="str">
        <f t="shared" si="258"/>
        <v/>
      </c>
      <c r="AH181" s="106" t="str">
        <f t="shared" si="259"/>
        <v/>
      </c>
      <c r="AI181" s="106" t="str">
        <f t="shared" si="260"/>
        <v/>
      </c>
      <c r="AJ181" s="106" t="str">
        <f t="shared" si="261"/>
        <v/>
      </c>
      <c r="AK181" s="106" t="str">
        <f t="shared" si="262"/>
        <v/>
      </c>
      <c r="AL181" s="106" t="str">
        <f t="shared" si="263"/>
        <v/>
      </c>
      <c r="AM181" s="106" t="str">
        <f t="shared" si="264"/>
        <v/>
      </c>
      <c r="AN181" s="106" t="str">
        <f t="shared" si="265"/>
        <v/>
      </c>
      <c r="AO181" s="106" t="str">
        <f t="shared" si="266"/>
        <v/>
      </c>
      <c r="AP181" s="106" t="str">
        <f t="shared" si="267"/>
        <v/>
      </c>
      <c r="AQ181" s="106" t="str">
        <f t="shared" si="268"/>
        <v/>
      </c>
      <c r="AR181" s="106" t="str">
        <f t="shared" si="269"/>
        <v/>
      </c>
      <c r="AS181" s="106" t="str">
        <f t="shared" si="270"/>
        <v/>
      </c>
      <c r="AT181" s="106" t="str">
        <f t="shared" si="271"/>
        <v/>
      </c>
      <c r="AU181" s="106" t="str">
        <f t="shared" si="272"/>
        <v/>
      </c>
      <c r="AV181" s="106" t="str">
        <f t="shared" si="273"/>
        <v/>
      </c>
      <c r="AW181" s="106" t="str">
        <f t="shared" si="274"/>
        <v/>
      </c>
      <c r="AX181" s="106" t="str">
        <f t="shared" si="275"/>
        <v/>
      </c>
      <c r="AY181" s="106" t="str">
        <f t="shared" si="276"/>
        <v/>
      </c>
      <c r="AZ181" s="106" t="str">
        <f t="shared" si="277"/>
        <v/>
      </c>
      <c r="BA181" s="106" t="str">
        <f t="shared" si="278"/>
        <v/>
      </c>
      <c r="BB181" s="106" t="str">
        <f t="shared" si="279"/>
        <v/>
      </c>
      <c r="BC181" s="106" t="str">
        <f t="shared" si="280"/>
        <v/>
      </c>
      <c r="BD181" s="180" t="str">
        <f>IF(OR(P181="",BA181=""),"",IF(BB181="",MAX($BA$4:$BA$503)-BA181+1-COUNTIF($BA$4:BA181,BA181)/1000,INDEX($BD$4:$BD$503,BC181,1)-COUNTIF($BA$4:BA181,BA181)/1000000))</f>
        <v/>
      </c>
      <c r="BE181" s="181" t="str">
        <f t="shared" si="281"/>
        <v/>
      </c>
      <c r="BF181" s="181" t="str">
        <f>IFERROR(IF(BB181="",BD181-BE181*100,INDEX($BF$4:$BF$503,BC181,1)-COUNTIF($BA$4:BA181,BA181)/1000000),"")</f>
        <v/>
      </c>
      <c r="BG181" s="179" t="str">
        <f t="shared" si="282"/>
        <v/>
      </c>
      <c r="BI181" s="120" t="str">
        <f t="shared" si="288"/>
        <v/>
      </c>
      <c r="BJ181" s="121" t="str">
        <f t="shared" si="289"/>
        <v/>
      </c>
      <c r="BK181" s="122" t="str">
        <f t="shared" si="290"/>
        <v/>
      </c>
      <c r="BL181" s="122" t="str">
        <f t="shared" si="291"/>
        <v/>
      </c>
      <c r="BM181" s="122" t="str">
        <f t="shared" si="292"/>
        <v/>
      </c>
      <c r="BN181" s="122" t="str">
        <f t="shared" si="293"/>
        <v/>
      </c>
      <c r="BO181" s="122" t="str">
        <f t="shared" si="294"/>
        <v/>
      </c>
      <c r="BP181" s="123" t="str">
        <f t="shared" si="295"/>
        <v/>
      </c>
      <c r="BQ181" s="122" t="str">
        <f t="shared" si="296"/>
        <v/>
      </c>
      <c r="BR181" s="123" t="str">
        <f t="shared" si="297"/>
        <v/>
      </c>
      <c r="BS181" s="123" t="str">
        <f t="shared" si="298"/>
        <v/>
      </c>
      <c r="BU181" s="198" t="str">
        <f t="shared" si="283"/>
        <v>xxx</v>
      </c>
      <c r="BV181" s="193"/>
      <c r="BW181" s="193"/>
      <c r="BX181" s="193"/>
      <c r="BY181" s="193"/>
      <c r="BZ181" s="193"/>
      <c r="CA181" s="193"/>
      <c r="CB181" s="193"/>
      <c r="CC181" s="194"/>
      <c r="CD181" s="194"/>
      <c r="CE181" s="193"/>
      <c r="CF181" s="201">
        <f>IFERROR(IF(ISNUMBER(BV181), IF(ISNUMBER(MATCH(BV181,$BV$4:BV180,0)),INDEX($CF$4:CF180, MATCH(BV181,$BV$4:BV180,0),1),IF(AND(BR181="",INDEX($BR$4:$BR$503,BV181,1)=""),
IF(INDEX($BL$4:$BL$503,BV181,1)="",0,IFERROR(IF(INDEX($BR$4:$BR$503,BW181,1)="es",COUNTIF($BV$4:$BV$503,BW181),0),0)+IF(ISNUMBER(BV181),SUMIFS($CH$4:$CH$503,$BV$4:$BV$503,"&lt;&gt;"&amp;BV181,$BW$4:$BW$503,BV181),0)),0)),0),0)</f>
        <v>0</v>
      </c>
      <c r="CG181" s="193"/>
      <c r="CH181" s="193"/>
      <c r="CI181" s="193"/>
      <c r="CJ181" s="193"/>
      <c r="CK181" s="201">
        <f t="shared" si="242"/>
        <v>1</v>
      </c>
      <c r="CL181" s="193"/>
      <c r="CM181" s="193"/>
      <c r="CN181" s="193"/>
      <c r="CO181" s="193"/>
      <c r="CP181" s="193"/>
      <c r="CQ181" s="193"/>
      <c r="CR181" s="193"/>
      <c r="CT181" s="193"/>
      <c r="CU181" s="193"/>
      <c r="CV181" s="193"/>
      <c r="CW181" s="208"/>
      <c r="CX181" s="208"/>
      <c r="CY181" s="208"/>
      <c r="CZ181" s="208"/>
      <c r="DA181" s="193"/>
      <c r="DC181" s="133" t="str">
        <f>IF(MAX($DC$3:DC180)&lt;$I$2,MAX($DC$3:DC180)+1,"")</f>
        <v/>
      </c>
      <c r="DD181" s="131" t="str">
        <f t="shared" si="284"/>
        <v/>
      </c>
      <c r="DE181" s="131" t="str">
        <f t="shared" si="285"/>
        <v/>
      </c>
      <c r="DF181" s="134" t="str">
        <f t="shared" si="286"/>
        <v/>
      </c>
      <c r="DG181" s="132" t="str">
        <f t="shared" si="287"/>
        <v/>
      </c>
      <c r="DL181" s="107" t="str">
        <f>IF(DM181&lt;&gt;"",MAX($DL$3:DL180)+1,"")</f>
        <v/>
      </c>
      <c r="DM181" s="107" t="str">
        <f>IF(OR(INDEX(Photos!$B$3:$B$502,ROW(DM181)-ROW($DM$3),1)="", ISNUMBER(MATCH(INDEX(Photos!$B$3:$B$502,ROW(DM181)-ROW($DM$3),1),$BJ$4:$BJ$503,0))),"",INDEX(Photos!$B$3:$B$502,ROW(DM181)-ROW($DM$3),1) )</f>
        <v/>
      </c>
      <c r="DN181" s="107" t="str">
        <f t="shared" si="240"/>
        <v/>
      </c>
      <c r="DS181" s="112"/>
      <c r="DT181" s="112"/>
      <c r="DU181" s="111"/>
      <c r="DV181" s="111"/>
      <c r="DW181" s="145"/>
      <c r="DX181" s="111"/>
      <c r="DY181" s="111"/>
      <c r="DZ181" s="111"/>
      <c r="EA181" s="111"/>
      <c r="EB181" s="111"/>
    </row>
    <row r="182" spans="2:132" x14ac:dyDescent="0.25">
      <c r="B182" s="117" t="str">
        <f>IF(P182&lt;&gt;"",MAX(B$3:$B181)+1,"")</f>
        <v/>
      </c>
      <c r="C182" s="141" t="str">
        <f>IF(D182&lt;&gt;"",MAX(C$3:$C181)+1,"")</f>
        <v/>
      </c>
      <c r="D182" s="115" t="str">
        <f>IF(LEN(Q182)&gt;1,IF(ISNUMBER(MATCH(Q182&amp;" ─ "&amp;P182, $D$2:D181,0)),"",P182&amp;" ─ "&amp;Q182),"")</f>
        <v/>
      </c>
      <c r="E182" s="117" t="str">
        <f>IF(F182&lt;&gt;"",MAX($E$3:E181)+1,"")</f>
        <v/>
      </c>
      <c r="F182" s="116" t="str">
        <f>IF(LEN(T182)&gt;1,IF(ISNUMBER(MATCH(T182&amp;" ─ "&amp;P182, $F$2:F181,0)),"",P182&amp;" ─ "&amp;T182),"")</f>
        <v/>
      </c>
      <c r="G182" s="93">
        <v>179</v>
      </c>
      <c r="H182" s="118" t="str">
        <f t="shared" si="299"/>
        <v/>
      </c>
      <c r="I182" s="119" t="str">
        <f>IF(ISNUMBER(SEARCH("─",H182,1)),MAX($I$3:I181)+1,"")</f>
        <v/>
      </c>
      <c r="M182" s="192" t="str">
        <f t="shared" si="243"/>
        <v/>
      </c>
      <c r="N182" s="142" t="str">
        <f t="shared" si="244"/>
        <v/>
      </c>
      <c r="O182" s="102" t="str">
        <f>IF(P182="","",MAX($O$3:O181)+1)</f>
        <v/>
      </c>
      <c r="P182" s="103" t="str">
        <f>IF(LEN(INDEX(Dashboard!B$6:B$505,ROW(P182)-ROW(P$3),1))&lt;=1,"",TRIM(INDEX(Dashboard!B$6:B$505,ROW(P182)-ROW(P$3),1)))</f>
        <v/>
      </c>
      <c r="Q182" s="104" t="str">
        <f t="shared" si="245"/>
        <v/>
      </c>
      <c r="R182" s="104" t="str">
        <f>IF(LEN(INDEX(Dashboard!D$6:D$505,ROW(R182)-ROW(R$3),1))&lt;=1,"",INDEX(Dashboard!D$6:D$505,ROW(R182)-ROW(R$3),1))</f>
        <v/>
      </c>
      <c r="S182" s="104" t="str">
        <f>IF(LEN(INDEX(Dashboard!E$6:E$505,ROW(S182)-ROW(S$3),1))&lt;=1,"",INDEX(Dashboard!E$6:E$505,ROW(S182)-ROW(S$3),1))</f>
        <v/>
      </c>
      <c r="T182" s="104" t="str">
        <f t="shared" si="246"/>
        <v/>
      </c>
      <c r="U182" s="104" t="str">
        <f t="shared" si="247"/>
        <v/>
      </c>
      <c r="V182" s="104" t="str">
        <f t="shared" si="248"/>
        <v/>
      </c>
      <c r="W182" s="106" t="str">
        <f t="shared" si="241"/>
        <v/>
      </c>
      <c r="X182" s="106" t="str">
        <f t="shared" si="249"/>
        <v/>
      </c>
      <c r="Y182" s="106" t="str">
        <f t="shared" si="250"/>
        <v/>
      </c>
      <c r="Z182" s="106" t="str">
        <f t="shared" si="251"/>
        <v/>
      </c>
      <c r="AA182" s="106" t="str">
        <f t="shared" si="252"/>
        <v/>
      </c>
      <c r="AB182" s="106" t="str">
        <f t="shared" si="253"/>
        <v/>
      </c>
      <c r="AC182" s="106" t="str">
        <f t="shared" si="254"/>
        <v/>
      </c>
      <c r="AD182" s="106" t="str">
        <f t="shared" si="255"/>
        <v/>
      </c>
      <c r="AE182" s="106" t="str">
        <f t="shared" si="256"/>
        <v/>
      </c>
      <c r="AF182" s="106" t="str">
        <f t="shared" si="257"/>
        <v/>
      </c>
      <c r="AG182" s="106" t="str">
        <f t="shared" si="258"/>
        <v/>
      </c>
      <c r="AH182" s="106" t="str">
        <f t="shared" si="259"/>
        <v/>
      </c>
      <c r="AI182" s="106" t="str">
        <f t="shared" si="260"/>
        <v/>
      </c>
      <c r="AJ182" s="106" t="str">
        <f t="shared" si="261"/>
        <v/>
      </c>
      <c r="AK182" s="106" t="str">
        <f t="shared" si="262"/>
        <v/>
      </c>
      <c r="AL182" s="106" t="str">
        <f t="shared" si="263"/>
        <v/>
      </c>
      <c r="AM182" s="106" t="str">
        <f t="shared" si="264"/>
        <v/>
      </c>
      <c r="AN182" s="106" t="str">
        <f t="shared" si="265"/>
        <v/>
      </c>
      <c r="AO182" s="106" t="str">
        <f t="shared" si="266"/>
        <v/>
      </c>
      <c r="AP182" s="106" t="str">
        <f t="shared" si="267"/>
        <v/>
      </c>
      <c r="AQ182" s="106" t="str">
        <f t="shared" si="268"/>
        <v/>
      </c>
      <c r="AR182" s="106" t="str">
        <f t="shared" si="269"/>
        <v/>
      </c>
      <c r="AS182" s="106" t="str">
        <f t="shared" si="270"/>
        <v/>
      </c>
      <c r="AT182" s="106" t="str">
        <f t="shared" si="271"/>
        <v/>
      </c>
      <c r="AU182" s="106" t="str">
        <f t="shared" si="272"/>
        <v/>
      </c>
      <c r="AV182" s="106" t="str">
        <f t="shared" si="273"/>
        <v/>
      </c>
      <c r="AW182" s="106" t="str">
        <f t="shared" si="274"/>
        <v/>
      </c>
      <c r="AX182" s="106" t="str">
        <f t="shared" si="275"/>
        <v/>
      </c>
      <c r="AY182" s="106" t="str">
        <f t="shared" si="276"/>
        <v/>
      </c>
      <c r="AZ182" s="106" t="str">
        <f t="shared" si="277"/>
        <v/>
      </c>
      <c r="BA182" s="106" t="str">
        <f t="shared" si="278"/>
        <v/>
      </c>
      <c r="BB182" s="106" t="str">
        <f t="shared" si="279"/>
        <v/>
      </c>
      <c r="BC182" s="106" t="str">
        <f t="shared" si="280"/>
        <v/>
      </c>
      <c r="BD182" s="180" t="str">
        <f>IF(OR(P182="",BA182=""),"",IF(BB182="",MAX($BA$4:$BA$503)-BA182+1-COUNTIF($BA$4:BA182,BA182)/1000,INDEX($BD$4:$BD$503,BC182,1)-COUNTIF($BA$4:BA182,BA182)/1000000))</f>
        <v/>
      </c>
      <c r="BE182" s="181" t="str">
        <f t="shared" si="281"/>
        <v/>
      </c>
      <c r="BF182" s="181" t="str">
        <f>IFERROR(IF(BB182="",BD182-BE182*100,INDEX($BF$4:$BF$503,BC182,1)-COUNTIF($BA$4:BA182,BA182)/1000000),"")</f>
        <v/>
      </c>
      <c r="BG182" s="179" t="str">
        <f t="shared" si="282"/>
        <v/>
      </c>
      <c r="BI182" s="120" t="str">
        <f t="shared" si="288"/>
        <v/>
      </c>
      <c r="BJ182" s="121" t="str">
        <f t="shared" si="289"/>
        <v/>
      </c>
      <c r="BK182" s="122" t="str">
        <f t="shared" si="290"/>
        <v/>
      </c>
      <c r="BL182" s="122" t="str">
        <f t="shared" si="291"/>
        <v/>
      </c>
      <c r="BM182" s="122" t="str">
        <f t="shared" si="292"/>
        <v/>
      </c>
      <c r="BN182" s="122" t="str">
        <f t="shared" si="293"/>
        <v/>
      </c>
      <c r="BO182" s="122" t="str">
        <f t="shared" si="294"/>
        <v/>
      </c>
      <c r="BP182" s="123" t="str">
        <f t="shared" si="295"/>
        <v/>
      </c>
      <c r="BQ182" s="122" t="str">
        <f t="shared" si="296"/>
        <v/>
      </c>
      <c r="BR182" s="123" t="str">
        <f t="shared" si="297"/>
        <v/>
      </c>
      <c r="BS182" s="123" t="str">
        <f t="shared" si="298"/>
        <v/>
      </c>
      <c r="BU182" s="198" t="str">
        <f t="shared" si="283"/>
        <v>xxx</v>
      </c>
      <c r="BV182" s="193"/>
      <c r="BW182" s="193"/>
      <c r="BX182" s="193"/>
      <c r="BY182" s="193"/>
      <c r="BZ182" s="193"/>
      <c r="CA182" s="193"/>
      <c r="CB182" s="193"/>
      <c r="CC182" s="194"/>
      <c r="CD182" s="194"/>
      <c r="CE182" s="193"/>
      <c r="CF182" s="201">
        <f>IFERROR(IF(ISNUMBER(BV182), IF(ISNUMBER(MATCH(BV182,$BV$4:BV181,0)),INDEX($CF$4:CF181, MATCH(BV182,$BV$4:BV181,0),1),IF(AND(BR182="",INDEX($BR$4:$BR$503,BV182,1)=""),
IF(INDEX($BL$4:$BL$503,BV182,1)="",0,IFERROR(IF(INDEX($BR$4:$BR$503,BW182,1)="es",COUNTIF($BV$4:$BV$503,BW182),0),0)+IF(ISNUMBER(BV182),SUMIFS($CH$4:$CH$503,$BV$4:$BV$503,"&lt;&gt;"&amp;BV182,$BW$4:$BW$503,BV182),0)),0)),0),0)</f>
        <v>0</v>
      </c>
      <c r="CG182" s="193"/>
      <c r="CH182" s="193"/>
      <c r="CI182" s="193"/>
      <c r="CJ182" s="193"/>
      <c r="CK182" s="201">
        <f t="shared" si="242"/>
        <v>1</v>
      </c>
      <c r="CL182" s="193"/>
      <c r="CM182" s="193"/>
      <c r="CN182" s="193"/>
      <c r="CO182" s="193"/>
      <c r="CP182" s="193"/>
      <c r="CQ182" s="193"/>
      <c r="CR182" s="193"/>
      <c r="CT182" s="193"/>
      <c r="CU182" s="193"/>
      <c r="CV182" s="193"/>
      <c r="CW182" s="208"/>
      <c r="CX182" s="208"/>
      <c r="CY182" s="208"/>
      <c r="CZ182" s="208"/>
      <c r="DA182" s="193"/>
      <c r="DC182" s="133" t="str">
        <f>IF(MAX($DC$3:DC181)&lt;$I$2,MAX($DC$3:DC181)+1,"")</f>
        <v/>
      </c>
      <c r="DD182" s="131" t="str">
        <f t="shared" si="284"/>
        <v/>
      </c>
      <c r="DE182" s="131" t="str">
        <f t="shared" si="285"/>
        <v/>
      </c>
      <c r="DF182" s="134" t="str">
        <f t="shared" si="286"/>
        <v/>
      </c>
      <c r="DG182" s="132" t="str">
        <f t="shared" si="287"/>
        <v/>
      </c>
      <c r="DL182" s="107" t="str">
        <f>IF(DM182&lt;&gt;"",MAX($DL$3:DL181)+1,"")</f>
        <v/>
      </c>
      <c r="DM182" s="107" t="str">
        <f>IF(OR(INDEX(Photos!$B$3:$B$502,ROW(DM182)-ROW($DM$3),1)="", ISNUMBER(MATCH(INDEX(Photos!$B$3:$B$502,ROW(DM182)-ROW($DM$3),1),$BJ$4:$BJ$503,0))),"",INDEX(Photos!$B$3:$B$502,ROW(DM182)-ROW($DM$3),1) )</f>
        <v/>
      </c>
      <c r="DN182" s="107" t="str">
        <f t="shared" si="240"/>
        <v/>
      </c>
      <c r="DS182" s="112"/>
      <c r="DT182" s="112"/>
      <c r="DU182" s="111"/>
      <c r="DV182" s="111"/>
      <c r="DW182" s="145"/>
      <c r="DX182" s="111"/>
      <c r="DY182" s="111"/>
      <c r="DZ182" s="111"/>
      <c r="EA182" s="111"/>
      <c r="EB182" s="111"/>
    </row>
    <row r="183" spans="2:132" x14ac:dyDescent="0.25">
      <c r="B183" s="117" t="str">
        <f>IF(P183&lt;&gt;"",MAX(B$3:$B182)+1,"")</f>
        <v/>
      </c>
      <c r="C183" s="141" t="str">
        <f>IF(D183&lt;&gt;"",MAX(C$3:$C182)+1,"")</f>
        <v/>
      </c>
      <c r="D183" s="115" t="str">
        <f>IF(LEN(Q183)&gt;1,IF(ISNUMBER(MATCH(Q183&amp;" ─ "&amp;P183, $D$2:D182,0)),"",P183&amp;" ─ "&amp;Q183),"")</f>
        <v/>
      </c>
      <c r="E183" s="117" t="str">
        <f>IF(F183&lt;&gt;"",MAX($E$3:E182)+1,"")</f>
        <v/>
      </c>
      <c r="F183" s="116" t="str">
        <f>IF(LEN(T183)&gt;1,IF(ISNUMBER(MATCH(T183&amp;" ─ "&amp;P183, $F$2:F182,0)),"",P183&amp;" ─ "&amp;T183),"")</f>
        <v/>
      </c>
      <c r="G183" s="93">
        <v>180</v>
      </c>
      <c r="H183" s="118" t="str">
        <f t="shared" si="299"/>
        <v/>
      </c>
      <c r="I183" s="119" t="str">
        <f>IF(ISNUMBER(SEARCH("─",H183,1)),MAX($I$3:I182)+1,"")</f>
        <v/>
      </c>
      <c r="M183" s="192" t="str">
        <f t="shared" si="243"/>
        <v/>
      </c>
      <c r="N183" s="142" t="str">
        <f t="shared" si="244"/>
        <v/>
      </c>
      <c r="O183" s="102" t="str">
        <f>IF(P183="","",MAX($O$3:O182)+1)</f>
        <v/>
      </c>
      <c r="P183" s="103" t="str">
        <f>IF(LEN(INDEX(Dashboard!B$6:B$505,ROW(P183)-ROW(P$3),1))&lt;=1,"",TRIM(INDEX(Dashboard!B$6:B$505,ROW(P183)-ROW(P$3),1)))</f>
        <v/>
      </c>
      <c r="Q183" s="104" t="str">
        <f t="shared" si="245"/>
        <v/>
      </c>
      <c r="R183" s="104" t="str">
        <f>IF(LEN(INDEX(Dashboard!D$6:D$505,ROW(R183)-ROW(R$3),1))&lt;=1,"",INDEX(Dashboard!D$6:D$505,ROW(R183)-ROW(R$3),1))</f>
        <v/>
      </c>
      <c r="S183" s="104" t="str">
        <f>IF(LEN(INDEX(Dashboard!E$6:E$505,ROW(S183)-ROW(S$3),1))&lt;=1,"",INDEX(Dashboard!E$6:E$505,ROW(S183)-ROW(S$3),1))</f>
        <v/>
      </c>
      <c r="T183" s="104" t="str">
        <f t="shared" si="246"/>
        <v/>
      </c>
      <c r="U183" s="104" t="str">
        <f t="shared" si="247"/>
        <v/>
      </c>
      <c r="V183" s="104" t="str">
        <f t="shared" si="248"/>
        <v/>
      </c>
      <c r="W183" s="106" t="str">
        <f t="shared" si="241"/>
        <v/>
      </c>
      <c r="X183" s="106" t="str">
        <f t="shared" si="249"/>
        <v/>
      </c>
      <c r="Y183" s="106" t="str">
        <f t="shared" si="250"/>
        <v/>
      </c>
      <c r="Z183" s="106" t="str">
        <f t="shared" si="251"/>
        <v/>
      </c>
      <c r="AA183" s="106" t="str">
        <f t="shared" si="252"/>
        <v/>
      </c>
      <c r="AB183" s="106" t="str">
        <f t="shared" si="253"/>
        <v/>
      </c>
      <c r="AC183" s="106" t="str">
        <f t="shared" si="254"/>
        <v/>
      </c>
      <c r="AD183" s="106" t="str">
        <f t="shared" si="255"/>
        <v/>
      </c>
      <c r="AE183" s="106" t="str">
        <f t="shared" si="256"/>
        <v/>
      </c>
      <c r="AF183" s="106" t="str">
        <f t="shared" si="257"/>
        <v/>
      </c>
      <c r="AG183" s="106" t="str">
        <f t="shared" si="258"/>
        <v/>
      </c>
      <c r="AH183" s="106" t="str">
        <f t="shared" si="259"/>
        <v/>
      </c>
      <c r="AI183" s="106" t="str">
        <f t="shared" si="260"/>
        <v/>
      </c>
      <c r="AJ183" s="106" t="str">
        <f t="shared" si="261"/>
        <v/>
      </c>
      <c r="AK183" s="106" t="str">
        <f t="shared" si="262"/>
        <v/>
      </c>
      <c r="AL183" s="106" t="str">
        <f t="shared" si="263"/>
        <v/>
      </c>
      <c r="AM183" s="106" t="str">
        <f t="shared" si="264"/>
        <v/>
      </c>
      <c r="AN183" s="106" t="str">
        <f t="shared" si="265"/>
        <v/>
      </c>
      <c r="AO183" s="106" t="str">
        <f t="shared" si="266"/>
        <v/>
      </c>
      <c r="AP183" s="106" t="str">
        <f t="shared" si="267"/>
        <v/>
      </c>
      <c r="AQ183" s="106" t="str">
        <f t="shared" si="268"/>
        <v/>
      </c>
      <c r="AR183" s="106" t="str">
        <f t="shared" si="269"/>
        <v/>
      </c>
      <c r="AS183" s="106" t="str">
        <f t="shared" si="270"/>
        <v/>
      </c>
      <c r="AT183" s="106" t="str">
        <f t="shared" si="271"/>
        <v/>
      </c>
      <c r="AU183" s="106" t="str">
        <f t="shared" si="272"/>
        <v/>
      </c>
      <c r="AV183" s="106" t="str">
        <f t="shared" si="273"/>
        <v/>
      </c>
      <c r="AW183" s="106" t="str">
        <f t="shared" si="274"/>
        <v/>
      </c>
      <c r="AX183" s="106" t="str">
        <f t="shared" si="275"/>
        <v/>
      </c>
      <c r="AY183" s="106" t="str">
        <f t="shared" si="276"/>
        <v/>
      </c>
      <c r="AZ183" s="106" t="str">
        <f t="shared" si="277"/>
        <v/>
      </c>
      <c r="BA183" s="106" t="str">
        <f t="shared" si="278"/>
        <v/>
      </c>
      <c r="BB183" s="106" t="str">
        <f t="shared" si="279"/>
        <v/>
      </c>
      <c r="BC183" s="106" t="str">
        <f t="shared" si="280"/>
        <v/>
      </c>
      <c r="BD183" s="180" t="str">
        <f>IF(OR(P183="",BA183=""),"",IF(BB183="",MAX($BA$4:$BA$503)-BA183+1-COUNTIF($BA$4:BA183,BA183)/1000,INDEX($BD$4:$BD$503,BC183,1)-COUNTIF($BA$4:BA183,BA183)/1000000))</f>
        <v/>
      </c>
      <c r="BE183" s="181" t="str">
        <f t="shared" si="281"/>
        <v/>
      </c>
      <c r="BF183" s="181" t="str">
        <f>IFERROR(IF(BB183="",BD183-BE183*100,INDEX($BF$4:$BF$503,BC183,1)-COUNTIF($BA$4:BA183,BA183)/1000000),"")</f>
        <v/>
      </c>
      <c r="BG183" s="179" t="str">
        <f t="shared" si="282"/>
        <v/>
      </c>
      <c r="BI183" s="120" t="str">
        <f t="shared" si="288"/>
        <v/>
      </c>
      <c r="BJ183" s="121" t="str">
        <f t="shared" si="289"/>
        <v/>
      </c>
      <c r="BK183" s="122" t="str">
        <f t="shared" si="290"/>
        <v/>
      </c>
      <c r="BL183" s="122" t="str">
        <f t="shared" si="291"/>
        <v/>
      </c>
      <c r="BM183" s="122" t="str">
        <f t="shared" si="292"/>
        <v/>
      </c>
      <c r="BN183" s="122" t="str">
        <f t="shared" si="293"/>
        <v/>
      </c>
      <c r="BO183" s="122" t="str">
        <f t="shared" si="294"/>
        <v/>
      </c>
      <c r="BP183" s="123" t="str">
        <f t="shared" si="295"/>
        <v/>
      </c>
      <c r="BQ183" s="122" t="str">
        <f t="shared" si="296"/>
        <v/>
      </c>
      <c r="BR183" s="123" t="str">
        <f t="shared" si="297"/>
        <v/>
      </c>
      <c r="BS183" s="123" t="str">
        <f t="shared" si="298"/>
        <v/>
      </c>
      <c r="BU183" s="198" t="str">
        <f t="shared" si="283"/>
        <v>xxx</v>
      </c>
      <c r="BV183" s="193"/>
      <c r="BW183" s="193"/>
      <c r="BX183" s="193"/>
      <c r="BY183" s="193"/>
      <c r="BZ183" s="193"/>
      <c r="CA183" s="193"/>
      <c r="CB183" s="193"/>
      <c r="CC183" s="194"/>
      <c r="CD183" s="194"/>
      <c r="CE183" s="193"/>
      <c r="CF183" s="201">
        <f>IFERROR(IF(ISNUMBER(BV183), IF(ISNUMBER(MATCH(BV183,$BV$4:BV182,0)),INDEX($CF$4:CF182, MATCH(BV183,$BV$4:BV182,0),1),IF(AND(BR183="",INDEX($BR$4:$BR$503,BV183,1)=""),
IF(INDEX($BL$4:$BL$503,BV183,1)="",0,IFERROR(IF(INDEX($BR$4:$BR$503,BW183,1)="es",COUNTIF($BV$4:$BV$503,BW183),0),0)+IF(ISNUMBER(BV183),SUMIFS($CH$4:$CH$503,$BV$4:$BV$503,"&lt;&gt;"&amp;BV183,$BW$4:$BW$503,BV183),0)),0)),0),0)</f>
        <v>0</v>
      </c>
      <c r="CG183" s="193"/>
      <c r="CH183" s="193"/>
      <c r="CI183" s="193"/>
      <c r="CJ183" s="193"/>
      <c r="CK183" s="201">
        <f t="shared" si="242"/>
        <v>1</v>
      </c>
      <c r="CL183" s="193"/>
      <c r="CM183" s="193"/>
      <c r="CN183" s="193"/>
      <c r="CO183" s="193"/>
      <c r="CP183" s="193"/>
      <c r="CQ183" s="193"/>
      <c r="CR183" s="193"/>
      <c r="CT183" s="193"/>
      <c r="CU183" s="193"/>
      <c r="CV183" s="193"/>
      <c r="CW183" s="208"/>
      <c r="CX183" s="208"/>
      <c r="CY183" s="208"/>
      <c r="CZ183" s="208"/>
      <c r="DA183" s="193"/>
      <c r="DC183" s="133" t="str">
        <f>IF(MAX($DC$3:DC182)&lt;$I$2,MAX($DC$3:DC182)+1,"")</f>
        <v/>
      </c>
      <c r="DD183" s="131" t="str">
        <f t="shared" si="284"/>
        <v/>
      </c>
      <c r="DE183" s="131" t="str">
        <f t="shared" si="285"/>
        <v/>
      </c>
      <c r="DF183" s="134" t="str">
        <f t="shared" si="286"/>
        <v/>
      </c>
      <c r="DG183" s="132" t="str">
        <f t="shared" si="287"/>
        <v/>
      </c>
      <c r="DL183" s="107" t="str">
        <f>IF(DM183&lt;&gt;"",MAX($DL$3:DL182)+1,"")</f>
        <v/>
      </c>
      <c r="DM183" s="107" t="str">
        <f>IF(OR(INDEX(Photos!$B$3:$B$502,ROW(DM183)-ROW($DM$3),1)="", ISNUMBER(MATCH(INDEX(Photos!$B$3:$B$502,ROW(DM183)-ROW($DM$3),1),$BJ$4:$BJ$503,0))),"",INDEX(Photos!$B$3:$B$502,ROW(DM183)-ROW($DM$3),1) )</f>
        <v/>
      </c>
      <c r="DN183" s="107" t="str">
        <f t="shared" si="240"/>
        <v/>
      </c>
      <c r="DS183" s="112"/>
      <c r="DT183" s="112"/>
      <c r="DU183" s="111"/>
      <c r="DV183" s="111"/>
      <c r="DW183" s="145"/>
      <c r="DX183" s="111"/>
      <c r="DY183" s="111"/>
      <c r="DZ183" s="111"/>
      <c r="EA183" s="111"/>
      <c r="EB183" s="111"/>
    </row>
    <row r="184" spans="2:132" x14ac:dyDescent="0.25">
      <c r="B184" s="117" t="str">
        <f>IF(P184&lt;&gt;"",MAX(B$3:$B183)+1,"")</f>
        <v/>
      </c>
      <c r="C184" s="141" t="str">
        <f>IF(D184&lt;&gt;"",MAX(C$3:$C183)+1,"")</f>
        <v/>
      </c>
      <c r="D184" s="115" t="str">
        <f>IF(LEN(Q184)&gt;1,IF(ISNUMBER(MATCH(Q184&amp;" ─ "&amp;P184, $D$2:D183,0)),"",P184&amp;" ─ "&amp;Q184),"")</f>
        <v/>
      </c>
      <c r="E184" s="117" t="str">
        <f>IF(F184&lt;&gt;"",MAX($E$3:E183)+1,"")</f>
        <v/>
      </c>
      <c r="F184" s="116" t="str">
        <f>IF(LEN(T184)&gt;1,IF(ISNUMBER(MATCH(T184&amp;" ─ "&amp;P184, $F$2:F183,0)),"",P184&amp;" ─ "&amp;T184),"")</f>
        <v/>
      </c>
      <c r="G184" s="93">
        <v>181</v>
      </c>
      <c r="H184" s="118" t="str">
        <f t="shared" si="299"/>
        <v/>
      </c>
      <c r="I184" s="119" t="str">
        <f>IF(ISNUMBER(SEARCH("─",H184,1)),MAX($I$3:I183)+1,"")</f>
        <v/>
      </c>
      <c r="M184" s="192" t="str">
        <f t="shared" si="243"/>
        <v/>
      </c>
      <c r="N184" s="142" t="str">
        <f t="shared" si="244"/>
        <v/>
      </c>
      <c r="O184" s="102" t="str">
        <f>IF(P184="","",MAX($O$3:O183)+1)</f>
        <v/>
      </c>
      <c r="P184" s="103" t="str">
        <f>IF(LEN(INDEX(Dashboard!B$6:B$505,ROW(P184)-ROW(P$3),1))&lt;=1,"",TRIM(INDEX(Dashboard!B$6:B$505,ROW(P184)-ROW(P$3),1)))</f>
        <v/>
      </c>
      <c r="Q184" s="104" t="str">
        <f t="shared" si="245"/>
        <v/>
      </c>
      <c r="R184" s="104" t="str">
        <f>IF(LEN(INDEX(Dashboard!D$6:D$505,ROW(R184)-ROW(R$3),1))&lt;=1,"",INDEX(Dashboard!D$6:D$505,ROW(R184)-ROW(R$3),1))</f>
        <v/>
      </c>
      <c r="S184" s="104" t="str">
        <f>IF(LEN(INDEX(Dashboard!E$6:E$505,ROW(S184)-ROW(S$3),1))&lt;=1,"",INDEX(Dashboard!E$6:E$505,ROW(S184)-ROW(S$3),1))</f>
        <v/>
      </c>
      <c r="T184" s="104" t="str">
        <f t="shared" si="246"/>
        <v/>
      </c>
      <c r="U184" s="104" t="str">
        <f t="shared" si="247"/>
        <v/>
      </c>
      <c r="V184" s="104" t="str">
        <f t="shared" si="248"/>
        <v/>
      </c>
      <c r="W184" s="106" t="str">
        <f t="shared" si="241"/>
        <v/>
      </c>
      <c r="X184" s="106" t="str">
        <f t="shared" si="249"/>
        <v/>
      </c>
      <c r="Y184" s="106" t="str">
        <f t="shared" si="250"/>
        <v/>
      </c>
      <c r="Z184" s="106" t="str">
        <f t="shared" si="251"/>
        <v/>
      </c>
      <c r="AA184" s="106" t="str">
        <f t="shared" si="252"/>
        <v/>
      </c>
      <c r="AB184" s="106" t="str">
        <f t="shared" si="253"/>
        <v/>
      </c>
      <c r="AC184" s="106" t="str">
        <f t="shared" si="254"/>
        <v/>
      </c>
      <c r="AD184" s="106" t="str">
        <f t="shared" si="255"/>
        <v/>
      </c>
      <c r="AE184" s="106" t="str">
        <f t="shared" si="256"/>
        <v/>
      </c>
      <c r="AF184" s="106" t="str">
        <f t="shared" si="257"/>
        <v/>
      </c>
      <c r="AG184" s="106" t="str">
        <f t="shared" si="258"/>
        <v/>
      </c>
      <c r="AH184" s="106" t="str">
        <f t="shared" si="259"/>
        <v/>
      </c>
      <c r="AI184" s="106" t="str">
        <f t="shared" si="260"/>
        <v/>
      </c>
      <c r="AJ184" s="106" t="str">
        <f t="shared" si="261"/>
        <v/>
      </c>
      <c r="AK184" s="106" t="str">
        <f t="shared" si="262"/>
        <v/>
      </c>
      <c r="AL184" s="106" t="str">
        <f t="shared" si="263"/>
        <v/>
      </c>
      <c r="AM184" s="106" t="str">
        <f t="shared" si="264"/>
        <v/>
      </c>
      <c r="AN184" s="106" t="str">
        <f t="shared" si="265"/>
        <v/>
      </c>
      <c r="AO184" s="106" t="str">
        <f t="shared" si="266"/>
        <v/>
      </c>
      <c r="AP184" s="106" t="str">
        <f t="shared" si="267"/>
        <v/>
      </c>
      <c r="AQ184" s="106" t="str">
        <f t="shared" si="268"/>
        <v/>
      </c>
      <c r="AR184" s="106" t="str">
        <f t="shared" si="269"/>
        <v/>
      </c>
      <c r="AS184" s="106" t="str">
        <f t="shared" si="270"/>
        <v/>
      </c>
      <c r="AT184" s="106" t="str">
        <f t="shared" si="271"/>
        <v/>
      </c>
      <c r="AU184" s="106" t="str">
        <f t="shared" si="272"/>
        <v/>
      </c>
      <c r="AV184" s="106" t="str">
        <f t="shared" si="273"/>
        <v/>
      </c>
      <c r="AW184" s="106" t="str">
        <f t="shared" si="274"/>
        <v/>
      </c>
      <c r="AX184" s="106" t="str">
        <f t="shared" si="275"/>
        <v/>
      </c>
      <c r="AY184" s="106" t="str">
        <f t="shared" si="276"/>
        <v/>
      </c>
      <c r="AZ184" s="106" t="str">
        <f t="shared" si="277"/>
        <v/>
      </c>
      <c r="BA184" s="106" t="str">
        <f t="shared" si="278"/>
        <v/>
      </c>
      <c r="BB184" s="106" t="str">
        <f t="shared" si="279"/>
        <v/>
      </c>
      <c r="BC184" s="106" t="str">
        <f t="shared" si="280"/>
        <v/>
      </c>
      <c r="BD184" s="180" t="str">
        <f>IF(OR(P184="",BA184=""),"",IF(BB184="",MAX($BA$4:$BA$503)-BA184+1-COUNTIF($BA$4:BA184,BA184)/1000,INDEX($BD$4:$BD$503,BC184,1)-COUNTIF($BA$4:BA184,BA184)/1000000))</f>
        <v/>
      </c>
      <c r="BE184" s="181" t="str">
        <f t="shared" si="281"/>
        <v/>
      </c>
      <c r="BF184" s="181" t="str">
        <f>IFERROR(IF(BB184="",BD184-BE184*100,INDEX($BF$4:$BF$503,BC184,1)-COUNTIF($BA$4:BA184,BA184)/1000000),"")</f>
        <v/>
      </c>
      <c r="BG184" s="179" t="str">
        <f t="shared" si="282"/>
        <v/>
      </c>
      <c r="BI184" s="120" t="str">
        <f t="shared" si="288"/>
        <v/>
      </c>
      <c r="BJ184" s="121" t="str">
        <f t="shared" si="289"/>
        <v/>
      </c>
      <c r="BK184" s="122" t="str">
        <f t="shared" si="290"/>
        <v/>
      </c>
      <c r="BL184" s="122" t="str">
        <f t="shared" si="291"/>
        <v/>
      </c>
      <c r="BM184" s="122" t="str">
        <f t="shared" si="292"/>
        <v/>
      </c>
      <c r="BN184" s="122" t="str">
        <f t="shared" si="293"/>
        <v/>
      </c>
      <c r="BO184" s="122" t="str">
        <f t="shared" si="294"/>
        <v/>
      </c>
      <c r="BP184" s="123" t="str">
        <f t="shared" si="295"/>
        <v/>
      </c>
      <c r="BQ184" s="122" t="str">
        <f t="shared" si="296"/>
        <v/>
      </c>
      <c r="BR184" s="123" t="str">
        <f t="shared" si="297"/>
        <v/>
      </c>
      <c r="BS184" s="123" t="str">
        <f t="shared" si="298"/>
        <v/>
      </c>
      <c r="BU184" s="198" t="str">
        <f t="shared" si="283"/>
        <v>xxx</v>
      </c>
      <c r="BV184" s="193"/>
      <c r="BW184" s="193"/>
      <c r="BX184" s="193"/>
      <c r="BY184" s="193"/>
      <c r="BZ184" s="193"/>
      <c r="CA184" s="193"/>
      <c r="CB184" s="193"/>
      <c r="CC184" s="194"/>
      <c r="CD184" s="194"/>
      <c r="CE184" s="193"/>
      <c r="CF184" s="201">
        <f>IFERROR(IF(ISNUMBER(BV184), IF(ISNUMBER(MATCH(BV184,$BV$4:BV183,0)),INDEX($CF$4:CF183, MATCH(BV184,$BV$4:BV183,0),1),IF(AND(BR184="",INDEX($BR$4:$BR$503,BV184,1)=""),
IF(INDEX($BL$4:$BL$503,BV184,1)="",0,IFERROR(IF(INDEX($BR$4:$BR$503,BW184,1)="es",COUNTIF($BV$4:$BV$503,BW184),0),0)+IF(ISNUMBER(BV184),SUMIFS($CH$4:$CH$503,$BV$4:$BV$503,"&lt;&gt;"&amp;BV184,$BW$4:$BW$503,BV184),0)),0)),0),0)</f>
        <v>0</v>
      </c>
      <c r="CG184" s="193"/>
      <c r="CH184" s="193"/>
      <c r="CI184" s="193"/>
      <c r="CJ184" s="193"/>
      <c r="CK184" s="201">
        <f t="shared" si="242"/>
        <v>1</v>
      </c>
      <c r="CL184" s="193"/>
      <c r="CM184" s="193"/>
      <c r="CN184" s="193"/>
      <c r="CO184" s="193"/>
      <c r="CP184" s="193"/>
      <c r="CQ184" s="193"/>
      <c r="CR184" s="193"/>
      <c r="CT184" s="193"/>
      <c r="CU184" s="193"/>
      <c r="CV184" s="193"/>
      <c r="CW184" s="208"/>
      <c r="CX184" s="208"/>
      <c r="CY184" s="208"/>
      <c r="CZ184" s="208"/>
      <c r="DA184" s="193"/>
      <c r="DC184" s="133" t="str">
        <f>IF(MAX($DC$3:DC183)&lt;$I$2,MAX($DC$3:DC183)+1,"")</f>
        <v/>
      </c>
      <c r="DD184" s="131" t="str">
        <f t="shared" si="284"/>
        <v/>
      </c>
      <c r="DE184" s="131" t="str">
        <f t="shared" si="285"/>
        <v/>
      </c>
      <c r="DF184" s="134" t="str">
        <f t="shared" si="286"/>
        <v/>
      </c>
      <c r="DG184" s="132" t="str">
        <f t="shared" si="287"/>
        <v/>
      </c>
      <c r="DL184" s="107" t="str">
        <f>IF(DM184&lt;&gt;"",MAX($DL$3:DL183)+1,"")</f>
        <v/>
      </c>
      <c r="DM184" s="107" t="str">
        <f>IF(OR(INDEX(Photos!$B$3:$B$502,ROW(DM184)-ROW($DM$3),1)="", ISNUMBER(MATCH(INDEX(Photos!$B$3:$B$502,ROW(DM184)-ROW($DM$3),1),$BJ$4:$BJ$503,0))),"",INDEX(Photos!$B$3:$B$502,ROW(DM184)-ROW($DM$3),1) )</f>
        <v/>
      </c>
      <c r="DN184" s="107" t="str">
        <f t="shared" si="240"/>
        <v/>
      </c>
      <c r="DS184" s="112"/>
      <c r="DT184" s="112"/>
      <c r="DU184" s="111"/>
      <c r="DV184" s="111"/>
      <c r="DW184" s="145"/>
      <c r="DX184" s="111"/>
      <c r="DY184" s="111"/>
      <c r="DZ184" s="111"/>
      <c r="EA184" s="111"/>
      <c r="EB184" s="111"/>
    </row>
    <row r="185" spans="2:132" x14ac:dyDescent="0.25">
      <c r="B185" s="117" t="str">
        <f>IF(P185&lt;&gt;"",MAX(B$3:$B184)+1,"")</f>
        <v/>
      </c>
      <c r="C185" s="141" t="str">
        <f>IF(D185&lt;&gt;"",MAX(C$3:$C184)+1,"")</f>
        <v/>
      </c>
      <c r="D185" s="115" t="str">
        <f>IF(LEN(Q185)&gt;1,IF(ISNUMBER(MATCH(Q185&amp;" ─ "&amp;P185, $D$2:D184,0)),"",P185&amp;" ─ "&amp;Q185),"")</f>
        <v/>
      </c>
      <c r="E185" s="117" t="str">
        <f>IF(F185&lt;&gt;"",MAX($E$3:E184)+1,"")</f>
        <v/>
      </c>
      <c r="F185" s="116" t="str">
        <f>IF(LEN(T185)&gt;1,IF(ISNUMBER(MATCH(T185&amp;" ─ "&amp;P185, $F$2:F184,0)),"",P185&amp;" ─ "&amp;T185),"")</f>
        <v/>
      </c>
      <c r="G185" s="93">
        <v>182</v>
      </c>
      <c r="H185" s="118" t="str">
        <f t="shared" si="299"/>
        <v/>
      </c>
      <c r="I185" s="119" t="str">
        <f>IF(ISNUMBER(SEARCH("─",H185,1)),MAX($I$3:I184)+1,"")</f>
        <v/>
      </c>
      <c r="M185" s="192" t="str">
        <f t="shared" si="243"/>
        <v/>
      </c>
      <c r="N185" s="142" t="str">
        <f t="shared" si="244"/>
        <v/>
      </c>
      <c r="O185" s="102" t="str">
        <f>IF(P185="","",MAX($O$3:O184)+1)</f>
        <v/>
      </c>
      <c r="P185" s="103" t="str">
        <f>IF(LEN(INDEX(Dashboard!B$6:B$505,ROW(P185)-ROW(P$3),1))&lt;=1,"",TRIM(INDEX(Dashboard!B$6:B$505,ROW(P185)-ROW(P$3),1)))</f>
        <v/>
      </c>
      <c r="Q185" s="104" t="str">
        <f t="shared" si="245"/>
        <v/>
      </c>
      <c r="R185" s="104" t="str">
        <f>IF(LEN(INDEX(Dashboard!D$6:D$505,ROW(R185)-ROW(R$3),1))&lt;=1,"",INDEX(Dashboard!D$6:D$505,ROW(R185)-ROW(R$3),1))</f>
        <v/>
      </c>
      <c r="S185" s="104" t="str">
        <f>IF(LEN(INDEX(Dashboard!E$6:E$505,ROW(S185)-ROW(S$3),1))&lt;=1,"",INDEX(Dashboard!E$6:E$505,ROW(S185)-ROW(S$3),1))</f>
        <v/>
      </c>
      <c r="T185" s="104" t="str">
        <f t="shared" si="246"/>
        <v/>
      </c>
      <c r="U185" s="104" t="str">
        <f t="shared" si="247"/>
        <v/>
      </c>
      <c r="V185" s="104" t="str">
        <f t="shared" si="248"/>
        <v/>
      </c>
      <c r="W185" s="106" t="str">
        <f t="shared" si="241"/>
        <v/>
      </c>
      <c r="X185" s="106" t="str">
        <f t="shared" si="249"/>
        <v/>
      </c>
      <c r="Y185" s="106" t="str">
        <f t="shared" si="250"/>
        <v/>
      </c>
      <c r="Z185" s="106" t="str">
        <f t="shared" si="251"/>
        <v/>
      </c>
      <c r="AA185" s="106" t="str">
        <f t="shared" si="252"/>
        <v/>
      </c>
      <c r="AB185" s="106" t="str">
        <f t="shared" si="253"/>
        <v/>
      </c>
      <c r="AC185" s="106" t="str">
        <f t="shared" si="254"/>
        <v/>
      </c>
      <c r="AD185" s="106" t="str">
        <f t="shared" si="255"/>
        <v/>
      </c>
      <c r="AE185" s="106" t="str">
        <f t="shared" si="256"/>
        <v/>
      </c>
      <c r="AF185" s="106" t="str">
        <f t="shared" si="257"/>
        <v/>
      </c>
      <c r="AG185" s="106" t="str">
        <f t="shared" si="258"/>
        <v/>
      </c>
      <c r="AH185" s="106" t="str">
        <f t="shared" si="259"/>
        <v/>
      </c>
      <c r="AI185" s="106" t="str">
        <f t="shared" si="260"/>
        <v/>
      </c>
      <c r="AJ185" s="106" t="str">
        <f t="shared" si="261"/>
        <v/>
      </c>
      <c r="AK185" s="106" t="str">
        <f t="shared" si="262"/>
        <v/>
      </c>
      <c r="AL185" s="106" t="str">
        <f t="shared" si="263"/>
        <v/>
      </c>
      <c r="AM185" s="106" t="str">
        <f t="shared" si="264"/>
        <v/>
      </c>
      <c r="AN185" s="106" t="str">
        <f t="shared" si="265"/>
        <v/>
      </c>
      <c r="AO185" s="106" t="str">
        <f t="shared" si="266"/>
        <v/>
      </c>
      <c r="AP185" s="106" t="str">
        <f t="shared" si="267"/>
        <v/>
      </c>
      <c r="AQ185" s="106" t="str">
        <f t="shared" si="268"/>
        <v/>
      </c>
      <c r="AR185" s="106" t="str">
        <f t="shared" si="269"/>
        <v/>
      </c>
      <c r="AS185" s="106" t="str">
        <f t="shared" si="270"/>
        <v/>
      </c>
      <c r="AT185" s="106" t="str">
        <f t="shared" si="271"/>
        <v/>
      </c>
      <c r="AU185" s="106" t="str">
        <f t="shared" si="272"/>
        <v/>
      </c>
      <c r="AV185" s="106" t="str">
        <f t="shared" si="273"/>
        <v/>
      </c>
      <c r="AW185" s="106" t="str">
        <f t="shared" si="274"/>
        <v/>
      </c>
      <c r="AX185" s="106" t="str">
        <f t="shared" si="275"/>
        <v/>
      </c>
      <c r="AY185" s="106" t="str">
        <f t="shared" si="276"/>
        <v/>
      </c>
      <c r="AZ185" s="106" t="str">
        <f t="shared" si="277"/>
        <v/>
      </c>
      <c r="BA185" s="106" t="str">
        <f t="shared" si="278"/>
        <v/>
      </c>
      <c r="BB185" s="106" t="str">
        <f t="shared" si="279"/>
        <v/>
      </c>
      <c r="BC185" s="106" t="str">
        <f t="shared" si="280"/>
        <v/>
      </c>
      <c r="BD185" s="180" t="str">
        <f>IF(OR(P185="",BA185=""),"",IF(BB185="",MAX($BA$4:$BA$503)-BA185+1-COUNTIF($BA$4:BA185,BA185)/1000,INDEX($BD$4:$BD$503,BC185,1)-COUNTIF($BA$4:BA185,BA185)/1000000))</f>
        <v/>
      </c>
      <c r="BE185" s="181" t="str">
        <f t="shared" si="281"/>
        <v/>
      </c>
      <c r="BF185" s="181" t="str">
        <f>IFERROR(IF(BB185="",BD185-BE185*100,INDEX($BF$4:$BF$503,BC185,1)-COUNTIF($BA$4:BA185,BA185)/1000000),"")</f>
        <v/>
      </c>
      <c r="BG185" s="179" t="str">
        <f t="shared" si="282"/>
        <v/>
      </c>
      <c r="BI185" s="120" t="str">
        <f t="shared" si="288"/>
        <v/>
      </c>
      <c r="BJ185" s="121" t="str">
        <f t="shared" si="289"/>
        <v/>
      </c>
      <c r="BK185" s="122" t="str">
        <f t="shared" si="290"/>
        <v/>
      </c>
      <c r="BL185" s="122" t="str">
        <f t="shared" si="291"/>
        <v/>
      </c>
      <c r="BM185" s="122" t="str">
        <f t="shared" si="292"/>
        <v/>
      </c>
      <c r="BN185" s="122" t="str">
        <f t="shared" si="293"/>
        <v/>
      </c>
      <c r="BO185" s="122" t="str">
        <f t="shared" si="294"/>
        <v/>
      </c>
      <c r="BP185" s="123" t="str">
        <f t="shared" si="295"/>
        <v/>
      </c>
      <c r="BQ185" s="122" t="str">
        <f t="shared" si="296"/>
        <v/>
      </c>
      <c r="BR185" s="123" t="str">
        <f t="shared" si="297"/>
        <v/>
      </c>
      <c r="BS185" s="123" t="str">
        <f t="shared" si="298"/>
        <v/>
      </c>
      <c r="BU185" s="198" t="str">
        <f t="shared" si="283"/>
        <v>xxx</v>
      </c>
      <c r="BV185" s="193"/>
      <c r="BW185" s="193"/>
      <c r="BX185" s="193"/>
      <c r="BY185" s="193"/>
      <c r="BZ185" s="193"/>
      <c r="CA185" s="193"/>
      <c r="CB185" s="193"/>
      <c r="CC185" s="194"/>
      <c r="CD185" s="194"/>
      <c r="CE185" s="193"/>
      <c r="CF185" s="201">
        <f>IFERROR(IF(ISNUMBER(BV185), IF(ISNUMBER(MATCH(BV185,$BV$4:BV184,0)),INDEX($CF$4:CF184, MATCH(BV185,$BV$4:BV184,0),1),IF(AND(BR185="",INDEX($BR$4:$BR$503,BV185,1)=""),
IF(INDEX($BL$4:$BL$503,BV185,1)="",0,IFERROR(IF(INDEX($BR$4:$BR$503,BW185,1)="es",COUNTIF($BV$4:$BV$503,BW185),0),0)+IF(ISNUMBER(BV185),SUMIFS($CH$4:$CH$503,$BV$4:$BV$503,"&lt;&gt;"&amp;BV185,$BW$4:$BW$503,BV185),0)),0)),0),0)</f>
        <v>0</v>
      </c>
      <c r="CG185" s="193"/>
      <c r="CH185" s="193"/>
      <c r="CI185" s="193"/>
      <c r="CJ185" s="193"/>
      <c r="CK185" s="201">
        <f t="shared" si="242"/>
        <v>1</v>
      </c>
      <c r="CL185" s="193"/>
      <c r="CM185" s="193"/>
      <c r="CN185" s="193"/>
      <c r="CO185" s="193"/>
      <c r="CP185" s="193"/>
      <c r="CQ185" s="193"/>
      <c r="CR185" s="193"/>
      <c r="CT185" s="193"/>
      <c r="CU185" s="193"/>
      <c r="CV185" s="193"/>
      <c r="CW185" s="208"/>
      <c r="CX185" s="208"/>
      <c r="CY185" s="208"/>
      <c r="CZ185" s="208"/>
      <c r="DA185" s="193"/>
      <c r="DC185" s="133" t="str">
        <f>IF(MAX($DC$3:DC184)&lt;$I$2,MAX($DC$3:DC184)+1,"")</f>
        <v/>
      </c>
      <c r="DD185" s="131" t="str">
        <f t="shared" si="284"/>
        <v/>
      </c>
      <c r="DE185" s="131" t="str">
        <f t="shared" si="285"/>
        <v/>
      </c>
      <c r="DF185" s="134" t="str">
        <f t="shared" si="286"/>
        <v/>
      </c>
      <c r="DG185" s="132" t="str">
        <f t="shared" si="287"/>
        <v/>
      </c>
      <c r="DL185" s="107" t="str">
        <f>IF(DM185&lt;&gt;"",MAX($DL$3:DL184)+1,"")</f>
        <v/>
      </c>
      <c r="DM185" s="107" t="str">
        <f>IF(OR(INDEX(Photos!$B$3:$B$502,ROW(DM185)-ROW($DM$3),1)="", ISNUMBER(MATCH(INDEX(Photos!$B$3:$B$502,ROW(DM185)-ROW($DM$3),1),$BJ$4:$BJ$503,0))),"",INDEX(Photos!$B$3:$B$502,ROW(DM185)-ROW($DM$3),1) )</f>
        <v/>
      </c>
      <c r="DN185" s="107" t="str">
        <f t="shared" si="240"/>
        <v/>
      </c>
      <c r="DS185" s="112"/>
      <c r="DT185" s="112"/>
      <c r="DU185" s="111"/>
      <c r="DV185" s="111"/>
      <c r="DW185" s="145"/>
      <c r="DX185" s="111"/>
      <c r="DY185" s="111"/>
      <c r="DZ185" s="111"/>
      <c r="EA185" s="111"/>
      <c r="EB185" s="111"/>
    </row>
    <row r="186" spans="2:132" x14ac:dyDescent="0.25">
      <c r="B186" s="117" t="str">
        <f>IF(P186&lt;&gt;"",MAX(B$3:$B185)+1,"")</f>
        <v/>
      </c>
      <c r="C186" s="141" t="str">
        <f>IF(D186&lt;&gt;"",MAX(C$3:$C185)+1,"")</f>
        <v/>
      </c>
      <c r="D186" s="115" t="str">
        <f>IF(LEN(Q186)&gt;1,IF(ISNUMBER(MATCH(Q186&amp;" ─ "&amp;P186, $D$2:D185,0)),"",P186&amp;" ─ "&amp;Q186),"")</f>
        <v/>
      </c>
      <c r="E186" s="117" t="str">
        <f>IF(F186&lt;&gt;"",MAX($E$3:E185)+1,"")</f>
        <v/>
      </c>
      <c r="F186" s="116" t="str">
        <f>IF(LEN(T186)&gt;1,IF(ISNUMBER(MATCH(T186&amp;" ─ "&amp;P186, $F$2:F185,0)),"",P186&amp;" ─ "&amp;T186),"")</f>
        <v/>
      </c>
      <c r="G186" s="93">
        <v>183</v>
      </c>
      <c r="H186" s="118" t="str">
        <f t="shared" si="299"/>
        <v/>
      </c>
      <c r="I186" s="119" t="str">
        <f>IF(ISNUMBER(SEARCH("─",H186,1)),MAX($I$3:I185)+1,"")</f>
        <v/>
      </c>
      <c r="M186" s="192" t="str">
        <f t="shared" si="243"/>
        <v/>
      </c>
      <c r="N186" s="142" t="str">
        <f t="shared" si="244"/>
        <v/>
      </c>
      <c r="O186" s="102" t="str">
        <f>IF(P186="","",MAX($O$3:O185)+1)</f>
        <v/>
      </c>
      <c r="P186" s="103" t="str">
        <f>IF(LEN(INDEX(Dashboard!B$6:B$505,ROW(P186)-ROW(P$3),1))&lt;=1,"",TRIM(INDEX(Dashboard!B$6:B$505,ROW(P186)-ROW(P$3),1)))</f>
        <v/>
      </c>
      <c r="Q186" s="104" t="str">
        <f t="shared" si="245"/>
        <v/>
      </c>
      <c r="R186" s="104" t="str">
        <f>IF(LEN(INDEX(Dashboard!D$6:D$505,ROW(R186)-ROW(R$3),1))&lt;=1,"",INDEX(Dashboard!D$6:D$505,ROW(R186)-ROW(R$3),1))</f>
        <v/>
      </c>
      <c r="S186" s="104" t="str">
        <f>IF(LEN(INDEX(Dashboard!E$6:E$505,ROW(S186)-ROW(S$3),1))&lt;=1,"",INDEX(Dashboard!E$6:E$505,ROW(S186)-ROW(S$3),1))</f>
        <v/>
      </c>
      <c r="T186" s="104" t="str">
        <f t="shared" si="246"/>
        <v/>
      </c>
      <c r="U186" s="104" t="str">
        <f t="shared" si="247"/>
        <v/>
      </c>
      <c r="V186" s="104" t="str">
        <f t="shared" si="248"/>
        <v/>
      </c>
      <c r="W186" s="106" t="str">
        <f t="shared" si="241"/>
        <v/>
      </c>
      <c r="X186" s="106" t="str">
        <f t="shared" si="249"/>
        <v/>
      </c>
      <c r="Y186" s="106" t="str">
        <f t="shared" si="250"/>
        <v/>
      </c>
      <c r="Z186" s="106" t="str">
        <f t="shared" si="251"/>
        <v/>
      </c>
      <c r="AA186" s="106" t="str">
        <f t="shared" si="252"/>
        <v/>
      </c>
      <c r="AB186" s="106" t="str">
        <f t="shared" si="253"/>
        <v/>
      </c>
      <c r="AC186" s="106" t="str">
        <f t="shared" si="254"/>
        <v/>
      </c>
      <c r="AD186" s="106" t="str">
        <f t="shared" si="255"/>
        <v/>
      </c>
      <c r="AE186" s="106" t="str">
        <f t="shared" si="256"/>
        <v/>
      </c>
      <c r="AF186" s="106" t="str">
        <f t="shared" si="257"/>
        <v/>
      </c>
      <c r="AG186" s="106" t="str">
        <f t="shared" si="258"/>
        <v/>
      </c>
      <c r="AH186" s="106" t="str">
        <f t="shared" si="259"/>
        <v/>
      </c>
      <c r="AI186" s="106" t="str">
        <f t="shared" si="260"/>
        <v/>
      </c>
      <c r="AJ186" s="106" t="str">
        <f t="shared" si="261"/>
        <v/>
      </c>
      <c r="AK186" s="106" t="str">
        <f t="shared" si="262"/>
        <v/>
      </c>
      <c r="AL186" s="106" t="str">
        <f t="shared" si="263"/>
        <v/>
      </c>
      <c r="AM186" s="106" t="str">
        <f t="shared" si="264"/>
        <v/>
      </c>
      <c r="AN186" s="106" t="str">
        <f t="shared" si="265"/>
        <v/>
      </c>
      <c r="AO186" s="106" t="str">
        <f t="shared" si="266"/>
        <v/>
      </c>
      <c r="AP186" s="106" t="str">
        <f t="shared" si="267"/>
        <v/>
      </c>
      <c r="AQ186" s="106" t="str">
        <f t="shared" si="268"/>
        <v/>
      </c>
      <c r="AR186" s="106" t="str">
        <f t="shared" si="269"/>
        <v/>
      </c>
      <c r="AS186" s="106" t="str">
        <f t="shared" si="270"/>
        <v/>
      </c>
      <c r="AT186" s="106" t="str">
        <f t="shared" si="271"/>
        <v/>
      </c>
      <c r="AU186" s="106" t="str">
        <f t="shared" si="272"/>
        <v/>
      </c>
      <c r="AV186" s="106" t="str">
        <f t="shared" si="273"/>
        <v/>
      </c>
      <c r="AW186" s="106" t="str">
        <f t="shared" si="274"/>
        <v/>
      </c>
      <c r="AX186" s="106" t="str">
        <f t="shared" si="275"/>
        <v/>
      </c>
      <c r="AY186" s="106" t="str">
        <f t="shared" si="276"/>
        <v/>
      </c>
      <c r="AZ186" s="106" t="str">
        <f t="shared" si="277"/>
        <v/>
      </c>
      <c r="BA186" s="106" t="str">
        <f t="shared" si="278"/>
        <v/>
      </c>
      <c r="BB186" s="106" t="str">
        <f t="shared" si="279"/>
        <v/>
      </c>
      <c r="BC186" s="106" t="str">
        <f t="shared" si="280"/>
        <v/>
      </c>
      <c r="BD186" s="180" t="str">
        <f>IF(OR(P186="",BA186=""),"",IF(BB186="",MAX($BA$4:$BA$503)-BA186+1-COUNTIF($BA$4:BA186,BA186)/1000,INDEX($BD$4:$BD$503,BC186,1)-COUNTIF($BA$4:BA186,BA186)/1000000))</f>
        <v/>
      </c>
      <c r="BE186" s="181" t="str">
        <f t="shared" si="281"/>
        <v/>
      </c>
      <c r="BF186" s="181" t="str">
        <f>IFERROR(IF(BB186="",BD186-BE186*100,INDEX($BF$4:$BF$503,BC186,1)-COUNTIF($BA$4:BA186,BA186)/1000000),"")</f>
        <v/>
      </c>
      <c r="BG186" s="179" t="str">
        <f t="shared" si="282"/>
        <v/>
      </c>
      <c r="BI186" s="120" t="str">
        <f t="shared" si="288"/>
        <v/>
      </c>
      <c r="BJ186" s="121" t="str">
        <f t="shared" si="289"/>
        <v/>
      </c>
      <c r="BK186" s="122" t="str">
        <f t="shared" si="290"/>
        <v/>
      </c>
      <c r="BL186" s="122" t="str">
        <f t="shared" si="291"/>
        <v/>
      </c>
      <c r="BM186" s="122" t="str">
        <f t="shared" si="292"/>
        <v/>
      </c>
      <c r="BN186" s="122" t="str">
        <f t="shared" si="293"/>
        <v/>
      </c>
      <c r="BO186" s="122" t="str">
        <f t="shared" si="294"/>
        <v/>
      </c>
      <c r="BP186" s="123" t="str">
        <f t="shared" si="295"/>
        <v/>
      </c>
      <c r="BQ186" s="122" t="str">
        <f t="shared" si="296"/>
        <v/>
      </c>
      <c r="BR186" s="123" t="str">
        <f t="shared" si="297"/>
        <v/>
      </c>
      <c r="BS186" s="123" t="str">
        <f t="shared" si="298"/>
        <v/>
      </c>
      <c r="BU186" s="198" t="str">
        <f t="shared" si="283"/>
        <v>xxx</v>
      </c>
      <c r="BV186" s="193"/>
      <c r="BW186" s="193"/>
      <c r="BX186" s="193"/>
      <c r="BY186" s="193"/>
      <c r="BZ186" s="193"/>
      <c r="CA186" s="193"/>
      <c r="CB186" s="193"/>
      <c r="CC186" s="194"/>
      <c r="CD186" s="194"/>
      <c r="CE186" s="193"/>
      <c r="CF186" s="201">
        <f>IFERROR(IF(ISNUMBER(BV186), IF(ISNUMBER(MATCH(BV186,$BV$4:BV185,0)),INDEX($CF$4:CF185, MATCH(BV186,$BV$4:BV185,0),1),IF(AND(BR186="",INDEX($BR$4:$BR$503,BV186,1)=""),
IF(INDEX($BL$4:$BL$503,BV186,1)="",0,IFERROR(IF(INDEX($BR$4:$BR$503,BW186,1)="es",COUNTIF($BV$4:$BV$503,BW186),0),0)+IF(ISNUMBER(BV186),SUMIFS($CH$4:$CH$503,$BV$4:$BV$503,"&lt;&gt;"&amp;BV186,$BW$4:$BW$503,BV186),0)),0)),0),0)</f>
        <v>0</v>
      </c>
      <c r="CG186" s="193"/>
      <c r="CH186" s="193"/>
      <c r="CI186" s="193"/>
      <c r="CJ186" s="193"/>
      <c r="CK186" s="201">
        <f t="shared" si="242"/>
        <v>1</v>
      </c>
      <c r="CL186" s="193"/>
      <c r="CM186" s="193"/>
      <c r="CN186" s="193"/>
      <c r="CO186" s="193"/>
      <c r="CP186" s="193"/>
      <c r="CQ186" s="193"/>
      <c r="CR186" s="193"/>
      <c r="CT186" s="193"/>
      <c r="CU186" s="193"/>
      <c r="CV186" s="193"/>
      <c r="CW186" s="208"/>
      <c r="CX186" s="208"/>
      <c r="CY186" s="208"/>
      <c r="CZ186" s="208"/>
      <c r="DA186" s="193"/>
      <c r="DC186" s="133" t="str">
        <f>IF(MAX($DC$3:DC185)&lt;$I$2,MAX($DC$3:DC185)+1,"")</f>
        <v/>
      </c>
      <c r="DD186" s="131" t="str">
        <f t="shared" si="284"/>
        <v/>
      </c>
      <c r="DE186" s="131" t="str">
        <f t="shared" si="285"/>
        <v/>
      </c>
      <c r="DF186" s="134" t="str">
        <f t="shared" si="286"/>
        <v/>
      </c>
      <c r="DG186" s="132" t="str">
        <f t="shared" si="287"/>
        <v/>
      </c>
      <c r="DL186" s="107" t="str">
        <f>IF(DM186&lt;&gt;"",MAX($DL$3:DL185)+1,"")</f>
        <v/>
      </c>
      <c r="DM186" s="107" t="str">
        <f>IF(OR(INDEX(Photos!$B$3:$B$502,ROW(DM186)-ROW($DM$3),1)="", ISNUMBER(MATCH(INDEX(Photos!$B$3:$B$502,ROW(DM186)-ROW($DM$3),1),$BJ$4:$BJ$503,0))),"",INDEX(Photos!$B$3:$B$502,ROW(DM186)-ROW($DM$3),1) )</f>
        <v/>
      </c>
      <c r="DN186" s="107" t="str">
        <f t="shared" si="240"/>
        <v/>
      </c>
      <c r="DS186" s="112"/>
      <c r="DT186" s="112"/>
      <c r="DU186" s="111"/>
      <c r="DV186" s="111"/>
      <c r="DW186" s="145"/>
      <c r="DX186" s="111"/>
      <c r="DY186" s="111"/>
      <c r="DZ186" s="111"/>
      <c r="EA186" s="111"/>
      <c r="EB186" s="111"/>
    </row>
    <row r="187" spans="2:132" x14ac:dyDescent="0.25">
      <c r="B187" s="117" t="str">
        <f>IF(P187&lt;&gt;"",MAX(B$3:$B186)+1,"")</f>
        <v/>
      </c>
      <c r="C187" s="141" t="str">
        <f>IF(D187&lt;&gt;"",MAX(C$3:$C186)+1,"")</f>
        <v/>
      </c>
      <c r="D187" s="115" t="str">
        <f>IF(LEN(Q187)&gt;1,IF(ISNUMBER(MATCH(Q187&amp;" ─ "&amp;P187, $D$2:D186,0)),"",P187&amp;" ─ "&amp;Q187),"")</f>
        <v/>
      </c>
      <c r="E187" s="117" t="str">
        <f>IF(F187&lt;&gt;"",MAX($E$3:E186)+1,"")</f>
        <v/>
      </c>
      <c r="F187" s="116" t="str">
        <f>IF(LEN(T187)&gt;1,IF(ISNUMBER(MATCH(T187&amp;" ─ "&amp;P187, $F$2:F186,0)),"",P187&amp;" ─ "&amp;T187),"")</f>
        <v/>
      </c>
      <c r="G187" s="93">
        <v>184</v>
      </c>
      <c r="H187" s="118" t="str">
        <f t="shared" si="299"/>
        <v/>
      </c>
      <c r="I187" s="119" t="str">
        <f>IF(ISNUMBER(SEARCH("─",H187,1)),MAX($I$3:I186)+1,"")</f>
        <v/>
      </c>
      <c r="M187" s="192" t="str">
        <f t="shared" si="243"/>
        <v/>
      </c>
      <c r="N187" s="142" t="str">
        <f t="shared" si="244"/>
        <v/>
      </c>
      <c r="O187" s="102" t="str">
        <f>IF(P187="","",MAX($O$3:O186)+1)</f>
        <v/>
      </c>
      <c r="P187" s="103" t="str">
        <f>IF(LEN(INDEX(Dashboard!B$6:B$505,ROW(P187)-ROW(P$3),1))&lt;=1,"",TRIM(INDEX(Dashboard!B$6:B$505,ROW(P187)-ROW(P$3),1)))</f>
        <v/>
      </c>
      <c r="Q187" s="104" t="str">
        <f t="shared" si="245"/>
        <v/>
      </c>
      <c r="R187" s="104" t="str">
        <f>IF(LEN(INDEX(Dashboard!D$6:D$505,ROW(R187)-ROW(R$3),1))&lt;=1,"",INDEX(Dashboard!D$6:D$505,ROW(R187)-ROW(R$3),1))</f>
        <v/>
      </c>
      <c r="S187" s="104" t="str">
        <f>IF(LEN(INDEX(Dashboard!E$6:E$505,ROW(S187)-ROW(S$3),1))&lt;=1,"",INDEX(Dashboard!E$6:E$505,ROW(S187)-ROW(S$3),1))</f>
        <v/>
      </c>
      <c r="T187" s="104" t="str">
        <f t="shared" si="246"/>
        <v/>
      </c>
      <c r="U187" s="104" t="str">
        <f t="shared" si="247"/>
        <v/>
      </c>
      <c r="V187" s="104" t="str">
        <f t="shared" si="248"/>
        <v/>
      </c>
      <c r="W187" s="106" t="str">
        <f t="shared" si="241"/>
        <v/>
      </c>
      <c r="X187" s="106" t="str">
        <f t="shared" si="249"/>
        <v/>
      </c>
      <c r="Y187" s="106" t="str">
        <f t="shared" si="250"/>
        <v/>
      </c>
      <c r="Z187" s="106" t="str">
        <f t="shared" si="251"/>
        <v/>
      </c>
      <c r="AA187" s="106" t="str">
        <f t="shared" si="252"/>
        <v/>
      </c>
      <c r="AB187" s="106" t="str">
        <f t="shared" si="253"/>
        <v/>
      </c>
      <c r="AC187" s="106" t="str">
        <f t="shared" si="254"/>
        <v/>
      </c>
      <c r="AD187" s="106" t="str">
        <f t="shared" si="255"/>
        <v/>
      </c>
      <c r="AE187" s="106" t="str">
        <f t="shared" si="256"/>
        <v/>
      </c>
      <c r="AF187" s="106" t="str">
        <f t="shared" si="257"/>
        <v/>
      </c>
      <c r="AG187" s="106" t="str">
        <f t="shared" si="258"/>
        <v/>
      </c>
      <c r="AH187" s="106" t="str">
        <f t="shared" si="259"/>
        <v/>
      </c>
      <c r="AI187" s="106" t="str">
        <f t="shared" si="260"/>
        <v/>
      </c>
      <c r="AJ187" s="106" t="str">
        <f t="shared" si="261"/>
        <v/>
      </c>
      <c r="AK187" s="106" t="str">
        <f t="shared" si="262"/>
        <v/>
      </c>
      <c r="AL187" s="106" t="str">
        <f t="shared" si="263"/>
        <v/>
      </c>
      <c r="AM187" s="106" t="str">
        <f t="shared" si="264"/>
        <v/>
      </c>
      <c r="AN187" s="106" t="str">
        <f t="shared" si="265"/>
        <v/>
      </c>
      <c r="AO187" s="106" t="str">
        <f t="shared" si="266"/>
        <v/>
      </c>
      <c r="AP187" s="106" t="str">
        <f t="shared" si="267"/>
        <v/>
      </c>
      <c r="AQ187" s="106" t="str">
        <f t="shared" si="268"/>
        <v/>
      </c>
      <c r="AR187" s="106" t="str">
        <f t="shared" si="269"/>
        <v/>
      </c>
      <c r="AS187" s="106" t="str">
        <f t="shared" si="270"/>
        <v/>
      </c>
      <c r="AT187" s="106" t="str">
        <f t="shared" si="271"/>
        <v/>
      </c>
      <c r="AU187" s="106" t="str">
        <f t="shared" si="272"/>
        <v/>
      </c>
      <c r="AV187" s="106" t="str">
        <f t="shared" si="273"/>
        <v/>
      </c>
      <c r="AW187" s="106" t="str">
        <f t="shared" si="274"/>
        <v/>
      </c>
      <c r="AX187" s="106" t="str">
        <f t="shared" si="275"/>
        <v/>
      </c>
      <c r="AY187" s="106" t="str">
        <f t="shared" si="276"/>
        <v/>
      </c>
      <c r="AZ187" s="106" t="str">
        <f t="shared" si="277"/>
        <v/>
      </c>
      <c r="BA187" s="106" t="str">
        <f t="shared" si="278"/>
        <v/>
      </c>
      <c r="BB187" s="106" t="str">
        <f t="shared" si="279"/>
        <v/>
      </c>
      <c r="BC187" s="106" t="str">
        <f t="shared" si="280"/>
        <v/>
      </c>
      <c r="BD187" s="180" t="str">
        <f>IF(OR(P187="",BA187=""),"",IF(BB187="",MAX($BA$4:$BA$503)-BA187+1-COUNTIF($BA$4:BA187,BA187)/1000,INDEX($BD$4:$BD$503,BC187,1)-COUNTIF($BA$4:BA187,BA187)/1000000))</f>
        <v/>
      </c>
      <c r="BE187" s="181" t="str">
        <f t="shared" si="281"/>
        <v/>
      </c>
      <c r="BF187" s="181" t="str">
        <f>IFERROR(IF(BB187="",BD187-BE187*100,INDEX($BF$4:$BF$503,BC187,1)-COUNTIF($BA$4:BA187,BA187)/1000000),"")</f>
        <v/>
      </c>
      <c r="BG187" s="179" t="str">
        <f t="shared" si="282"/>
        <v/>
      </c>
      <c r="BI187" s="120" t="str">
        <f t="shared" si="288"/>
        <v/>
      </c>
      <c r="BJ187" s="121" t="str">
        <f t="shared" si="289"/>
        <v/>
      </c>
      <c r="BK187" s="122" t="str">
        <f t="shared" si="290"/>
        <v/>
      </c>
      <c r="BL187" s="122" t="str">
        <f t="shared" si="291"/>
        <v/>
      </c>
      <c r="BM187" s="122" t="str">
        <f t="shared" si="292"/>
        <v/>
      </c>
      <c r="BN187" s="122" t="str">
        <f t="shared" si="293"/>
        <v/>
      </c>
      <c r="BO187" s="122" t="str">
        <f t="shared" si="294"/>
        <v/>
      </c>
      <c r="BP187" s="123" t="str">
        <f t="shared" si="295"/>
        <v/>
      </c>
      <c r="BQ187" s="122" t="str">
        <f t="shared" si="296"/>
        <v/>
      </c>
      <c r="BR187" s="123" t="str">
        <f t="shared" si="297"/>
        <v/>
      </c>
      <c r="BS187" s="123" t="str">
        <f t="shared" si="298"/>
        <v/>
      </c>
      <c r="BU187" s="198" t="str">
        <f t="shared" si="283"/>
        <v>xxx</v>
      </c>
      <c r="BV187" s="193"/>
      <c r="BW187" s="193"/>
      <c r="BX187" s="193"/>
      <c r="BY187" s="193"/>
      <c r="BZ187" s="193"/>
      <c r="CA187" s="193"/>
      <c r="CB187" s="193"/>
      <c r="CC187" s="194"/>
      <c r="CD187" s="194"/>
      <c r="CE187" s="193"/>
      <c r="CF187" s="201">
        <f>IFERROR(IF(ISNUMBER(BV187), IF(ISNUMBER(MATCH(BV187,$BV$4:BV186,0)),INDEX($CF$4:CF186, MATCH(BV187,$BV$4:BV186,0),1),IF(AND(BR187="",INDEX($BR$4:$BR$503,BV187,1)=""),
IF(INDEX($BL$4:$BL$503,BV187,1)="",0,IFERROR(IF(INDEX($BR$4:$BR$503,BW187,1)="es",COUNTIF($BV$4:$BV$503,BW187),0),0)+IF(ISNUMBER(BV187),SUMIFS($CH$4:$CH$503,$BV$4:$BV$503,"&lt;&gt;"&amp;BV187,$BW$4:$BW$503,BV187),0)),0)),0),0)</f>
        <v>0</v>
      </c>
      <c r="CG187" s="193"/>
      <c r="CH187" s="193"/>
      <c r="CI187" s="193"/>
      <c r="CJ187" s="193"/>
      <c r="CK187" s="201">
        <f t="shared" si="242"/>
        <v>1</v>
      </c>
      <c r="CL187" s="193"/>
      <c r="CM187" s="193"/>
      <c r="CN187" s="193"/>
      <c r="CO187" s="193"/>
      <c r="CP187" s="193"/>
      <c r="CQ187" s="193"/>
      <c r="CR187" s="193"/>
      <c r="CT187" s="193"/>
      <c r="CU187" s="193"/>
      <c r="CV187" s="193"/>
      <c r="CW187" s="208"/>
      <c r="CX187" s="208"/>
      <c r="CY187" s="208"/>
      <c r="CZ187" s="208"/>
      <c r="DA187" s="193"/>
      <c r="DC187" s="133" t="str">
        <f>IF(MAX($DC$3:DC186)&lt;$I$2,MAX($DC$3:DC186)+1,"")</f>
        <v/>
      </c>
      <c r="DD187" s="131" t="str">
        <f t="shared" si="284"/>
        <v/>
      </c>
      <c r="DE187" s="131" t="str">
        <f t="shared" si="285"/>
        <v/>
      </c>
      <c r="DF187" s="134" t="str">
        <f t="shared" si="286"/>
        <v/>
      </c>
      <c r="DG187" s="132" t="str">
        <f t="shared" si="287"/>
        <v/>
      </c>
      <c r="DL187" s="107" t="str">
        <f>IF(DM187&lt;&gt;"",MAX($DL$3:DL186)+1,"")</f>
        <v/>
      </c>
      <c r="DM187" s="107" t="str">
        <f>IF(OR(INDEX(Photos!$B$3:$B$502,ROW(DM187)-ROW($DM$3),1)="", ISNUMBER(MATCH(INDEX(Photos!$B$3:$B$502,ROW(DM187)-ROW($DM$3),1),$BJ$4:$BJ$503,0))),"",INDEX(Photos!$B$3:$B$502,ROW(DM187)-ROW($DM$3),1) )</f>
        <v/>
      </c>
      <c r="DN187" s="107" t="str">
        <f t="shared" si="240"/>
        <v/>
      </c>
      <c r="DS187" s="112"/>
      <c r="DT187" s="112"/>
      <c r="DU187" s="111"/>
      <c r="DV187" s="111"/>
      <c r="DW187" s="145"/>
      <c r="DX187" s="111"/>
      <c r="DY187" s="111"/>
      <c r="DZ187" s="111"/>
      <c r="EA187" s="111"/>
      <c r="EB187" s="111"/>
    </row>
    <row r="188" spans="2:132" x14ac:dyDescent="0.25">
      <c r="B188" s="117" t="str">
        <f>IF(P188&lt;&gt;"",MAX(B$3:$B187)+1,"")</f>
        <v/>
      </c>
      <c r="C188" s="141" t="str">
        <f>IF(D188&lt;&gt;"",MAX(C$3:$C187)+1,"")</f>
        <v/>
      </c>
      <c r="D188" s="115" t="str">
        <f>IF(LEN(Q188)&gt;1,IF(ISNUMBER(MATCH(Q188&amp;" ─ "&amp;P188, $D$2:D187,0)),"",P188&amp;" ─ "&amp;Q188),"")</f>
        <v/>
      </c>
      <c r="E188" s="117" t="str">
        <f>IF(F188&lt;&gt;"",MAX($E$3:E187)+1,"")</f>
        <v/>
      </c>
      <c r="F188" s="116" t="str">
        <f>IF(LEN(T188)&gt;1,IF(ISNUMBER(MATCH(T188&amp;" ─ "&amp;P188, $F$2:F187,0)),"",P188&amp;" ─ "&amp;T188),"")</f>
        <v/>
      </c>
      <c r="G188" s="93">
        <v>185</v>
      </c>
      <c r="H188" s="118" t="str">
        <f t="shared" si="299"/>
        <v/>
      </c>
      <c r="I188" s="119" t="str">
        <f>IF(ISNUMBER(SEARCH("─",H188,1)),MAX($I$3:I187)+1,"")</f>
        <v/>
      </c>
      <c r="M188" s="192" t="str">
        <f t="shared" si="243"/>
        <v/>
      </c>
      <c r="N188" s="142" t="str">
        <f t="shared" si="244"/>
        <v/>
      </c>
      <c r="O188" s="102" t="str">
        <f>IF(P188="","",MAX($O$3:O187)+1)</f>
        <v/>
      </c>
      <c r="P188" s="103" t="str">
        <f>IF(LEN(INDEX(Dashboard!B$6:B$505,ROW(P188)-ROW(P$3),1))&lt;=1,"",TRIM(INDEX(Dashboard!B$6:B$505,ROW(P188)-ROW(P$3),1)))</f>
        <v/>
      </c>
      <c r="Q188" s="104" t="str">
        <f t="shared" si="245"/>
        <v/>
      </c>
      <c r="R188" s="104" t="str">
        <f>IF(LEN(INDEX(Dashboard!D$6:D$505,ROW(R188)-ROW(R$3),1))&lt;=1,"",INDEX(Dashboard!D$6:D$505,ROW(R188)-ROW(R$3),1))</f>
        <v/>
      </c>
      <c r="S188" s="104" t="str">
        <f>IF(LEN(INDEX(Dashboard!E$6:E$505,ROW(S188)-ROW(S$3),1))&lt;=1,"",INDEX(Dashboard!E$6:E$505,ROW(S188)-ROW(S$3),1))</f>
        <v/>
      </c>
      <c r="T188" s="104" t="str">
        <f t="shared" si="246"/>
        <v/>
      </c>
      <c r="U188" s="104" t="str">
        <f t="shared" si="247"/>
        <v/>
      </c>
      <c r="V188" s="104" t="str">
        <f t="shared" si="248"/>
        <v/>
      </c>
      <c r="W188" s="106" t="str">
        <f t="shared" si="241"/>
        <v/>
      </c>
      <c r="X188" s="106" t="str">
        <f t="shared" si="249"/>
        <v/>
      </c>
      <c r="Y188" s="106" t="str">
        <f t="shared" si="250"/>
        <v/>
      </c>
      <c r="Z188" s="106" t="str">
        <f t="shared" si="251"/>
        <v/>
      </c>
      <c r="AA188" s="106" t="str">
        <f t="shared" si="252"/>
        <v/>
      </c>
      <c r="AB188" s="106" t="str">
        <f t="shared" si="253"/>
        <v/>
      </c>
      <c r="AC188" s="106" t="str">
        <f t="shared" si="254"/>
        <v/>
      </c>
      <c r="AD188" s="106" t="str">
        <f t="shared" si="255"/>
        <v/>
      </c>
      <c r="AE188" s="106" t="str">
        <f t="shared" si="256"/>
        <v/>
      </c>
      <c r="AF188" s="106" t="str">
        <f t="shared" si="257"/>
        <v/>
      </c>
      <c r="AG188" s="106" t="str">
        <f t="shared" si="258"/>
        <v/>
      </c>
      <c r="AH188" s="106" t="str">
        <f t="shared" si="259"/>
        <v/>
      </c>
      <c r="AI188" s="106" t="str">
        <f t="shared" si="260"/>
        <v/>
      </c>
      <c r="AJ188" s="106" t="str">
        <f t="shared" si="261"/>
        <v/>
      </c>
      <c r="AK188" s="106" t="str">
        <f t="shared" si="262"/>
        <v/>
      </c>
      <c r="AL188" s="106" t="str">
        <f t="shared" si="263"/>
        <v/>
      </c>
      <c r="AM188" s="106" t="str">
        <f t="shared" si="264"/>
        <v/>
      </c>
      <c r="AN188" s="106" t="str">
        <f t="shared" si="265"/>
        <v/>
      </c>
      <c r="AO188" s="106" t="str">
        <f t="shared" si="266"/>
        <v/>
      </c>
      <c r="AP188" s="106" t="str">
        <f t="shared" si="267"/>
        <v/>
      </c>
      <c r="AQ188" s="106" t="str">
        <f t="shared" si="268"/>
        <v/>
      </c>
      <c r="AR188" s="106" t="str">
        <f t="shared" si="269"/>
        <v/>
      </c>
      <c r="AS188" s="106" t="str">
        <f t="shared" si="270"/>
        <v/>
      </c>
      <c r="AT188" s="106" t="str">
        <f t="shared" si="271"/>
        <v/>
      </c>
      <c r="AU188" s="106" t="str">
        <f t="shared" si="272"/>
        <v/>
      </c>
      <c r="AV188" s="106" t="str">
        <f t="shared" si="273"/>
        <v/>
      </c>
      <c r="AW188" s="106" t="str">
        <f t="shared" si="274"/>
        <v/>
      </c>
      <c r="AX188" s="106" t="str">
        <f t="shared" si="275"/>
        <v/>
      </c>
      <c r="AY188" s="106" t="str">
        <f t="shared" si="276"/>
        <v/>
      </c>
      <c r="AZ188" s="106" t="str">
        <f t="shared" si="277"/>
        <v/>
      </c>
      <c r="BA188" s="106" t="str">
        <f t="shared" si="278"/>
        <v/>
      </c>
      <c r="BB188" s="106" t="str">
        <f t="shared" si="279"/>
        <v/>
      </c>
      <c r="BC188" s="106" t="str">
        <f t="shared" si="280"/>
        <v/>
      </c>
      <c r="BD188" s="180" t="str">
        <f>IF(OR(P188="",BA188=""),"",IF(BB188="",MAX($BA$4:$BA$503)-BA188+1-COUNTIF($BA$4:BA188,BA188)/1000,INDEX($BD$4:$BD$503,BC188,1)-COUNTIF($BA$4:BA188,BA188)/1000000))</f>
        <v/>
      </c>
      <c r="BE188" s="181" t="str">
        <f t="shared" si="281"/>
        <v/>
      </c>
      <c r="BF188" s="181" t="str">
        <f>IFERROR(IF(BB188="",BD188-BE188*100,INDEX($BF$4:$BF$503,BC188,1)-COUNTIF($BA$4:BA188,BA188)/1000000),"")</f>
        <v/>
      </c>
      <c r="BG188" s="179" t="str">
        <f t="shared" si="282"/>
        <v/>
      </c>
      <c r="BI188" s="120" t="str">
        <f t="shared" si="288"/>
        <v/>
      </c>
      <c r="BJ188" s="121" t="str">
        <f t="shared" si="289"/>
        <v/>
      </c>
      <c r="BK188" s="122" t="str">
        <f t="shared" si="290"/>
        <v/>
      </c>
      <c r="BL188" s="122" t="str">
        <f t="shared" si="291"/>
        <v/>
      </c>
      <c r="BM188" s="122" t="str">
        <f t="shared" si="292"/>
        <v/>
      </c>
      <c r="BN188" s="122" t="str">
        <f t="shared" si="293"/>
        <v/>
      </c>
      <c r="BO188" s="122" t="str">
        <f t="shared" si="294"/>
        <v/>
      </c>
      <c r="BP188" s="123" t="str">
        <f t="shared" si="295"/>
        <v/>
      </c>
      <c r="BQ188" s="122" t="str">
        <f t="shared" si="296"/>
        <v/>
      </c>
      <c r="BR188" s="123" t="str">
        <f t="shared" si="297"/>
        <v/>
      </c>
      <c r="BS188" s="123" t="str">
        <f t="shared" si="298"/>
        <v/>
      </c>
      <c r="BU188" s="198" t="str">
        <f t="shared" si="283"/>
        <v>xxx</v>
      </c>
      <c r="BV188" s="193"/>
      <c r="BW188" s="193"/>
      <c r="BX188" s="193"/>
      <c r="BY188" s="193"/>
      <c r="BZ188" s="193"/>
      <c r="CA188" s="193"/>
      <c r="CB188" s="193"/>
      <c r="CC188" s="194"/>
      <c r="CD188" s="194"/>
      <c r="CE188" s="193"/>
      <c r="CF188" s="201">
        <f>IFERROR(IF(ISNUMBER(BV188), IF(ISNUMBER(MATCH(BV188,$BV$4:BV187,0)),INDEX($CF$4:CF187, MATCH(BV188,$BV$4:BV187,0),1),IF(AND(BR188="",INDEX($BR$4:$BR$503,BV188,1)=""),
IF(INDEX($BL$4:$BL$503,BV188,1)="",0,IFERROR(IF(INDEX($BR$4:$BR$503,BW188,1)="es",COUNTIF($BV$4:$BV$503,BW188),0),0)+IF(ISNUMBER(BV188),SUMIFS($CH$4:$CH$503,$BV$4:$BV$503,"&lt;&gt;"&amp;BV188,$BW$4:$BW$503,BV188),0)),0)),0),0)</f>
        <v>0</v>
      </c>
      <c r="CG188" s="193"/>
      <c r="CH188" s="193"/>
      <c r="CI188" s="193"/>
      <c r="CJ188" s="193"/>
      <c r="CK188" s="201">
        <f t="shared" si="242"/>
        <v>1</v>
      </c>
      <c r="CL188" s="193"/>
      <c r="CM188" s="193"/>
      <c r="CN188" s="193"/>
      <c r="CO188" s="193"/>
      <c r="CP188" s="193"/>
      <c r="CQ188" s="193"/>
      <c r="CR188" s="193"/>
      <c r="CT188" s="193"/>
      <c r="CU188" s="193"/>
      <c r="CV188" s="193"/>
      <c r="CW188" s="208"/>
      <c r="CX188" s="208"/>
      <c r="CY188" s="208"/>
      <c r="CZ188" s="208"/>
      <c r="DA188" s="193"/>
      <c r="DC188" s="133" t="str">
        <f>IF(MAX($DC$3:DC187)&lt;$I$2,MAX($DC$3:DC187)+1,"")</f>
        <v/>
      </c>
      <c r="DD188" s="131" t="str">
        <f t="shared" si="284"/>
        <v/>
      </c>
      <c r="DE188" s="131" t="str">
        <f t="shared" si="285"/>
        <v/>
      </c>
      <c r="DF188" s="134" t="str">
        <f t="shared" si="286"/>
        <v/>
      </c>
      <c r="DG188" s="132" t="str">
        <f t="shared" si="287"/>
        <v/>
      </c>
      <c r="DL188" s="107" t="str">
        <f>IF(DM188&lt;&gt;"",MAX($DL$3:DL187)+1,"")</f>
        <v/>
      </c>
      <c r="DM188" s="107" t="str">
        <f>IF(OR(INDEX(Photos!$B$3:$B$502,ROW(DM188)-ROW($DM$3),1)="", ISNUMBER(MATCH(INDEX(Photos!$B$3:$B$502,ROW(DM188)-ROW($DM$3),1),$BJ$4:$BJ$503,0))),"",INDEX(Photos!$B$3:$B$502,ROW(DM188)-ROW($DM$3),1) )</f>
        <v/>
      </c>
      <c r="DN188" s="107" t="str">
        <f t="shared" si="240"/>
        <v/>
      </c>
      <c r="DS188" s="112"/>
      <c r="DT188" s="112"/>
      <c r="DU188" s="111"/>
      <c r="DV188" s="111"/>
      <c r="DW188" s="145"/>
      <c r="DX188" s="111"/>
      <c r="DY188" s="111"/>
      <c r="DZ188" s="111"/>
      <c r="EA188" s="111"/>
      <c r="EB188" s="111"/>
    </row>
    <row r="189" spans="2:132" x14ac:dyDescent="0.25">
      <c r="B189" s="117" t="str">
        <f>IF(P189&lt;&gt;"",MAX(B$3:$B188)+1,"")</f>
        <v/>
      </c>
      <c r="C189" s="141" t="str">
        <f>IF(D189&lt;&gt;"",MAX(C$3:$C188)+1,"")</f>
        <v/>
      </c>
      <c r="D189" s="115" t="str">
        <f>IF(LEN(Q189)&gt;1,IF(ISNUMBER(MATCH(Q189&amp;" ─ "&amp;P189, $D$2:D188,0)),"",P189&amp;" ─ "&amp;Q189),"")</f>
        <v/>
      </c>
      <c r="E189" s="117" t="str">
        <f>IF(F189&lt;&gt;"",MAX($E$3:E188)+1,"")</f>
        <v/>
      </c>
      <c r="F189" s="116" t="str">
        <f>IF(LEN(T189)&gt;1,IF(ISNUMBER(MATCH(T189&amp;" ─ "&amp;P189, $F$2:F188,0)),"",P189&amp;" ─ "&amp;T189),"")</f>
        <v/>
      </c>
      <c r="G189" s="93">
        <v>186</v>
      </c>
      <c r="H189" s="118" t="str">
        <f t="shared" si="299"/>
        <v/>
      </c>
      <c r="I189" s="119" t="str">
        <f>IF(ISNUMBER(SEARCH("─",H189,1)),MAX($I$3:I188)+1,"")</f>
        <v/>
      </c>
      <c r="M189" s="192" t="str">
        <f t="shared" si="243"/>
        <v/>
      </c>
      <c r="N189" s="142" t="str">
        <f t="shared" si="244"/>
        <v/>
      </c>
      <c r="O189" s="102" t="str">
        <f>IF(P189="","",MAX($O$3:O188)+1)</f>
        <v/>
      </c>
      <c r="P189" s="103" t="str">
        <f>IF(LEN(INDEX(Dashboard!B$6:B$505,ROW(P189)-ROW(P$3),1))&lt;=1,"",TRIM(INDEX(Dashboard!B$6:B$505,ROW(P189)-ROW(P$3),1)))</f>
        <v/>
      </c>
      <c r="Q189" s="104" t="str">
        <f t="shared" si="245"/>
        <v/>
      </c>
      <c r="R189" s="104" t="str">
        <f>IF(LEN(INDEX(Dashboard!D$6:D$505,ROW(R189)-ROW(R$3),1))&lt;=1,"",INDEX(Dashboard!D$6:D$505,ROW(R189)-ROW(R$3),1))</f>
        <v/>
      </c>
      <c r="S189" s="104" t="str">
        <f>IF(LEN(INDEX(Dashboard!E$6:E$505,ROW(S189)-ROW(S$3),1))&lt;=1,"",INDEX(Dashboard!E$6:E$505,ROW(S189)-ROW(S$3),1))</f>
        <v/>
      </c>
      <c r="T189" s="104" t="str">
        <f t="shared" si="246"/>
        <v/>
      </c>
      <c r="U189" s="104" t="str">
        <f t="shared" si="247"/>
        <v/>
      </c>
      <c r="V189" s="104" t="str">
        <f t="shared" si="248"/>
        <v/>
      </c>
      <c r="W189" s="106" t="str">
        <f t="shared" si="241"/>
        <v/>
      </c>
      <c r="X189" s="106" t="str">
        <f t="shared" si="249"/>
        <v/>
      </c>
      <c r="Y189" s="106" t="str">
        <f t="shared" si="250"/>
        <v/>
      </c>
      <c r="Z189" s="106" t="str">
        <f t="shared" si="251"/>
        <v/>
      </c>
      <c r="AA189" s="106" t="str">
        <f t="shared" si="252"/>
        <v/>
      </c>
      <c r="AB189" s="106" t="str">
        <f t="shared" si="253"/>
        <v/>
      </c>
      <c r="AC189" s="106" t="str">
        <f t="shared" si="254"/>
        <v/>
      </c>
      <c r="AD189" s="106" t="str">
        <f t="shared" si="255"/>
        <v/>
      </c>
      <c r="AE189" s="106" t="str">
        <f t="shared" si="256"/>
        <v/>
      </c>
      <c r="AF189" s="106" t="str">
        <f t="shared" si="257"/>
        <v/>
      </c>
      <c r="AG189" s="106" t="str">
        <f t="shared" si="258"/>
        <v/>
      </c>
      <c r="AH189" s="106" t="str">
        <f t="shared" si="259"/>
        <v/>
      </c>
      <c r="AI189" s="106" t="str">
        <f t="shared" si="260"/>
        <v/>
      </c>
      <c r="AJ189" s="106" t="str">
        <f t="shared" si="261"/>
        <v/>
      </c>
      <c r="AK189" s="106" t="str">
        <f t="shared" si="262"/>
        <v/>
      </c>
      <c r="AL189" s="106" t="str">
        <f t="shared" si="263"/>
        <v/>
      </c>
      <c r="AM189" s="106" t="str">
        <f t="shared" si="264"/>
        <v/>
      </c>
      <c r="AN189" s="106" t="str">
        <f t="shared" si="265"/>
        <v/>
      </c>
      <c r="AO189" s="106" t="str">
        <f t="shared" si="266"/>
        <v/>
      </c>
      <c r="AP189" s="106" t="str">
        <f t="shared" si="267"/>
        <v/>
      </c>
      <c r="AQ189" s="106" t="str">
        <f t="shared" si="268"/>
        <v/>
      </c>
      <c r="AR189" s="106" t="str">
        <f t="shared" si="269"/>
        <v/>
      </c>
      <c r="AS189" s="106" t="str">
        <f t="shared" si="270"/>
        <v/>
      </c>
      <c r="AT189" s="106" t="str">
        <f t="shared" si="271"/>
        <v/>
      </c>
      <c r="AU189" s="106" t="str">
        <f t="shared" si="272"/>
        <v/>
      </c>
      <c r="AV189" s="106" t="str">
        <f t="shared" si="273"/>
        <v/>
      </c>
      <c r="AW189" s="106" t="str">
        <f t="shared" si="274"/>
        <v/>
      </c>
      <c r="AX189" s="106" t="str">
        <f t="shared" si="275"/>
        <v/>
      </c>
      <c r="AY189" s="106" t="str">
        <f t="shared" si="276"/>
        <v/>
      </c>
      <c r="AZ189" s="106" t="str">
        <f t="shared" si="277"/>
        <v/>
      </c>
      <c r="BA189" s="106" t="str">
        <f t="shared" si="278"/>
        <v/>
      </c>
      <c r="BB189" s="106" t="str">
        <f t="shared" si="279"/>
        <v/>
      </c>
      <c r="BC189" s="106" t="str">
        <f t="shared" si="280"/>
        <v/>
      </c>
      <c r="BD189" s="180" t="str">
        <f>IF(OR(P189="",BA189=""),"",IF(BB189="",MAX($BA$4:$BA$503)-BA189+1-COUNTIF($BA$4:BA189,BA189)/1000,INDEX($BD$4:$BD$503,BC189,1)-COUNTIF($BA$4:BA189,BA189)/1000000))</f>
        <v/>
      </c>
      <c r="BE189" s="181" t="str">
        <f t="shared" si="281"/>
        <v/>
      </c>
      <c r="BF189" s="181" t="str">
        <f>IFERROR(IF(BB189="",BD189-BE189*100,INDEX($BF$4:$BF$503,BC189,1)-COUNTIF($BA$4:BA189,BA189)/1000000),"")</f>
        <v/>
      </c>
      <c r="BG189" s="179" t="str">
        <f t="shared" si="282"/>
        <v/>
      </c>
      <c r="BI189" s="120" t="str">
        <f t="shared" si="288"/>
        <v/>
      </c>
      <c r="BJ189" s="121" t="str">
        <f t="shared" si="289"/>
        <v/>
      </c>
      <c r="BK189" s="122" t="str">
        <f t="shared" si="290"/>
        <v/>
      </c>
      <c r="BL189" s="122" t="str">
        <f t="shared" si="291"/>
        <v/>
      </c>
      <c r="BM189" s="122" t="str">
        <f t="shared" si="292"/>
        <v/>
      </c>
      <c r="BN189" s="122" t="str">
        <f t="shared" si="293"/>
        <v/>
      </c>
      <c r="BO189" s="122" t="str">
        <f t="shared" si="294"/>
        <v/>
      </c>
      <c r="BP189" s="123" t="str">
        <f t="shared" si="295"/>
        <v/>
      </c>
      <c r="BQ189" s="122" t="str">
        <f t="shared" si="296"/>
        <v/>
      </c>
      <c r="BR189" s="123" t="str">
        <f t="shared" si="297"/>
        <v/>
      </c>
      <c r="BS189" s="123" t="str">
        <f t="shared" si="298"/>
        <v/>
      </c>
      <c r="BU189" s="198" t="str">
        <f t="shared" si="283"/>
        <v>xxx</v>
      </c>
      <c r="BV189" s="193"/>
      <c r="BW189" s="193"/>
      <c r="BX189" s="193"/>
      <c r="BY189" s="193"/>
      <c r="BZ189" s="193"/>
      <c r="CA189" s="193"/>
      <c r="CB189" s="193"/>
      <c r="CC189" s="194"/>
      <c r="CD189" s="194"/>
      <c r="CE189" s="193"/>
      <c r="CF189" s="201">
        <f>IFERROR(IF(ISNUMBER(BV189), IF(ISNUMBER(MATCH(BV189,$BV$4:BV188,0)),INDEX($CF$4:CF188, MATCH(BV189,$BV$4:BV188,0),1),IF(AND(BR189="",INDEX($BR$4:$BR$503,BV189,1)=""),
IF(INDEX($BL$4:$BL$503,BV189,1)="",0,IFERROR(IF(INDEX($BR$4:$BR$503,BW189,1)="es",COUNTIF($BV$4:$BV$503,BW189),0),0)+IF(ISNUMBER(BV189),SUMIFS($CH$4:$CH$503,$BV$4:$BV$503,"&lt;&gt;"&amp;BV189,$BW$4:$BW$503,BV189),0)),0)),0),0)</f>
        <v>0</v>
      </c>
      <c r="CG189" s="193"/>
      <c r="CH189" s="193"/>
      <c r="CI189" s="193"/>
      <c r="CJ189" s="193"/>
      <c r="CK189" s="201">
        <f t="shared" si="242"/>
        <v>1</v>
      </c>
      <c r="CL189" s="193"/>
      <c r="CM189" s="193"/>
      <c r="CN189" s="193"/>
      <c r="CO189" s="193"/>
      <c r="CP189" s="193"/>
      <c r="CQ189" s="193"/>
      <c r="CR189" s="193"/>
      <c r="CT189" s="193"/>
      <c r="CU189" s="193"/>
      <c r="CV189" s="193"/>
      <c r="CW189" s="208"/>
      <c r="CX189" s="208"/>
      <c r="CY189" s="208"/>
      <c r="CZ189" s="208"/>
      <c r="DA189" s="193"/>
      <c r="DC189" s="133" t="str">
        <f>IF(MAX($DC$3:DC188)&lt;$I$2,MAX($DC$3:DC188)+1,"")</f>
        <v/>
      </c>
      <c r="DD189" s="131" t="str">
        <f t="shared" si="284"/>
        <v/>
      </c>
      <c r="DE189" s="131" t="str">
        <f t="shared" si="285"/>
        <v/>
      </c>
      <c r="DF189" s="134" t="str">
        <f t="shared" si="286"/>
        <v/>
      </c>
      <c r="DG189" s="132" t="str">
        <f t="shared" si="287"/>
        <v/>
      </c>
      <c r="DL189" s="107" t="str">
        <f>IF(DM189&lt;&gt;"",MAX($DL$3:DL188)+1,"")</f>
        <v/>
      </c>
      <c r="DM189" s="107" t="str">
        <f>IF(OR(INDEX(Photos!$B$3:$B$502,ROW(DM189)-ROW($DM$3),1)="", ISNUMBER(MATCH(INDEX(Photos!$B$3:$B$502,ROW(DM189)-ROW($DM$3),1),$BJ$4:$BJ$503,0))),"",INDEX(Photos!$B$3:$B$502,ROW(DM189)-ROW($DM$3),1) )</f>
        <v/>
      </c>
      <c r="DN189" s="107" t="str">
        <f t="shared" si="240"/>
        <v/>
      </c>
      <c r="DS189" s="112"/>
      <c r="DT189" s="112"/>
      <c r="DU189" s="111"/>
      <c r="DV189" s="111"/>
      <c r="DW189" s="145"/>
      <c r="DX189" s="111"/>
      <c r="DY189" s="111"/>
      <c r="DZ189" s="111"/>
      <c r="EA189" s="111"/>
      <c r="EB189" s="111"/>
    </row>
    <row r="190" spans="2:132" x14ac:dyDescent="0.25">
      <c r="B190" s="117" t="str">
        <f>IF(P190&lt;&gt;"",MAX(B$3:$B189)+1,"")</f>
        <v/>
      </c>
      <c r="C190" s="141" t="str">
        <f>IF(D190&lt;&gt;"",MAX(C$3:$C189)+1,"")</f>
        <v/>
      </c>
      <c r="D190" s="115" t="str">
        <f>IF(LEN(Q190)&gt;1,IF(ISNUMBER(MATCH(Q190&amp;" ─ "&amp;P190, $D$2:D189,0)),"",P190&amp;" ─ "&amp;Q190),"")</f>
        <v/>
      </c>
      <c r="E190" s="117" t="str">
        <f>IF(F190&lt;&gt;"",MAX($E$3:E189)+1,"")</f>
        <v/>
      </c>
      <c r="F190" s="116" t="str">
        <f>IF(LEN(T190)&gt;1,IF(ISNUMBER(MATCH(T190&amp;" ─ "&amp;P190, $F$2:F189,0)),"",P190&amp;" ─ "&amp;T190),"")</f>
        <v/>
      </c>
      <c r="G190" s="93">
        <v>187</v>
      </c>
      <c r="H190" s="118" t="str">
        <f t="shared" si="299"/>
        <v/>
      </c>
      <c r="I190" s="119" t="str">
        <f>IF(ISNUMBER(SEARCH("─",H190,1)),MAX($I$3:I189)+1,"")</f>
        <v/>
      </c>
      <c r="M190" s="192" t="str">
        <f t="shared" si="243"/>
        <v/>
      </c>
      <c r="N190" s="142" t="str">
        <f t="shared" si="244"/>
        <v/>
      </c>
      <c r="O190" s="102" t="str">
        <f>IF(P190="","",MAX($O$3:O189)+1)</f>
        <v/>
      </c>
      <c r="P190" s="103" t="str">
        <f>IF(LEN(INDEX(Dashboard!B$6:B$505,ROW(P190)-ROW(P$3),1))&lt;=1,"",TRIM(INDEX(Dashboard!B$6:B$505,ROW(P190)-ROW(P$3),1)))</f>
        <v/>
      </c>
      <c r="Q190" s="104" t="str">
        <f t="shared" si="245"/>
        <v/>
      </c>
      <c r="R190" s="104" t="str">
        <f>IF(LEN(INDEX(Dashboard!D$6:D$505,ROW(R190)-ROW(R$3),1))&lt;=1,"",INDEX(Dashboard!D$6:D$505,ROW(R190)-ROW(R$3),1))</f>
        <v/>
      </c>
      <c r="S190" s="104" t="str">
        <f>IF(LEN(INDEX(Dashboard!E$6:E$505,ROW(S190)-ROW(S$3),1))&lt;=1,"",INDEX(Dashboard!E$6:E$505,ROW(S190)-ROW(S$3),1))</f>
        <v/>
      </c>
      <c r="T190" s="104" t="str">
        <f t="shared" si="246"/>
        <v/>
      </c>
      <c r="U190" s="104" t="str">
        <f t="shared" si="247"/>
        <v/>
      </c>
      <c r="V190" s="104" t="str">
        <f t="shared" si="248"/>
        <v/>
      </c>
      <c r="W190" s="106" t="str">
        <f t="shared" si="241"/>
        <v/>
      </c>
      <c r="X190" s="106" t="str">
        <f t="shared" si="249"/>
        <v/>
      </c>
      <c r="Y190" s="106" t="str">
        <f t="shared" si="250"/>
        <v/>
      </c>
      <c r="Z190" s="106" t="str">
        <f t="shared" si="251"/>
        <v/>
      </c>
      <c r="AA190" s="106" t="str">
        <f t="shared" si="252"/>
        <v/>
      </c>
      <c r="AB190" s="106" t="str">
        <f t="shared" si="253"/>
        <v/>
      </c>
      <c r="AC190" s="106" t="str">
        <f t="shared" si="254"/>
        <v/>
      </c>
      <c r="AD190" s="106" t="str">
        <f t="shared" si="255"/>
        <v/>
      </c>
      <c r="AE190" s="106" t="str">
        <f t="shared" si="256"/>
        <v/>
      </c>
      <c r="AF190" s="106" t="str">
        <f t="shared" si="257"/>
        <v/>
      </c>
      <c r="AG190" s="106" t="str">
        <f t="shared" si="258"/>
        <v/>
      </c>
      <c r="AH190" s="106" t="str">
        <f t="shared" si="259"/>
        <v/>
      </c>
      <c r="AI190" s="106" t="str">
        <f t="shared" si="260"/>
        <v/>
      </c>
      <c r="AJ190" s="106" t="str">
        <f t="shared" si="261"/>
        <v/>
      </c>
      <c r="AK190" s="106" t="str">
        <f t="shared" si="262"/>
        <v/>
      </c>
      <c r="AL190" s="106" t="str">
        <f t="shared" si="263"/>
        <v/>
      </c>
      <c r="AM190" s="106" t="str">
        <f t="shared" si="264"/>
        <v/>
      </c>
      <c r="AN190" s="106" t="str">
        <f t="shared" si="265"/>
        <v/>
      </c>
      <c r="AO190" s="106" t="str">
        <f t="shared" si="266"/>
        <v/>
      </c>
      <c r="AP190" s="106" t="str">
        <f t="shared" si="267"/>
        <v/>
      </c>
      <c r="AQ190" s="106" t="str">
        <f t="shared" si="268"/>
        <v/>
      </c>
      <c r="AR190" s="106" t="str">
        <f t="shared" si="269"/>
        <v/>
      </c>
      <c r="AS190" s="106" t="str">
        <f t="shared" si="270"/>
        <v/>
      </c>
      <c r="AT190" s="106" t="str">
        <f t="shared" si="271"/>
        <v/>
      </c>
      <c r="AU190" s="106" t="str">
        <f t="shared" si="272"/>
        <v/>
      </c>
      <c r="AV190" s="106" t="str">
        <f t="shared" si="273"/>
        <v/>
      </c>
      <c r="AW190" s="106" t="str">
        <f t="shared" si="274"/>
        <v/>
      </c>
      <c r="AX190" s="106" t="str">
        <f t="shared" si="275"/>
        <v/>
      </c>
      <c r="AY190" s="106" t="str">
        <f t="shared" si="276"/>
        <v/>
      </c>
      <c r="AZ190" s="106" t="str">
        <f t="shared" si="277"/>
        <v/>
      </c>
      <c r="BA190" s="106" t="str">
        <f t="shared" si="278"/>
        <v/>
      </c>
      <c r="BB190" s="106" t="str">
        <f t="shared" si="279"/>
        <v/>
      </c>
      <c r="BC190" s="106" t="str">
        <f t="shared" si="280"/>
        <v/>
      </c>
      <c r="BD190" s="180" t="str">
        <f>IF(OR(P190="",BA190=""),"",IF(BB190="",MAX($BA$4:$BA$503)-BA190+1-COUNTIF($BA$4:BA190,BA190)/1000,INDEX($BD$4:$BD$503,BC190,1)-COUNTIF($BA$4:BA190,BA190)/1000000))</f>
        <v/>
      </c>
      <c r="BE190" s="181" t="str">
        <f t="shared" si="281"/>
        <v/>
      </c>
      <c r="BF190" s="181" t="str">
        <f>IFERROR(IF(BB190="",BD190-BE190*100,INDEX($BF$4:$BF$503,BC190,1)-COUNTIF($BA$4:BA190,BA190)/1000000),"")</f>
        <v/>
      </c>
      <c r="BG190" s="179" t="str">
        <f t="shared" si="282"/>
        <v/>
      </c>
      <c r="BI190" s="120" t="str">
        <f t="shared" si="288"/>
        <v/>
      </c>
      <c r="BJ190" s="121" t="str">
        <f t="shared" si="289"/>
        <v/>
      </c>
      <c r="BK190" s="122" t="str">
        <f t="shared" si="290"/>
        <v/>
      </c>
      <c r="BL190" s="122" t="str">
        <f t="shared" si="291"/>
        <v/>
      </c>
      <c r="BM190" s="122" t="str">
        <f t="shared" si="292"/>
        <v/>
      </c>
      <c r="BN190" s="122" t="str">
        <f t="shared" si="293"/>
        <v/>
      </c>
      <c r="BO190" s="122" t="str">
        <f t="shared" si="294"/>
        <v/>
      </c>
      <c r="BP190" s="123" t="str">
        <f t="shared" si="295"/>
        <v/>
      </c>
      <c r="BQ190" s="122" t="str">
        <f t="shared" si="296"/>
        <v/>
      </c>
      <c r="BR190" s="123" t="str">
        <f t="shared" si="297"/>
        <v/>
      </c>
      <c r="BS190" s="123" t="str">
        <f t="shared" si="298"/>
        <v/>
      </c>
      <c r="BU190" s="198" t="str">
        <f t="shared" si="283"/>
        <v>xxx</v>
      </c>
      <c r="BV190" s="193"/>
      <c r="BW190" s="193"/>
      <c r="BX190" s="193"/>
      <c r="BY190" s="193"/>
      <c r="BZ190" s="193"/>
      <c r="CA190" s="193"/>
      <c r="CB190" s="193"/>
      <c r="CC190" s="194"/>
      <c r="CD190" s="194"/>
      <c r="CE190" s="193"/>
      <c r="CF190" s="201">
        <f>IFERROR(IF(ISNUMBER(BV190), IF(ISNUMBER(MATCH(BV190,$BV$4:BV189,0)),INDEX($CF$4:CF189, MATCH(BV190,$BV$4:BV189,0),1),IF(AND(BR190="",INDEX($BR$4:$BR$503,BV190,1)=""),
IF(INDEX($BL$4:$BL$503,BV190,1)="",0,IFERROR(IF(INDEX($BR$4:$BR$503,BW190,1)="es",COUNTIF($BV$4:$BV$503,BW190),0),0)+IF(ISNUMBER(BV190),SUMIFS($CH$4:$CH$503,$BV$4:$BV$503,"&lt;&gt;"&amp;BV190,$BW$4:$BW$503,BV190),0)),0)),0),0)</f>
        <v>0</v>
      </c>
      <c r="CG190" s="193"/>
      <c r="CH190" s="193"/>
      <c r="CI190" s="193"/>
      <c r="CJ190" s="193"/>
      <c r="CK190" s="201">
        <f t="shared" si="242"/>
        <v>1</v>
      </c>
      <c r="CL190" s="193"/>
      <c r="CM190" s="193"/>
      <c r="CN190" s="193"/>
      <c r="CO190" s="193"/>
      <c r="CP190" s="193"/>
      <c r="CQ190" s="193"/>
      <c r="CR190" s="193"/>
      <c r="CT190" s="193"/>
      <c r="CU190" s="193"/>
      <c r="CV190" s="193"/>
      <c r="CW190" s="208"/>
      <c r="CX190" s="208"/>
      <c r="CY190" s="208"/>
      <c r="CZ190" s="208"/>
      <c r="DA190" s="193"/>
      <c r="DC190" s="133" t="str">
        <f>IF(MAX($DC$3:DC189)&lt;$I$2,MAX($DC$3:DC189)+1,"")</f>
        <v/>
      </c>
      <c r="DD190" s="131" t="str">
        <f t="shared" si="284"/>
        <v/>
      </c>
      <c r="DE190" s="131" t="str">
        <f t="shared" si="285"/>
        <v/>
      </c>
      <c r="DF190" s="134" t="str">
        <f t="shared" si="286"/>
        <v/>
      </c>
      <c r="DG190" s="132" t="str">
        <f t="shared" si="287"/>
        <v/>
      </c>
      <c r="DL190" s="107" t="str">
        <f>IF(DM190&lt;&gt;"",MAX($DL$3:DL189)+1,"")</f>
        <v/>
      </c>
      <c r="DM190" s="107" t="str">
        <f>IF(OR(INDEX(Photos!$B$3:$B$502,ROW(DM190)-ROW($DM$3),1)="", ISNUMBER(MATCH(INDEX(Photos!$B$3:$B$502,ROW(DM190)-ROW($DM$3),1),$BJ$4:$BJ$503,0))),"",INDEX(Photos!$B$3:$B$502,ROW(DM190)-ROW($DM$3),1) )</f>
        <v/>
      </c>
      <c r="DN190" s="107" t="str">
        <f t="shared" si="240"/>
        <v/>
      </c>
      <c r="DS190" s="112"/>
      <c r="DT190" s="112"/>
      <c r="DU190" s="111"/>
      <c r="DV190" s="111"/>
      <c r="DW190" s="145"/>
      <c r="DX190" s="111"/>
      <c r="DY190" s="111"/>
      <c r="DZ190" s="111"/>
      <c r="EA190" s="111"/>
      <c r="EB190" s="111"/>
    </row>
    <row r="191" spans="2:132" x14ac:dyDescent="0.25">
      <c r="B191" s="117" t="str">
        <f>IF(P191&lt;&gt;"",MAX(B$3:$B190)+1,"")</f>
        <v/>
      </c>
      <c r="C191" s="141" t="str">
        <f>IF(D191&lt;&gt;"",MAX(C$3:$C190)+1,"")</f>
        <v/>
      </c>
      <c r="D191" s="115" t="str">
        <f>IF(LEN(Q191)&gt;1,IF(ISNUMBER(MATCH(Q191&amp;" ─ "&amp;P191, $D$2:D190,0)),"",P191&amp;" ─ "&amp;Q191),"")</f>
        <v/>
      </c>
      <c r="E191" s="117" t="str">
        <f>IF(F191&lt;&gt;"",MAX($E$3:E190)+1,"")</f>
        <v/>
      </c>
      <c r="F191" s="116" t="str">
        <f>IF(LEN(T191)&gt;1,IF(ISNUMBER(MATCH(T191&amp;" ─ "&amp;P191, $F$2:F190,0)),"",P191&amp;" ─ "&amp;T191),"")</f>
        <v/>
      </c>
      <c r="G191" s="93">
        <v>188</v>
      </c>
      <c r="H191" s="118" t="str">
        <f t="shared" si="299"/>
        <v/>
      </c>
      <c r="I191" s="119" t="str">
        <f>IF(ISNUMBER(SEARCH("─",H191,1)),MAX($I$3:I190)+1,"")</f>
        <v/>
      </c>
      <c r="M191" s="192" t="str">
        <f t="shared" si="243"/>
        <v/>
      </c>
      <c r="N191" s="142" t="str">
        <f t="shared" si="244"/>
        <v/>
      </c>
      <c r="O191" s="102" t="str">
        <f>IF(P191="","",MAX($O$3:O190)+1)</f>
        <v/>
      </c>
      <c r="P191" s="103" t="str">
        <f>IF(LEN(INDEX(Dashboard!B$6:B$505,ROW(P191)-ROW(P$3),1))&lt;=1,"",TRIM(INDEX(Dashboard!B$6:B$505,ROW(P191)-ROW(P$3),1)))</f>
        <v/>
      </c>
      <c r="Q191" s="104" t="str">
        <f t="shared" si="245"/>
        <v/>
      </c>
      <c r="R191" s="104" t="str">
        <f>IF(LEN(INDEX(Dashboard!D$6:D$505,ROW(R191)-ROW(R$3),1))&lt;=1,"",INDEX(Dashboard!D$6:D$505,ROW(R191)-ROW(R$3),1))</f>
        <v/>
      </c>
      <c r="S191" s="104" t="str">
        <f>IF(LEN(INDEX(Dashboard!E$6:E$505,ROW(S191)-ROW(S$3),1))&lt;=1,"",INDEX(Dashboard!E$6:E$505,ROW(S191)-ROW(S$3),1))</f>
        <v/>
      </c>
      <c r="T191" s="104" t="str">
        <f t="shared" si="246"/>
        <v/>
      </c>
      <c r="U191" s="104" t="str">
        <f t="shared" si="247"/>
        <v/>
      </c>
      <c r="V191" s="104" t="str">
        <f t="shared" si="248"/>
        <v/>
      </c>
      <c r="W191" s="106" t="str">
        <f t="shared" si="241"/>
        <v/>
      </c>
      <c r="X191" s="106" t="str">
        <f t="shared" si="249"/>
        <v/>
      </c>
      <c r="Y191" s="106" t="str">
        <f t="shared" si="250"/>
        <v/>
      </c>
      <c r="Z191" s="106" t="str">
        <f t="shared" si="251"/>
        <v/>
      </c>
      <c r="AA191" s="106" t="str">
        <f t="shared" si="252"/>
        <v/>
      </c>
      <c r="AB191" s="106" t="str">
        <f t="shared" si="253"/>
        <v/>
      </c>
      <c r="AC191" s="106" t="str">
        <f t="shared" si="254"/>
        <v/>
      </c>
      <c r="AD191" s="106" t="str">
        <f t="shared" si="255"/>
        <v/>
      </c>
      <c r="AE191" s="106" t="str">
        <f t="shared" si="256"/>
        <v/>
      </c>
      <c r="AF191" s="106" t="str">
        <f t="shared" si="257"/>
        <v/>
      </c>
      <c r="AG191" s="106" t="str">
        <f t="shared" si="258"/>
        <v/>
      </c>
      <c r="AH191" s="106" t="str">
        <f t="shared" si="259"/>
        <v/>
      </c>
      <c r="AI191" s="106" t="str">
        <f t="shared" si="260"/>
        <v/>
      </c>
      <c r="AJ191" s="106" t="str">
        <f t="shared" si="261"/>
        <v/>
      </c>
      <c r="AK191" s="106" t="str">
        <f t="shared" si="262"/>
        <v/>
      </c>
      <c r="AL191" s="106" t="str">
        <f t="shared" si="263"/>
        <v/>
      </c>
      <c r="AM191" s="106" t="str">
        <f t="shared" si="264"/>
        <v/>
      </c>
      <c r="AN191" s="106" t="str">
        <f t="shared" si="265"/>
        <v/>
      </c>
      <c r="AO191" s="106" t="str">
        <f t="shared" si="266"/>
        <v/>
      </c>
      <c r="AP191" s="106" t="str">
        <f t="shared" si="267"/>
        <v/>
      </c>
      <c r="AQ191" s="106" t="str">
        <f t="shared" si="268"/>
        <v/>
      </c>
      <c r="AR191" s="106" t="str">
        <f t="shared" si="269"/>
        <v/>
      </c>
      <c r="AS191" s="106" t="str">
        <f t="shared" si="270"/>
        <v/>
      </c>
      <c r="AT191" s="106" t="str">
        <f t="shared" si="271"/>
        <v/>
      </c>
      <c r="AU191" s="106" t="str">
        <f t="shared" si="272"/>
        <v/>
      </c>
      <c r="AV191" s="106" t="str">
        <f t="shared" si="273"/>
        <v/>
      </c>
      <c r="AW191" s="106" t="str">
        <f t="shared" si="274"/>
        <v/>
      </c>
      <c r="AX191" s="106" t="str">
        <f t="shared" si="275"/>
        <v/>
      </c>
      <c r="AY191" s="106" t="str">
        <f t="shared" si="276"/>
        <v/>
      </c>
      <c r="AZ191" s="106" t="str">
        <f t="shared" si="277"/>
        <v/>
      </c>
      <c r="BA191" s="106" t="str">
        <f t="shared" si="278"/>
        <v/>
      </c>
      <c r="BB191" s="106" t="str">
        <f t="shared" si="279"/>
        <v/>
      </c>
      <c r="BC191" s="106" t="str">
        <f t="shared" si="280"/>
        <v/>
      </c>
      <c r="BD191" s="180" t="str">
        <f>IF(OR(P191="",BA191=""),"",IF(BB191="",MAX($BA$4:$BA$503)-BA191+1-COUNTIF($BA$4:BA191,BA191)/1000,INDEX($BD$4:$BD$503,BC191,1)-COUNTIF($BA$4:BA191,BA191)/1000000))</f>
        <v/>
      </c>
      <c r="BE191" s="181" t="str">
        <f t="shared" si="281"/>
        <v/>
      </c>
      <c r="BF191" s="181" t="str">
        <f>IFERROR(IF(BB191="",BD191-BE191*100,INDEX($BF$4:$BF$503,BC191,1)-COUNTIF($BA$4:BA191,BA191)/1000000),"")</f>
        <v/>
      </c>
      <c r="BG191" s="179" t="str">
        <f t="shared" si="282"/>
        <v/>
      </c>
      <c r="BI191" s="120" t="str">
        <f t="shared" si="288"/>
        <v/>
      </c>
      <c r="BJ191" s="121" t="str">
        <f t="shared" si="289"/>
        <v/>
      </c>
      <c r="BK191" s="122" t="str">
        <f t="shared" si="290"/>
        <v/>
      </c>
      <c r="BL191" s="122" t="str">
        <f t="shared" si="291"/>
        <v/>
      </c>
      <c r="BM191" s="122" t="str">
        <f t="shared" si="292"/>
        <v/>
      </c>
      <c r="BN191" s="122" t="str">
        <f t="shared" si="293"/>
        <v/>
      </c>
      <c r="BO191" s="122" t="str">
        <f t="shared" si="294"/>
        <v/>
      </c>
      <c r="BP191" s="123" t="str">
        <f t="shared" si="295"/>
        <v/>
      </c>
      <c r="BQ191" s="122" t="str">
        <f t="shared" si="296"/>
        <v/>
      </c>
      <c r="BR191" s="123" t="str">
        <f t="shared" si="297"/>
        <v/>
      </c>
      <c r="BS191" s="123" t="str">
        <f t="shared" si="298"/>
        <v/>
      </c>
      <c r="BU191" s="198" t="str">
        <f t="shared" si="283"/>
        <v>xxx</v>
      </c>
      <c r="BV191" s="193"/>
      <c r="BW191" s="193"/>
      <c r="BX191" s="193"/>
      <c r="BY191" s="193"/>
      <c r="BZ191" s="193"/>
      <c r="CA191" s="193"/>
      <c r="CB191" s="193"/>
      <c r="CC191" s="194"/>
      <c r="CD191" s="194"/>
      <c r="CE191" s="193"/>
      <c r="CF191" s="201">
        <f>IFERROR(IF(ISNUMBER(BV191), IF(ISNUMBER(MATCH(BV191,$BV$4:BV190,0)),INDEX($CF$4:CF190, MATCH(BV191,$BV$4:BV190,0),1),IF(AND(BR191="",INDEX($BR$4:$BR$503,BV191,1)=""),
IF(INDEX($BL$4:$BL$503,BV191,1)="",0,IFERROR(IF(INDEX($BR$4:$BR$503,BW191,1)="es",COUNTIF($BV$4:$BV$503,BW191),0),0)+IF(ISNUMBER(BV191),SUMIFS($CH$4:$CH$503,$BV$4:$BV$503,"&lt;&gt;"&amp;BV191,$BW$4:$BW$503,BV191),0)),0)),0),0)</f>
        <v>0</v>
      </c>
      <c r="CG191" s="193"/>
      <c r="CH191" s="193"/>
      <c r="CI191" s="193"/>
      <c r="CJ191" s="193"/>
      <c r="CK191" s="201">
        <f t="shared" si="242"/>
        <v>1</v>
      </c>
      <c r="CL191" s="193"/>
      <c r="CM191" s="193"/>
      <c r="CN191" s="193"/>
      <c r="CO191" s="193"/>
      <c r="CP191" s="193"/>
      <c r="CQ191" s="193"/>
      <c r="CR191" s="193"/>
      <c r="CT191" s="193"/>
      <c r="CU191" s="193"/>
      <c r="CV191" s="193"/>
      <c r="CW191" s="208"/>
      <c r="CX191" s="208"/>
      <c r="CY191" s="208"/>
      <c r="CZ191" s="208"/>
      <c r="DA191" s="193"/>
      <c r="DC191" s="133" t="str">
        <f>IF(MAX($DC$3:DC190)&lt;$I$2,MAX($DC$3:DC190)+1,"")</f>
        <v/>
      </c>
      <c r="DD191" s="131" t="str">
        <f t="shared" si="284"/>
        <v/>
      </c>
      <c r="DE191" s="131" t="str">
        <f t="shared" si="285"/>
        <v/>
      </c>
      <c r="DF191" s="134" t="str">
        <f t="shared" si="286"/>
        <v/>
      </c>
      <c r="DG191" s="132" t="str">
        <f t="shared" si="287"/>
        <v/>
      </c>
      <c r="DL191" s="107" t="str">
        <f>IF(DM191&lt;&gt;"",MAX($DL$3:DL190)+1,"")</f>
        <v/>
      </c>
      <c r="DM191" s="107" t="str">
        <f>IF(OR(INDEX(Photos!$B$3:$B$502,ROW(DM191)-ROW($DM$3),1)="", ISNUMBER(MATCH(INDEX(Photos!$B$3:$B$502,ROW(DM191)-ROW($DM$3),1),$BJ$4:$BJ$503,0))),"",INDEX(Photos!$B$3:$B$502,ROW(DM191)-ROW($DM$3),1) )</f>
        <v/>
      </c>
      <c r="DN191" s="107" t="str">
        <f t="shared" si="240"/>
        <v/>
      </c>
      <c r="DS191" s="112"/>
      <c r="DT191" s="112"/>
      <c r="DU191" s="111"/>
      <c r="DV191" s="111"/>
      <c r="DW191" s="145"/>
      <c r="DX191" s="111"/>
      <c r="DY191" s="111"/>
      <c r="DZ191" s="111"/>
      <c r="EA191" s="111"/>
      <c r="EB191" s="111"/>
    </row>
    <row r="192" spans="2:132" x14ac:dyDescent="0.25">
      <c r="B192" s="117" t="str">
        <f>IF(P192&lt;&gt;"",MAX(B$3:$B191)+1,"")</f>
        <v/>
      </c>
      <c r="C192" s="141" t="str">
        <f>IF(D192&lt;&gt;"",MAX(C$3:$C191)+1,"")</f>
        <v/>
      </c>
      <c r="D192" s="115" t="str">
        <f>IF(LEN(Q192)&gt;1,IF(ISNUMBER(MATCH(Q192&amp;" ─ "&amp;P192, $D$2:D191,0)),"",P192&amp;" ─ "&amp;Q192),"")</f>
        <v/>
      </c>
      <c r="E192" s="117" t="str">
        <f>IF(F192&lt;&gt;"",MAX($E$3:E191)+1,"")</f>
        <v/>
      </c>
      <c r="F192" s="116" t="str">
        <f>IF(LEN(T192)&gt;1,IF(ISNUMBER(MATCH(T192&amp;" ─ "&amp;P192, $F$2:F191,0)),"",P192&amp;" ─ "&amp;T192),"")</f>
        <v/>
      </c>
      <c r="G192" s="93">
        <v>189</v>
      </c>
      <c r="H192" s="118" t="str">
        <f t="shared" si="299"/>
        <v/>
      </c>
      <c r="I192" s="119" t="str">
        <f>IF(ISNUMBER(SEARCH("─",H192,1)),MAX($I$3:I191)+1,"")</f>
        <v/>
      </c>
      <c r="M192" s="192" t="str">
        <f t="shared" si="243"/>
        <v/>
      </c>
      <c r="N192" s="142" t="str">
        <f t="shared" si="244"/>
        <v/>
      </c>
      <c r="O192" s="102" t="str">
        <f>IF(P192="","",MAX($O$3:O191)+1)</f>
        <v/>
      </c>
      <c r="P192" s="103" t="str">
        <f>IF(LEN(INDEX(Dashboard!B$6:B$505,ROW(P192)-ROW(P$3),1))&lt;=1,"",TRIM(INDEX(Dashboard!B$6:B$505,ROW(P192)-ROW(P$3),1)))</f>
        <v/>
      </c>
      <c r="Q192" s="104" t="str">
        <f t="shared" si="245"/>
        <v/>
      </c>
      <c r="R192" s="104" t="str">
        <f>IF(LEN(INDEX(Dashboard!D$6:D$505,ROW(R192)-ROW(R$3),1))&lt;=1,"",INDEX(Dashboard!D$6:D$505,ROW(R192)-ROW(R$3),1))</f>
        <v/>
      </c>
      <c r="S192" s="104" t="str">
        <f>IF(LEN(INDEX(Dashboard!E$6:E$505,ROW(S192)-ROW(S$3),1))&lt;=1,"",INDEX(Dashboard!E$6:E$505,ROW(S192)-ROW(S$3),1))</f>
        <v/>
      </c>
      <c r="T192" s="104" t="str">
        <f t="shared" si="246"/>
        <v/>
      </c>
      <c r="U192" s="104" t="str">
        <f t="shared" si="247"/>
        <v/>
      </c>
      <c r="V192" s="104" t="str">
        <f t="shared" si="248"/>
        <v/>
      </c>
      <c r="W192" s="106" t="str">
        <f t="shared" si="241"/>
        <v/>
      </c>
      <c r="X192" s="106" t="str">
        <f t="shared" si="249"/>
        <v/>
      </c>
      <c r="Y192" s="106" t="str">
        <f t="shared" si="250"/>
        <v/>
      </c>
      <c r="Z192" s="106" t="str">
        <f t="shared" si="251"/>
        <v/>
      </c>
      <c r="AA192" s="106" t="str">
        <f t="shared" si="252"/>
        <v/>
      </c>
      <c r="AB192" s="106" t="str">
        <f t="shared" si="253"/>
        <v/>
      </c>
      <c r="AC192" s="106" t="str">
        <f t="shared" si="254"/>
        <v/>
      </c>
      <c r="AD192" s="106" t="str">
        <f t="shared" si="255"/>
        <v/>
      </c>
      <c r="AE192" s="106" t="str">
        <f t="shared" si="256"/>
        <v/>
      </c>
      <c r="AF192" s="106" t="str">
        <f t="shared" si="257"/>
        <v/>
      </c>
      <c r="AG192" s="106" t="str">
        <f t="shared" si="258"/>
        <v/>
      </c>
      <c r="AH192" s="106" t="str">
        <f t="shared" si="259"/>
        <v/>
      </c>
      <c r="AI192" s="106" t="str">
        <f t="shared" si="260"/>
        <v/>
      </c>
      <c r="AJ192" s="106" t="str">
        <f t="shared" si="261"/>
        <v/>
      </c>
      <c r="AK192" s="106" t="str">
        <f t="shared" si="262"/>
        <v/>
      </c>
      <c r="AL192" s="106" t="str">
        <f t="shared" si="263"/>
        <v/>
      </c>
      <c r="AM192" s="106" t="str">
        <f t="shared" si="264"/>
        <v/>
      </c>
      <c r="AN192" s="106" t="str">
        <f t="shared" si="265"/>
        <v/>
      </c>
      <c r="AO192" s="106" t="str">
        <f t="shared" si="266"/>
        <v/>
      </c>
      <c r="AP192" s="106" t="str">
        <f t="shared" si="267"/>
        <v/>
      </c>
      <c r="AQ192" s="106" t="str">
        <f t="shared" si="268"/>
        <v/>
      </c>
      <c r="AR192" s="106" t="str">
        <f t="shared" si="269"/>
        <v/>
      </c>
      <c r="AS192" s="106" t="str">
        <f t="shared" si="270"/>
        <v/>
      </c>
      <c r="AT192" s="106" t="str">
        <f t="shared" si="271"/>
        <v/>
      </c>
      <c r="AU192" s="106" t="str">
        <f t="shared" si="272"/>
        <v/>
      </c>
      <c r="AV192" s="106" t="str">
        <f t="shared" si="273"/>
        <v/>
      </c>
      <c r="AW192" s="106" t="str">
        <f t="shared" si="274"/>
        <v/>
      </c>
      <c r="AX192" s="106" t="str">
        <f t="shared" si="275"/>
        <v/>
      </c>
      <c r="AY192" s="106" t="str">
        <f t="shared" si="276"/>
        <v/>
      </c>
      <c r="AZ192" s="106" t="str">
        <f t="shared" si="277"/>
        <v/>
      </c>
      <c r="BA192" s="106" t="str">
        <f t="shared" si="278"/>
        <v/>
      </c>
      <c r="BB192" s="106" t="str">
        <f t="shared" si="279"/>
        <v/>
      </c>
      <c r="BC192" s="106" t="str">
        <f t="shared" si="280"/>
        <v/>
      </c>
      <c r="BD192" s="180" t="str">
        <f>IF(OR(P192="",BA192=""),"",IF(BB192="",MAX($BA$4:$BA$503)-BA192+1-COUNTIF($BA$4:BA192,BA192)/1000,INDEX($BD$4:$BD$503,BC192,1)-COUNTIF($BA$4:BA192,BA192)/1000000))</f>
        <v/>
      </c>
      <c r="BE192" s="181" t="str">
        <f t="shared" si="281"/>
        <v/>
      </c>
      <c r="BF192" s="181" t="str">
        <f>IFERROR(IF(BB192="",BD192-BE192*100,INDEX($BF$4:$BF$503,BC192,1)-COUNTIF($BA$4:BA192,BA192)/1000000),"")</f>
        <v/>
      </c>
      <c r="BG192" s="179" t="str">
        <f t="shared" si="282"/>
        <v/>
      </c>
      <c r="BI192" s="120" t="str">
        <f t="shared" si="288"/>
        <v/>
      </c>
      <c r="BJ192" s="121" t="str">
        <f t="shared" si="289"/>
        <v/>
      </c>
      <c r="BK192" s="122" t="str">
        <f t="shared" si="290"/>
        <v/>
      </c>
      <c r="BL192" s="122" t="str">
        <f t="shared" si="291"/>
        <v/>
      </c>
      <c r="BM192" s="122" t="str">
        <f t="shared" si="292"/>
        <v/>
      </c>
      <c r="BN192" s="122" t="str">
        <f t="shared" si="293"/>
        <v/>
      </c>
      <c r="BO192" s="122" t="str">
        <f t="shared" si="294"/>
        <v/>
      </c>
      <c r="BP192" s="123" t="str">
        <f t="shared" si="295"/>
        <v/>
      </c>
      <c r="BQ192" s="122" t="str">
        <f t="shared" si="296"/>
        <v/>
      </c>
      <c r="BR192" s="123" t="str">
        <f t="shared" si="297"/>
        <v/>
      </c>
      <c r="BS192" s="123" t="str">
        <f t="shared" si="298"/>
        <v/>
      </c>
      <c r="BU192" s="198" t="str">
        <f t="shared" si="283"/>
        <v>xxx</v>
      </c>
      <c r="BV192" s="193"/>
      <c r="BW192" s="193"/>
      <c r="BX192" s="193"/>
      <c r="BY192" s="193"/>
      <c r="BZ192" s="193"/>
      <c r="CA192" s="193"/>
      <c r="CB192" s="193"/>
      <c r="CC192" s="194"/>
      <c r="CD192" s="194"/>
      <c r="CE192" s="193"/>
      <c r="CF192" s="201">
        <f>IFERROR(IF(ISNUMBER(BV192), IF(ISNUMBER(MATCH(BV192,$BV$4:BV191,0)),INDEX($CF$4:CF191, MATCH(BV192,$BV$4:BV191,0),1),IF(AND(BR192="",INDEX($BR$4:$BR$503,BV192,1)=""),
IF(INDEX($BL$4:$BL$503,BV192,1)="",0,IFERROR(IF(INDEX($BR$4:$BR$503,BW192,1)="es",COUNTIF($BV$4:$BV$503,BW192),0),0)+IF(ISNUMBER(BV192),SUMIFS($CH$4:$CH$503,$BV$4:$BV$503,"&lt;&gt;"&amp;BV192,$BW$4:$BW$503,BV192),0)),0)),0),0)</f>
        <v>0</v>
      </c>
      <c r="CG192" s="193"/>
      <c r="CH192" s="193"/>
      <c r="CI192" s="193"/>
      <c r="CJ192" s="193"/>
      <c r="CK192" s="201">
        <f t="shared" si="242"/>
        <v>1</v>
      </c>
      <c r="CL192" s="193"/>
      <c r="CM192" s="193"/>
      <c r="CN192" s="193"/>
      <c r="CO192" s="193"/>
      <c r="CP192" s="193"/>
      <c r="CQ192" s="193"/>
      <c r="CR192" s="193"/>
      <c r="CT192" s="193"/>
      <c r="CU192" s="193"/>
      <c r="CV192" s="193"/>
      <c r="CW192" s="208"/>
      <c r="CX192" s="208"/>
      <c r="CY192" s="208"/>
      <c r="CZ192" s="208"/>
      <c r="DA192" s="193"/>
      <c r="DC192" s="133" t="str">
        <f>IF(MAX($DC$3:DC191)&lt;$I$2,MAX($DC$3:DC191)+1,"")</f>
        <v/>
      </c>
      <c r="DD192" s="131" t="str">
        <f t="shared" si="284"/>
        <v/>
      </c>
      <c r="DE192" s="131" t="str">
        <f t="shared" si="285"/>
        <v/>
      </c>
      <c r="DF192" s="134" t="str">
        <f t="shared" si="286"/>
        <v/>
      </c>
      <c r="DG192" s="132" t="str">
        <f t="shared" si="287"/>
        <v/>
      </c>
      <c r="DL192" s="107" t="str">
        <f>IF(DM192&lt;&gt;"",MAX($DL$3:DL191)+1,"")</f>
        <v/>
      </c>
      <c r="DM192" s="107" t="str">
        <f>IF(OR(INDEX(Photos!$B$3:$B$502,ROW(DM192)-ROW($DM$3),1)="", ISNUMBER(MATCH(INDEX(Photos!$B$3:$B$502,ROW(DM192)-ROW($DM$3),1),$BJ$4:$BJ$503,0))),"",INDEX(Photos!$B$3:$B$502,ROW(DM192)-ROW($DM$3),1) )</f>
        <v/>
      </c>
      <c r="DN192" s="107" t="str">
        <f t="shared" si="240"/>
        <v/>
      </c>
      <c r="DS192" s="112"/>
      <c r="DT192" s="112"/>
      <c r="DU192" s="111"/>
      <c r="DV192" s="111"/>
      <c r="DW192" s="145"/>
      <c r="DX192" s="111"/>
      <c r="DY192" s="111"/>
      <c r="DZ192" s="111"/>
      <c r="EA192" s="111"/>
      <c r="EB192" s="111"/>
    </row>
    <row r="193" spans="2:132" x14ac:dyDescent="0.25">
      <c r="B193" s="117" t="str">
        <f>IF(P193&lt;&gt;"",MAX(B$3:$B192)+1,"")</f>
        <v/>
      </c>
      <c r="C193" s="141" t="str">
        <f>IF(D193&lt;&gt;"",MAX(C$3:$C192)+1,"")</f>
        <v/>
      </c>
      <c r="D193" s="115" t="str">
        <f>IF(LEN(Q193)&gt;1,IF(ISNUMBER(MATCH(Q193&amp;" ─ "&amp;P193, $D$2:D192,0)),"",P193&amp;" ─ "&amp;Q193),"")</f>
        <v/>
      </c>
      <c r="E193" s="117" t="str">
        <f>IF(F193&lt;&gt;"",MAX($E$3:E192)+1,"")</f>
        <v/>
      </c>
      <c r="F193" s="116" t="str">
        <f>IF(LEN(T193)&gt;1,IF(ISNUMBER(MATCH(T193&amp;" ─ "&amp;P193, $F$2:F192,0)),"",P193&amp;" ─ "&amp;T193),"")</f>
        <v/>
      </c>
      <c r="G193" s="93">
        <v>190</v>
      </c>
      <c r="H193" s="118" t="str">
        <f t="shared" si="299"/>
        <v/>
      </c>
      <c r="I193" s="119" t="str">
        <f>IF(ISNUMBER(SEARCH("─",H193,1)),MAX($I$3:I192)+1,"")</f>
        <v/>
      </c>
      <c r="M193" s="192" t="str">
        <f t="shared" si="243"/>
        <v/>
      </c>
      <c r="N193" s="142" t="str">
        <f t="shared" si="244"/>
        <v/>
      </c>
      <c r="O193" s="102" t="str">
        <f>IF(P193="","",MAX($O$3:O192)+1)</f>
        <v/>
      </c>
      <c r="P193" s="103" t="str">
        <f>IF(LEN(INDEX(Dashboard!B$6:B$505,ROW(P193)-ROW(P$3),1))&lt;=1,"",TRIM(INDEX(Dashboard!B$6:B$505,ROW(P193)-ROW(P$3),1)))</f>
        <v/>
      </c>
      <c r="Q193" s="104" t="str">
        <f t="shared" si="245"/>
        <v/>
      </c>
      <c r="R193" s="104" t="str">
        <f>IF(LEN(INDEX(Dashboard!D$6:D$505,ROW(R193)-ROW(R$3),1))&lt;=1,"",INDEX(Dashboard!D$6:D$505,ROW(R193)-ROW(R$3),1))</f>
        <v/>
      </c>
      <c r="S193" s="104" t="str">
        <f>IF(LEN(INDEX(Dashboard!E$6:E$505,ROW(S193)-ROW(S$3),1))&lt;=1,"",INDEX(Dashboard!E$6:E$505,ROW(S193)-ROW(S$3),1))</f>
        <v/>
      </c>
      <c r="T193" s="104" t="str">
        <f t="shared" si="246"/>
        <v/>
      </c>
      <c r="U193" s="104" t="str">
        <f t="shared" si="247"/>
        <v/>
      </c>
      <c r="V193" s="104" t="str">
        <f t="shared" si="248"/>
        <v/>
      </c>
      <c r="W193" s="106" t="str">
        <f t="shared" si="241"/>
        <v/>
      </c>
      <c r="X193" s="106" t="str">
        <f t="shared" si="249"/>
        <v/>
      </c>
      <c r="Y193" s="106" t="str">
        <f t="shared" si="250"/>
        <v/>
      </c>
      <c r="Z193" s="106" t="str">
        <f t="shared" si="251"/>
        <v/>
      </c>
      <c r="AA193" s="106" t="str">
        <f t="shared" si="252"/>
        <v/>
      </c>
      <c r="AB193" s="106" t="str">
        <f t="shared" si="253"/>
        <v/>
      </c>
      <c r="AC193" s="106" t="str">
        <f t="shared" si="254"/>
        <v/>
      </c>
      <c r="AD193" s="106" t="str">
        <f t="shared" si="255"/>
        <v/>
      </c>
      <c r="AE193" s="106" t="str">
        <f t="shared" si="256"/>
        <v/>
      </c>
      <c r="AF193" s="106" t="str">
        <f t="shared" si="257"/>
        <v/>
      </c>
      <c r="AG193" s="106" t="str">
        <f t="shared" si="258"/>
        <v/>
      </c>
      <c r="AH193" s="106" t="str">
        <f t="shared" si="259"/>
        <v/>
      </c>
      <c r="AI193" s="106" t="str">
        <f t="shared" si="260"/>
        <v/>
      </c>
      <c r="AJ193" s="106" t="str">
        <f t="shared" si="261"/>
        <v/>
      </c>
      <c r="AK193" s="106" t="str">
        <f t="shared" si="262"/>
        <v/>
      </c>
      <c r="AL193" s="106" t="str">
        <f t="shared" si="263"/>
        <v/>
      </c>
      <c r="AM193" s="106" t="str">
        <f t="shared" si="264"/>
        <v/>
      </c>
      <c r="AN193" s="106" t="str">
        <f t="shared" si="265"/>
        <v/>
      </c>
      <c r="AO193" s="106" t="str">
        <f t="shared" si="266"/>
        <v/>
      </c>
      <c r="AP193" s="106" t="str">
        <f t="shared" si="267"/>
        <v/>
      </c>
      <c r="AQ193" s="106" t="str">
        <f t="shared" si="268"/>
        <v/>
      </c>
      <c r="AR193" s="106" t="str">
        <f t="shared" si="269"/>
        <v/>
      </c>
      <c r="AS193" s="106" t="str">
        <f t="shared" si="270"/>
        <v/>
      </c>
      <c r="AT193" s="106" t="str">
        <f t="shared" si="271"/>
        <v/>
      </c>
      <c r="AU193" s="106" t="str">
        <f t="shared" si="272"/>
        <v/>
      </c>
      <c r="AV193" s="106" t="str">
        <f t="shared" si="273"/>
        <v/>
      </c>
      <c r="AW193" s="106" t="str">
        <f t="shared" si="274"/>
        <v/>
      </c>
      <c r="AX193" s="106" t="str">
        <f t="shared" si="275"/>
        <v/>
      </c>
      <c r="AY193" s="106" t="str">
        <f t="shared" si="276"/>
        <v/>
      </c>
      <c r="AZ193" s="106" t="str">
        <f t="shared" si="277"/>
        <v/>
      </c>
      <c r="BA193" s="106" t="str">
        <f t="shared" si="278"/>
        <v/>
      </c>
      <c r="BB193" s="106" t="str">
        <f t="shared" si="279"/>
        <v/>
      </c>
      <c r="BC193" s="106" t="str">
        <f t="shared" si="280"/>
        <v/>
      </c>
      <c r="BD193" s="180" t="str">
        <f>IF(OR(P193="",BA193=""),"",IF(BB193="",MAX($BA$4:$BA$503)-BA193+1-COUNTIF($BA$4:BA193,BA193)/1000,INDEX($BD$4:$BD$503,BC193,1)-COUNTIF($BA$4:BA193,BA193)/1000000))</f>
        <v/>
      </c>
      <c r="BE193" s="181" t="str">
        <f t="shared" si="281"/>
        <v/>
      </c>
      <c r="BF193" s="181" t="str">
        <f>IFERROR(IF(BB193="",BD193-BE193*100,INDEX($BF$4:$BF$503,BC193,1)-COUNTIF($BA$4:BA193,BA193)/1000000),"")</f>
        <v/>
      </c>
      <c r="BG193" s="179" t="str">
        <f t="shared" si="282"/>
        <v/>
      </c>
      <c r="BI193" s="120" t="str">
        <f t="shared" si="288"/>
        <v/>
      </c>
      <c r="BJ193" s="121" t="str">
        <f t="shared" si="289"/>
        <v/>
      </c>
      <c r="BK193" s="122" t="str">
        <f t="shared" si="290"/>
        <v/>
      </c>
      <c r="BL193" s="122" t="str">
        <f t="shared" si="291"/>
        <v/>
      </c>
      <c r="BM193" s="122" t="str">
        <f t="shared" si="292"/>
        <v/>
      </c>
      <c r="BN193" s="122" t="str">
        <f t="shared" si="293"/>
        <v/>
      </c>
      <c r="BO193" s="122" t="str">
        <f t="shared" si="294"/>
        <v/>
      </c>
      <c r="BP193" s="123" t="str">
        <f t="shared" si="295"/>
        <v/>
      </c>
      <c r="BQ193" s="122" t="str">
        <f t="shared" si="296"/>
        <v/>
      </c>
      <c r="BR193" s="123" t="str">
        <f t="shared" si="297"/>
        <v/>
      </c>
      <c r="BS193" s="123" t="str">
        <f t="shared" si="298"/>
        <v/>
      </c>
      <c r="BU193" s="198" t="str">
        <f t="shared" si="283"/>
        <v>xxx</v>
      </c>
      <c r="BV193" s="193"/>
      <c r="BW193" s="193"/>
      <c r="BX193" s="193"/>
      <c r="BY193" s="193"/>
      <c r="BZ193" s="193"/>
      <c r="CA193" s="193"/>
      <c r="CB193" s="193"/>
      <c r="CC193" s="194"/>
      <c r="CD193" s="194"/>
      <c r="CE193" s="193"/>
      <c r="CF193" s="201">
        <f>IFERROR(IF(ISNUMBER(BV193), IF(ISNUMBER(MATCH(BV193,$BV$4:BV192,0)),INDEX($CF$4:CF192, MATCH(BV193,$BV$4:BV192,0),1),IF(AND(BR193="",INDEX($BR$4:$BR$503,BV193,1)=""),
IF(INDEX($BL$4:$BL$503,BV193,1)="",0,IFERROR(IF(INDEX($BR$4:$BR$503,BW193,1)="es",COUNTIF($BV$4:$BV$503,BW193),0),0)+IF(ISNUMBER(BV193),SUMIFS($CH$4:$CH$503,$BV$4:$BV$503,"&lt;&gt;"&amp;BV193,$BW$4:$BW$503,BV193),0)),0)),0),0)</f>
        <v>0</v>
      </c>
      <c r="CG193" s="193"/>
      <c r="CH193" s="193"/>
      <c r="CI193" s="193"/>
      <c r="CJ193" s="193"/>
      <c r="CK193" s="201">
        <f t="shared" si="242"/>
        <v>1</v>
      </c>
      <c r="CL193" s="193"/>
      <c r="CM193" s="193"/>
      <c r="CN193" s="193"/>
      <c r="CO193" s="193"/>
      <c r="CP193" s="193"/>
      <c r="CQ193" s="193"/>
      <c r="CR193" s="193"/>
      <c r="CT193" s="193"/>
      <c r="CU193" s="193"/>
      <c r="CV193" s="193"/>
      <c r="CW193" s="208"/>
      <c r="CX193" s="208"/>
      <c r="CY193" s="208"/>
      <c r="CZ193" s="208"/>
      <c r="DA193" s="193"/>
      <c r="DC193" s="133" t="str">
        <f>IF(MAX($DC$3:DC192)&lt;$I$2,MAX($DC$3:DC192)+1,"")</f>
        <v/>
      </c>
      <c r="DD193" s="131" t="str">
        <f t="shared" si="284"/>
        <v/>
      </c>
      <c r="DE193" s="131" t="str">
        <f t="shared" si="285"/>
        <v/>
      </c>
      <c r="DF193" s="134" t="str">
        <f t="shared" si="286"/>
        <v/>
      </c>
      <c r="DG193" s="132" t="str">
        <f t="shared" si="287"/>
        <v/>
      </c>
      <c r="DL193" s="107" t="str">
        <f>IF(DM193&lt;&gt;"",MAX($DL$3:DL192)+1,"")</f>
        <v/>
      </c>
      <c r="DM193" s="107" t="str">
        <f>IF(OR(INDEX(Photos!$B$3:$B$502,ROW(DM193)-ROW($DM$3),1)="", ISNUMBER(MATCH(INDEX(Photos!$B$3:$B$502,ROW(DM193)-ROW($DM$3),1),$BJ$4:$BJ$503,0))),"",INDEX(Photos!$B$3:$B$502,ROW(DM193)-ROW($DM$3),1) )</f>
        <v/>
      </c>
      <c r="DN193" s="107" t="str">
        <f t="shared" si="240"/>
        <v/>
      </c>
      <c r="DS193" s="112"/>
      <c r="DT193" s="112"/>
      <c r="DU193" s="111"/>
      <c r="DV193" s="111"/>
      <c r="DW193" s="145"/>
      <c r="DX193" s="111"/>
      <c r="DY193" s="111"/>
      <c r="DZ193" s="111"/>
      <c r="EA193" s="111"/>
      <c r="EB193" s="111"/>
    </row>
    <row r="194" spans="2:132" x14ac:dyDescent="0.25">
      <c r="B194" s="117" t="str">
        <f>IF(P194&lt;&gt;"",MAX(B$3:$B193)+1,"")</f>
        <v/>
      </c>
      <c r="C194" s="141" t="str">
        <f>IF(D194&lt;&gt;"",MAX(C$3:$C193)+1,"")</f>
        <v/>
      </c>
      <c r="D194" s="115" t="str">
        <f>IF(LEN(Q194)&gt;1,IF(ISNUMBER(MATCH(Q194&amp;" ─ "&amp;P194, $D$2:D193,0)),"",P194&amp;" ─ "&amp;Q194),"")</f>
        <v/>
      </c>
      <c r="E194" s="117" t="str">
        <f>IF(F194&lt;&gt;"",MAX($E$3:E193)+1,"")</f>
        <v/>
      </c>
      <c r="F194" s="116" t="str">
        <f>IF(LEN(T194)&gt;1,IF(ISNUMBER(MATCH(T194&amp;" ─ "&amp;P194, $F$2:F193,0)),"",P194&amp;" ─ "&amp;T194),"")</f>
        <v/>
      </c>
      <c r="G194" s="93">
        <v>191</v>
      </c>
      <c r="H194" s="118" t="str">
        <f t="shared" si="299"/>
        <v/>
      </c>
      <c r="I194" s="119" t="str">
        <f>IF(ISNUMBER(SEARCH("─",H194,1)),MAX($I$3:I193)+1,"")</f>
        <v/>
      </c>
      <c r="M194" s="192" t="str">
        <f t="shared" si="243"/>
        <v/>
      </c>
      <c r="N194" s="142" t="str">
        <f t="shared" si="244"/>
        <v/>
      </c>
      <c r="O194" s="102" t="str">
        <f>IF(P194="","",MAX($O$3:O193)+1)</f>
        <v/>
      </c>
      <c r="P194" s="103" t="str">
        <f>IF(LEN(INDEX(Dashboard!B$6:B$505,ROW(P194)-ROW(P$3),1))&lt;=1,"",TRIM(INDEX(Dashboard!B$6:B$505,ROW(P194)-ROW(P$3),1)))</f>
        <v/>
      </c>
      <c r="Q194" s="104" t="str">
        <f t="shared" si="245"/>
        <v/>
      </c>
      <c r="R194" s="104" t="str">
        <f>IF(LEN(INDEX(Dashboard!D$6:D$505,ROW(R194)-ROW(R$3),1))&lt;=1,"",INDEX(Dashboard!D$6:D$505,ROW(R194)-ROW(R$3),1))</f>
        <v/>
      </c>
      <c r="S194" s="104" t="str">
        <f>IF(LEN(INDEX(Dashboard!E$6:E$505,ROW(S194)-ROW(S$3),1))&lt;=1,"",INDEX(Dashboard!E$6:E$505,ROW(S194)-ROW(S$3),1))</f>
        <v/>
      </c>
      <c r="T194" s="104" t="str">
        <f t="shared" si="246"/>
        <v/>
      </c>
      <c r="U194" s="104" t="str">
        <f t="shared" si="247"/>
        <v/>
      </c>
      <c r="V194" s="104" t="str">
        <f t="shared" si="248"/>
        <v/>
      </c>
      <c r="W194" s="106" t="str">
        <f t="shared" si="241"/>
        <v/>
      </c>
      <c r="X194" s="106" t="str">
        <f t="shared" si="249"/>
        <v/>
      </c>
      <c r="Y194" s="106" t="str">
        <f t="shared" si="250"/>
        <v/>
      </c>
      <c r="Z194" s="106" t="str">
        <f t="shared" si="251"/>
        <v/>
      </c>
      <c r="AA194" s="106" t="str">
        <f t="shared" si="252"/>
        <v/>
      </c>
      <c r="AB194" s="106" t="str">
        <f t="shared" si="253"/>
        <v/>
      </c>
      <c r="AC194" s="106" t="str">
        <f t="shared" si="254"/>
        <v/>
      </c>
      <c r="AD194" s="106" t="str">
        <f t="shared" si="255"/>
        <v/>
      </c>
      <c r="AE194" s="106" t="str">
        <f t="shared" si="256"/>
        <v/>
      </c>
      <c r="AF194" s="106" t="str">
        <f t="shared" si="257"/>
        <v/>
      </c>
      <c r="AG194" s="106" t="str">
        <f t="shared" si="258"/>
        <v/>
      </c>
      <c r="AH194" s="106" t="str">
        <f t="shared" si="259"/>
        <v/>
      </c>
      <c r="AI194" s="106" t="str">
        <f t="shared" si="260"/>
        <v/>
      </c>
      <c r="AJ194" s="106" t="str">
        <f t="shared" si="261"/>
        <v/>
      </c>
      <c r="AK194" s="106" t="str">
        <f t="shared" si="262"/>
        <v/>
      </c>
      <c r="AL194" s="106" t="str">
        <f t="shared" si="263"/>
        <v/>
      </c>
      <c r="AM194" s="106" t="str">
        <f t="shared" si="264"/>
        <v/>
      </c>
      <c r="AN194" s="106" t="str">
        <f t="shared" si="265"/>
        <v/>
      </c>
      <c r="AO194" s="106" t="str">
        <f t="shared" si="266"/>
        <v/>
      </c>
      <c r="AP194" s="106" t="str">
        <f t="shared" si="267"/>
        <v/>
      </c>
      <c r="AQ194" s="106" t="str">
        <f t="shared" si="268"/>
        <v/>
      </c>
      <c r="AR194" s="106" t="str">
        <f t="shared" si="269"/>
        <v/>
      </c>
      <c r="AS194" s="106" t="str">
        <f t="shared" si="270"/>
        <v/>
      </c>
      <c r="AT194" s="106" t="str">
        <f t="shared" si="271"/>
        <v/>
      </c>
      <c r="AU194" s="106" t="str">
        <f t="shared" si="272"/>
        <v/>
      </c>
      <c r="AV194" s="106" t="str">
        <f t="shared" si="273"/>
        <v/>
      </c>
      <c r="AW194" s="106" t="str">
        <f t="shared" si="274"/>
        <v/>
      </c>
      <c r="AX194" s="106" t="str">
        <f t="shared" si="275"/>
        <v/>
      </c>
      <c r="AY194" s="106" t="str">
        <f t="shared" si="276"/>
        <v/>
      </c>
      <c r="AZ194" s="106" t="str">
        <f t="shared" si="277"/>
        <v/>
      </c>
      <c r="BA194" s="106" t="str">
        <f t="shared" si="278"/>
        <v/>
      </c>
      <c r="BB194" s="106" t="str">
        <f t="shared" si="279"/>
        <v/>
      </c>
      <c r="BC194" s="106" t="str">
        <f t="shared" si="280"/>
        <v/>
      </c>
      <c r="BD194" s="180" t="str">
        <f>IF(OR(P194="",BA194=""),"",IF(BB194="",MAX($BA$4:$BA$503)-BA194+1-COUNTIF($BA$4:BA194,BA194)/1000,INDEX($BD$4:$BD$503,BC194,1)-COUNTIF($BA$4:BA194,BA194)/1000000))</f>
        <v/>
      </c>
      <c r="BE194" s="181" t="str">
        <f t="shared" si="281"/>
        <v/>
      </c>
      <c r="BF194" s="181" t="str">
        <f>IFERROR(IF(BB194="",BD194-BE194*100,INDEX($BF$4:$BF$503,BC194,1)-COUNTIF($BA$4:BA194,BA194)/1000000),"")</f>
        <v/>
      </c>
      <c r="BG194" s="179" t="str">
        <f t="shared" si="282"/>
        <v/>
      </c>
      <c r="BI194" s="120" t="str">
        <f t="shared" si="288"/>
        <v/>
      </c>
      <c r="BJ194" s="121" t="str">
        <f t="shared" si="289"/>
        <v/>
      </c>
      <c r="BK194" s="122" t="str">
        <f t="shared" si="290"/>
        <v/>
      </c>
      <c r="BL194" s="122" t="str">
        <f t="shared" si="291"/>
        <v/>
      </c>
      <c r="BM194" s="122" t="str">
        <f t="shared" si="292"/>
        <v/>
      </c>
      <c r="BN194" s="122" t="str">
        <f t="shared" si="293"/>
        <v/>
      </c>
      <c r="BO194" s="122" t="str">
        <f t="shared" si="294"/>
        <v/>
      </c>
      <c r="BP194" s="123" t="str">
        <f t="shared" si="295"/>
        <v/>
      </c>
      <c r="BQ194" s="122" t="str">
        <f t="shared" si="296"/>
        <v/>
      </c>
      <c r="BR194" s="123" t="str">
        <f t="shared" si="297"/>
        <v/>
      </c>
      <c r="BS194" s="123" t="str">
        <f t="shared" si="298"/>
        <v/>
      </c>
      <c r="BU194" s="198" t="str">
        <f t="shared" si="283"/>
        <v>xxx</v>
      </c>
      <c r="BV194" s="193"/>
      <c r="BW194" s="193"/>
      <c r="BX194" s="193"/>
      <c r="BY194" s="193"/>
      <c r="BZ194" s="193"/>
      <c r="CA194" s="193"/>
      <c r="CB194" s="193"/>
      <c r="CC194" s="194"/>
      <c r="CD194" s="194"/>
      <c r="CE194" s="193"/>
      <c r="CF194" s="201">
        <f>IFERROR(IF(ISNUMBER(BV194), IF(ISNUMBER(MATCH(BV194,$BV$4:BV193,0)),INDEX($CF$4:CF193, MATCH(BV194,$BV$4:BV193,0),1),IF(AND(BR194="",INDEX($BR$4:$BR$503,BV194,1)=""),
IF(INDEX($BL$4:$BL$503,BV194,1)="",0,IFERROR(IF(INDEX($BR$4:$BR$503,BW194,1)="es",COUNTIF($BV$4:$BV$503,BW194),0),0)+IF(ISNUMBER(BV194),SUMIFS($CH$4:$CH$503,$BV$4:$BV$503,"&lt;&gt;"&amp;BV194,$BW$4:$BW$503,BV194),0)),0)),0),0)</f>
        <v>0</v>
      </c>
      <c r="CG194" s="193"/>
      <c r="CH194" s="193"/>
      <c r="CI194" s="193"/>
      <c r="CJ194" s="193"/>
      <c r="CK194" s="201">
        <f t="shared" si="242"/>
        <v>1</v>
      </c>
      <c r="CL194" s="193"/>
      <c r="CM194" s="193"/>
      <c r="CN194" s="193"/>
      <c r="CO194" s="193"/>
      <c r="CP194" s="193"/>
      <c r="CQ194" s="193"/>
      <c r="CR194" s="193"/>
      <c r="CT194" s="193"/>
      <c r="CU194" s="193"/>
      <c r="CV194" s="193"/>
      <c r="CW194" s="208"/>
      <c r="CX194" s="208"/>
      <c r="CY194" s="208"/>
      <c r="CZ194" s="208"/>
      <c r="DA194" s="193"/>
      <c r="DC194" s="133" t="str">
        <f>IF(MAX($DC$3:DC193)&lt;$I$2,MAX($DC$3:DC193)+1,"")</f>
        <v/>
      </c>
      <c r="DD194" s="131" t="str">
        <f t="shared" si="284"/>
        <v/>
      </c>
      <c r="DE194" s="131" t="str">
        <f t="shared" si="285"/>
        <v/>
      </c>
      <c r="DF194" s="134" t="str">
        <f t="shared" si="286"/>
        <v/>
      </c>
      <c r="DG194" s="132" t="str">
        <f t="shared" si="287"/>
        <v/>
      </c>
      <c r="DL194" s="107" t="str">
        <f>IF(DM194&lt;&gt;"",MAX($DL$3:DL193)+1,"")</f>
        <v/>
      </c>
      <c r="DM194" s="107" t="str">
        <f>IF(OR(INDEX(Photos!$B$3:$B$502,ROW(DM194)-ROW($DM$3),1)="", ISNUMBER(MATCH(INDEX(Photos!$B$3:$B$502,ROW(DM194)-ROW($DM$3),1),$BJ$4:$BJ$503,0))),"",INDEX(Photos!$B$3:$B$502,ROW(DM194)-ROW($DM$3),1) )</f>
        <v/>
      </c>
      <c r="DN194" s="107" t="str">
        <f t="shared" si="240"/>
        <v/>
      </c>
      <c r="DS194" s="112"/>
      <c r="DT194" s="112"/>
      <c r="DU194" s="111"/>
      <c r="DV194" s="111"/>
      <c r="DW194" s="145"/>
      <c r="DX194" s="111"/>
      <c r="DY194" s="111"/>
      <c r="DZ194" s="111"/>
      <c r="EA194" s="111"/>
      <c r="EB194" s="111"/>
    </row>
    <row r="195" spans="2:132" x14ac:dyDescent="0.25">
      <c r="B195" s="117" t="str">
        <f>IF(P195&lt;&gt;"",MAX(B$3:$B194)+1,"")</f>
        <v/>
      </c>
      <c r="C195" s="141" t="str">
        <f>IF(D195&lt;&gt;"",MAX(C$3:$C194)+1,"")</f>
        <v/>
      </c>
      <c r="D195" s="115" t="str">
        <f>IF(LEN(Q195)&gt;1,IF(ISNUMBER(MATCH(Q195&amp;" ─ "&amp;P195, $D$2:D194,0)),"",P195&amp;" ─ "&amp;Q195),"")</f>
        <v/>
      </c>
      <c r="E195" s="117" t="str">
        <f>IF(F195&lt;&gt;"",MAX($E$3:E194)+1,"")</f>
        <v/>
      </c>
      <c r="F195" s="116" t="str">
        <f>IF(LEN(T195)&gt;1,IF(ISNUMBER(MATCH(T195&amp;" ─ "&amp;P195, $F$2:F194,0)),"",P195&amp;" ─ "&amp;T195),"")</f>
        <v/>
      </c>
      <c r="G195" s="93">
        <v>192</v>
      </c>
      <c r="H195" s="118" t="str">
        <f t="shared" si="299"/>
        <v/>
      </c>
      <c r="I195" s="119" t="str">
        <f>IF(ISNUMBER(SEARCH("─",H195,1)),MAX($I$3:I194)+1,"")</f>
        <v/>
      </c>
      <c r="M195" s="192" t="str">
        <f t="shared" si="243"/>
        <v/>
      </c>
      <c r="N195" s="142" t="str">
        <f t="shared" si="244"/>
        <v/>
      </c>
      <c r="O195" s="102" t="str">
        <f>IF(P195="","",MAX($O$3:O194)+1)</f>
        <v/>
      </c>
      <c r="P195" s="103" t="str">
        <f>IF(LEN(INDEX(Dashboard!B$6:B$505,ROW(P195)-ROW(P$3),1))&lt;=1,"",TRIM(INDEX(Dashboard!B$6:B$505,ROW(P195)-ROW(P$3),1)))</f>
        <v/>
      </c>
      <c r="Q195" s="104" t="str">
        <f t="shared" si="245"/>
        <v/>
      </c>
      <c r="R195" s="104" t="str">
        <f>IF(LEN(INDEX(Dashboard!D$6:D$505,ROW(R195)-ROW(R$3),1))&lt;=1,"",INDEX(Dashboard!D$6:D$505,ROW(R195)-ROW(R$3),1))</f>
        <v/>
      </c>
      <c r="S195" s="104" t="str">
        <f>IF(LEN(INDEX(Dashboard!E$6:E$505,ROW(S195)-ROW(S$3),1))&lt;=1,"",INDEX(Dashboard!E$6:E$505,ROW(S195)-ROW(S$3),1))</f>
        <v/>
      </c>
      <c r="T195" s="104" t="str">
        <f t="shared" si="246"/>
        <v/>
      </c>
      <c r="U195" s="104" t="str">
        <f t="shared" si="247"/>
        <v/>
      </c>
      <c r="V195" s="104" t="str">
        <f t="shared" si="248"/>
        <v/>
      </c>
      <c r="W195" s="106" t="str">
        <f t="shared" si="241"/>
        <v/>
      </c>
      <c r="X195" s="106" t="str">
        <f t="shared" si="249"/>
        <v/>
      </c>
      <c r="Y195" s="106" t="str">
        <f t="shared" si="250"/>
        <v/>
      </c>
      <c r="Z195" s="106" t="str">
        <f t="shared" si="251"/>
        <v/>
      </c>
      <c r="AA195" s="106" t="str">
        <f t="shared" si="252"/>
        <v/>
      </c>
      <c r="AB195" s="106" t="str">
        <f t="shared" si="253"/>
        <v/>
      </c>
      <c r="AC195" s="106" t="str">
        <f t="shared" si="254"/>
        <v/>
      </c>
      <c r="AD195" s="106" t="str">
        <f t="shared" si="255"/>
        <v/>
      </c>
      <c r="AE195" s="106" t="str">
        <f t="shared" si="256"/>
        <v/>
      </c>
      <c r="AF195" s="106" t="str">
        <f t="shared" si="257"/>
        <v/>
      </c>
      <c r="AG195" s="106" t="str">
        <f t="shared" si="258"/>
        <v/>
      </c>
      <c r="AH195" s="106" t="str">
        <f t="shared" si="259"/>
        <v/>
      </c>
      <c r="AI195" s="106" t="str">
        <f t="shared" si="260"/>
        <v/>
      </c>
      <c r="AJ195" s="106" t="str">
        <f t="shared" si="261"/>
        <v/>
      </c>
      <c r="AK195" s="106" t="str">
        <f t="shared" si="262"/>
        <v/>
      </c>
      <c r="AL195" s="106" t="str">
        <f t="shared" si="263"/>
        <v/>
      </c>
      <c r="AM195" s="106" t="str">
        <f t="shared" si="264"/>
        <v/>
      </c>
      <c r="AN195" s="106" t="str">
        <f t="shared" si="265"/>
        <v/>
      </c>
      <c r="AO195" s="106" t="str">
        <f t="shared" si="266"/>
        <v/>
      </c>
      <c r="AP195" s="106" t="str">
        <f t="shared" si="267"/>
        <v/>
      </c>
      <c r="AQ195" s="106" t="str">
        <f t="shared" si="268"/>
        <v/>
      </c>
      <c r="AR195" s="106" t="str">
        <f t="shared" si="269"/>
        <v/>
      </c>
      <c r="AS195" s="106" t="str">
        <f t="shared" si="270"/>
        <v/>
      </c>
      <c r="AT195" s="106" t="str">
        <f t="shared" si="271"/>
        <v/>
      </c>
      <c r="AU195" s="106" t="str">
        <f t="shared" si="272"/>
        <v/>
      </c>
      <c r="AV195" s="106" t="str">
        <f t="shared" si="273"/>
        <v/>
      </c>
      <c r="AW195" s="106" t="str">
        <f t="shared" si="274"/>
        <v/>
      </c>
      <c r="AX195" s="106" t="str">
        <f t="shared" si="275"/>
        <v/>
      </c>
      <c r="AY195" s="106" t="str">
        <f t="shared" si="276"/>
        <v/>
      </c>
      <c r="AZ195" s="106" t="str">
        <f t="shared" si="277"/>
        <v/>
      </c>
      <c r="BA195" s="106" t="str">
        <f t="shared" si="278"/>
        <v/>
      </c>
      <c r="BB195" s="106" t="str">
        <f t="shared" si="279"/>
        <v/>
      </c>
      <c r="BC195" s="106" t="str">
        <f t="shared" si="280"/>
        <v/>
      </c>
      <c r="BD195" s="180" t="str">
        <f>IF(OR(P195="",BA195=""),"",IF(BB195="",MAX($BA$4:$BA$503)-BA195+1-COUNTIF($BA$4:BA195,BA195)/1000,INDEX($BD$4:$BD$503,BC195,1)-COUNTIF($BA$4:BA195,BA195)/1000000))</f>
        <v/>
      </c>
      <c r="BE195" s="181" t="str">
        <f t="shared" si="281"/>
        <v/>
      </c>
      <c r="BF195" s="181" t="str">
        <f>IFERROR(IF(BB195="",BD195-BE195*100,INDEX($BF$4:$BF$503,BC195,1)-COUNTIF($BA$4:BA195,BA195)/1000000),"")</f>
        <v/>
      </c>
      <c r="BG195" s="179" t="str">
        <f t="shared" si="282"/>
        <v/>
      </c>
      <c r="BI195" s="120" t="str">
        <f t="shared" si="288"/>
        <v/>
      </c>
      <c r="BJ195" s="121" t="str">
        <f t="shared" si="289"/>
        <v/>
      </c>
      <c r="BK195" s="122" t="str">
        <f t="shared" si="290"/>
        <v/>
      </c>
      <c r="BL195" s="122" t="str">
        <f t="shared" si="291"/>
        <v/>
      </c>
      <c r="BM195" s="122" t="str">
        <f t="shared" si="292"/>
        <v/>
      </c>
      <c r="BN195" s="122" t="str">
        <f t="shared" si="293"/>
        <v/>
      </c>
      <c r="BO195" s="122" t="str">
        <f t="shared" si="294"/>
        <v/>
      </c>
      <c r="BP195" s="123" t="str">
        <f t="shared" si="295"/>
        <v/>
      </c>
      <c r="BQ195" s="122" t="str">
        <f t="shared" si="296"/>
        <v/>
      </c>
      <c r="BR195" s="123" t="str">
        <f t="shared" si="297"/>
        <v/>
      </c>
      <c r="BS195" s="123" t="str">
        <f t="shared" si="298"/>
        <v/>
      </c>
      <c r="BU195" s="198" t="str">
        <f t="shared" si="283"/>
        <v>xxx</v>
      </c>
      <c r="BV195" s="193"/>
      <c r="BW195" s="193"/>
      <c r="BX195" s="193"/>
      <c r="BY195" s="193"/>
      <c r="BZ195" s="193"/>
      <c r="CA195" s="193"/>
      <c r="CB195" s="193"/>
      <c r="CC195" s="194"/>
      <c r="CD195" s="194"/>
      <c r="CE195" s="193"/>
      <c r="CF195" s="201">
        <f>IFERROR(IF(ISNUMBER(BV195), IF(ISNUMBER(MATCH(BV195,$BV$4:BV194,0)),INDEX($CF$4:CF194, MATCH(BV195,$BV$4:BV194,0),1),IF(AND(BR195="",INDEX($BR$4:$BR$503,BV195,1)=""),
IF(INDEX($BL$4:$BL$503,BV195,1)="",0,IFERROR(IF(INDEX($BR$4:$BR$503,BW195,1)="es",COUNTIF($BV$4:$BV$503,BW195),0),0)+IF(ISNUMBER(BV195),SUMIFS($CH$4:$CH$503,$BV$4:$BV$503,"&lt;&gt;"&amp;BV195,$BW$4:$BW$503,BV195),0)),0)),0),0)</f>
        <v>0</v>
      </c>
      <c r="CG195" s="193"/>
      <c r="CH195" s="193"/>
      <c r="CI195" s="193"/>
      <c r="CJ195" s="193"/>
      <c r="CK195" s="201">
        <f t="shared" si="242"/>
        <v>1</v>
      </c>
      <c r="CL195" s="193"/>
      <c r="CM195" s="193"/>
      <c r="CN195" s="193"/>
      <c r="CO195" s="193"/>
      <c r="CP195" s="193"/>
      <c r="CQ195" s="193"/>
      <c r="CR195" s="193"/>
      <c r="CT195" s="193"/>
      <c r="CU195" s="193"/>
      <c r="CV195" s="193"/>
      <c r="CW195" s="208"/>
      <c r="CX195" s="208"/>
      <c r="CY195" s="208"/>
      <c r="CZ195" s="208"/>
      <c r="DA195" s="193"/>
      <c r="DC195" s="133" t="str">
        <f>IF(MAX($DC$3:DC194)&lt;$I$2,MAX($DC$3:DC194)+1,"")</f>
        <v/>
      </c>
      <c r="DD195" s="131" t="str">
        <f t="shared" si="284"/>
        <v/>
      </c>
      <c r="DE195" s="131" t="str">
        <f t="shared" si="285"/>
        <v/>
      </c>
      <c r="DF195" s="134" t="str">
        <f t="shared" si="286"/>
        <v/>
      </c>
      <c r="DG195" s="132" t="str">
        <f t="shared" si="287"/>
        <v/>
      </c>
      <c r="DL195" s="107" t="str">
        <f>IF(DM195&lt;&gt;"",MAX($DL$3:DL194)+1,"")</f>
        <v/>
      </c>
      <c r="DM195" s="107" t="str">
        <f>IF(OR(INDEX(Photos!$B$3:$B$502,ROW(DM195)-ROW($DM$3),1)="", ISNUMBER(MATCH(INDEX(Photos!$B$3:$B$502,ROW(DM195)-ROW($DM$3),1),$BJ$4:$BJ$503,0))),"",INDEX(Photos!$B$3:$B$502,ROW(DM195)-ROW($DM$3),1) )</f>
        <v/>
      </c>
      <c r="DN195" s="107" t="str">
        <f t="shared" si="240"/>
        <v/>
      </c>
      <c r="DS195" s="112"/>
      <c r="DT195" s="112"/>
      <c r="DU195" s="111"/>
      <c r="DV195" s="111"/>
      <c r="DW195" s="145"/>
      <c r="DX195" s="111"/>
      <c r="DY195" s="111"/>
      <c r="DZ195" s="111"/>
      <c r="EA195" s="111"/>
      <c r="EB195" s="111"/>
    </row>
    <row r="196" spans="2:132" x14ac:dyDescent="0.25">
      <c r="B196" s="117" t="str">
        <f>IF(P196&lt;&gt;"",MAX(B$3:$B195)+1,"")</f>
        <v/>
      </c>
      <c r="C196" s="141" t="str">
        <f>IF(D196&lt;&gt;"",MAX(C$3:$C195)+1,"")</f>
        <v/>
      </c>
      <c r="D196" s="115" t="str">
        <f>IF(LEN(Q196)&gt;1,IF(ISNUMBER(MATCH(Q196&amp;" ─ "&amp;P196, $D$2:D195,0)),"",P196&amp;" ─ "&amp;Q196),"")</f>
        <v/>
      </c>
      <c r="E196" s="117" t="str">
        <f>IF(F196&lt;&gt;"",MAX($E$3:E195)+1,"")</f>
        <v/>
      </c>
      <c r="F196" s="116" t="str">
        <f>IF(LEN(T196)&gt;1,IF(ISNUMBER(MATCH(T196&amp;" ─ "&amp;P196, $F$2:F195,0)),"",P196&amp;" ─ "&amp;T196),"")</f>
        <v/>
      </c>
      <c r="G196" s="93">
        <v>193</v>
      </c>
      <c r="H196" s="118" t="str">
        <f t="shared" si="299"/>
        <v/>
      </c>
      <c r="I196" s="119" t="str">
        <f>IF(ISNUMBER(SEARCH("─",H196,1)),MAX($I$3:I195)+1,"")</f>
        <v/>
      </c>
      <c r="M196" s="192" t="str">
        <f t="shared" si="243"/>
        <v/>
      </c>
      <c r="N196" s="142" t="str">
        <f t="shared" si="244"/>
        <v/>
      </c>
      <c r="O196" s="102" t="str">
        <f>IF(P196="","",MAX($O$3:O195)+1)</f>
        <v/>
      </c>
      <c r="P196" s="103" t="str">
        <f>IF(LEN(INDEX(Dashboard!B$6:B$505,ROW(P196)-ROW(P$3),1))&lt;=1,"",TRIM(INDEX(Dashboard!B$6:B$505,ROW(P196)-ROW(P$3),1)))</f>
        <v/>
      </c>
      <c r="Q196" s="104" t="str">
        <f t="shared" si="245"/>
        <v/>
      </c>
      <c r="R196" s="104" t="str">
        <f>IF(LEN(INDEX(Dashboard!D$6:D$505,ROW(R196)-ROW(R$3),1))&lt;=1,"",INDEX(Dashboard!D$6:D$505,ROW(R196)-ROW(R$3),1))</f>
        <v/>
      </c>
      <c r="S196" s="104" t="str">
        <f>IF(LEN(INDEX(Dashboard!E$6:E$505,ROW(S196)-ROW(S$3),1))&lt;=1,"",INDEX(Dashboard!E$6:E$505,ROW(S196)-ROW(S$3),1))</f>
        <v/>
      </c>
      <c r="T196" s="104" t="str">
        <f t="shared" si="246"/>
        <v/>
      </c>
      <c r="U196" s="104" t="str">
        <f t="shared" si="247"/>
        <v/>
      </c>
      <c r="V196" s="104" t="str">
        <f t="shared" si="248"/>
        <v/>
      </c>
      <c r="W196" s="106" t="str">
        <f t="shared" si="241"/>
        <v/>
      </c>
      <c r="X196" s="106" t="str">
        <f t="shared" si="249"/>
        <v/>
      </c>
      <c r="Y196" s="106" t="str">
        <f t="shared" si="250"/>
        <v/>
      </c>
      <c r="Z196" s="106" t="str">
        <f t="shared" si="251"/>
        <v/>
      </c>
      <c r="AA196" s="106" t="str">
        <f t="shared" si="252"/>
        <v/>
      </c>
      <c r="AB196" s="106" t="str">
        <f t="shared" si="253"/>
        <v/>
      </c>
      <c r="AC196" s="106" t="str">
        <f t="shared" si="254"/>
        <v/>
      </c>
      <c r="AD196" s="106" t="str">
        <f t="shared" si="255"/>
        <v/>
      </c>
      <c r="AE196" s="106" t="str">
        <f t="shared" si="256"/>
        <v/>
      </c>
      <c r="AF196" s="106" t="str">
        <f t="shared" si="257"/>
        <v/>
      </c>
      <c r="AG196" s="106" t="str">
        <f t="shared" si="258"/>
        <v/>
      </c>
      <c r="AH196" s="106" t="str">
        <f t="shared" si="259"/>
        <v/>
      </c>
      <c r="AI196" s="106" t="str">
        <f t="shared" si="260"/>
        <v/>
      </c>
      <c r="AJ196" s="106" t="str">
        <f t="shared" si="261"/>
        <v/>
      </c>
      <c r="AK196" s="106" t="str">
        <f t="shared" si="262"/>
        <v/>
      </c>
      <c r="AL196" s="106" t="str">
        <f t="shared" si="263"/>
        <v/>
      </c>
      <c r="AM196" s="106" t="str">
        <f t="shared" si="264"/>
        <v/>
      </c>
      <c r="AN196" s="106" t="str">
        <f t="shared" si="265"/>
        <v/>
      </c>
      <c r="AO196" s="106" t="str">
        <f t="shared" si="266"/>
        <v/>
      </c>
      <c r="AP196" s="106" t="str">
        <f t="shared" si="267"/>
        <v/>
      </c>
      <c r="AQ196" s="106" t="str">
        <f t="shared" si="268"/>
        <v/>
      </c>
      <c r="AR196" s="106" t="str">
        <f t="shared" si="269"/>
        <v/>
      </c>
      <c r="AS196" s="106" t="str">
        <f t="shared" si="270"/>
        <v/>
      </c>
      <c r="AT196" s="106" t="str">
        <f t="shared" si="271"/>
        <v/>
      </c>
      <c r="AU196" s="106" t="str">
        <f t="shared" si="272"/>
        <v/>
      </c>
      <c r="AV196" s="106" t="str">
        <f t="shared" si="273"/>
        <v/>
      </c>
      <c r="AW196" s="106" t="str">
        <f t="shared" si="274"/>
        <v/>
      </c>
      <c r="AX196" s="106" t="str">
        <f t="shared" si="275"/>
        <v/>
      </c>
      <c r="AY196" s="106" t="str">
        <f t="shared" si="276"/>
        <v/>
      </c>
      <c r="AZ196" s="106" t="str">
        <f t="shared" si="277"/>
        <v/>
      </c>
      <c r="BA196" s="106" t="str">
        <f t="shared" si="278"/>
        <v/>
      </c>
      <c r="BB196" s="106" t="str">
        <f t="shared" si="279"/>
        <v/>
      </c>
      <c r="BC196" s="106" t="str">
        <f t="shared" si="280"/>
        <v/>
      </c>
      <c r="BD196" s="180" t="str">
        <f>IF(OR(P196="",BA196=""),"",IF(BB196="",MAX($BA$4:$BA$503)-BA196+1-COUNTIF($BA$4:BA196,BA196)/1000,INDEX($BD$4:$BD$503,BC196,1)-COUNTIF($BA$4:BA196,BA196)/1000000))</f>
        <v/>
      </c>
      <c r="BE196" s="181" t="str">
        <f t="shared" si="281"/>
        <v/>
      </c>
      <c r="BF196" s="181" t="str">
        <f>IFERROR(IF(BB196="",BD196-BE196*100,INDEX($BF$4:$BF$503,BC196,1)-COUNTIF($BA$4:BA196,BA196)/1000000),"")</f>
        <v/>
      </c>
      <c r="BG196" s="179" t="str">
        <f t="shared" si="282"/>
        <v/>
      </c>
      <c r="BI196" s="120" t="str">
        <f t="shared" si="288"/>
        <v/>
      </c>
      <c r="BJ196" s="121" t="str">
        <f t="shared" si="289"/>
        <v/>
      </c>
      <c r="BK196" s="122" t="str">
        <f t="shared" si="290"/>
        <v/>
      </c>
      <c r="BL196" s="122" t="str">
        <f t="shared" si="291"/>
        <v/>
      </c>
      <c r="BM196" s="122" t="str">
        <f t="shared" si="292"/>
        <v/>
      </c>
      <c r="BN196" s="122" t="str">
        <f t="shared" si="293"/>
        <v/>
      </c>
      <c r="BO196" s="122" t="str">
        <f t="shared" si="294"/>
        <v/>
      </c>
      <c r="BP196" s="123" t="str">
        <f t="shared" si="295"/>
        <v/>
      </c>
      <c r="BQ196" s="122" t="str">
        <f t="shared" si="296"/>
        <v/>
      </c>
      <c r="BR196" s="123" t="str">
        <f t="shared" si="297"/>
        <v/>
      </c>
      <c r="BS196" s="123" t="str">
        <f t="shared" si="298"/>
        <v/>
      </c>
      <c r="BU196" s="198" t="str">
        <f t="shared" si="283"/>
        <v>xxx</v>
      </c>
      <c r="BV196" s="193"/>
      <c r="BW196" s="193"/>
      <c r="BX196" s="193"/>
      <c r="BY196" s="193"/>
      <c r="BZ196" s="193"/>
      <c r="CA196" s="193"/>
      <c r="CB196" s="193"/>
      <c r="CC196" s="194"/>
      <c r="CD196" s="194"/>
      <c r="CE196" s="193"/>
      <c r="CF196" s="201">
        <f>IFERROR(IF(ISNUMBER(BV196), IF(ISNUMBER(MATCH(BV196,$BV$4:BV195,0)),INDEX($CF$4:CF195, MATCH(BV196,$BV$4:BV195,0),1),IF(AND(BR196="",INDEX($BR$4:$BR$503,BV196,1)=""),
IF(INDEX($BL$4:$BL$503,BV196,1)="",0,IFERROR(IF(INDEX($BR$4:$BR$503,BW196,1)="es",COUNTIF($BV$4:$BV$503,BW196),0),0)+IF(ISNUMBER(BV196),SUMIFS($CH$4:$CH$503,$BV$4:$BV$503,"&lt;&gt;"&amp;BV196,$BW$4:$BW$503,BV196),0)),0)),0),0)</f>
        <v>0</v>
      </c>
      <c r="CG196" s="193"/>
      <c r="CH196" s="193"/>
      <c r="CI196" s="193"/>
      <c r="CJ196" s="193"/>
      <c r="CK196" s="201">
        <f t="shared" si="242"/>
        <v>1</v>
      </c>
      <c r="CL196" s="193"/>
      <c r="CM196" s="193"/>
      <c r="CN196" s="193"/>
      <c r="CO196" s="193"/>
      <c r="CP196" s="193"/>
      <c r="CQ196" s="193"/>
      <c r="CR196" s="193"/>
      <c r="CT196" s="193"/>
      <c r="CU196" s="193"/>
      <c r="CV196" s="193"/>
      <c r="CW196" s="208"/>
      <c r="CX196" s="208"/>
      <c r="CY196" s="208"/>
      <c r="CZ196" s="208"/>
      <c r="DA196" s="193"/>
      <c r="DC196" s="133" t="str">
        <f>IF(MAX($DC$3:DC195)&lt;$I$2,MAX($DC$3:DC195)+1,"")</f>
        <v/>
      </c>
      <c r="DD196" s="131" t="str">
        <f t="shared" si="284"/>
        <v/>
      </c>
      <c r="DE196" s="131" t="str">
        <f t="shared" si="285"/>
        <v/>
      </c>
      <c r="DF196" s="134" t="str">
        <f t="shared" si="286"/>
        <v/>
      </c>
      <c r="DG196" s="132" t="str">
        <f t="shared" si="287"/>
        <v/>
      </c>
      <c r="DL196" s="107" t="str">
        <f>IF(DM196&lt;&gt;"",MAX($DL$3:DL195)+1,"")</f>
        <v/>
      </c>
      <c r="DM196" s="107" t="str">
        <f>IF(OR(INDEX(Photos!$B$3:$B$502,ROW(DM196)-ROW($DM$3),1)="", ISNUMBER(MATCH(INDEX(Photos!$B$3:$B$502,ROW(DM196)-ROW($DM$3),1),$BJ$4:$BJ$503,0))),"",INDEX(Photos!$B$3:$B$502,ROW(DM196)-ROW($DM$3),1) )</f>
        <v/>
      </c>
      <c r="DN196" s="107" t="str">
        <f t="shared" ref="DN196:DN259" si="300">IFERROR(IF(BI196&lt;&gt;"",BJ196,INDEX($DM$4:$DM$503,MATCH(ROW(DN196)-ROW($DN$3)-MAX($BI$4:$BI$503),$DL$4:$DL$503,0),1)),"")</f>
        <v/>
      </c>
      <c r="DS196" s="112"/>
      <c r="DT196" s="112"/>
      <c r="DU196" s="111"/>
      <c r="DV196" s="111"/>
      <c r="DW196" s="145"/>
      <c r="DX196" s="111"/>
      <c r="DY196" s="111"/>
      <c r="DZ196" s="111"/>
      <c r="EA196" s="111"/>
      <c r="EB196" s="111"/>
    </row>
    <row r="197" spans="2:132" x14ac:dyDescent="0.25">
      <c r="B197" s="117" t="str">
        <f>IF(P197&lt;&gt;"",MAX(B$3:$B196)+1,"")</f>
        <v/>
      </c>
      <c r="C197" s="141" t="str">
        <f>IF(D197&lt;&gt;"",MAX(C$3:$C196)+1,"")</f>
        <v/>
      </c>
      <c r="D197" s="115" t="str">
        <f>IF(LEN(Q197)&gt;1,IF(ISNUMBER(MATCH(Q197&amp;" ─ "&amp;P197, $D$2:D196,0)),"",P197&amp;" ─ "&amp;Q197),"")</f>
        <v/>
      </c>
      <c r="E197" s="117" t="str">
        <f>IF(F197&lt;&gt;"",MAX($E$3:E196)+1,"")</f>
        <v/>
      </c>
      <c r="F197" s="116" t="str">
        <f>IF(LEN(T197)&gt;1,IF(ISNUMBER(MATCH(T197&amp;" ─ "&amp;P197, $F$2:F196,0)),"",P197&amp;" ─ "&amp;T197),"")</f>
        <v/>
      </c>
      <c r="G197" s="93">
        <v>194</v>
      </c>
      <c r="H197" s="118" t="str">
        <f t="shared" si="299"/>
        <v/>
      </c>
      <c r="I197" s="119" t="str">
        <f>IF(ISNUMBER(SEARCH("─",H197,1)),MAX($I$3:I196)+1,"")</f>
        <v/>
      </c>
      <c r="M197" s="192" t="str">
        <f t="shared" si="243"/>
        <v/>
      </c>
      <c r="N197" s="142" t="str">
        <f t="shared" si="244"/>
        <v/>
      </c>
      <c r="O197" s="102" t="str">
        <f>IF(P197="","",MAX($O$3:O196)+1)</f>
        <v/>
      </c>
      <c r="P197" s="103" t="str">
        <f>IF(LEN(INDEX(Dashboard!B$6:B$505,ROW(P197)-ROW(P$3),1))&lt;=1,"",TRIM(INDEX(Dashboard!B$6:B$505,ROW(P197)-ROW(P$3),1)))</f>
        <v/>
      </c>
      <c r="Q197" s="104" t="str">
        <f t="shared" si="245"/>
        <v/>
      </c>
      <c r="R197" s="104" t="str">
        <f>IF(LEN(INDEX(Dashboard!D$6:D$505,ROW(R197)-ROW(R$3),1))&lt;=1,"",INDEX(Dashboard!D$6:D$505,ROW(R197)-ROW(R$3),1))</f>
        <v/>
      </c>
      <c r="S197" s="104" t="str">
        <f>IF(LEN(INDEX(Dashboard!E$6:E$505,ROW(S197)-ROW(S$3),1))&lt;=1,"",INDEX(Dashboard!E$6:E$505,ROW(S197)-ROW(S$3),1))</f>
        <v/>
      </c>
      <c r="T197" s="104" t="str">
        <f t="shared" si="246"/>
        <v/>
      </c>
      <c r="U197" s="104" t="str">
        <f t="shared" si="247"/>
        <v/>
      </c>
      <c r="V197" s="104" t="str">
        <f t="shared" si="248"/>
        <v/>
      </c>
      <c r="W197" s="106" t="str">
        <f t="shared" ref="W197:W260" si="301">IF(O197&lt;&gt;"",
IF(ISNUMBER(INDEX($W$4:$W$503,MATCH(P197,$U$4:$U$503,0),1)),INDEX($W$4:$W$503,MATCH(P197,$U$4:$U$503,0),1)-1,
IF(ISNUMBER(INDEX($W$4:$W$503,MATCH(P197,$V$4:$V$503,0),1)),INDEX($W$4:$W$503,MATCH(P197,$V$4:$V$503,0),1)-1,
"")),"")</f>
        <v/>
      </c>
      <c r="X197" s="106" t="str">
        <f t="shared" si="249"/>
        <v/>
      </c>
      <c r="Y197" s="106" t="str">
        <f t="shared" si="250"/>
        <v/>
      </c>
      <c r="Z197" s="106" t="str">
        <f t="shared" si="251"/>
        <v/>
      </c>
      <c r="AA197" s="106" t="str">
        <f t="shared" si="252"/>
        <v/>
      </c>
      <c r="AB197" s="106" t="str">
        <f t="shared" si="253"/>
        <v/>
      </c>
      <c r="AC197" s="106" t="str">
        <f t="shared" si="254"/>
        <v/>
      </c>
      <c r="AD197" s="106" t="str">
        <f t="shared" si="255"/>
        <v/>
      </c>
      <c r="AE197" s="106" t="str">
        <f t="shared" si="256"/>
        <v/>
      </c>
      <c r="AF197" s="106" t="str">
        <f t="shared" si="257"/>
        <v/>
      </c>
      <c r="AG197" s="106" t="str">
        <f t="shared" si="258"/>
        <v/>
      </c>
      <c r="AH197" s="106" t="str">
        <f t="shared" si="259"/>
        <v/>
      </c>
      <c r="AI197" s="106" t="str">
        <f t="shared" si="260"/>
        <v/>
      </c>
      <c r="AJ197" s="106" t="str">
        <f t="shared" si="261"/>
        <v/>
      </c>
      <c r="AK197" s="106" t="str">
        <f t="shared" si="262"/>
        <v/>
      </c>
      <c r="AL197" s="106" t="str">
        <f t="shared" si="263"/>
        <v/>
      </c>
      <c r="AM197" s="106" t="str">
        <f t="shared" si="264"/>
        <v/>
      </c>
      <c r="AN197" s="106" t="str">
        <f t="shared" si="265"/>
        <v/>
      </c>
      <c r="AO197" s="106" t="str">
        <f t="shared" si="266"/>
        <v/>
      </c>
      <c r="AP197" s="106" t="str">
        <f t="shared" si="267"/>
        <v/>
      </c>
      <c r="AQ197" s="106" t="str">
        <f t="shared" si="268"/>
        <v/>
      </c>
      <c r="AR197" s="106" t="str">
        <f t="shared" si="269"/>
        <v/>
      </c>
      <c r="AS197" s="106" t="str">
        <f t="shared" si="270"/>
        <v/>
      </c>
      <c r="AT197" s="106" t="str">
        <f t="shared" si="271"/>
        <v/>
      </c>
      <c r="AU197" s="106" t="str">
        <f t="shared" si="272"/>
        <v/>
      </c>
      <c r="AV197" s="106" t="str">
        <f t="shared" si="273"/>
        <v/>
      </c>
      <c r="AW197" s="106" t="str">
        <f t="shared" si="274"/>
        <v/>
      </c>
      <c r="AX197" s="106" t="str">
        <f t="shared" si="275"/>
        <v/>
      </c>
      <c r="AY197" s="106" t="str">
        <f t="shared" si="276"/>
        <v/>
      </c>
      <c r="AZ197" s="106" t="str">
        <f t="shared" si="277"/>
        <v/>
      </c>
      <c r="BA197" s="106" t="str">
        <f t="shared" si="278"/>
        <v/>
      </c>
      <c r="BB197" s="106" t="str">
        <f t="shared" si="279"/>
        <v/>
      </c>
      <c r="BC197" s="106" t="str">
        <f t="shared" si="280"/>
        <v/>
      </c>
      <c r="BD197" s="180" t="str">
        <f>IF(OR(P197="",BA197=""),"",IF(BB197="",MAX($BA$4:$BA$503)-BA197+1-COUNTIF($BA$4:BA197,BA197)/1000,INDEX($BD$4:$BD$503,BC197,1)-COUNTIF($BA$4:BA197,BA197)/1000000))</f>
        <v/>
      </c>
      <c r="BE197" s="181" t="str">
        <f t="shared" si="281"/>
        <v/>
      </c>
      <c r="BF197" s="181" t="str">
        <f>IFERROR(IF(BB197="",BD197-BE197*100,INDEX($BF$4:$BF$503,BC197,1)-COUNTIF($BA$4:BA197,BA197)/1000000),"")</f>
        <v/>
      </c>
      <c r="BG197" s="179" t="str">
        <f t="shared" si="282"/>
        <v/>
      </c>
      <c r="BI197" s="120" t="str">
        <f t="shared" si="288"/>
        <v/>
      </c>
      <c r="BJ197" s="121" t="str">
        <f t="shared" si="289"/>
        <v/>
      </c>
      <c r="BK197" s="122" t="str">
        <f t="shared" si="290"/>
        <v/>
      </c>
      <c r="BL197" s="122" t="str">
        <f t="shared" si="291"/>
        <v/>
      </c>
      <c r="BM197" s="122" t="str">
        <f t="shared" si="292"/>
        <v/>
      </c>
      <c r="BN197" s="122" t="str">
        <f t="shared" si="293"/>
        <v/>
      </c>
      <c r="BO197" s="122" t="str">
        <f t="shared" si="294"/>
        <v/>
      </c>
      <c r="BP197" s="123" t="str">
        <f t="shared" si="295"/>
        <v/>
      </c>
      <c r="BQ197" s="122" t="str">
        <f t="shared" si="296"/>
        <v/>
      </c>
      <c r="BR197" s="123" t="str">
        <f t="shared" si="297"/>
        <v/>
      </c>
      <c r="BS197" s="123" t="str">
        <f t="shared" si="298"/>
        <v/>
      </c>
      <c r="BU197" s="198" t="str">
        <f t="shared" si="283"/>
        <v>xxx</v>
      </c>
      <c r="BV197" s="193"/>
      <c r="BW197" s="193"/>
      <c r="BX197" s="193"/>
      <c r="BY197" s="193"/>
      <c r="BZ197" s="193"/>
      <c r="CA197" s="193"/>
      <c r="CB197" s="193"/>
      <c r="CC197" s="194"/>
      <c r="CD197" s="194"/>
      <c r="CE197" s="193"/>
      <c r="CF197" s="201">
        <f>IFERROR(IF(ISNUMBER(BV197), IF(ISNUMBER(MATCH(BV197,$BV$4:BV196,0)),INDEX($CF$4:CF196, MATCH(BV197,$BV$4:BV196,0),1),IF(AND(BR197="",INDEX($BR$4:$BR$503,BV197,1)=""),
IF(INDEX($BL$4:$BL$503,BV197,1)="",0,IFERROR(IF(INDEX($BR$4:$BR$503,BW197,1)="es",COUNTIF($BV$4:$BV$503,BW197),0),0)+IF(ISNUMBER(BV197),SUMIFS($CH$4:$CH$503,$BV$4:$BV$503,"&lt;&gt;"&amp;BV197,$BW$4:$BW$503,BV197),0)),0)),0),0)</f>
        <v>0</v>
      </c>
      <c r="CG197" s="193"/>
      <c r="CH197" s="193"/>
      <c r="CI197" s="193"/>
      <c r="CJ197" s="193"/>
      <c r="CK197" s="201">
        <f t="shared" ref="CK197:CK260" si="302">IF(BR197&lt;&gt;"",0,IF(IF(AND(BR198="s",BN198&lt;&gt;""),BN198&lt;&gt;BN197,FALSE),1,IF(BQ197="",1,IF(SUMIF($BQ$4:$BQ$503,BQ197,$BZ$4:$BZ$503)=0,0,1))))</f>
        <v>1</v>
      </c>
      <c r="CL197" s="193"/>
      <c r="CM197" s="193"/>
      <c r="CN197" s="193"/>
      <c r="CO197" s="193"/>
      <c r="CP197" s="193"/>
      <c r="CQ197" s="193"/>
      <c r="CR197" s="193"/>
      <c r="CT197" s="193"/>
      <c r="CU197" s="193"/>
      <c r="CV197" s="193"/>
      <c r="CW197" s="208"/>
      <c r="CX197" s="208"/>
      <c r="CY197" s="208"/>
      <c r="CZ197" s="208"/>
      <c r="DA197" s="193"/>
      <c r="DC197" s="133" t="str">
        <f>IF(MAX($DC$3:DC196)&lt;$I$2,MAX($DC$3:DC196)+1,"")</f>
        <v/>
      </c>
      <c r="DD197" s="131" t="str">
        <f t="shared" si="284"/>
        <v/>
      </c>
      <c r="DE197" s="131" t="str">
        <f t="shared" si="285"/>
        <v/>
      </c>
      <c r="DF197" s="134" t="str">
        <f t="shared" si="286"/>
        <v/>
      </c>
      <c r="DG197" s="132" t="str">
        <f t="shared" si="287"/>
        <v/>
      </c>
      <c r="DL197" s="107" t="str">
        <f>IF(DM197&lt;&gt;"",MAX($DL$3:DL196)+1,"")</f>
        <v/>
      </c>
      <c r="DM197" s="107" t="str">
        <f>IF(OR(INDEX(Photos!$B$3:$B$502,ROW(DM197)-ROW($DM$3),1)="", ISNUMBER(MATCH(INDEX(Photos!$B$3:$B$502,ROW(DM197)-ROW($DM$3),1),$BJ$4:$BJ$503,0))),"",INDEX(Photos!$B$3:$B$502,ROW(DM197)-ROW($DM$3),1) )</f>
        <v/>
      </c>
      <c r="DN197" s="107" t="str">
        <f t="shared" si="300"/>
        <v/>
      </c>
      <c r="DS197" s="112"/>
      <c r="DT197" s="112"/>
      <c r="DU197" s="111"/>
      <c r="DV197" s="111"/>
      <c r="DW197" s="145"/>
      <c r="DX197" s="111"/>
      <c r="DY197" s="111"/>
      <c r="DZ197" s="111"/>
      <c r="EA197" s="111"/>
      <c r="EB197" s="111"/>
    </row>
    <row r="198" spans="2:132" x14ac:dyDescent="0.25">
      <c r="B198" s="117" t="str">
        <f>IF(P198&lt;&gt;"",MAX(B$3:$B197)+1,"")</f>
        <v/>
      </c>
      <c r="C198" s="141" t="str">
        <f>IF(D198&lt;&gt;"",MAX(C$3:$C197)+1,"")</f>
        <v/>
      </c>
      <c r="D198" s="115" t="str">
        <f>IF(LEN(Q198)&gt;1,IF(ISNUMBER(MATCH(Q198&amp;" ─ "&amp;P198, $D$2:D197,0)),"",P198&amp;" ─ "&amp;Q198),"")</f>
        <v/>
      </c>
      <c r="E198" s="117" t="str">
        <f>IF(F198&lt;&gt;"",MAX($E$3:E197)+1,"")</f>
        <v/>
      </c>
      <c r="F198" s="116" t="str">
        <f>IF(LEN(T198)&gt;1,IF(ISNUMBER(MATCH(T198&amp;" ─ "&amp;P198, $F$2:F197,0)),"",P198&amp;" ─ "&amp;T198),"")</f>
        <v/>
      </c>
      <c r="G198" s="93">
        <v>195</v>
      </c>
      <c r="H198" s="118" t="str">
        <f t="shared" si="299"/>
        <v/>
      </c>
      <c r="I198" s="119" t="str">
        <f>IF(ISNUMBER(SEARCH("─",H198,1)),MAX($I$3:I197)+1,"")</f>
        <v/>
      </c>
      <c r="M198" s="192" t="str">
        <f t="shared" ref="M198:M261" si="303">IF(P198="","",IF(AND(ISNUMBER(MATCH(P198,$K$4:$K$503,0)),K198=""),INDEX($P$4:$P$503,MATCH(P198,$K$4:$K$503,0),1),""))</f>
        <v/>
      </c>
      <c r="N198" s="142" t="str">
        <f t="shared" ref="N198:N261" si="304">IF(P198="","",IF(AND(ISNUMBER(MATCH(P198,$L$4:$L$503,0)),L198=""),INDEX($P$4:$P$503,MATCH(P198,$L$4:$L$503,0),1),""))</f>
        <v/>
      </c>
      <c r="O198" s="102" t="str">
        <f>IF(P198="","",MAX($O$3:O197)+1)</f>
        <v/>
      </c>
      <c r="P198" s="103" t="str">
        <f>IF(LEN(INDEX(Dashboard!B$6:B$505,ROW(P198)-ROW(P$3),1))&lt;=1,"",TRIM(INDEX(Dashboard!B$6:B$505,ROW(P198)-ROW(P$3),1)))</f>
        <v/>
      </c>
      <c r="Q198" s="104" t="str">
        <f t="shared" ref="Q198:Q261" si="305">IF(K198="",M198,K198)</f>
        <v/>
      </c>
      <c r="R198" s="104" t="str">
        <f>IF(LEN(INDEX(Dashboard!D$6:D$505,ROW(R198)-ROW(R$3),1))&lt;=1,"",INDEX(Dashboard!D$6:D$505,ROW(R198)-ROW(R$3),1))</f>
        <v/>
      </c>
      <c r="S198" s="104" t="str">
        <f>IF(LEN(INDEX(Dashboard!E$6:E$505,ROW(S198)-ROW(S$3),1))&lt;=1,"",INDEX(Dashboard!E$6:E$505,ROW(S198)-ROW(S$3),1))</f>
        <v/>
      </c>
      <c r="T198" s="104" t="str">
        <f t="shared" ref="T198:T261" si="306">IF(L198="",N198,L198)</f>
        <v/>
      </c>
      <c r="U198" s="104" t="str">
        <f t="shared" ref="U198:U261" si="307">IF(LEN(R198)&gt;1,IF(ISNUMBER(SEARCH("─",R198,1)),TRIM(LEFT(R198,SEARCH("─",R198,1)-1)), TRIM(R198)),"")</f>
        <v/>
      </c>
      <c r="V198" s="104" t="str">
        <f t="shared" ref="V198:V261" si="308">IF(LEN(R198)&gt;1,IF(ISNUMBER(SEARCH("─",R198,1)),TRIM(RIGHT(R198,LEN(R198)-SEARCH("─",R198,1))), ""),"")</f>
        <v/>
      </c>
      <c r="W198" s="106" t="str">
        <f t="shared" si="301"/>
        <v/>
      </c>
      <c r="X198" s="106" t="str">
        <f t="shared" ref="X198:X261" si="309">IF(O198&lt;&gt;"",
IF(ISNUMBER(INDEX($X$4:$X$503,MATCH(U198,$P$4:$P$503,0),1)),INDEX($X$4:$X$503,MATCH(U198,$P$4:$P$503,0),1)+1,
IF(ISNUMBER(INDEX($X$4:$X$503,MATCH(V198,$P$4:$P$503,0),1)),INDEX($X$4:$X$503,MATCH(V198,$P$4:$P$503,0),1)+1,
"")),"")</f>
        <v/>
      </c>
      <c r="Y198" s="106" t="str">
        <f t="shared" ref="Y198:Y261" si="310">IF(LEN(P198)&gt;1,IFERROR(IF(Q198&lt;&gt;"",INDEX($X$4:$X$503,MATCH(P198,$Q$4:$Q$503,0),1),IF(T198&lt;&gt;"",INDEX($X$4:$X$503,MATCH(P198,$T$4:$T$503,0),1),"")),""),"")</f>
        <v/>
      </c>
      <c r="Z198" s="106" t="str">
        <f t="shared" ref="Z198:Z261" si="311">IF(OR(ISNUMBER(W198),ISNUMBER(X198),ISNUMBER(Y198)),MIN(W198:Y198),"")</f>
        <v/>
      </c>
      <c r="AA198" s="106" t="str">
        <f t="shared" ref="AA198:AA261" si="312">IF(LEN(P198)&gt;1,IFERROR(INDEX($Z$4:$Z$503,MATCH(P198,$U$4:$U$503,0),1)-1,""),"")</f>
        <v/>
      </c>
      <c r="AB198" s="106" t="str">
        <f t="shared" ref="AB198:AB261" si="313">IF(OR(ISNUMBER(Z198),ISNUMBER(AA198)),MIN(Z198:AA198),"")</f>
        <v/>
      </c>
      <c r="AC198" s="106" t="str">
        <f t="shared" ref="AC198:AC261" si="314">IF(LEN(P198)&gt;1,IFERROR(IF(Q198&lt;&gt;"",INDEX($AB$4:$AB$503,MATCH(P198,$Q$4:$Q$503,0),1),IF(T198&lt;&gt;"",INDEX($AB$4:$AB$503,MATCH(P198,$T$4:$T$503,0),1),"")),""),"")</f>
        <v/>
      </c>
      <c r="AD198" s="106" t="str">
        <f t="shared" ref="AD198:AD261" si="315">IF(OR(ISNUMBER(AB198),ISNUMBER(AC198)),MIN(AB198:AC198),"")</f>
        <v/>
      </c>
      <c r="AE198" s="106" t="str">
        <f t="shared" ref="AE198:AE261" si="316">IF(LEN(U198)&gt;1,IFERROR(INDEX($AD$4:$AD$503,MATCH(U198,$P$4:$P$503,0),1)+1,IFERROR(INDEX($AD$4:$AD$503,MATCH(V198,$P$4:$P$503,0),1)+1,"")),"")</f>
        <v/>
      </c>
      <c r="AF198" s="106" t="str">
        <f t="shared" ref="AF198:AF261" si="317">IF(OR(ISNUMBER(AD198),ISNUMBER(AE198)),MIN(AD198:AE198),"")</f>
        <v/>
      </c>
      <c r="AG198" s="106" t="str">
        <f t="shared" ref="AG198:AG261" si="318">IF(LEN(P198)&gt;1,IFERROR(IF(Q198&lt;&gt;"",INDEX($AF$4:$AF$503,MATCH(P198,$Q$4:$Q$503,0),1),IF(T198&lt;&gt;"",INDEX($AF$4:$AF$503,MATCH(P198,$T$4:$T$503,0),1),"")),""),"")</f>
        <v/>
      </c>
      <c r="AH198" s="106" t="str">
        <f t="shared" ref="AH198:AH261" si="319">IF(OR(ISNUMBER(AF198),ISNUMBER(AG198)),MIN(AF198:AG198),"")</f>
        <v/>
      </c>
      <c r="AI198" s="106" t="str">
        <f t="shared" ref="AI198:AI261" si="320">IF(LEN(P198)&gt;1,IFERROR(INDEX($AH$4:$AH$503,MATCH(P198,$U$4:$U$503,0),1)-1,""),"")</f>
        <v/>
      </c>
      <c r="AJ198" s="106" t="str">
        <f t="shared" ref="AJ198:AJ261" si="321">IF(OR(ISNUMBER(AH198),ISNUMBER(AI198)),MIN(AH198:AI198),"")</f>
        <v/>
      </c>
      <c r="AK198" s="106" t="str">
        <f t="shared" ref="AK198:AK261" si="322">IF(LEN(U198)&gt;1,IFERROR(INDEX($AJ$4:$AJ$503,MATCH(U198,$P$4:$P$503,0),1)+1,IFERROR(INDEX($AJ$4:$AJ$503,MATCH(V198,$P$4:$P$503,0),1)+1,"")),"")</f>
        <v/>
      </c>
      <c r="AL198" s="106" t="str">
        <f t="shared" ref="AL198:AL261" si="323">IF(OR(ISNUMBER(AJ198),ISNUMBER(AK198)),MIN(AJ198:AK198),"")</f>
        <v/>
      </c>
      <c r="AM198" s="106" t="str">
        <f t="shared" ref="AM198:AM261" si="324">IF(LEN(P198)&gt;1,IFERROR(IF(Q198&lt;&gt;"",INDEX($AL$4:$AL$503,MATCH(P198,$Q$4:$Q$503,0),1),IF(T198&lt;&gt;"",INDEX($AL$4:$AL$503,MATCH(P198,$T$4:$T$503,0),1),"")),""),"")</f>
        <v/>
      </c>
      <c r="AN198" s="106" t="str">
        <f t="shared" ref="AN198:AN261" si="325">IF(OR(ISNUMBER(AL198),ISNUMBER(AM198)),MIN(AL198:AM198),"")</f>
        <v/>
      </c>
      <c r="AO198" s="106" t="str">
        <f t="shared" ref="AO198:AO261" si="326">IF(LEN(P198)&gt;1,IFERROR(INDEX($AN$4:$AN$503,MATCH(P198,$U$4:$U$503,0),1)-1,""),"")</f>
        <v/>
      </c>
      <c r="AP198" s="106" t="str">
        <f t="shared" ref="AP198:AP261" si="327">IF(OR(ISNUMBER(AN198),ISNUMBER(AO198)),MIN(AN198:AO198),"")</f>
        <v/>
      </c>
      <c r="AQ198" s="106" t="str">
        <f t="shared" ref="AQ198:AQ261" si="328">IF(LEN(U198)&gt;1,IFERROR(INDEX($AP$4:$AP$503,MATCH(U198,$P$4:$P$503,0),1)+1,IFERROR(INDEX($AP$4:$AP$503,MATCH(V198,$P$4:$P$503,0),1)+1,"")),"")</f>
        <v/>
      </c>
      <c r="AR198" s="106" t="str">
        <f t="shared" ref="AR198:AR261" si="329">IF(OR(ISNUMBER(AP198),ISNUMBER(AQ198)),MIN(AP198:AQ198),"")</f>
        <v/>
      </c>
      <c r="AS198" s="106" t="str">
        <f t="shared" ref="AS198:AS261" si="330">IF(LEN(P198)&gt;1,IFERROR(IF(Q198&lt;&gt;"",INDEX($AR$4:$AR$503,MATCH(P198,$Q$4:$Q$503,0),1),IF(T198&lt;&gt;"",INDEX($AR$4:$AR$503,MATCH(P198,$T$4:$T$503,0),1),"")),""),"")</f>
        <v/>
      </c>
      <c r="AT198" s="106" t="str">
        <f t="shared" ref="AT198:AT261" si="331">IF(OR(ISNUMBER(AR198),ISNUMBER(AS198)),MIN(AR198:AS198),"")</f>
        <v/>
      </c>
      <c r="AU198" s="106" t="str">
        <f t="shared" ref="AU198:AU261" si="332">IF(LEN(P198)&gt;1,IFERROR(INDEX($AT$4:$AT$503,MATCH(P198,$U$4:$U$503,0),1)-1,""),"")</f>
        <v/>
      </c>
      <c r="AV198" s="106" t="str">
        <f t="shared" ref="AV198:AV261" si="333">IF(OR(ISNUMBER(AT198),ISNUMBER(AU198)),MIN(AT198:AU198),"")</f>
        <v/>
      </c>
      <c r="AW198" s="106" t="str">
        <f t="shared" ref="AW198:AW261" si="334">IF(LEN(U198)&gt;1,IFERROR(INDEX($AV$4:$AV$503,MATCH(U198,$P$4:$P$503,0),1)+1,IFERROR(INDEX($AV$4:$AV$503,MATCH(V198,$P$4:$P$503,0),1)+1,"")),"")</f>
        <v/>
      </c>
      <c r="AX198" s="106" t="str">
        <f t="shared" ref="AX198:AX261" si="335">IF(OR(ISNUMBER(AV198),ISNUMBER(AW198)),MIN(AV198:AW198),"")</f>
        <v/>
      </c>
      <c r="AY198" s="106" t="str">
        <f t="shared" ref="AY198:AY261" si="336">IF(LEN(P198)&gt;1,IFERROR(IF(Q198&lt;&gt;"",INDEX($AX$4:$AX$503,MATCH(P198,$Q$4:$Q$503,0),1),IF(T198&lt;&gt;"",INDEX($AX$4:$AX$503,MATCH(P198,$T$4:$T$503,0),1),"")),""),"")</f>
        <v/>
      </c>
      <c r="AZ198" s="106" t="str">
        <f t="shared" ref="AZ198:AZ261" si="337">IF(OR(ISNUMBER(AX198),ISNUMBER(AY198)),MIN(AX198:AY198),"")</f>
        <v/>
      </c>
      <c r="BA198" s="106" t="str">
        <f t="shared" ref="BA198:BA261" si="338">IF(AZ198="","",AZ198-$BA$2)</f>
        <v/>
      </c>
      <c r="BB198" s="106" t="str">
        <f t="shared" ref="BB198:BB261" si="339">IF(AND(ISNUMBER(INDEX($W$4:$W$503,MATCH(Q198,allNames,0),1)),ISNUMBER(INDEX($W$4:$W$503,MATCH(P198,$Q$4:$Q$503,0),1)),AA198=""),"s",INDEX($X$2:$AZ$2,1,MATCH(AZ198,X198:AY198,0)))</f>
        <v/>
      </c>
      <c r="BC198" s="106" t="str">
        <f t="shared" ref="BC198:BC261" si="340">IF(BB198="","",IF(Q198&lt;&gt;"",MATCH(Q198,$P$4:$P$503,0),MATCH(T198,$P$4:$P$503,0)))</f>
        <v/>
      </c>
      <c r="BD198" s="180" t="str">
        <f>IF(OR(P198="",BA198=""),"",IF(BB198="",MAX($BA$4:$BA$503)-BA198+1-COUNTIF($BA$4:BA198,BA198)/1000,INDEX($BD$4:$BD$503,BC198,1)-COUNTIF($BA$4:BA198,BA198)/1000000))</f>
        <v/>
      </c>
      <c r="BE198" s="181" t="str">
        <f t="shared" ref="BE198:BE261" si="341">IFERROR(RANK(BD198,$BD$4:$BD$503,0),"")</f>
        <v/>
      </c>
      <c r="BF198" s="181" t="str">
        <f>IFERROR(IF(BB198="",BD198-BE198*100,INDEX($BF$4:$BF$503,BC198,1)-COUNTIF($BA$4:BA198,BA198)/1000000),"")</f>
        <v/>
      </c>
      <c r="BG198" s="179" t="str">
        <f t="shared" ref="BG198:BG261" si="342">IFERROR(RANK(BF198,$BF$4:$BF$503,0),"")</f>
        <v/>
      </c>
      <c r="BI198" s="120" t="str">
        <f t="shared" si="288"/>
        <v/>
      </c>
      <c r="BJ198" s="121" t="str">
        <f t="shared" si="289"/>
        <v/>
      </c>
      <c r="BK198" s="122" t="str">
        <f t="shared" si="290"/>
        <v/>
      </c>
      <c r="BL198" s="122" t="str">
        <f t="shared" si="291"/>
        <v/>
      </c>
      <c r="BM198" s="122" t="str">
        <f t="shared" si="292"/>
        <v/>
      </c>
      <c r="BN198" s="122" t="str">
        <f t="shared" si="293"/>
        <v/>
      </c>
      <c r="BO198" s="122" t="str">
        <f t="shared" si="294"/>
        <v/>
      </c>
      <c r="BP198" s="123" t="str">
        <f t="shared" si="295"/>
        <v/>
      </c>
      <c r="BQ198" s="122" t="str">
        <f t="shared" si="296"/>
        <v/>
      </c>
      <c r="BR198" s="123" t="str">
        <f t="shared" si="297"/>
        <v/>
      </c>
      <c r="BS198" s="123" t="str">
        <f t="shared" si="298"/>
        <v/>
      </c>
      <c r="BU198" s="198" t="str">
        <f t="shared" ref="BU198:BU261" si="343">IF(BI198="","xxx",ROW(BU198)-3)</f>
        <v>xxx</v>
      </c>
      <c r="BV198" s="193"/>
      <c r="BW198" s="193"/>
      <c r="BX198" s="193"/>
      <c r="BY198" s="193"/>
      <c r="BZ198" s="193"/>
      <c r="CA198" s="193"/>
      <c r="CB198" s="193"/>
      <c r="CC198" s="194"/>
      <c r="CD198" s="194"/>
      <c r="CE198" s="193"/>
      <c r="CF198" s="201">
        <f>IFERROR(IF(ISNUMBER(BV198), IF(ISNUMBER(MATCH(BV198,$BV$4:BV197,0)),INDEX($CF$4:CF197, MATCH(BV198,$BV$4:BV197,0),1),IF(AND(BR198="",INDEX($BR$4:$BR$503,BV198,1)=""),
IF(INDEX($BL$4:$BL$503,BV198,1)="",0,IFERROR(IF(INDEX($BR$4:$BR$503,BW198,1)="es",COUNTIF($BV$4:$BV$503,BW198),0),0)+IF(ISNUMBER(BV198),SUMIFS($CH$4:$CH$503,$BV$4:$BV$503,"&lt;&gt;"&amp;BV198,$BW$4:$BW$503,BV198),0)),0)),0),0)</f>
        <v>0</v>
      </c>
      <c r="CG198" s="193"/>
      <c r="CH198" s="193"/>
      <c r="CI198" s="193"/>
      <c r="CJ198" s="193"/>
      <c r="CK198" s="201">
        <f t="shared" si="302"/>
        <v>1</v>
      </c>
      <c r="CL198" s="193"/>
      <c r="CM198" s="193"/>
      <c r="CN198" s="193"/>
      <c r="CO198" s="193"/>
      <c r="CP198" s="193"/>
      <c r="CQ198" s="193"/>
      <c r="CR198" s="193"/>
      <c r="CT198" s="193"/>
      <c r="CU198" s="193"/>
      <c r="CV198" s="193"/>
      <c r="CW198" s="208"/>
      <c r="CX198" s="208"/>
      <c r="CY198" s="208"/>
      <c r="CZ198" s="208"/>
      <c r="DA198" s="193"/>
      <c r="DC198" s="133" t="str">
        <f>IF(MAX($DC$3:DC197)&lt;$I$2,MAX($DC$3:DC197)+1,"")</f>
        <v/>
      </c>
      <c r="DD198" s="131" t="str">
        <f t="shared" ref="DD198:DD261" si="344">IF(DC198&lt;&gt;"",INDEX($H$4:$H$1003,MATCH(DC198,$I$4:$I$1003,0),1),"")</f>
        <v/>
      </c>
      <c r="DE198" s="131" t="str">
        <f t="shared" ref="DE198:DE261" si="345">IF(DC198="","",TRIM(LEFT(DD198,SEARCH("─",DD198,1)-1)))</f>
        <v/>
      </c>
      <c r="DF198" s="134" t="str">
        <f t="shared" ref="DF198:DF261" si="346">IF(DC198="","",TRIM(RIGHT(DD198,LEN(DD198)-SEARCH("─",DD198,1))))</f>
        <v/>
      </c>
      <c r="DG198" s="132" t="str">
        <f t="shared" ref="DG198:DG261" si="347">IF(DD198="","",IF(ISNUMBER(MATCH(DD198,$F$4:$F$503,0)),"e",""))</f>
        <v/>
      </c>
      <c r="DL198" s="107" t="str">
        <f>IF(DM198&lt;&gt;"",MAX($DL$3:DL197)+1,"")</f>
        <v/>
      </c>
      <c r="DM198" s="107" t="str">
        <f>IF(OR(INDEX(Photos!$B$3:$B$502,ROW(DM198)-ROW($DM$3),1)="", ISNUMBER(MATCH(INDEX(Photos!$B$3:$B$502,ROW(DM198)-ROW($DM$3),1),$BJ$4:$BJ$503,0))),"",INDEX(Photos!$B$3:$B$502,ROW(DM198)-ROW($DM$3),1) )</f>
        <v/>
      </c>
      <c r="DN198" s="107" t="str">
        <f t="shared" si="300"/>
        <v/>
      </c>
      <c r="DS198" s="112"/>
      <c r="DT198" s="112"/>
      <c r="DU198" s="111"/>
      <c r="DV198" s="111"/>
      <c r="DW198" s="145"/>
      <c r="DX198" s="111"/>
      <c r="DY198" s="111"/>
      <c r="DZ198" s="111"/>
      <c r="EA198" s="111"/>
      <c r="EB198" s="111"/>
    </row>
    <row r="199" spans="2:132" x14ac:dyDescent="0.25">
      <c r="B199" s="117" t="str">
        <f>IF(P199&lt;&gt;"",MAX(B$3:$B198)+1,"")</f>
        <v/>
      </c>
      <c r="C199" s="141" t="str">
        <f>IF(D199&lt;&gt;"",MAX(C$3:$C198)+1,"")</f>
        <v/>
      </c>
      <c r="D199" s="115" t="str">
        <f>IF(LEN(Q199)&gt;1,IF(ISNUMBER(MATCH(Q199&amp;" ─ "&amp;P199, $D$2:D198,0)),"",P199&amp;" ─ "&amp;Q199),"")</f>
        <v/>
      </c>
      <c r="E199" s="117" t="str">
        <f>IF(F199&lt;&gt;"",MAX($E$3:E198)+1,"")</f>
        <v/>
      </c>
      <c r="F199" s="116" t="str">
        <f>IF(LEN(T199)&gt;1,IF(ISNUMBER(MATCH(T199&amp;" ─ "&amp;P199, $F$2:F198,0)),"",P199&amp;" ─ "&amp;T199),"")</f>
        <v/>
      </c>
      <c r="G199" s="93">
        <v>196</v>
      </c>
      <c r="H199" s="118" t="str">
        <f t="shared" si="299"/>
        <v/>
      </c>
      <c r="I199" s="119" t="str">
        <f>IF(ISNUMBER(SEARCH("─",H199,1)),MAX($I$3:I198)+1,"")</f>
        <v/>
      </c>
      <c r="M199" s="192" t="str">
        <f t="shared" si="303"/>
        <v/>
      </c>
      <c r="N199" s="142" t="str">
        <f t="shared" si="304"/>
        <v/>
      </c>
      <c r="O199" s="102" t="str">
        <f>IF(P199="","",MAX($O$3:O198)+1)</f>
        <v/>
      </c>
      <c r="P199" s="103" t="str">
        <f>IF(LEN(INDEX(Dashboard!B$6:B$505,ROW(P199)-ROW(P$3),1))&lt;=1,"",TRIM(INDEX(Dashboard!B$6:B$505,ROW(P199)-ROW(P$3),1)))</f>
        <v/>
      </c>
      <c r="Q199" s="104" t="str">
        <f t="shared" si="305"/>
        <v/>
      </c>
      <c r="R199" s="104" t="str">
        <f>IF(LEN(INDEX(Dashboard!D$6:D$505,ROW(R199)-ROW(R$3),1))&lt;=1,"",INDEX(Dashboard!D$6:D$505,ROW(R199)-ROW(R$3),1))</f>
        <v/>
      </c>
      <c r="S199" s="104" t="str">
        <f>IF(LEN(INDEX(Dashboard!E$6:E$505,ROW(S199)-ROW(S$3),1))&lt;=1,"",INDEX(Dashboard!E$6:E$505,ROW(S199)-ROW(S$3),1))</f>
        <v/>
      </c>
      <c r="T199" s="104" t="str">
        <f t="shared" si="306"/>
        <v/>
      </c>
      <c r="U199" s="104" t="str">
        <f t="shared" si="307"/>
        <v/>
      </c>
      <c r="V199" s="104" t="str">
        <f t="shared" si="308"/>
        <v/>
      </c>
      <c r="W199" s="106" t="str">
        <f t="shared" si="301"/>
        <v/>
      </c>
      <c r="X199" s="106" t="str">
        <f t="shared" si="309"/>
        <v/>
      </c>
      <c r="Y199" s="106" t="str">
        <f t="shared" si="310"/>
        <v/>
      </c>
      <c r="Z199" s="106" t="str">
        <f t="shared" si="311"/>
        <v/>
      </c>
      <c r="AA199" s="106" t="str">
        <f t="shared" si="312"/>
        <v/>
      </c>
      <c r="AB199" s="106" t="str">
        <f t="shared" si="313"/>
        <v/>
      </c>
      <c r="AC199" s="106" t="str">
        <f t="shared" si="314"/>
        <v/>
      </c>
      <c r="AD199" s="106" t="str">
        <f t="shared" si="315"/>
        <v/>
      </c>
      <c r="AE199" s="106" t="str">
        <f t="shared" si="316"/>
        <v/>
      </c>
      <c r="AF199" s="106" t="str">
        <f t="shared" si="317"/>
        <v/>
      </c>
      <c r="AG199" s="106" t="str">
        <f t="shared" si="318"/>
        <v/>
      </c>
      <c r="AH199" s="106" t="str">
        <f t="shared" si="319"/>
        <v/>
      </c>
      <c r="AI199" s="106" t="str">
        <f t="shared" si="320"/>
        <v/>
      </c>
      <c r="AJ199" s="106" t="str">
        <f t="shared" si="321"/>
        <v/>
      </c>
      <c r="AK199" s="106" t="str">
        <f t="shared" si="322"/>
        <v/>
      </c>
      <c r="AL199" s="106" t="str">
        <f t="shared" si="323"/>
        <v/>
      </c>
      <c r="AM199" s="106" t="str">
        <f t="shared" si="324"/>
        <v/>
      </c>
      <c r="AN199" s="106" t="str">
        <f t="shared" si="325"/>
        <v/>
      </c>
      <c r="AO199" s="106" t="str">
        <f t="shared" si="326"/>
        <v/>
      </c>
      <c r="AP199" s="106" t="str">
        <f t="shared" si="327"/>
        <v/>
      </c>
      <c r="AQ199" s="106" t="str">
        <f t="shared" si="328"/>
        <v/>
      </c>
      <c r="AR199" s="106" t="str">
        <f t="shared" si="329"/>
        <v/>
      </c>
      <c r="AS199" s="106" t="str">
        <f t="shared" si="330"/>
        <v/>
      </c>
      <c r="AT199" s="106" t="str">
        <f t="shared" si="331"/>
        <v/>
      </c>
      <c r="AU199" s="106" t="str">
        <f t="shared" si="332"/>
        <v/>
      </c>
      <c r="AV199" s="106" t="str">
        <f t="shared" si="333"/>
        <v/>
      </c>
      <c r="AW199" s="106" t="str">
        <f t="shared" si="334"/>
        <v/>
      </c>
      <c r="AX199" s="106" t="str">
        <f t="shared" si="335"/>
        <v/>
      </c>
      <c r="AY199" s="106" t="str">
        <f t="shared" si="336"/>
        <v/>
      </c>
      <c r="AZ199" s="106" t="str">
        <f t="shared" si="337"/>
        <v/>
      </c>
      <c r="BA199" s="106" t="str">
        <f t="shared" si="338"/>
        <v/>
      </c>
      <c r="BB199" s="106" t="str">
        <f t="shared" si="339"/>
        <v/>
      </c>
      <c r="BC199" s="106" t="str">
        <f t="shared" si="340"/>
        <v/>
      </c>
      <c r="BD199" s="180" t="str">
        <f>IF(OR(P199="",BA199=""),"",IF(BB199="",MAX($BA$4:$BA$503)-BA199+1-COUNTIF($BA$4:BA199,BA199)/1000,INDEX($BD$4:$BD$503,BC199,1)-COUNTIF($BA$4:BA199,BA199)/1000000))</f>
        <v/>
      </c>
      <c r="BE199" s="181" t="str">
        <f t="shared" si="341"/>
        <v/>
      </c>
      <c r="BF199" s="181" t="str">
        <f>IFERROR(IF(BB199="",BD199-BE199*100,INDEX($BF$4:$BF$503,BC199,1)-COUNTIF($BA$4:BA199,BA199)/1000000),"")</f>
        <v/>
      </c>
      <c r="BG199" s="179" t="str">
        <f t="shared" si="342"/>
        <v/>
      </c>
      <c r="BI199" s="120" t="str">
        <f t="shared" ref="BI199:BI262" si="348">IFERROR(MATCH(ROW(BJ199)-ROW($BJ$3),$BG$4:$BG$503,0),"")</f>
        <v/>
      </c>
      <c r="BJ199" s="121" t="str">
        <f t="shared" ref="BJ199:BJ262" si="349" xml:space="preserve"> IF(BI199="","",INDEX($P$4:$P$503,$BI199,1))</f>
        <v/>
      </c>
      <c r="BK199" s="122" t="str">
        <f t="shared" ref="BK199:BK262" si="350">IF(BI199="","",INDEX($Q$4:$Q$503,$BI199,1))</f>
        <v/>
      </c>
      <c r="BL199" s="122" t="str">
        <f t="shared" ref="BL199:BL262" si="351">IF(BJ199="","",INDEX($T$4:$T$503,$BI199,1))</f>
        <v/>
      </c>
      <c r="BM199" s="122" t="str">
        <f t="shared" ref="BM199:BM262" si="352">IF(BJ199="","",INDEX($S$4:$S$503,$BI199,1))</f>
        <v/>
      </c>
      <c r="BN199" s="122" t="str">
        <f t="shared" ref="BN199:BN262" si="353">IFERROR(IF(BI199="","",IF(INDEX($BR$4:$BR$503,MATCH(INDEX($U$4:$U$503,$BI199,1),$BJ$4:$BJ$503,0),1)="s",INDEX($V$4:$V$503,$BI199,1),INDEX($U$4:$U$503,$BI199,1))),"")</f>
        <v/>
      </c>
      <c r="BO199" s="122" t="str">
        <f t="shared" ref="BO199:BO262" si="354">IFERROR(IF(BI199="","",IF(OR(INDEX($BR$4:$BR$503,MATCH(INDEX($V$4:$V$503,$BI199,1),$BJ$4:$BJ$503,0),1)="s",INDEX($V$4:$V$503,$BI199,1)&lt;&gt;BN199), INDEX($V$4:$V$503,$BI199,1),  INDEX($U$4:$U$503,$BI199,1))),"")</f>
        <v/>
      </c>
      <c r="BP199" s="123" t="str">
        <f t="shared" ref="BP199:BP262" si="355" xml:space="preserve"> IF(BI199="","",COUNTA(BN199:BO199)-COUNTIF(BN199:BO199,""))</f>
        <v/>
      </c>
      <c r="BQ199" s="122" t="str">
        <f t="shared" ref="BQ199:BQ262" si="356" xml:space="preserve"> IF(BI199="","",IF(BR199="",IF(AND(BN199="", BO199&lt;&gt;""),INDEX($BJ$4:$BJ$503,MATCH(BO199,$BK$4:$BK$503,0),1),IF(AND(INDEX($BR$4:$BR$503,MATCH(BN199,$BJ$4:$BJ$503,0),1)&lt;&gt;"",BO199&lt;&gt;""), BO199,BN199)),INDEX($BN$4:$BN$503,MATCH(BK199,$BJ$4:$BJ$503,0),1)))</f>
        <v/>
      </c>
      <c r="BR199" s="123" t="str">
        <f t="shared" ref="BR199:BR262" si="357">IF(BI199="","",IF(AND(BK199="",INDEX($BB$4:$BB$503,$BI199,1)="s"),IF(INDEX($BB$4:$BB$503,INDEX($BI$4:$BI$503,MATCH(BL199,$BJ$4:$BJ$503,0),1),1)="s","ess","es"),INDEX($BB$4:$BB$503,$BI199,1)))</f>
        <v/>
      </c>
      <c r="BS199" s="123" t="str">
        <f t="shared" ref="BS199:BS262" si="358">IFERROR(IF(AND(BV199="xxx",BY199&gt;1,BR199=""),IF(MATCH(INDEX($BQ$4:$BQ$503,MATCH(BJ199,$BN$4:$BN$503,0),1),$BJ$4:$BJ$503,0)=(ROW(BS199)-3),"x",MATCH(INDEX($BQ$4:$BQ$503,MATCH(BJ199,$BN$4:$BN$503,0),1),$BJ$4:$BJ$503,0)),""),BW199)</f>
        <v/>
      </c>
      <c r="BU199" s="198" t="str">
        <f t="shared" si="343"/>
        <v>xxx</v>
      </c>
      <c r="BV199" s="193"/>
      <c r="BW199" s="193"/>
      <c r="BX199" s="193"/>
      <c r="BY199" s="193"/>
      <c r="BZ199" s="193"/>
      <c r="CA199" s="193"/>
      <c r="CB199" s="193"/>
      <c r="CC199" s="194"/>
      <c r="CD199" s="194"/>
      <c r="CE199" s="193"/>
      <c r="CF199" s="201">
        <f>IFERROR(IF(ISNUMBER(BV199), IF(ISNUMBER(MATCH(BV199,$BV$4:BV198,0)),INDEX($CF$4:CF198, MATCH(BV199,$BV$4:BV198,0),1),IF(AND(BR199="",INDEX($BR$4:$BR$503,BV199,1)=""),
IF(INDEX($BL$4:$BL$503,BV199,1)="",0,IFERROR(IF(INDEX($BR$4:$BR$503,BW199,1)="es",COUNTIF($BV$4:$BV$503,BW199),0),0)+IF(ISNUMBER(BV199),SUMIFS($CH$4:$CH$503,$BV$4:$BV$503,"&lt;&gt;"&amp;BV199,$BW$4:$BW$503,BV199),0)),0)),0),0)</f>
        <v>0</v>
      </c>
      <c r="CG199" s="193"/>
      <c r="CH199" s="193"/>
      <c r="CI199" s="193"/>
      <c r="CJ199" s="193"/>
      <c r="CK199" s="201">
        <f t="shared" si="302"/>
        <v>1</v>
      </c>
      <c r="CL199" s="193"/>
      <c r="CM199" s="193"/>
      <c r="CN199" s="193"/>
      <c r="CO199" s="193"/>
      <c r="CP199" s="193"/>
      <c r="CQ199" s="193"/>
      <c r="CR199" s="193"/>
      <c r="CT199" s="193"/>
      <c r="CU199" s="193"/>
      <c r="CV199" s="193"/>
      <c r="CW199" s="208"/>
      <c r="CX199" s="208"/>
      <c r="CY199" s="208"/>
      <c r="CZ199" s="208"/>
      <c r="DA199" s="193"/>
      <c r="DC199" s="133" t="str">
        <f>IF(MAX($DC$3:DC198)&lt;$I$2,MAX($DC$3:DC198)+1,"")</f>
        <v/>
      </c>
      <c r="DD199" s="131" t="str">
        <f t="shared" si="344"/>
        <v/>
      </c>
      <c r="DE199" s="131" t="str">
        <f t="shared" si="345"/>
        <v/>
      </c>
      <c r="DF199" s="134" t="str">
        <f t="shared" si="346"/>
        <v/>
      </c>
      <c r="DG199" s="132" t="str">
        <f t="shared" si="347"/>
        <v/>
      </c>
      <c r="DL199" s="107" t="str">
        <f>IF(DM199&lt;&gt;"",MAX($DL$3:DL198)+1,"")</f>
        <v/>
      </c>
      <c r="DM199" s="107" t="str">
        <f>IF(OR(INDEX(Photos!$B$3:$B$502,ROW(DM199)-ROW($DM$3),1)="", ISNUMBER(MATCH(INDEX(Photos!$B$3:$B$502,ROW(DM199)-ROW($DM$3),1),$BJ$4:$BJ$503,0))),"",INDEX(Photos!$B$3:$B$502,ROW(DM199)-ROW($DM$3),1) )</f>
        <v/>
      </c>
      <c r="DN199" s="107" t="str">
        <f t="shared" si="300"/>
        <v/>
      </c>
      <c r="DS199" s="112"/>
      <c r="DT199" s="112"/>
      <c r="DU199" s="111"/>
      <c r="DV199" s="111"/>
      <c r="DW199" s="145"/>
      <c r="DX199" s="111"/>
      <c r="DY199" s="111"/>
      <c r="DZ199" s="111"/>
      <c r="EA199" s="111"/>
      <c r="EB199" s="111"/>
    </row>
    <row r="200" spans="2:132" x14ac:dyDescent="0.25">
      <c r="B200" s="117" t="str">
        <f>IF(P200&lt;&gt;"",MAX(B$3:$B199)+1,"")</f>
        <v/>
      </c>
      <c r="C200" s="141" t="str">
        <f>IF(D200&lt;&gt;"",MAX(C$3:$C199)+1,"")</f>
        <v/>
      </c>
      <c r="D200" s="115" t="str">
        <f>IF(LEN(Q200)&gt;1,IF(ISNUMBER(MATCH(Q200&amp;" ─ "&amp;P200, $D$2:D199,0)),"",P200&amp;" ─ "&amp;Q200),"")</f>
        <v/>
      </c>
      <c r="E200" s="117" t="str">
        <f>IF(F200&lt;&gt;"",MAX($E$3:E199)+1,"")</f>
        <v/>
      </c>
      <c r="F200" s="116" t="str">
        <f>IF(LEN(T200)&gt;1,IF(ISNUMBER(MATCH(T200&amp;" ─ "&amp;P200, $F$2:F199,0)),"",P200&amp;" ─ "&amp;T200),"")</f>
        <v/>
      </c>
      <c r="G200" s="93">
        <v>197</v>
      </c>
      <c r="H200" s="118" t="str">
        <f t="shared" si="299"/>
        <v/>
      </c>
      <c r="I200" s="119" t="str">
        <f>IF(ISNUMBER(SEARCH("─",H200,1)),MAX($I$3:I199)+1,"")</f>
        <v/>
      </c>
      <c r="M200" s="192" t="str">
        <f t="shared" si="303"/>
        <v/>
      </c>
      <c r="N200" s="142" t="str">
        <f t="shared" si="304"/>
        <v/>
      </c>
      <c r="O200" s="102" t="str">
        <f>IF(P200="","",MAX($O$3:O199)+1)</f>
        <v/>
      </c>
      <c r="P200" s="103" t="str">
        <f>IF(LEN(INDEX(Dashboard!B$6:B$505,ROW(P200)-ROW(P$3),1))&lt;=1,"",TRIM(INDEX(Dashboard!B$6:B$505,ROW(P200)-ROW(P$3),1)))</f>
        <v/>
      </c>
      <c r="Q200" s="104" t="str">
        <f t="shared" si="305"/>
        <v/>
      </c>
      <c r="R200" s="104" t="str">
        <f>IF(LEN(INDEX(Dashboard!D$6:D$505,ROW(R200)-ROW(R$3),1))&lt;=1,"",INDEX(Dashboard!D$6:D$505,ROW(R200)-ROW(R$3),1))</f>
        <v/>
      </c>
      <c r="S200" s="104" t="str">
        <f>IF(LEN(INDEX(Dashboard!E$6:E$505,ROW(S200)-ROW(S$3),1))&lt;=1,"",INDEX(Dashboard!E$6:E$505,ROW(S200)-ROW(S$3),1))</f>
        <v/>
      </c>
      <c r="T200" s="104" t="str">
        <f t="shared" si="306"/>
        <v/>
      </c>
      <c r="U200" s="104" t="str">
        <f t="shared" si="307"/>
        <v/>
      </c>
      <c r="V200" s="104" t="str">
        <f t="shared" si="308"/>
        <v/>
      </c>
      <c r="W200" s="106" t="str">
        <f t="shared" si="301"/>
        <v/>
      </c>
      <c r="X200" s="106" t="str">
        <f t="shared" si="309"/>
        <v/>
      </c>
      <c r="Y200" s="106" t="str">
        <f t="shared" si="310"/>
        <v/>
      </c>
      <c r="Z200" s="106" t="str">
        <f t="shared" si="311"/>
        <v/>
      </c>
      <c r="AA200" s="106" t="str">
        <f t="shared" si="312"/>
        <v/>
      </c>
      <c r="AB200" s="106" t="str">
        <f t="shared" si="313"/>
        <v/>
      </c>
      <c r="AC200" s="106" t="str">
        <f t="shared" si="314"/>
        <v/>
      </c>
      <c r="AD200" s="106" t="str">
        <f t="shared" si="315"/>
        <v/>
      </c>
      <c r="AE200" s="106" t="str">
        <f t="shared" si="316"/>
        <v/>
      </c>
      <c r="AF200" s="106" t="str">
        <f t="shared" si="317"/>
        <v/>
      </c>
      <c r="AG200" s="106" t="str">
        <f t="shared" si="318"/>
        <v/>
      </c>
      <c r="AH200" s="106" t="str">
        <f t="shared" si="319"/>
        <v/>
      </c>
      <c r="AI200" s="106" t="str">
        <f t="shared" si="320"/>
        <v/>
      </c>
      <c r="AJ200" s="106" t="str">
        <f t="shared" si="321"/>
        <v/>
      </c>
      <c r="AK200" s="106" t="str">
        <f t="shared" si="322"/>
        <v/>
      </c>
      <c r="AL200" s="106" t="str">
        <f t="shared" si="323"/>
        <v/>
      </c>
      <c r="AM200" s="106" t="str">
        <f t="shared" si="324"/>
        <v/>
      </c>
      <c r="AN200" s="106" t="str">
        <f t="shared" si="325"/>
        <v/>
      </c>
      <c r="AO200" s="106" t="str">
        <f t="shared" si="326"/>
        <v/>
      </c>
      <c r="AP200" s="106" t="str">
        <f t="shared" si="327"/>
        <v/>
      </c>
      <c r="AQ200" s="106" t="str">
        <f t="shared" si="328"/>
        <v/>
      </c>
      <c r="AR200" s="106" t="str">
        <f t="shared" si="329"/>
        <v/>
      </c>
      <c r="AS200" s="106" t="str">
        <f t="shared" si="330"/>
        <v/>
      </c>
      <c r="AT200" s="106" t="str">
        <f t="shared" si="331"/>
        <v/>
      </c>
      <c r="AU200" s="106" t="str">
        <f t="shared" si="332"/>
        <v/>
      </c>
      <c r="AV200" s="106" t="str">
        <f t="shared" si="333"/>
        <v/>
      </c>
      <c r="AW200" s="106" t="str">
        <f t="shared" si="334"/>
        <v/>
      </c>
      <c r="AX200" s="106" t="str">
        <f t="shared" si="335"/>
        <v/>
      </c>
      <c r="AY200" s="106" t="str">
        <f t="shared" si="336"/>
        <v/>
      </c>
      <c r="AZ200" s="106" t="str">
        <f t="shared" si="337"/>
        <v/>
      </c>
      <c r="BA200" s="106" t="str">
        <f t="shared" si="338"/>
        <v/>
      </c>
      <c r="BB200" s="106" t="str">
        <f t="shared" si="339"/>
        <v/>
      </c>
      <c r="BC200" s="106" t="str">
        <f t="shared" si="340"/>
        <v/>
      </c>
      <c r="BD200" s="180" t="str">
        <f>IF(OR(P200="",BA200=""),"",IF(BB200="",MAX($BA$4:$BA$503)-BA200+1-COUNTIF($BA$4:BA200,BA200)/1000,INDEX($BD$4:$BD$503,BC200,1)-COUNTIF($BA$4:BA200,BA200)/1000000))</f>
        <v/>
      </c>
      <c r="BE200" s="181" t="str">
        <f t="shared" si="341"/>
        <v/>
      </c>
      <c r="BF200" s="181" t="str">
        <f>IFERROR(IF(BB200="",BD200-BE200*100,INDEX($BF$4:$BF$503,BC200,1)-COUNTIF($BA$4:BA200,BA200)/1000000),"")</f>
        <v/>
      </c>
      <c r="BG200" s="179" t="str">
        <f t="shared" si="342"/>
        <v/>
      </c>
      <c r="BI200" s="120" t="str">
        <f t="shared" si="348"/>
        <v/>
      </c>
      <c r="BJ200" s="121" t="str">
        <f t="shared" si="349"/>
        <v/>
      </c>
      <c r="BK200" s="122" t="str">
        <f t="shared" si="350"/>
        <v/>
      </c>
      <c r="BL200" s="122" t="str">
        <f t="shared" si="351"/>
        <v/>
      </c>
      <c r="BM200" s="122" t="str">
        <f t="shared" si="352"/>
        <v/>
      </c>
      <c r="BN200" s="122" t="str">
        <f t="shared" si="353"/>
        <v/>
      </c>
      <c r="BO200" s="122" t="str">
        <f t="shared" si="354"/>
        <v/>
      </c>
      <c r="BP200" s="123" t="str">
        <f t="shared" si="355"/>
        <v/>
      </c>
      <c r="BQ200" s="122" t="str">
        <f t="shared" si="356"/>
        <v/>
      </c>
      <c r="BR200" s="123" t="str">
        <f t="shared" si="357"/>
        <v/>
      </c>
      <c r="BS200" s="123" t="str">
        <f t="shared" si="358"/>
        <v/>
      </c>
      <c r="BU200" s="198" t="str">
        <f t="shared" si="343"/>
        <v>xxx</v>
      </c>
      <c r="BV200" s="193"/>
      <c r="BW200" s="193"/>
      <c r="BX200" s="193"/>
      <c r="BY200" s="193"/>
      <c r="BZ200" s="193"/>
      <c r="CA200" s="193"/>
      <c r="CB200" s="193"/>
      <c r="CC200" s="194"/>
      <c r="CD200" s="194"/>
      <c r="CE200" s="193"/>
      <c r="CF200" s="201">
        <f>IFERROR(IF(ISNUMBER(BV200), IF(ISNUMBER(MATCH(BV200,$BV$4:BV199,0)),INDEX($CF$4:CF199, MATCH(BV200,$BV$4:BV199,0),1),IF(AND(BR200="",INDEX($BR$4:$BR$503,BV200,1)=""),
IF(INDEX($BL$4:$BL$503,BV200,1)="",0,IFERROR(IF(INDEX($BR$4:$BR$503,BW200,1)="es",COUNTIF($BV$4:$BV$503,BW200),0),0)+IF(ISNUMBER(BV200),SUMIFS($CH$4:$CH$503,$BV$4:$BV$503,"&lt;&gt;"&amp;BV200,$BW$4:$BW$503,BV200),0)),0)),0),0)</f>
        <v>0</v>
      </c>
      <c r="CG200" s="193"/>
      <c r="CH200" s="193"/>
      <c r="CI200" s="193"/>
      <c r="CJ200" s="193"/>
      <c r="CK200" s="201">
        <f t="shared" si="302"/>
        <v>1</v>
      </c>
      <c r="CL200" s="193"/>
      <c r="CM200" s="193"/>
      <c r="CN200" s="193"/>
      <c r="CO200" s="193"/>
      <c r="CP200" s="193"/>
      <c r="CQ200" s="193"/>
      <c r="CR200" s="193"/>
      <c r="CT200" s="193"/>
      <c r="CU200" s="193"/>
      <c r="CV200" s="193"/>
      <c r="CW200" s="208"/>
      <c r="CX200" s="208"/>
      <c r="CY200" s="208"/>
      <c r="CZ200" s="208"/>
      <c r="DA200" s="193"/>
      <c r="DC200" s="133" t="str">
        <f>IF(MAX($DC$3:DC199)&lt;$I$2,MAX($DC$3:DC199)+1,"")</f>
        <v/>
      </c>
      <c r="DD200" s="131" t="str">
        <f t="shared" si="344"/>
        <v/>
      </c>
      <c r="DE200" s="131" t="str">
        <f t="shared" si="345"/>
        <v/>
      </c>
      <c r="DF200" s="134" t="str">
        <f t="shared" si="346"/>
        <v/>
      </c>
      <c r="DG200" s="132" t="str">
        <f t="shared" si="347"/>
        <v/>
      </c>
      <c r="DL200" s="107" t="str">
        <f>IF(DM200&lt;&gt;"",MAX($DL$3:DL199)+1,"")</f>
        <v/>
      </c>
      <c r="DM200" s="107" t="str">
        <f>IF(OR(INDEX(Photos!$B$3:$B$502,ROW(DM200)-ROW($DM$3),1)="", ISNUMBER(MATCH(INDEX(Photos!$B$3:$B$502,ROW(DM200)-ROW($DM$3),1),$BJ$4:$BJ$503,0))),"",INDEX(Photos!$B$3:$B$502,ROW(DM200)-ROW($DM$3),1) )</f>
        <v/>
      </c>
      <c r="DN200" s="107" t="str">
        <f t="shared" si="300"/>
        <v/>
      </c>
      <c r="DS200" s="112"/>
      <c r="DT200" s="112"/>
      <c r="DU200" s="111"/>
      <c r="DV200" s="111"/>
      <c r="DW200" s="145"/>
      <c r="DX200" s="111"/>
      <c r="DY200" s="111"/>
      <c r="DZ200" s="111"/>
      <c r="EA200" s="111"/>
      <c r="EB200" s="111"/>
    </row>
    <row r="201" spans="2:132" x14ac:dyDescent="0.25">
      <c r="B201" s="117" t="str">
        <f>IF(P201&lt;&gt;"",MAX(B$3:$B200)+1,"")</f>
        <v/>
      </c>
      <c r="C201" s="141" t="str">
        <f>IF(D201&lt;&gt;"",MAX(C$3:$C200)+1,"")</f>
        <v/>
      </c>
      <c r="D201" s="115" t="str">
        <f>IF(LEN(Q201)&gt;1,IF(ISNUMBER(MATCH(Q201&amp;" ─ "&amp;P201, $D$2:D200,0)),"",P201&amp;" ─ "&amp;Q201),"")</f>
        <v/>
      </c>
      <c r="E201" s="117" t="str">
        <f>IF(F201&lt;&gt;"",MAX($E$3:E200)+1,"")</f>
        <v/>
      </c>
      <c r="F201" s="116" t="str">
        <f>IF(LEN(T201)&gt;1,IF(ISNUMBER(MATCH(T201&amp;" ─ "&amp;P201, $F$2:F200,0)),"",P201&amp;" ─ "&amp;T201),"")</f>
        <v/>
      </c>
      <c r="G201" s="93">
        <v>198</v>
      </c>
      <c r="H201" s="118" t="str">
        <f t="shared" si="299"/>
        <v/>
      </c>
      <c r="I201" s="119" t="str">
        <f>IF(ISNUMBER(SEARCH("─",H201,1)),MAX($I$3:I200)+1,"")</f>
        <v/>
      </c>
      <c r="M201" s="192" t="str">
        <f t="shared" si="303"/>
        <v/>
      </c>
      <c r="N201" s="142" t="str">
        <f t="shared" si="304"/>
        <v/>
      </c>
      <c r="O201" s="102" t="str">
        <f>IF(P201="","",MAX($O$3:O200)+1)</f>
        <v/>
      </c>
      <c r="P201" s="103" t="str">
        <f>IF(LEN(INDEX(Dashboard!B$6:B$505,ROW(P201)-ROW(P$3),1))&lt;=1,"",TRIM(INDEX(Dashboard!B$6:B$505,ROW(P201)-ROW(P$3),1)))</f>
        <v/>
      </c>
      <c r="Q201" s="104" t="str">
        <f t="shared" si="305"/>
        <v/>
      </c>
      <c r="R201" s="104" t="str">
        <f>IF(LEN(INDEX(Dashboard!D$6:D$505,ROW(R201)-ROW(R$3),1))&lt;=1,"",INDEX(Dashboard!D$6:D$505,ROW(R201)-ROW(R$3),1))</f>
        <v/>
      </c>
      <c r="S201" s="104" t="str">
        <f>IF(LEN(INDEX(Dashboard!E$6:E$505,ROW(S201)-ROW(S$3),1))&lt;=1,"",INDEX(Dashboard!E$6:E$505,ROW(S201)-ROW(S$3),1))</f>
        <v/>
      </c>
      <c r="T201" s="104" t="str">
        <f t="shared" si="306"/>
        <v/>
      </c>
      <c r="U201" s="104" t="str">
        <f t="shared" si="307"/>
        <v/>
      </c>
      <c r="V201" s="104" t="str">
        <f t="shared" si="308"/>
        <v/>
      </c>
      <c r="W201" s="106" t="str">
        <f t="shared" si="301"/>
        <v/>
      </c>
      <c r="X201" s="106" t="str">
        <f t="shared" si="309"/>
        <v/>
      </c>
      <c r="Y201" s="106" t="str">
        <f t="shared" si="310"/>
        <v/>
      </c>
      <c r="Z201" s="106" t="str">
        <f t="shared" si="311"/>
        <v/>
      </c>
      <c r="AA201" s="106" t="str">
        <f t="shared" si="312"/>
        <v/>
      </c>
      <c r="AB201" s="106" t="str">
        <f t="shared" si="313"/>
        <v/>
      </c>
      <c r="AC201" s="106" t="str">
        <f t="shared" si="314"/>
        <v/>
      </c>
      <c r="AD201" s="106" t="str">
        <f t="shared" si="315"/>
        <v/>
      </c>
      <c r="AE201" s="106" t="str">
        <f t="shared" si="316"/>
        <v/>
      </c>
      <c r="AF201" s="106" t="str">
        <f t="shared" si="317"/>
        <v/>
      </c>
      <c r="AG201" s="106" t="str">
        <f t="shared" si="318"/>
        <v/>
      </c>
      <c r="AH201" s="106" t="str">
        <f t="shared" si="319"/>
        <v/>
      </c>
      <c r="AI201" s="106" t="str">
        <f t="shared" si="320"/>
        <v/>
      </c>
      <c r="AJ201" s="106" t="str">
        <f t="shared" si="321"/>
        <v/>
      </c>
      <c r="AK201" s="106" t="str">
        <f t="shared" si="322"/>
        <v/>
      </c>
      <c r="AL201" s="106" t="str">
        <f t="shared" si="323"/>
        <v/>
      </c>
      <c r="AM201" s="106" t="str">
        <f t="shared" si="324"/>
        <v/>
      </c>
      <c r="AN201" s="106" t="str">
        <f t="shared" si="325"/>
        <v/>
      </c>
      <c r="AO201" s="106" t="str">
        <f t="shared" si="326"/>
        <v/>
      </c>
      <c r="AP201" s="106" t="str">
        <f t="shared" si="327"/>
        <v/>
      </c>
      <c r="AQ201" s="106" t="str">
        <f t="shared" si="328"/>
        <v/>
      </c>
      <c r="AR201" s="106" t="str">
        <f t="shared" si="329"/>
        <v/>
      </c>
      <c r="AS201" s="106" t="str">
        <f t="shared" si="330"/>
        <v/>
      </c>
      <c r="AT201" s="106" t="str">
        <f t="shared" si="331"/>
        <v/>
      </c>
      <c r="AU201" s="106" t="str">
        <f t="shared" si="332"/>
        <v/>
      </c>
      <c r="AV201" s="106" t="str">
        <f t="shared" si="333"/>
        <v/>
      </c>
      <c r="AW201" s="106" t="str">
        <f t="shared" si="334"/>
        <v/>
      </c>
      <c r="AX201" s="106" t="str">
        <f t="shared" si="335"/>
        <v/>
      </c>
      <c r="AY201" s="106" t="str">
        <f t="shared" si="336"/>
        <v/>
      </c>
      <c r="AZ201" s="106" t="str">
        <f t="shared" si="337"/>
        <v/>
      </c>
      <c r="BA201" s="106" t="str">
        <f t="shared" si="338"/>
        <v/>
      </c>
      <c r="BB201" s="106" t="str">
        <f t="shared" si="339"/>
        <v/>
      </c>
      <c r="BC201" s="106" t="str">
        <f t="shared" si="340"/>
        <v/>
      </c>
      <c r="BD201" s="180" t="str">
        <f>IF(OR(P201="",BA201=""),"",IF(BB201="",MAX($BA$4:$BA$503)-BA201+1-COUNTIF($BA$4:BA201,BA201)/1000,INDEX($BD$4:$BD$503,BC201,1)-COUNTIF($BA$4:BA201,BA201)/1000000))</f>
        <v/>
      </c>
      <c r="BE201" s="181" t="str">
        <f t="shared" si="341"/>
        <v/>
      </c>
      <c r="BF201" s="181" t="str">
        <f>IFERROR(IF(BB201="",BD201-BE201*100,INDEX($BF$4:$BF$503,BC201,1)-COUNTIF($BA$4:BA201,BA201)/1000000),"")</f>
        <v/>
      </c>
      <c r="BG201" s="179" t="str">
        <f t="shared" si="342"/>
        <v/>
      </c>
      <c r="BI201" s="120" t="str">
        <f t="shared" si="348"/>
        <v/>
      </c>
      <c r="BJ201" s="121" t="str">
        <f t="shared" si="349"/>
        <v/>
      </c>
      <c r="BK201" s="122" t="str">
        <f t="shared" si="350"/>
        <v/>
      </c>
      <c r="BL201" s="122" t="str">
        <f t="shared" si="351"/>
        <v/>
      </c>
      <c r="BM201" s="122" t="str">
        <f t="shared" si="352"/>
        <v/>
      </c>
      <c r="BN201" s="122" t="str">
        <f t="shared" si="353"/>
        <v/>
      </c>
      <c r="BO201" s="122" t="str">
        <f t="shared" si="354"/>
        <v/>
      </c>
      <c r="BP201" s="123" t="str">
        <f t="shared" si="355"/>
        <v/>
      </c>
      <c r="BQ201" s="122" t="str">
        <f t="shared" si="356"/>
        <v/>
      </c>
      <c r="BR201" s="123" t="str">
        <f t="shared" si="357"/>
        <v/>
      </c>
      <c r="BS201" s="123" t="str">
        <f t="shared" si="358"/>
        <v/>
      </c>
      <c r="BU201" s="198" t="str">
        <f t="shared" si="343"/>
        <v>xxx</v>
      </c>
      <c r="BV201" s="193"/>
      <c r="BW201" s="193"/>
      <c r="BX201" s="193"/>
      <c r="BY201" s="193"/>
      <c r="BZ201" s="193"/>
      <c r="CA201" s="193"/>
      <c r="CB201" s="193"/>
      <c r="CC201" s="194"/>
      <c r="CD201" s="194"/>
      <c r="CE201" s="193"/>
      <c r="CF201" s="201">
        <f>IFERROR(IF(ISNUMBER(BV201), IF(ISNUMBER(MATCH(BV201,$BV$4:BV200,0)),INDEX($CF$4:CF200, MATCH(BV201,$BV$4:BV200,0),1),IF(AND(BR201="",INDEX($BR$4:$BR$503,BV201,1)=""),
IF(INDEX($BL$4:$BL$503,BV201,1)="",0,IFERROR(IF(INDEX($BR$4:$BR$503,BW201,1)="es",COUNTIF($BV$4:$BV$503,BW201),0),0)+IF(ISNUMBER(BV201),SUMIFS($CH$4:$CH$503,$BV$4:$BV$503,"&lt;&gt;"&amp;BV201,$BW$4:$BW$503,BV201),0)),0)),0),0)</f>
        <v>0</v>
      </c>
      <c r="CG201" s="193"/>
      <c r="CH201" s="193"/>
      <c r="CI201" s="193"/>
      <c r="CJ201" s="193"/>
      <c r="CK201" s="201">
        <f t="shared" si="302"/>
        <v>1</v>
      </c>
      <c r="CL201" s="193"/>
      <c r="CM201" s="193"/>
      <c r="CN201" s="193"/>
      <c r="CO201" s="193"/>
      <c r="CP201" s="193"/>
      <c r="CQ201" s="193"/>
      <c r="CR201" s="193"/>
      <c r="CT201" s="193"/>
      <c r="CU201" s="193"/>
      <c r="CV201" s="193"/>
      <c r="CW201" s="208"/>
      <c r="CX201" s="208"/>
      <c r="CY201" s="208"/>
      <c r="CZ201" s="208"/>
      <c r="DA201" s="193"/>
      <c r="DC201" s="133" t="str">
        <f>IF(MAX($DC$3:DC200)&lt;$I$2,MAX($DC$3:DC200)+1,"")</f>
        <v/>
      </c>
      <c r="DD201" s="131" t="str">
        <f t="shared" si="344"/>
        <v/>
      </c>
      <c r="DE201" s="131" t="str">
        <f t="shared" si="345"/>
        <v/>
      </c>
      <c r="DF201" s="134" t="str">
        <f t="shared" si="346"/>
        <v/>
      </c>
      <c r="DG201" s="132" t="str">
        <f t="shared" si="347"/>
        <v/>
      </c>
      <c r="DL201" s="107" t="str">
        <f>IF(DM201&lt;&gt;"",MAX($DL$3:DL200)+1,"")</f>
        <v/>
      </c>
      <c r="DM201" s="107" t="str">
        <f>IF(OR(INDEX(Photos!$B$3:$B$502,ROW(DM201)-ROW($DM$3),1)="", ISNUMBER(MATCH(INDEX(Photos!$B$3:$B$502,ROW(DM201)-ROW($DM$3),1),$BJ$4:$BJ$503,0))),"",INDEX(Photos!$B$3:$B$502,ROW(DM201)-ROW($DM$3),1) )</f>
        <v/>
      </c>
      <c r="DN201" s="107" t="str">
        <f t="shared" si="300"/>
        <v/>
      </c>
      <c r="DS201" s="112"/>
      <c r="DT201" s="112"/>
      <c r="DU201" s="111"/>
      <c r="DV201" s="111"/>
      <c r="DW201" s="145"/>
      <c r="DX201" s="111"/>
      <c r="DY201" s="111"/>
      <c r="DZ201" s="111"/>
      <c r="EA201" s="111"/>
      <c r="EB201" s="111"/>
    </row>
    <row r="202" spans="2:132" x14ac:dyDescent="0.25">
      <c r="B202" s="117" t="str">
        <f>IF(P202&lt;&gt;"",MAX(B$3:$B201)+1,"")</f>
        <v/>
      </c>
      <c r="C202" s="141" t="str">
        <f>IF(D202&lt;&gt;"",MAX(C$3:$C201)+1,"")</f>
        <v/>
      </c>
      <c r="D202" s="115" t="str">
        <f>IF(LEN(Q202)&gt;1,IF(ISNUMBER(MATCH(Q202&amp;" ─ "&amp;P202, $D$2:D201,0)),"",P202&amp;" ─ "&amp;Q202),"")</f>
        <v/>
      </c>
      <c r="E202" s="117" t="str">
        <f>IF(F202&lt;&gt;"",MAX($E$3:E201)+1,"")</f>
        <v/>
      </c>
      <c r="F202" s="116" t="str">
        <f>IF(LEN(T202)&gt;1,IF(ISNUMBER(MATCH(T202&amp;" ─ "&amp;P202, $F$2:F201,0)),"",P202&amp;" ─ "&amp;T202),"")</f>
        <v/>
      </c>
      <c r="G202" s="93">
        <v>199</v>
      </c>
      <c r="H202" s="118" t="str">
        <f t="shared" si="299"/>
        <v/>
      </c>
      <c r="I202" s="119" t="str">
        <f>IF(ISNUMBER(SEARCH("─",H202,1)),MAX($I$3:I201)+1,"")</f>
        <v/>
      </c>
      <c r="M202" s="192" t="str">
        <f t="shared" si="303"/>
        <v/>
      </c>
      <c r="N202" s="142" t="str">
        <f t="shared" si="304"/>
        <v/>
      </c>
      <c r="O202" s="102" t="str">
        <f>IF(P202="","",MAX($O$3:O201)+1)</f>
        <v/>
      </c>
      <c r="P202" s="103" t="str">
        <f>IF(LEN(INDEX(Dashboard!B$6:B$505,ROW(P202)-ROW(P$3),1))&lt;=1,"",TRIM(INDEX(Dashboard!B$6:B$505,ROW(P202)-ROW(P$3),1)))</f>
        <v/>
      </c>
      <c r="Q202" s="104" t="str">
        <f t="shared" si="305"/>
        <v/>
      </c>
      <c r="R202" s="104" t="str">
        <f>IF(LEN(INDEX(Dashboard!D$6:D$505,ROW(R202)-ROW(R$3),1))&lt;=1,"",INDEX(Dashboard!D$6:D$505,ROW(R202)-ROW(R$3),1))</f>
        <v/>
      </c>
      <c r="S202" s="104" t="str">
        <f>IF(LEN(INDEX(Dashboard!E$6:E$505,ROW(S202)-ROW(S$3),1))&lt;=1,"",INDEX(Dashboard!E$6:E$505,ROW(S202)-ROW(S$3),1))</f>
        <v/>
      </c>
      <c r="T202" s="104" t="str">
        <f t="shared" si="306"/>
        <v/>
      </c>
      <c r="U202" s="104" t="str">
        <f t="shared" si="307"/>
        <v/>
      </c>
      <c r="V202" s="104" t="str">
        <f t="shared" si="308"/>
        <v/>
      </c>
      <c r="W202" s="106" t="str">
        <f t="shared" si="301"/>
        <v/>
      </c>
      <c r="X202" s="106" t="str">
        <f t="shared" si="309"/>
        <v/>
      </c>
      <c r="Y202" s="106" t="str">
        <f t="shared" si="310"/>
        <v/>
      </c>
      <c r="Z202" s="106" t="str">
        <f t="shared" si="311"/>
        <v/>
      </c>
      <c r="AA202" s="106" t="str">
        <f t="shared" si="312"/>
        <v/>
      </c>
      <c r="AB202" s="106" t="str">
        <f t="shared" si="313"/>
        <v/>
      </c>
      <c r="AC202" s="106" t="str">
        <f t="shared" si="314"/>
        <v/>
      </c>
      <c r="AD202" s="106" t="str">
        <f t="shared" si="315"/>
        <v/>
      </c>
      <c r="AE202" s="106" t="str">
        <f t="shared" si="316"/>
        <v/>
      </c>
      <c r="AF202" s="106" t="str">
        <f t="shared" si="317"/>
        <v/>
      </c>
      <c r="AG202" s="106" t="str">
        <f t="shared" si="318"/>
        <v/>
      </c>
      <c r="AH202" s="106" t="str">
        <f t="shared" si="319"/>
        <v/>
      </c>
      <c r="AI202" s="106" t="str">
        <f t="shared" si="320"/>
        <v/>
      </c>
      <c r="AJ202" s="106" t="str">
        <f t="shared" si="321"/>
        <v/>
      </c>
      <c r="AK202" s="106" t="str">
        <f t="shared" si="322"/>
        <v/>
      </c>
      <c r="AL202" s="106" t="str">
        <f t="shared" si="323"/>
        <v/>
      </c>
      <c r="AM202" s="106" t="str">
        <f t="shared" si="324"/>
        <v/>
      </c>
      <c r="AN202" s="106" t="str">
        <f t="shared" si="325"/>
        <v/>
      </c>
      <c r="AO202" s="106" t="str">
        <f t="shared" si="326"/>
        <v/>
      </c>
      <c r="AP202" s="106" t="str">
        <f t="shared" si="327"/>
        <v/>
      </c>
      <c r="AQ202" s="106" t="str">
        <f t="shared" si="328"/>
        <v/>
      </c>
      <c r="AR202" s="106" t="str">
        <f t="shared" si="329"/>
        <v/>
      </c>
      <c r="AS202" s="106" t="str">
        <f t="shared" si="330"/>
        <v/>
      </c>
      <c r="AT202" s="106" t="str">
        <f t="shared" si="331"/>
        <v/>
      </c>
      <c r="AU202" s="106" t="str">
        <f t="shared" si="332"/>
        <v/>
      </c>
      <c r="AV202" s="106" t="str">
        <f t="shared" si="333"/>
        <v/>
      </c>
      <c r="AW202" s="106" t="str">
        <f t="shared" si="334"/>
        <v/>
      </c>
      <c r="AX202" s="106" t="str">
        <f t="shared" si="335"/>
        <v/>
      </c>
      <c r="AY202" s="106" t="str">
        <f t="shared" si="336"/>
        <v/>
      </c>
      <c r="AZ202" s="106" t="str">
        <f t="shared" si="337"/>
        <v/>
      </c>
      <c r="BA202" s="106" t="str">
        <f t="shared" si="338"/>
        <v/>
      </c>
      <c r="BB202" s="106" t="str">
        <f t="shared" si="339"/>
        <v/>
      </c>
      <c r="BC202" s="106" t="str">
        <f t="shared" si="340"/>
        <v/>
      </c>
      <c r="BD202" s="180" t="str">
        <f>IF(OR(P202="",BA202=""),"",IF(BB202="",MAX($BA$4:$BA$503)-BA202+1-COUNTIF($BA$4:BA202,BA202)/1000,INDEX($BD$4:$BD$503,BC202,1)-COUNTIF($BA$4:BA202,BA202)/1000000))</f>
        <v/>
      </c>
      <c r="BE202" s="181" t="str">
        <f t="shared" si="341"/>
        <v/>
      </c>
      <c r="BF202" s="181" t="str">
        <f>IFERROR(IF(BB202="",BD202-BE202*100,INDEX($BF$4:$BF$503,BC202,1)-COUNTIF($BA$4:BA202,BA202)/1000000),"")</f>
        <v/>
      </c>
      <c r="BG202" s="179" t="str">
        <f t="shared" si="342"/>
        <v/>
      </c>
      <c r="BI202" s="120" t="str">
        <f t="shared" si="348"/>
        <v/>
      </c>
      <c r="BJ202" s="121" t="str">
        <f t="shared" si="349"/>
        <v/>
      </c>
      <c r="BK202" s="122" t="str">
        <f t="shared" si="350"/>
        <v/>
      </c>
      <c r="BL202" s="122" t="str">
        <f t="shared" si="351"/>
        <v/>
      </c>
      <c r="BM202" s="122" t="str">
        <f t="shared" si="352"/>
        <v/>
      </c>
      <c r="BN202" s="122" t="str">
        <f t="shared" si="353"/>
        <v/>
      </c>
      <c r="BO202" s="122" t="str">
        <f t="shared" si="354"/>
        <v/>
      </c>
      <c r="BP202" s="123" t="str">
        <f t="shared" si="355"/>
        <v/>
      </c>
      <c r="BQ202" s="122" t="str">
        <f t="shared" si="356"/>
        <v/>
      </c>
      <c r="BR202" s="123" t="str">
        <f t="shared" si="357"/>
        <v/>
      </c>
      <c r="BS202" s="123" t="str">
        <f t="shared" si="358"/>
        <v/>
      </c>
      <c r="BU202" s="198" t="str">
        <f t="shared" si="343"/>
        <v>xxx</v>
      </c>
      <c r="BV202" s="193"/>
      <c r="BW202" s="193"/>
      <c r="BX202" s="193"/>
      <c r="BY202" s="193"/>
      <c r="BZ202" s="193"/>
      <c r="CA202" s="193"/>
      <c r="CB202" s="193"/>
      <c r="CC202" s="194"/>
      <c r="CD202" s="194"/>
      <c r="CE202" s="193"/>
      <c r="CF202" s="201">
        <f>IFERROR(IF(ISNUMBER(BV202), IF(ISNUMBER(MATCH(BV202,$BV$4:BV201,0)),INDEX($CF$4:CF201, MATCH(BV202,$BV$4:BV201,0),1),IF(AND(BR202="",INDEX($BR$4:$BR$503,BV202,1)=""),
IF(INDEX($BL$4:$BL$503,BV202,1)="",0,IFERROR(IF(INDEX($BR$4:$BR$503,BW202,1)="es",COUNTIF($BV$4:$BV$503,BW202),0),0)+IF(ISNUMBER(BV202),SUMIFS($CH$4:$CH$503,$BV$4:$BV$503,"&lt;&gt;"&amp;BV202,$BW$4:$BW$503,BV202),0)),0)),0),0)</f>
        <v>0</v>
      </c>
      <c r="CG202" s="193"/>
      <c r="CH202" s="193"/>
      <c r="CI202" s="193"/>
      <c r="CJ202" s="193"/>
      <c r="CK202" s="201">
        <f t="shared" si="302"/>
        <v>1</v>
      </c>
      <c r="CL202" s="193"/>
      <c r="CM202" s="193"/>
      <c r="CN202" s="193"/>
      <c r="CO202" s="193"/>
      <c r="CP202" s="193"/>
      <c r="CQ202" s="193"/>
      <c r="CR202" s="193"/>
      <c r="CT202" s="193"/>
      <c r="CU202" s="193"/>
      <c r="CV202" s="193"/>
      <c r="CW202" s="208"/>
      <c r="CX202" s="208"/>
      <c r="CY202" s="208"/>
      <c r="CZ202" s="208"/>
      <c r="DA202" s="193"/>
      <c r="DC202" s="133" t="str">
        <f>IF(MAX($DC$3:DC201)&lt;$I$2,MAX($DC$3:DC201)+1,"")</f>
        <v/>
      </c>
      <c r="DD202" s="131" t="str">
        <f t="shared" si="344"/>
        <v/>
      </c>
      <c r="DE202" s="131" t="str">
        <f t="shared" si="345"/>
        <v/>
      </c>
      <c r="DF202" s="134" t="str">
        <f t="shared" si="346"/>
        <v/>
      </c>
      <c r="DG202" s="132" t="str">
        <f t="shared" si="347"/>
        <v/>
      </c>
      <c r="DL202" s="107" t="str">
        <f>IF(DM202&lt;&gt;"",MAX($DL$3:DL201)+1,"")</f>
        <v/>
      </c>
      <c r="DM202" s="107" t="str">
        <f>IF(OR(INDEX(Photos!$B$3:$B$502,ROW(DM202)-ROW($DM$3),1)="", ISNUMBER(MATCH(INDEX(Photos!$B$3:$B$502,ROW(DM202)-ROW($DM$3),1),$BJ$4:$BJ$503,0))),"",INDEX(Photos!$B$3:$B$502,ROW(DM202)-ROW($DM$3),1) )</f>
        <v/>
      </c>
      <c r="DN202" s="107" t="str">
        <f t="shared" si="300"/>
        <v/>
      </c>
      <c r="DS202" s="112"/>
      <c r="DT202" s="112"/>
      <c r="DU202" s="111"/>
      <c r="DV202" s="111"/>
      <c r="DW202" s="145"/>
      <c r="DX202" s="111"/>
      <c r="DY202" s="111"/>
      <c r="DZ202" s="111"/>
      <c r="EA202" s="111"/>
      <c r="EB202" s="111"/>
    </row>
    <row r="203" spans="2:132" x14ac:dyDescent="0.25">
      <c r="B203" s="117" t="str">
        <f>IF(P203&lt;&gt;"",MAX(B$3:$B202)+1,"")</f>
        <v/>
      </c>
      <c r="C203" s="141" t="str">
        <f>IF(D203&lt;&gt;"",MAX(C$3:$C202)+1,"")</f>
        <v/>
      </c>
      <c r="D203" s="115" t="str">
        <f>IF(LEN(Q203)&gt;1,IF(ISNUMBER(MATCH(Q203&amp;" ─ "&amp;P203, $D$2:D202,0)),"",P203&amp;" ─ "&amp;Q203),"")</f>
        <v/>
      </c>
      <c r="E203" s="117" t="str">
        <f>IF(F203&lt;&gt;"",MAX($E$3:E202)+1,"")</f>
        <v/>
      </c>
      <c r="F203" s="116" t="str">
        <f>IF(LEN(T203)&gt;1,IF(ISNUMBER(MATCH(T203&amp;" ─ "&amp;P203, $F$2:F202,0)),"",P203&amp;" ─ "&amp;T203),"")</f>
        <v/>
      </c>
      <c r="G203" s="93">
        <v>200</v>
      </c>
      <c r="H203" s="118" t="str">
        <f t="shared" si="299"/>
        <v/>
      </c>
      <c r="I203" s="119" t="str">
        <f>IF(ISNUMBER(SEARCH("─",H203,1)),MAX($I$3:I202)+1,"")</f>
        <v/>
      </c>
      <c r="M203" s="192" t="str">
        <f t="shared" si="303"/>
        <v/>
      </c>
      <c r="N203" s="142" t="str">
        <f t="shared" si="304"/>
        <v/>
      </c>
      <c r="O203" s="102" t="str">
        <f>IF(P203="","",MAX($O$3:O202)+1)</f>
        <v/>
      </c>
      <c r="P203" s="103" t="str">
        <f>IF(LEN(INDEX(Dashboard!B$6:B$505,ROW(P203)-ROW(P$3),1))&lt;=1,"",TRIM(INDEX(Dashboard!B$6:B$505,ROW(P203)-ROW(P$3),1)))</f>
        <v/>
      </c>
      <c r="Q203" s="104" t="str">
        <f t="shared" si="305"/>
        <v/>
      </c>
      <c r="R203" s="104" t="str">
        <f>IF(LEN(INDEX(Dashboard!D$6:D$505,ROW(R203)-ROW(R$3),1))&lt;=1,"",INDEX(Dashboard!D$6:D$505,ROW(R203)-ROW(R$3),1))</f>
        <v/>
      </c>
      <c r="S203" s="104" t="str">
        <f>IF(LEN(INDEX(Dashboard!E$6:E$505,ROW(S203)-ROW(S$3),1))&lt;=1,"",INDEX(Dashboard!E$6:E$505,ROW(S203)-ROW(S$3),1))</f>
        <v/>
      </c>
      <c r="T203" s="104" t="str">
        <f t="shared" si="306"/>
        <v/>
      </c>
      <c r="U203" s="104" t="str">
        <f t="shared" si="307"/>
        <v/>
      </c>
      <c r="V203" s="104" t="str">
        <f t="shared" si="308"/>
        <v/>
      </c>
      <c r="W203" s="106" t="str">
        <f t="shared" si="301"/>
        <v/>
      </c>
      <c r="X203" s="106" t="str">
        <f t="shared" si="309"/>
        <v/>
      </c>
      <c r="Y203" s="106" t="str">
        <f t="shared" si="310"/>
        <v/>
      </c>
      <c r="Z203" s="106" t="str">
        <f t="shared" si="311"/>
        <v/>
      </c>
      <c r="AA203" s="106" t="str">
        <f t="shared" si="312"/>
        <v/>
      </c>
      <c r="AB203" s="106" t="str">
        <f t="shared" si="313"/>
        <v/>
      </c>
      <c r="AC203" s="106" t="str">
        <f t="shared" si="314"/>
        <v/>
      </c>
      <c r="AD203" s="106" t="str">
        <f t="shared" si="315"/>
        <v/>
      </c>
      <c r="AE203" s="106" t="str">
        <f t="shared" si="316"/>
        <v/>
      </c>
      <c r="AF203" s="106" t="str">
        <f t="shared" si="317"/>
        <v/>
      </c>
      <c r="AG203" s="106" t="str">
        <f t="shared" si="318"/>
        <v/>
      </c>
      <c r="AH203" s="106" t="str">
        <f t="shared" si="319"/>
        <v/>
      </c>
      <c r="AI203" s="106" t="str">
        <f t="shared" si="320"/>
        <v/>
      </c>
      <c r="AJ203" s="106" t="str">
        <f t="shared" si="321"/>
        <v/>
      </c>
      <c r="AK203" s="106" t="str">
        <f t="shared" si="322"/>
        <v/>
      </c>
      <c r="AL203" s="106" t="str">
        <f t="shared" si="323"/>
        <v/>
      </c>
      <c r="AM203" s="106" t="str">
        <f t="shared" si="324"/>
        <v/>
      </c>
      <c r="AN203" s="106" t="str">
        <f t="shared" si="325"/>
        <v/>
      </c>
      <c r="AO203" s="106" t="str">
        <f t="shared" si="326"/>
        <v/>
      </c>
      <c r="AP203" s="106" t="str">
        <f t="shared" si="327"/>
        <v/>
      </c>
      <c r="AQ203" s="106" t="str">
        <f t="shared" si="328"/>
        <v/>
      </c>
      <c r="AR203" s="106" t="str">
        <f t="shared" si="329"/>
        <v/>
      </c>
      <c r="AS203" s="106" t="str">
        <f t="shared" si="330"/>
        <v/>
      </c>
      <c r="AT203" s="106" t="str">
        <f t="shared" si="331"/>
        <v/>
      </c>
      <c r="AU203" s="106" t="str">
        <f t="shared" si="332"/>
        <v/>
      </c>
      <c r="AV203" s="106" t="str">
        <f t="shared" si="333"/>
        <v/>
      </c>
      <c r="AW203" s="106" t="str">
        <f t="shared" si="334"/>
        <v/>
      </c>
      <c r="AX203" s="106" t="str">
        <f t="shared" si="335"/>
        <v/>
      </c>
      <c r="AY203" s="106" t="str">
        <f t="shared" si="336"/>
        <v/>
      </c>
      <c r="AZ203" s="106" t="str">
        <f t="shared" si="337"/>
        <v/>
      </c>
      <c r="BA203" s="106" t="str">
        <f t="shared" si="338"/>
        <v/>
      </c>
      <c r="BB203" s="106" t="str">
        <f t="shared" si="339"/>
        <v/>
      </c>
      <c r="BC203" s="106" t="str">
        <f t="shared" si="340"/>
        <v/>
      </c>
      <c r="BD203" s="180" t="str">
        <f>IF(OR(P203="",BA203=""),"",IF(BB203="",MAX($BA$4:$BA$503)-BA203+1-COUNTIF($BA$4:BA203,BA203)/1000,INDEX($BD$4:$BD$503,BC203,1)-COUNTIF($BA$4:BA203,BA203)/1000000))</f>
        <v/>
      </c>
      <c r="BE203" s="181" t="str">
        <f t="shared" si="341"/>
        <v/>
      </c>
      <c r="BF203" s="181" t="str">
        <f>IFERROR(IF(BB203="",BD203-BE203*100,INDEX($BF$4:$BF$503,BC203,1)-COUNTIF($BA$4:BA203,BA203)/1000000),"")</f>
        <v/>
      </c>
      <c r="BG203" s="179" t="str">
        <f t="shared" si="342"/>
        <v/>
      </c>
      <c r="BI203" s="120" t="str">
        <f t="shared" si="348"/>
        <v/>
      </c>
      <c r="BJ203" s="121" t="str">
        <f t="shared" si="349"/>
        <v/>
      </c>
      <c r="BK203" s="122" t="str">
        <f t="shared" si="350"/>
        <v/>
      </c>
      <c r="BL203" s="122" t="str">
        <f t="shared" si="351"/>
        <v/>
      </c>
      <c r="BM203" s="122" t="str">
        <f t="shared" si="352"/>
        <v/>
      </c>
      <c r="BN203" s="122" t="str">
        <f t="shared" si="353"/>
        <v/>
      </c>
      <c r="BO203" s="122" t="str">
        <f t="shared" si="354"/>
        <v/>
      </c>
      <c r="BP203" s="123" t="str">
        <f t="shared" si="355"/>
        <v/>
      </c>
      <c r="BQ203" s="122" t="str">
        <f t="shared" si="356"/>
        <v/>
      </c>
      <c r="BR203" s="123" t="str">
        <f t="shared" si="357"/>
        <v/>
      </c>
      <c r="BS203" s="123" t="str">
        <f t="shared" si="358"/>
        <v/>
      </c>
      <c r="BU203" s="198" t="str">
        <f t="shared" si="343"/>
        <v>xxx</v>
      </c>
      <c r="BV203" s="193"/>
      <c r="BW203" s="193"/>
      <c r="BX203" s="193"/>
      <c r="BY203" s="193"/>
      <c r="BZ203" s="193"/>
      <c r="CA203" s="193"/>
      <c r="CB203" s="193"/>
      <c r="CC203" s="194"/>
      <c r="CD203" s="194"/>
      <c r="CE203" s="193"/>
      <c r="CF203" s="201">
        <f>IFERROR(IF(ISNUMBER(BV203), IF(ISNUMBER(MATCH(BV203,$BV$4:BV202,0)),INDEX($CF$4:CF202, MATCH(BV203,$BV$4:BV202,0),1),IF(AND(BR203="",INDEX($BR$4:$BR$503,BV203,1)=""),
IF(INDEX($BL$4:$BL$503,BV203,1)="",0,IFERROR(IF(INDEX($BR$4:$BR$503,BW203,1)="es",COUNTIF($BV$4:$BV$503,BW203),0),0)+IF(ISNUMBER(BV203),SUMIFS($CH$4:$CH$503,$BV$4:$BV$503,"&lt;&gt;"&amp;BV203,$BW$4:$BW$503,BV203),0)),0)),0),0)</f>
        <v>0</v>
      </c>
      <c r="CG203" s="193"/>
      <c r="CH203" s="193"/>
      <c r="CI203" s="193"/>
      <c r="CJ203" s="193"/>
      <c r="CK203" s="201">
        <f t="shared" si="302"/>
        <v>1</v>
      </c>
      <c r="CL203" s="193"/>
      <c r="CM203" s="193"/>
      <c r="CN203" s="193"/>
      <c r="CO203" s="193"/>
      <c r="CP203" s="193"/>
      <c r="CQ203" s="193"/>
      <c r="CR203" s="193"/>
      <c r="CT203" s="193"/>
      <c r="CU203" s="193"/>
      <c r="CV203" s="193"/>
      <c r="CW203" s="208"/>
      <c r="CX203" s="208"/>
      <c r="CY203" s="208"/>
      <c r="CZ203" s="208"/>
      <c r="DA203" s="193"/>
      <c r="DC203" s="133" t="str">
        <f>IF(MAX($DC$3:DC202)&lt;$I$2,MAX($DC$3:DC202)+1,"")</f>
        <v/>
      </c>
      <c r="DD203" s="131" t="str">
        <f t="shared" si="344"/>
        <v/>
      </c>
      <c r="DE203" s="131" t="str">
        <f t="shared" si="345"/>
        <v/>
      </c>
      <c r="DF203" s="134" t="str">
        <f t="shared" si="346"/>
        <v/>
      </c>
      <c r="DG203" s="132" t="str">
        <f t="shared" si="347"/>
        <v/>
      </c>
      <c r="DL203" s="107" t="str">
        <f>IF(DM203&lt;&gt;"",MAX($DL$3:DL202)+1,"")</f>
        <v/>
      </c>
      <c r="DM203" s="107" t="str">
        <f>IF(OR(INDEX(Photos!$B$3:$B$502,ROW(DM203)-ROW($DM$3),1)="", ISNUMBER(MATCH(INDEX(Photos!$B$3:$B$502,ROW(DM203)-ROW($DM$3),1),$BJ$4:$BJ$503,0))),"",INDEX(Photos!$B$3:$B$502,ROW(DM203)-ROW($DM$3),1) )</f>
        <v/>
      </c>
      <c r="DN203" s="107" t="str">
        <f t="shared" si="300"/>
        <v/>
      </c>
      <c r="DS203" s="112"/>
      <c r="DT203" s="112"/>
      <c r="DU203" s="111"/>
      <c r="DV203" s="111"/>
      <c r="DW203" s="145"/>
      <c r="DX203" s="111"/>
      <c r="DY203" s="111"/>
      <c r="DZ203" s="111"/>
      <c r="EA203" s="111"/>
      <c r="EB203" s="111"/>
    </row>
    <row r="204" spans="2:132" x14ac:dyDescent="0.25">
      <c r="B204" s="117" t="str">
        <f>IF(P204&lt;&gt;"",MAX(B$3:$B203)+1,"")</f>
        <v/>
      </c>
      <c r="C204" s="141" t="str">
        <f>IF(D204&lt;&gt;"",MAX(C$3:$C203)+1,"")</f>
        <v/>
      </c>
      <c r="D204" s="115" t="str">
        <f>IF(LEN(Q204)&gt;1,IF(ISNUMBER(MATCH(Q204&amp;" ─ "&amp;P204, $D$2:D203,0)),"",P204&amp;" ─ "&amp;Q204),"")</f>
        <v/>
      </c>
      <c r="E204" s="117" t="str">
        <f>IF(F204&lt;&gt;"",MAX($E$3:E203)+1,"")</f>
        <v/>
      </c>
      <c r="F204" s="116" t="str">
        <f>IF(LEN(T204)&gt;1,IF(ISNUMBER(MATCH(T204&amp;" ─ "&amp;P204, $F$2:F203,0)),"",P204&amp;" ─ "&amp;T204),"")</f>
        <v/>
      </c>
      <c r="G204" s="93">
        <v>201</v>
      </c>
      <c r="H204" s="118" t="str">
        <f t="shared" si="299"/>
        <v/>
      </c>
      <c r="I204" s="119" t="str">
        <f>IF(ISNUMBER(SEARCH("─",H204,1)),MAX($I$3:I203)+1,"")</f>
        <v/>
      </c>
      <c r="M204" s="192" t="str">
        <f t="shared" si="303"/>
        <v/>
      </c>
      <c r="N204" s="142" t="str">
        <f t="shared" si="304"/>
        <v/>
      </c>
      <c r="O204" s="102" t="str">
        <f>IF(P204="","",MAX($O$3:O203)+1)</f>
        <v/>
      </c>
      <c r="P204" s="103" t="str">
        <f>IF(LEN(INDEX(Dashboard!B$6:B$505,ROW(P204)-ROW(P$3),1))&lt;=1,"",TRIM(INDEX(Dashboard!B$6:B$505,ROW(P204)-ROW(P$3),1)))</f>
        <v/>
      </c>
      <c r="Q204" s="104" t="str">
        <f t="shared" si="305"/>
        <v/>
      </c>
      <c r="R204" s="104" t="str">
        <f>IF(LEN(INDEX(Dashboard!D$6:D$505,ROW(R204)-ROW(R$3),1))&lt;=1,"",INDEX(Dashboard!D$6:D$505,ROW(R204)-ROW(R$3),1))</f>
        <v/>
      </c>
      <c r="S204" s="104" t="str">
        <f>IF(LEN(INDEX(Dashboard!E$6:E$505,ROW(S204)-ROW(S$3),1))&lt;=1,"",INDEX(Dashboard!E$6:E$505,ROW(S204)-ROW(S$3),1))</f>
        <v/>
      </c>
      <c r="T204" s="104" t="str">
        <f t="shared" si="306"/>
        <v/>
      </c>
      <c r="U204" s="104" t="str">
        <f t="shared" si="307"/>
        <v/>
      </c>
      <c r="V204" s="104" t="str">
        <f t="shared" si="308"/>
        <v/>
      </c>
      <c r="W204" s="106" t="str">
        <f t="shared" si="301"/>
        <v/>
      </c>
      <c r="X204" s="106" t="str">
        <f t="shared" si="309"/>
        <v/>
      </c>
      <c r="Y204" s="106" t="str">
        <f t="shared" si="310"/>
        <v/>
      </c>
      <c r="Z204" s="106" t="str">
        <f t="shared" si="311"/>
        <v/>
      </c>
      <c r="AA204" s="106" t="str">
        <f t="shared" si="312"/>
        <v/>
      </c>
      <c r="AB204" s="106" t="str">
        <f t="shared" si="313"/>
        <v/>
      </c>
      <c r="AC204" s="106" t="str">
        <f t="shared" si="314"/>
        <v/>
      </c>
      <c r="AD204" s="106" t="str">
        <f t="shared" si="315"/>
        <v/>
      </c>
      <c r="AE204" s="106" t="str">
        <f t="shared" si="316"/>
        <v/>
      </c>
      <c r="AF204" s="106" t="str">
        <f t="shared" si="317"/>
        <v/>
      </c>
      <c r="AG204" s="106" t="str">
        <f t="shared" si="318"/>
        <v/>
      </c>
      <c r="AH204" s="106" t="str">
        <f t="shared" si="319"/>
        <v/>
      </c>
      <c r="AI204" s="106" t="str">
        <f t="shared" si="320"/>
        <v/>
      </c>
      <c r="AJ204" s="106" t="str">
        <f t="shared" si="321"/>
        <v/>
      </c>
      <c r="AK204" s="106" t="str">
        <f t="shared" si="322"/>
        <v/>
      </c>
      <c r="AL204" s="106" t="str">
        <f t="shared" si="323"/>
        <v/>
      </c>
      <c r="AM204" s="106" t="str">
        <f t="shared" si="324"/>
        <v/>
      </c>
      <c r="AN204" s="106" t="str">
        <f t="shared" si="325"/>
        <v/>
      </c>
      <c r="AO204" s="106" t="str">
        <f t="shared" si="326"/>
        <v/>
      </c>
      <c r="AP204" s="106" t="str">
        <f t="shared" si="327"/>
        <v/>
      </c>
      <c r="AQ204" s="106" t="str">
        <f t="shared" si="328"/>
        <v/>
      </c>
      <c r="AR204" s="106" t="str">
        <f t="shared" si="329"/>
        <v/>
      </c>
      <c r="AS204" s="106" t="str">
        <f t="shared" si="330"/>
        <v/>
      </c>
      <c r="AT204" s="106" t="str">
        <f t="shared" si="331"/>
        <v/>
      </c>
      <c r="AU204" s="106" t="str">
        <f t="shared" si="332"/>
        <v/>
      </c>
      <c r="AV204" s="106" t="str">
        <f t="shared" si="333"/>
        <v/>
      </c>
      <c r="AW204" s="106" t="str">
        <f t="shared" si="334"/>
        <v/>
      </c>
      <c r="AX204" s="106" t="str">
        <f t="shared" si="335"/>
        <v/>
      </c>
      <c r="AY204" s="106" t="str">
        <f t="shared" si="336"/>
        <v/>
      </c>
      <c r="AZ204" s="106" t="str">
        <f t="shared" si="337"/>
        <v/>
      </c>
      <c r="BA204" s="106" t="str">
        <f t="shared" si="338"/>
        <v/>
      </c>
      <c r="BB204" s="106" t="str">
        <f t="shared" si="339"/>
        <v/>
      </c>
      <c r="BC204" s="106" t="str">
        <f t="shared" si="340"/>
        <v/>
      </c>
      <c r="BD204" s="180" t="str">
        <f>IF(OR(P204="",BA204=""),"",IF(BB204="",MAX($BA$4:$BA$503)-BA204+1-COUNTIF($BA$4:BA204,BA204)/1000,INDEX($BD$4:$BD$503,BC204,1)-COUNTIF($BA$4:BA204,BA204)/1000000))</f>
        <v/>
      </c>
      <c r="BE204" s="181" t="str">
        <f t="shared" si="341"/>
        <v/>
      </c>
      <c r="BF204" s="181" t="str">
        <f>IFERROR(IF(BB204="",BD204-BE204*100,INDEX($BF$4:$BF$503,BC204,1)-COUNTIF($BA$4:BA204,BA204)/1000000),"")</f>
        <v/>
      </c>
      <c r="BG204" s="179" t="str">
        <f t="shared" si="342"/>
        <v/>
      </c>
      <c r="BI204" s="120" t="str">
        <f t="shared" si="348"/>
        <v/>
      </c>
      <c r="BJ204" s="121" t="str">
        <f t="shared" si="349"/>
        <v/>
      </c>
      <c r="BK204" s="122" t="str">
        <f t="shared" si="350"/>
        <v/>
      </c>
      <c r="BL204" s="122" t="str">
        <f t="shared" si="351"/>
        <v/>
      </c>
      <c r="BM204" s="122" t="str">
        <f t="shared" si="352"/>
        <v/>
      </c>
      <c r="BN204" s="122" t="str">
        <f t="shared" si="353"/>
        <v/>
      </c>
      <c r="BO204" s="122" t="str">
        <f t="shared" si="354"/>
        <v/>
      </c>
      <c r="BP204" s="123" t="str">
        <f t="shared" si="355"/>
        <v/>
      </c>
      <c r="BQ204" s="122" t="str">
        <f t="shared" si="356"/>
        <v/>
      </c>
      <c r="BR204" s="123" t="str">
        <f t="shared" si="357"/>
        <v/>
      </c>
      <c r="BS204" s="123" t="str">
        <f t="shared" si="358"/>
        <v/>
      </c>
      <c r="BU204" s="198" t="str">
        <f t="shared" si="343"/>
        <v>xxx</v>
      </c>
      <c r="BV204" s="193"/>
      <c r="BW204" s="193"/>
      <c r="BX204" s="193"/>
      <c r="BY204" s="193"/>
      <c r="BZ204" s="193"/>
      <c r="CA204" s="193"/>
      <c r="CB204" s="193"/>
      <c r="CC204" s="194"/>
      <c r="CD204" s="194"/>
      <c r="CE204" s="193"/>
      <c r="CF204" s="201">
        <f>IFERROR(IF(ISNUMBER(BV204), IF(ISNUMBER(MATCH(BV204,$BV$4:BV203,0)),INDEX($CF$4:CF203, MATCH(BV204,$BV$4:BV203,0),1),IF(AND(BR204="",INDEX($BR$4:$BR$503,BV204,1)=""),
IF(INDEX($BL$4:$BL$503,BV204,1)="",0,IFERROR(IF(INDEX($BR$4:$BR$503,BW204,1)="es",COUNTIF($BV$4:$BV$503,BW204),0),0)+IF(ISNUMBER(BV204),SUMIFS($CH$4:$CH$503,$BV$4:$BV$503,"&lt;&gt;"&amp;BV204,$BW$4:$BW$503,BV204),0)),0)),0),0)</f>
        <v>0</v>
      </c>
      <c r="CG204" s="193"/>
      <c r="CH204" s="193"/>
      <c r="CI204" s="193"/>
      <c r="CJ204" s="193"/>
      <c r="CK204" s="201">
        <f t="shared" si="302"/>
        <v>1</v>
      </c>
      <c r="CL204" s="193"/>
      <c r="CM204" s="193"/>
      <c r="CN204" s="193"/>
      <c r="CO204" s="193"/>
      <c r="CP204" s="193"/>
      <c r="CQ204" s="193"/>
      <c r="CR204" s="193"/>
      <c r="CT204" s="193"/>
      <c r="CU204" s="193"/>
      <c r="CV204" s="193"/>
      <c r="CW204" s="208"/>
      <c r="CX204" s="208"/>
      <c r="CY204" s="208"/>
      <c r="CZ204" s="208"/>
      <c r="DA204" s="193"/>
      <c r="DC204" s="133" t="str">
        <f>IF(MAX($DC$3:DC203)&lt;$I$2,MAX($DC$3:DC203)+1,"")</f>
        <v/>
      </c>
      <c r="DD204" s="131" t="str">
        <f t="shared" si="344"/>
        <v/>
      </c>
      <c r="DE204" s="131" t="str">
        <f t="shared" si="345"/>
        <v/>
      </c>
      <c r="DF204" s="134" t="str">
        <f t="shared" si="346"/>
        <v/>
      </c>
      <c r="DG204" s="132" t="str">
        <f t="shared" si="347"/>
        <v/>
      </c>
      <c r="DL204" s="107" t="str">
        <f>IF(DM204&lt;&gt;"",MAX($DL$3:DL203)+1,"")</f>
        <v/>
      </c>
      <c r="DM204" s="107" t="str">
        <f>IF(OR(INDEX(Photos!$B$3:$B$502,ROW(DM204)-ROW($DM$3),1)="", ISNUMBER(MATCH(INDEX(Photos!$B$3:$B$502,ROW(DM204)-ROW($DM$3),1),$BJ$4:$BJ$503,0))),"",INDEX(Photos!$B$3:$B$502,ROW(DM204)-ROW($DM$3),1) )</f>
        <v/>
      </c>
      <c r="DN204" s="107" t="str">
        <f t="shared" si="300"/>
        <v/>
      </c>
      <c r="DS204" s="112"/>
      <c r="DT204" s="112"/>
      <c r="DU204" s="111"/>
      <c r="DV204" s="111"/>
      <c r="DW204" s="145"/>
      <c r="DX204" s="111"/>
      <c r="DY204" s="111"/>
      <c r="DZ204" s="111"/>
      <c r="EA204" s="111"/>
      <c r="EB204" s="111"/>
    </row>
    <row r="205" spans="2:132" x14ac:dyDescent="0.25">
      <c r="B205" s="117" t="str">
        <f>IF(P205&lt;&gt;"",MAX(B$3:$B204)+1,"")</f>
        <v/>
      </c>
      <c r="C205" s="141" t="str">
        <f>IF(D205&lt;&gt;"",MAX(C$3:$C204)+1,"")</f>
        <v/>
      </c>
      <c r="D205" s="115" t="str">
        <f>IF(LEN(Q205)&gt;1,IF(ISNUMBER(MATCH(Q205&amp;" ─ "&amp;P205, $D$2:D204,0)),"",P205&amp;" ─ "&amp;Q205),"")</f>
        <v/>
      </c>
      <c r="E205" s="117" t="str">
        <f>IF(F205&lt;&gt;"",MAX($E$3:E204)+1,"")</f>
        <v/>
      </c>
      <c r="F205" s="116" t="str">
        <f>IF(LEN(T205)&gt;1,IF(ISNUMBER(MATCH(T205&amp;" ─ "&amp;P205, $F$2:F204,0)),"",P205&amp;" ─ "&amp;T205),"")</f>
        <v/>
      </c>
      <c r="G205" s="93">
        <v>202</v>
      </c>
      <c r="H205" s="118" t="str">
        <f t="shared" si="299"/>
        <v/>
      </c>
      <c r="I205" s="119" t="str">
        <f>IF(ISNUMBER(SEARCH("─",H205,1)),MAX($I$3:I204)+1,"")</f>
        <v/>
      </c>
      <c r="M205" s="192" t="str">
        <f t="shared" si="303"/>
        <v/>
      </c>
      <c r="N205" s="142" t="str">
        <f t="shared" si="304"/>
        <v/>
      </c>
      <c r="O205" s="102" t="str">
        <f>IF(P205="","",MAX($O$3:O204)+1)</f>
        <v/>
      </c>
      <c r="P205" s="103" t="str">
        <f>IF(LEN(INDEX(Dashboard!B$6:B$505,ROW(P205)-ROW(P$3),1))&lt;=1,"",TRIM(INDEX(Dashboard!B$6:B$505,ROW(P205)-ROW(P$3),1)))</f>
        <v/>
      </c>
      <c r="Q205" s="104" t="str">
        <f t="shared" si="305"/>
        <v/>
      </c>
      <c r="R205" s="104" t="str">
        <f>IF(LEN(INDEX(Dashboard!D$6:D$505,ROW(R205)-ROW(R$3),1))&lt;=1,"",INDEX(Dashboard!D$6:D$505,ROW(R205)-ROW(R$3),1))</f>
        <v/>
      </c>
      <c r="S205" s="104" t="str">
        <f>IF(LEN(INDEX(Dashboard!E$6:E$505,ROW(S205)-ROW(S$3),1))&lt;=1,"",INDEX(Dashboard!E$6:E$505,ROW(S205)-ROW(S$3),1))</f>
        <v/>
      </c>
      <c r="T205" s="104" t="str">
        <f t="shared" si="306"/>
        <v/>
      </c>
      <c r="U205" s="104" t="str">
        <f t="shared" si="307"/>
        <v/>
      </c>
      <c r="V205" s="104" t="str">
        <f t="shared" si="308"/>
        <v/>
      </c>
      <c r="W205" s="106" t="str">
        <f t="shared" si="301"/>
        <v/>
      </c>
      <c r="X205" s="106" t="str">
        <f t="shared" si="309"/>
        <v/>
      </c>
      <c r="Y205" s="106" t="str">
        <f t="shared" si="310"/>
        <v/>
      </c>
      <c r="Z205" s="106" t="str">
        <f t="shared" si="311"/>
        <v/>
      </c>
      <c r="AA205" s="106" t="str">
        <f t="shared" si="312"/>
        <v/>
      </c>
      <c r="AB205" s="106" t="str">
        <f t="shared" si="313"/>
        <v/>
      </c>
      <c r="AC205" s="106" t="str">
        <f t="shared" si="314"/>
        <v/>
      </c>
      <c r="AD205" s="106" t="str">
        <f t="shared" si="315"/>
        <v/>
      </c>
      <c r="AE205" s="106" t="str">
        <f t="shared" si="316"/>
        <v/>
      </c>
      <c r="AF205" s="106" t="str">
        <f t="shared" si="317"/>
        <v/>
      </c>
      <c r="AG205" s="106" t="str">
        <f t="shared" si="318"/>
        <v/>
      </c>
      <c r="AH205" s="106" t="str">
        <f t="shared" si="319"/>
        <v/>
      </c>
      <c r="AI205" s="106" t="str">
        <f t="shared" si="320"/>
        <v/>
      </c>
      <c r="AJ205" s="106" t="str">
        <f t="shared" si="321"/>
        <v/>
      </c>
      <c r="AK205" s="106" t="str">
        <f t="shared" si="322"/>
        <v/>
      </c>
      <c r="AL205" s="106" t="str">
        <f t="shared" si="323"/>
        <v/>
      </c>
      <c r="AM205" s="106" t="str">
        <f t="shared" si="324"/>
        <v/>
      </c>
      <c r="AN205" s="106" t="str">
        <f t="shared" si="325"/>
        <v/>
      </c>
      <c r="AO205" s="106" t="str">
        <f t="shared" si="326"/>
        <v/>
      </c>
      <c r="AP205" s="106" t="str">
        <f t="shared" si="327"/>
        <v/>
      </c>
      <c r="AQ205" s="106" t="str">
        <f t="shared" si="328"/>
        <v/>
      </c>
      <c r="AR205" s="106" t="str">
        <f t="shared" si="329"/>
        <v/>
      </c>
      <c r="AS205" s="106" t="str">
        <f t="shared" si="330"/>
        <v/>
      </c>
      <c r="AT205" s="106" t="str">
        <f t="shared" si="331"/>
        <v/>
      </c>
      <c r="AU205" s="106" t="str">
        <f t="shared" si="332"/>
        <v/>
      </c>
      <c r="AV205" s="106" t="str">
        <f t="shared" si="333"/>
        <v/>
      </c>
      <c r="AW205" s="106" t="str">
        <f t="shared" si="334"/>
        <v/>
      </c>
      <c r="AX205" s="106" t="str">
        <f t="shared" si="335"/>
        <v/>
      </c>
      <c r="AY205" s="106" t="str">
        <f t="shared" si="336"/>
        <v/>
      </c>
      <c r="AZ205" s="106" t="str">
        <f t="shared" si="337"/>
        <v/>
      </c>
      <c r="BA205" s="106" t="str">
        <f t="shared" si="338"/>
        <v/>
      </c>
      <c r="BB205" s="106" t="str">
        <f t="shared" si="339"/>
        <v/>
      </c>
      <c r="BC205" s="106" t="str">
        <f t="shared" si="340"/>
        <v/>
      </c>
      <c r="BD205" s="180" t="str">
        <f>IF(OR(P205="",BA205=""),"",IF(BB205="",MAX($BA$4:$BA$503)-BA205+1-COUNTIF($BA$4:BA205,BA205)/1000,INDEX($BD$4:$BD$503,BC205,1)-COUNTIF($BA$4:BA205,BA205)/1000000))</f>
        <v/>
      </c>
      <c r="BE205" s="181" t="str">
        <f t="shared" si="341"/>
        <v/>
      </c>
      <c r="BF205" s="181" t="str">
        <f>IFERROR(IF(BB205="",BD205-BE205*100,INDEX($BF$4:$BF$503,BC205,1)-COUNTIF($BA$4:BA205,BA205)/1000000),"")</f>
        <v/>
      </c>
      <c r="BG205" s="179" t="str">
        <f t="shared" si="342"/>
        <v/>
      </c>
      <c r="BI205" s="120" t="str">
        <f t="shared" si="348"/>
        <v/>
      </c>
      <c r="BJ205" s="121" t="str">
        <f t="shared" si="349"/>
        <v/>
      </c>
      <c r="BK205" s="122" t="str">
        <f t="shared" si="350"/>
        <v/>
      </c>
      <c r="BL205" s="122" t="str">
        <f t="shared" si="351"/>
        <v/>
      </c>
      <c r="BM205" s="122" t="str">
        <f t="shared" si="352"/>
        <v/>
      </c>
      <c r="BN205" s="122" t="str">
        <f t="shared" si="353"/>
        <v/>
      </c>
      <c r="BO205" s="122" t="str">
        <f t="shared" si="354"/>
        <v/>
      </c>
      <c r="BP205" s="123" t="str">
        <f t="shared" si="355"/>
        <v/>
      </c>
      <c r="BQ205" s="122" t="str">
        <f t="shared" si="356"/>
        <v/>
      </c>
      <c r="BR205" s="123" t="str">
        <f t="shared" si="357"/>
        <v/>
      </c>
      <c r="BS205" s="123" t="str">
        <f t="shared" si="358"/>
        <v/>
      </c>
      <c r="BU205" s="198" t="str">
        <f t="shared" si="343"/>
        <v>xxx</v>
      </c>
      <c r="BV205" s="193"/>
      <c r="BW205" s="193"/>
      <c r="BX205" s="193"/>
      <c r="BY205" s="193"/>
      <c r="BZ205" s="193"/>
      <c r="CA205" s="193"/>
      <c r="CB205" s="193"/>
      <c r="CC205" s="194"/>
      <c r="CD205" s="194"/>
      <c r="CE205" s="193"/>
      <c r="CF205" s="201">
        <f>IFERROR(IF(ISNUMBER(BV205), IF(ISNUMBER(MATCH(BV205,$BV$4:BV204,0)),INDEX($CF$4:CF204, MATCH(BV205,$BV$4:BV204,0),1),IF(AND(BR205="",INDEX($BR$4:$BR$503,BV205,1)=""),
IF(INDEX($BL$4:$BL$503,BV205,1)="",0,IFERROR(IF(INDEX($BR$4:$BR$503,BW205,1)="es",COUNTIF($BV$4:$BV$503,BW205),0),0)+IF(ISNUMBER(BV205),SUMIFS($CH$4:$CH$503,$BV$4:$BV$503,"&lt;&gt;"&amp;BV205,$BW$4:$BW$503,BV205),0)),0)),0),0)</f>
        <v>0</v>
      </c>
      <c r="CG205" s="193"/>
      <c r="CH205" s="193"/>
      <c r="CI205" s="193"/>
      <c r="CJ205" s="193"/>
      <c r="CK205" s="201">
        <f t="shared" si="302"/>
        <v>1</v>
      </c>
      <c r="CL205" s="193"/>
      <c r="CM205" s="193"/>
      <c r="CN205" s="193"/>
      <c r="CO205" s="193"/>
      <c r="CP205" s="193"/>
      <c r="CQ205" s="193"/>
      <c r="CR205" s="193"/>
      <c r="CT205" s="193"/>
      <c r="CU205" s="193"/>
      <c r="CV205" s="193"/>
      <c r="CW205" s="208"/>
      <c r="CX205" s="208"/>
      <c r="CY205" s="208"/>
      <c r="CZ205" s="208"/>
      <c r="DA205" s="193"/>
      <c r="DC205" s="133" t="str">
        <f>IF(MAX($DC$3:DC204)&lt;$I$2,MAX($DC$3:DC204)+1,"")</f>
        <v/>
      </c>
      <c r="DD205" s="131" t="str">
        <f t="shared" si="344"/>
        <v/>
      </c>
      <c r="DE205" s="131" t="str">
        <f t="shared" si="345"/>
        <v/>
      </c>
      <c r="DF205" s="134" t="str">
        <f t="shared" si="346"/>
        <v/>
      </c>
      <c r="DG205" s="132" t="str">
        <f t="shared" si="347"/>
        <v/>
      </c>
      <c r="DL205" s="107" t="str">
        <f>IF(DM205&lt;&gt;"",MAX($DL$3:DL204)+1,"")</f>
        <v/>
      </c>
      <c r="DM205" s="107" t="str">
        <f>IF(OR(INDEX(Photos!$B$3:$B$502,ROW(DM205)-ROW($DM$3),1)="", ISNUMBER(MATCH(INDEX(Photos!$B$3:$B$502,ROW(DM205)-ROW($DM$3),1),$BJ$4:$BJ$503,0))),"",INDEX(Photos!$B$3:$B$502,ROW(DM205)-ROW($DM$3),1) )</f>
        <v/>
      </c>
      <c r="DN205" s="107" t="str">
        <f t="shared" si="300"/>
        <v/>
      </c>
      <c r="DS205" s="112"/>
      <c r="DT205" s="112"/>
      <c r="DU205" s="111"/>
      <c r="DV205" s="111"/>
      <c r="DW205" s="145"/>
      <c r="DX205" s="111"/>
      <c r="DY205" s="111"/>
      <c r="DZ205" s="111"/>
      <c r="EA205" s="111"/>
      <c r="EB205" s="111"/>
    </row>
    <row r="206" spans="2:132" x14ac:dyDescent="0.25">
      <c r="B206" s="117" t="str">
        <f>IF(P206&lt;&gt;"",MAX(B$3:$B205)+1,"")</f>
        <v/>
      </c>
      <c r="C206" s="141" t="str">
        <f>IF(D206&lt;&gt;"",MAX(C$3:$C205)+1,"")</f>
        <v/>
      </c>
      <c r="D206" s="115" t="str">
        <f>IF(LEN(Q206)&gt;1,IF(ISNUMBER(MATCH(Q206&amp;" ─ "&amp;P206, $D$2:D205,0)),"",P206&amp;" ─ "&amp;Q206),"")</f>
        <v/>
      </c>
      <c r="E206" s="117" t="str">
        <f>IF(F206&lt;&gt;"",MAX($E$3:E205)+1,"")</f>
        <v/>
      </c>
      <c r="F206" s="116" t="str">
        <f>IF(LEN(T206)&gt;1,IF(ISNUMBER(MATCH(T206&amp;" ─ "&amp;P206, $F$2:F205,0)),"",P206&amp;" ─ "&amp;T206),"")</f>
        <v/>
      </c>
      <c r="G206" s="93">
        <v>203</v>
      </c>
      <c r="H206" s="118" t="str">
        <f t="shared" si="299"/>
        <v/>
      </c>
      <c r="I206" s="119" t="str">
        <f>IF(ISNUMBER(SEARCH("─",H206,1)),MAX($I$3:I205)+1,"")</f>
        <v/>
      </c>
      <c r="M206" s="192" t="str">
        <f t="shared" si="303"/>
        <v/>
      </c>
      <c r="N206" s="142" t="str">
        <f t="shared" si="304"/>
        <v/>
      </c>
      <c r="O206" s="102" t="str">
        <f>IF(P206="","",MAX($O$3:O205)+1)</f>
        <v/>
      </c>
      <c r="P206" s="103" t="str">
        <f>IF(LEN(INDEX(Dashboard!B$6:B$505,ROW(P206)-ROW(P$3),1))&lt;=1,"",TRIM(INDEX(Dashboard!B$6:B$505,ROW(P206)-ROW(P$3),1)))</f>
        <v/>
      </c>
      <c r="Q206" s="104" t="str">
        <f t="shared" si="305"/>
        <v/>
      </c>
      <c r="R206" s="104" t="str">
        <f>IF(LEN(INDEX(Dashboard!D$6:D$505,ROW(R206)-ROW(R$3),1))&lt;=1,"",INDEX(Dashboard!D$6:D$505,ROW(R206)-ROW(R$3),1))</f>
        <v/>
      </c>
      <c r="S206" s="104" t="str">
        <f>IF(LEN(INDEX(Dashboard!E$6:E$505,ROW(S206)-ROW(S$3),1))&lt;=1,"",INDEX(Dashboard!E$6:E$505,ROW(S206)-ROW(S$3),1))</f>
        <v/>
      </c>
      <c r="T206" s="104" t="str">
        <f t="shared" si="306"/>
        <v/>
      </c>
      <c r="U206" s="104" t="str">
        <f t="shared" si="307"/>
        <v/>
      </c>
      <c r="V206" s="104" t="str">
        <f t="shared" si="308"/>
        <v/>
      </c>
      <c r="W206" s="106" t="str">
        <f t="shared" si="301"/>
        <v/>
      </c>
      <c r="X206" s="106" t="str">
        <f t="shared" si="309"/>
        <v/>
      </c>
      <c r="Y206" s="106" t="str">
        <f t="shared" si="310"/>
        <v/>
      </c>
      <c r="Z206" s="106" t="str">
        <f t="shared" si="311"/>
        <v/>
      </c>
      <c r="AA206" s="106" t="str">
        <f t="shared" si="312"/>
        <v/>
      </c>
      <c r="AB206" s="106" t="str">
        <f t="shared" si="313"/>
        <v/>
      </c>
      <c r="AC206" s="106" t="str">
        <f t="shared" si="314"/>
        <v/>
      </c>
      <c r="AD206" s="106" t="str">
        <f t="shared" si="315"/>
        <v/>
      </c>
      <c r="AE206" s="106" t="str">
        <f t="shared" si="316"/>
        <v/>
      </c>
      <c r="AF206" s="106" t="str">
        <f t="shared" si="317"/>
        <v/>
      </c>
      <c r="AG206" s="106" t="str">
        <f t="shared" si="318"/>
        <v/>
      </c>
      <c r="AH206" s="106" t="str">
        <f t="shared" si="319"/>
        <v/>
      </c>
      <c r="AI206" s="106" t="str">
        <f t="shared" si="320"/>
        <v/>
      </c>
      <c r="AJ206" s="106" t="str">
        <f t="shared" si="321"/>
        <v/>
      </c>
      <c r="AK206" s="106" t="str">
        <f t="shared" si="322"/>
        <v/>
      </c>
      <c r="AL206" s="106" t="str">
        <f t="shared" si="323"/>
        <v/>
      </c>
      <c r="AM206" s="106" t="str">
        <f t="shared" si="324"/>
        <v/>
      </c>
      <c r="AN206" s="106" t="str">
        <f t="shared" si="325"/>
        <v/>
      </c>
      <c r="AO206" s="106" t="str">
        <f t="shared" si="326"/>
        <v/>
      </c>
      <c r="AP206" s="106" t="str">
        <f t="shared" si="327"/>
        <v/>
      </c>
      <c r="AQ206" s="106" t="str">
        <f t="shared" si="328"/>
        <v/>
      </c>
      <c r="AR206" s="106" t="str">
        <f t="shared" si="329"/>
        <v/>
      </c>
      <c r="AS206" s="106" t="str">
        <f t="shared" si="330"/>
        <v/>
      </c>
      <c r="AT206" s="106" t="str">
        <f t="shared" si="331"/>
        <v/>
      </c>
      <c r="AU206" s="106" t="str">
        <f t="shared" si="332"/>
        <v/>
      </c>
      <c r="AV206" s="106" t="str">
        <f t="shared" si="333"/>
        <v/>
      </c>
      <c r="AW206" s="106" t="str">
        <f t="shared" si="334"/>
        <v/>
      </c>
      <c r="AX206" s="106" t="str">
        <f t="shared" si="335"/>
        <v/>
      </c>
      <c r="AY206" s="106" t="str">
        <f t="shared" si="336"/>
        <v/>
      </c>
      <c r="AZ206" s="106" t="str">
        <f t="shared" si="337"/>
        <v/>
      </c>
      <c r="BA206" s="106" t="str">
        <f t="shared" si="338"/>
        <v/>
      </c>
      <c r="BB206" s="106" t="str">
        <f t="shared" si="339"/>
        <v/>
      </c>
      <c r="BC206" s="106" t="str">
        <f t="shared" si="340"/>
        <v/>
      </c>
      <c r="BD206" s="180" t="str">
        <f>IF(OR(P206="",BA206=""),"",IF(BB206="",MAX($BA$4:$BA$503)-BA206+1-COUNTIF($BA$4:BA206,BA206)/1000,INDEX($BD$4:$BD$503,BC206,1)-COUNTIF($BA$4:BA206,BA206)/1000000))</f>
        <v/>
      </c>
      <c r="BE206" s="181" t="str">
        <f t="shared" si="341"/>
        <v/>
      </c>
      <c r="BF206" s="181" t="str">
        <f>IFERROR(IF(BB206="",BD206-BE206*100,INDEX($BF$4:$BF$503,BC206,1)-COUNTIF($BA$4:BA206,BA206)/1000000),"")</f>
        <v/>
      </c>
      <c r="BG206" s="179" t="str">
        <f t="shared" si="342"/>
        <v/>
      </c>
      <c r="BI206" s="120" t="str">
        <f t="shared" si="348"/>
        <v/>
      </c>
      <c r="BJ206" s="121" t="str">
        <f t="shared" si="349"/>
        <v/>
      </c>
      <c r="BK206" s="122" t="str">
        <f t="shared" si="350"/>
        <v/>
      </c>
      <c r="BL206" s="122" t="str">
        <f t="shared" si="351"/>
        <v/>
      </c>
      <c r="BM206" s="122" t="str">
        <f t="shared" si="352"/>
        <v/>
      </c>
      <c r="BN206" s="122" t="str">
        <f t="shared" si="353"/>
        <v/>
      </c>
      <c r="BO206" s="122" t="str">
        <f t="shared" si="354"/>
        <v/>
      </c>
      <c r="BP206" s="123" t="str">
        <f t="shared" si="355"/>
        <v/>
      </c>
      <c r="BQ206" s="122" t="str">
        <f t="shared" si="356"/>
        <v/>
      </c>
      <c r="BR206" s="123" t="str">
        <f t="shared" si="357"/>
        <v/>
      </c>
      <c r="BS206" s="123" t="str">
        <f t="shared" si="358"/>
        <v/>
      </c>
      <c r="BU206" s="198" t="str">
        <f t="shared" si="343"/>
        <v>xxx</v>
      </c>
      <c r="BV206" s="193"/>
      <c r="BW206" s="193"/>
      <c r="BX206" s="193"/>
      <c r="BY206" s="193"/>
      <c r="BZ206" s="193"/>
      <c r="CA206" s="193"/>
      <c r="CB206" s="193"/>
      <c r="CC206" s="194"/>
      <c r="CD206" s="194"/>
      <c r="CE206" s="193"/>
      <c r="CF206" s="201">
        <f>IFERROR(IF(ISNUMBER(BV206), IF(ISNUMBER(MATCH(BV206,$BV$4:BV205,0)),INDEX($CF$4:CF205, MATCH(BV206,$BV$4:BV205,0),1),IF(AND(BR206="",INDEX($BR$4:$BR$503,BV206,1)=""),
IF(INDEX($BL$4:$BL$503,BV206,1)="",0,IFERROR(IF(INDEX($BR$4:$BR$503,BW206,1)="es",COUNTIF($BV$4:$BV$503,BW206),0),0)+IF(ISNUMBER(BV206),SUMIFS($CH$4:$CH$503,$BV$4:$BV$503,"&lt;&gt;"&amp;BV206,$BW$4:$BW$503,BV206),0)),0)),0),0)</f>
        <v>0</v>
      </c>
      <c r="CG206" s="193"/>
      <c r="CH206" s="193"/>
      <c r="CI206" s="193"/>
      <c r="CJ206" s="193"/>
      <c r="CK206" s="201">
        <f t="shared" si="302"/>
        <v>1</v>
      </c>
      <c r="CL206" s="193"/>
      <c r="CM206" s="193"/>
      <c r="CN206" s="193"/>
      <c r="CO206" s="193"/>
      <c r="CP206" s="193"/>
      <c r="CQ206" s="193"/>
      <c r="CR206" s="193"/>
      <c r="CT206" s="193"/>
      <c r="CU206" s="193"/>
      <c r="CV206" s="193"/>
      <c r="CW206" s="208"/>
      <c r="CX206" s="208"/>
      <c r="CY206" s="208"/>
      <c r="CZ206" s="208"/>
      <c r="DA206" s="193"/>
      <c r="DC206" s="133" t="str">
        <f>IF(MAX($DC$3:DC205)&lt;$I$2,MAX($DC$3:DC205)+1,"")</f>
        <v/>
      </c>
      <c r="DD206" s="131" t="str">
        <f t="shared" si="344"/>
        <v/>
      </c>
      <c r="DE206" s="131" t="str">
        <f t="shared" si="345"/>
        <v/>
      </c>
      <c r="DF206" s="134" t="str">
        <f t="shared" si="346"/>
        <v/>
      </c>
      <c r="DG206" s="132" t="str">
        <f t="shared" si="347"/>
        <v/>
      </c>
      <c r="DL206" s="107" t="str">
        <f>IF(DM206&lt;&gt;"",MAX($DL$3:DL205)+1,"")</f>
        <v/>
      </c>
      <c r="DM206" s="107" t="str">
        <f>IF(OR(INDEX(Photos!$B$3:$B$502,ROW(DM206)-ROW($DM$3),1)="", ISNUMBER(MATCH(INDEX(Photos!$B$3:$B$502,ROW(DM206)-ROW($DM$3),1),$BJ$4:$BJ$503,0))),"",INDEX(Photos!$B$3:$B$502,ROW(DM206)-ROW($DM$3),1) )</f>
        <v/>
      </c>
      <c r="DN206" s="107" t="str">
        <f t="shared" si="300"/>
        <v/>
      </c>
      <c r="DS206" s="112"/>
      <c r="DT206" s="112"/>
      <c r="DU206" s="111"/>
      <c r="DV206" s="111"/>
      <c r="DW206" s="145"/>
      <c r="DX206" s="111"/>
      <c r="DY206" s="111"/>
      <c r="DZ206" s="111"/>
      <c r="EA206" s="111"/>
      <c r="EB206" s="111"/>
    </row>
    <row r="207" spans="2:132" x14ac:dyDescent="0.25">
      <c r="B207" s="117" t="str">
        <f>IF(P207&lt;&gt;"",MAX(B$3:$B206)+1,"")</f>
        <v/>
      </c>
      <c r="C207" s="141" t="str">
        <f>IF(D207&lt;&gt;"",MAX(C$3:$C206)+1,"")</f>
        <v/>
      </c>
      <c r="D207" s="115" t="str">
        <f>IF(LEN(Q207)&gt;1,IF(ISNUMBER(MATCH(Q207&amp;" ─ "&amp;P207, $D$2:D206,0)),"",P207&amp;" ─ "&amp;Q207),"")</f>
        <v/>
      </c>
      <c r="E207" s="117" t="str">
        <f>IF(F207&lt;&gt;"",MAX($E$3:E206)+1,"")</f>
        <v/>
      </c>
      <c r="F207" s="116" t="str">
        <f>IF(LEN(T207)&gt;1,IF(ISNUMBER(MATCH(T207&amp;" ─ "&amp;P207, $F$2:F206,0)),"",P207&amp;" ─ "&amp;T207),"")</f>
        <v/>
      </c>
      <c r="G207" s="93">
        <v>204</v>
      </c>
      <c r="H207" s="118" t="str">
        <f t="shared" si="299"/>
        <v/>
      </c>
      <c r="I207" s="119" t="str">
        <f>IF(ISNUMBER(SEARCH("─",H207,1)),MAX($I$3:I206)+1,"")</f>
        <v/>
      </c>
      <c r="M207" s="192" t="str">
        <f t="shared" si="303"/>
        <v/>
      </c>
      <c r="N207" s="142" t="str">
        <f t="shared" si="304"/>
        <v/>
      </c>
      <c r="O207" s="102" t="str">
        <f>IF(P207="","",MAX($O$3:O206)+1)</f>
        <v/>
      </c>
      <c r="P207" s="103" t="str">
        <f>IF(LEN(INDEX(Dashboard!B$6:B$505,ROW(P207)-ROW(P$3),1))&lt;=1,"",TRIM(INDEX(Dashboard!B$6:B$505,ROW(P207)-ROW(P$3),1)))</f>
        <v/>
      </c>
      <c r="Q207" s="104" t="str">
        <f t="shared" si="305"/>
        <v/>
      </c>
      <c r="R207" s="104" t="str">
        <f>IF(LEN(INDEX(Dashboard!D$6:D$505,ROW(R207)-ROW(R$3),1))&lt;=1,"",INDEX(Dashboard!D$6:D$505,ROW(R207)-ROW(R$3),1))</f>
        <v/>
      </c>
      <c r="S207" s="104" t="str">
        <f>IF(LEN(INDEX(Dashboard!E$6:E$505,ROW(S207)-ROW(S$3),1))&lt;=1,"",INDEX(Dashboard!E$6:E$505,ROW(S207)-ROW(S$3),1))</f>
        <v/>
      </c>
      <c r="T207" s="104" t="str">
        <f t="shared" si="306"/>
        <v/>
      </c>
      <c r="U207" s="104" t="str">
        <f t="shared" si="307"/>
        <v/>
      </c>
      <c r="V207" s="104" t="str">
        <f t="shared" si="308"/>
        <v/>
      </c>
      <c r="W207" s="106" t="str">
        <f t="shared" si="301"/>
        <v/>
      </c>
      <c r="X207" s="106" t="str">
        <f t="shared" si="309"/>
        <v/>
      </c>
      <c r="Y207" s="106" t="str">
        <f t="shared" si="310"/>
        <v/>
      </c>
      <c r="Z207" s="106" t="str">
        <f t="shared" si="311"/>
        <v/>
      </c>
      <c r="AA207" s="106" t="str">
        <f t="shared" si="312"/>
        <v/>
      </c>
      <c r="AB207" s="106" t="str">
        <f t="shared" si="313"/>
        <v/>
      </c>
      <c r="AC207" s="106" t="str">
        <f t="shared" si="314"/>
        <v/>
      </c>
      <c r="AD207" s="106" t="str">
        <f t="shared" si="315"/>
        <v/>
      </c>
      <c r="AE207" s="106" t="str">
        <f t="shared" si="316"/>
        <v/>
      </c>
      <c r="AF207" s="106" t="str">
        <f t="shared" si="317"/>
        <v/>
      </c>
      <c r="AG207" s="106" t="str">
        <f t="shared" si="318"/>
        <v/>
      </c>
      <c r="AH207" s="106" t="str">
        <f t="shared" si="319"/>
        <v/>
      </c>
      <c r="AI207" s="106" t="str">
        <f t="shared" si="320"/>
        <v/>
      </c>
      <c r="AJ207" s="106" t="str">
        <f t="shared" si="321"/>
        <v/>
      </c>
      <c r="AK207" s="106" t="str">
        <f t="shared" si="322"/>
        <v/>
      </c>
      <c r="AL207" s="106" t="str">
        <f t="shared" si="323"/>
        <v/>
      </c>
      <c r="AM207" s="106" t="str">
        <f t="shared" si="324"/>
        <v/>
      </c>
      <c r="AN207" s="106" t="str">
        <f t="shared" si="325"/>
        <v/>
      </c>
      <c r="AO207" s="106" t="str">
        <f t="shared" si="326"/>
        <v/>
      </c>
      <c r="AP207" s="106" t="str">
        <f t="shared" si="327"/>
        <v/>
      </c>
      <c r="AQ207" s="106" t="str">
        <f t="shared" si="328"/>
        <v/>
      </c>
      <c r="AR207" s="106" t="str">
        <f t="shared" si="329"/>
        <v/>
      </c>
      <c r="AS207" s="106" t="str">
        <f t="shared" si="330"/>
        <v/>
      </c>
      <c r="AT207" s="106" t="str">
        <f t="shared" si="331"/>
        <v/>
      </c>
      <c r="AU207" s="106" t="str">
        <f t="shared" si="332"/>
        <v/>
      </c>
      <c r="AV207" s="106" t="str">
        <f t="shared" si="333"/>
        <v/>
      </c>
      <c r="AW207" s="106" t="str">
        <f t="shared" si="334"/>
        <v/>
      </c>
      <c r="AX207" s="106" t="str">
        <f t="shared" si="335"/>
        <v/>
      </c>
      <c r="AY207" s="106" t="str">
        <f t="shared" si="336"/>
        <v/>
      </c>
      <c r="AZ207" s="106" t="str">
        <f t="shared" si="337"/>
        <v/>
      </c>
      <c r="BA207" s="106" t="str">
        <f t="shared" si="338"/>
        <v/>
      </c>
      <c r="BB207" s="106" t="str">
        <f t="shared" si="339"/>
        <v/>
      </c>
      <c r="BC207" s="106" t="str">
        <f t="shared" si="340"/>
        <v/>
      </c>
      <c r="BD207" s="180" t="str">
        <f>IF(OR(P207="",BA207=""),"",IF(BB207="",MAX($BA$4:$BA$503)-BA207+1-COUNTIF($BA$4:BA207,BA207)/1000,INDEX($BD$4:$BD$503,BC207,1)-COUNTIF($BA$4:BA207,BA207)/1000000))</f>
        <v/>
      </c>
      <c r="BE207" s="181" t="str">
        <f t="shared" si="341"/>
        <v/>
      </c>
      <c r="BF207" s="181" t="str">
        <f>IFERROR(IF(BB207="",BD207-BE207*100,INDEX($BF$4:$BF$503,BC207,1)-COUNTIF($BA$4:BA207,BA207)/1000000),"")</f>
        <v/>
      </c>
      <c r="BG207" s="179" t="str">
        <f t="shared" si="342"/>
        <v/>
      </c>
      <c r="BI207" s="120" t="str">
        <f t="shared" si="348"/>
        <v/>
      </c>
      <c r="BJ207" s="121" t="str">
        <f t="shared" si="349"/>
        <v/>
      </c>
      <c r="BK207" s="122" t="str">
        <f t="shared" si="350"/>
        <v/>
      </c>
      <c r="BL207" s="122" t="str">
        <f t="shared" si="351"/>
        <v/>
      </c>
      <c r="BM207" s="122" t="str">
        <f t="shared" si="352"/>
        <v/>
      </c>
      <c r="BN207" s="122" t="str">
        <f t="shared" si="353"/>
        <v/>
      </c>
      <c r="BO207" s="122" t="str">
        <f t="shared" si="354"/>
        <v/>
      </c>
      <c r="BP207" s="123" t="str">
        <f t="shared" si="355"/>
        <v/>
      </c>
      <c r="BQ207" s="122" t="str">
        <f t="shared" si="356"/>
        <v/>
      </c>
      <c r="BR207" s="123" t="str">
        <f t="shared" si="357"/>
        <v/>
      </c>
      <c r="BS207" s="123" t="str">
        <f t="shared" si="358"/>
        <v/>
      </c>
      <c r="BU207" s="198" t="str">
        <f t="shared" si="343"/>
        <v>xxx</v>
      </c>
      <c r="BV207" s="193"/>
      <c r="BW207" s="193"/>
      <c r="BX207" s="193"/>
      <c r="BY207" s="193"/>
      <c r="BZ207" s="193"/>
      <c r="CA207" s="193"/>
      <c r="CB207" s="193"/>
      <c r="CC207" s="194"/>
      <c r="CD207" s="194"/>
      <c r="CE207" s="193"/>
      <c r="CF207" s="201">
        <f>IFERROR(IF(ISNUMBER(BV207), IF(ISNUMBER(MATCH(BV207,$BV$4:BV206,0)),INDEX($CF$4:CF206, MATCH(BV207,$BV$4:BV206,0),1),IF(AND(BR207="",INDEX($BR$4:$BR$503,BV207,1)=""),
IF(INDEX($BL$4:$BL$503,BV207,1)="",0,IFERROR(IF(INDEX($BR$4:$BR$503,BW207,1)="es",COUNTIF($BV$4:$BV$503,BW207),0),0)+IF(ISNUMBER(BV207),SUMIFS($CH$4:$CH$503,$BV$4:$BV$503,"&lt;&gt;"&amp;BV207,$BW$4:$BW$503,BV207),0)),0)),0),0)</f>
        <v>0</v>
      </c>
      <c r="CG207" s="193"/>
      <c r="CH207" s="193"/>
      <c r="CI207" s="193"/>
      <c r="CJ207" s="193"/>
      <c r="CK207" s="201">
        <f t="shared" si="302"/>
        <v>1</v>
      </c>
      <c r="CL207" s="193"/>
      <c r="CM207" s="193"/>
      <c r="CN207" s="193"/>
      <c r="CO207" s="193"/>
      <c r="CP207" s="193"/>
      <c r="CQ207" s="193"/>
      <c r="CR207" s="193"/>
      <c r="CT207" s="193"/>
      <c r="CU207" s="193"/>
      <c r="CV207" s="193"/>
      <c r="CW207" s="208"/>
      <c r="CX207" s="208"/>
      <c r="CY207" s="208"/>
      <c r="CZ207" s="208"/>
      <c r="DA207" s="193"/>
      <c r="DC207" s="133" t="str">
        <f>IF(MAX($DC$3:DC206)&lt;$I$2,MAX($DC$3:DC206)+1,"")</f>
        <v/>
      </c>
      <c r="DD207" s="131" t="str">
        <f t="shared" si="344"/>
        <v/>
      </c>
      <c r="DE207" s="131" t="str">
        <f t="shared" si="345"/>
        <v/>
      </c>
      <c r="DF207" s="134" t="str">
        <f t="shared" si="346"/>
        <v/>
      </c>
      <c r="DG207" s="132" t="str">
        <f t="shared" si="347"/>
        <v/>
      </c>
      <c r="DL207" s="107" t="str">
        <f>IF(DM207&lt;&gt;"",MAX($DL$3:DL206)+1,"")</f>
        <v/>
      </c>
      <c r="DM207" s="107" t="str">
        <f>IF(OR(INDEX(Photos!$B$3:$B$502,ROW(DM207)-ROW($DM$3),1)="", ISNUMBER(MATCH(INDEX(Photos!$B$3:$B$502,ROW(DM207)-ROW($DM$3),1),$BJ$4:$BJ$503,0))),"",INDEX(Photos!$B$3:$B$502,ROW(DM207)-ROW($DM$3),1) )</f>
        <v/>
      </c>
      <c r="DN207" s="107" t="str">
        <f t="shared" si="300"/>
        <v/>
      </c>
      <c r="DS207" s="112"/>
      <c r="DT207" s="112"/>
      <c r="DU207" s="111"/>
      <c r="DV207" s="111"/>
      <c r="DW207" s="145"/>
      <c r="DX207" s="111"/>
      <c r="DY207" s="111"/>
      <c r="DZ207" s="111"/>
      <c r="EA207" s="111"/>
      <c r="EB207" s="111"/>
    </row>
    <row r="208" spans="2:132" x14ac:dyDescent="0.25">
      <c r="B208" s="117" t="str">
        <f>IF(P208&lt;&gt;"",MAX(B$3:$B207)+1,"")</f>
        <v/>
      </c>
      <c r="C208" s="141" t="str">
        <f>IF(D208&lt;&gt;"",MAX(C$3:$C207)+1,"")</f>
        <v/>
      </c>
      <c r="D208" s="115" t="str">
        <f>IF(LEN(Q208)&gt;1,IF(ISNUMBER(MATCH(Q208&amp;" ─ "&amp;P208, $D$2:D207,0)),"",P208&amp;" ─ "&amp;Q208),"")</f>
        <v/>
      </c>
      <c r="E208" s="117" t="str">
        <f>IF(F208&lt;&gt;"",MAX($E$3:E207)+1,"")</f>
        <v/>
      </c>
      <c r="F208" s="116" t="str">
        <f>IF(LEN(T208)&gt;1,IF(ISNUMBER(MATCH(T208&amp;" ─ "&amp;P208, $F$2:F207,0)),"",P208&amp;" ─ "&amp;T208),"")</f>
        <v/>
      </c>
      <c r="G208" s="93">
        <v>205</v>
      </c>
      <c r="H208" s="118" t="str">
        <f t="shared" si="299"/>
        <v/>
      </c>
      <c r="I208" s="119" t="str">
        <f>IF(ISNUMBER(SEARCH("─",H208,1)),MAX($I$3:I207)+1,"")</f>
        <v/>
      </c>
      <c r="M208" s="192" t="str">
        <f t="shared" si="303"/>
        <v/>
      </c>
      <c r="N208" s="142" t="str">
        <f t="shared" si="304"/>
        <v/>
      </c>
      <c r="O208" s="102" t="str">
        <f>IF(P208="","",MAX($O$3:O207)+1)</f>
        <v/>
      </c>
      <c r="P208" s="103" t="str">
        <f>IF(LEN(INDEX(Dashboard!B$6:B$505,ROW(P208)-ROW(P$3),1))&lt;=1,"",TRIM(INDEX(Dashboard!B$6:B$505,ROW(P208)-ROW(P$3),1)))</f>
        <v/>
      </c>
      <c r="Q208" s="104" t="str">
        <f t="shared" si="305"/>
        <v/>
      </c>
      <c r="R208" s="104" t="str">
        <f>IF(LEN(INDEX(Dashboard!D$6:D$505,ROW(R208)-ROW(R$3),1))&lt;=1,"",INDEX(Dashboard!D$6:D$505,ROW(R208)-ROW(R$3),1))</f>
        <v/>
      </c>
      <c r="S208" s="104" t="str">
        <f>IF(LEN(INDEX(Dashboard!E$6:E$505,ROW(S208)-ROW(S$3),1))&lt;=1,"",INDEX(Dashboard!E$6:E$505,ROW(S208)-ROW(S$3),1))</f>
        <v/>
      </c>
      <c r="T208" s="104" t="str">
        <f t="shared" si="306"/>
        <v/>
      </c>
      <c r="U208" s="104" t="str">
        <f t="shared" si="307"/>
        <v/>
      </c>
      <c r="V208" s="104" t="str">
        <f t="shared" si="308"/>
        <v/>
      </c>
      <c r="W208" s="106" t="str">
        <f t="shared" si="301"/>
        <v/>
      </c>
      <c r="X208" s="106" t="str">
        <f t="shared" si="309"/>
        <v/>
      </c>
      <c r="Y208" s="106" t="str">
        <f t="shared" si="310"/>
        <v/>
      </c>
      <c r="Z208" s="106" t="str">
        <f t="shared" si="311"/>
        <v/>
      </c>
      <c r="AA208" s="106" t="str">
        <f t="shared" si="312"/>
        <v/>
      </c>
      <c r="AB208" s="106" t="str">
        <f t="shared" si="313"/>
        <v/>
      </c>
      <c r="AC208" s="106" t="str">
        <f t="shared" si="314"/>
        <v/>
      </c>
      <c r="AD208" s="106" t="str">
        <f t="shared" si="315"/>
        <v/>
      </c>
      <c r="AE208" s="106" t="str">
        <f t="shared" si="316"/>
        <v/>
      </c>
      <c r="AF208" s="106" t="str">
        <f t="shared" si="317"/>
        <v/>
      </c>
      <c r="AG208" s="106" t="str">
        <f t="shared" si="318"/>
        <v/>
      </c>
      <c r="AH208" s="106" t="str">
        <f t="shared" si="319"/>
        <v/>
      </c>
      <c r="AI208" s="106" t="str">
        <f t="shared" si="320"/>
        <v/>
      </c>
      <c r="AJ208" s="106" t="str">
        <f t="shared" si="321"/>
        <v/>
      </c>
      <c r="AK208" s="106" t="str">
        <f t="shared" si="322"/>
        <v/>
      </c>
      <c r="AL208" s="106" t="str">
        <f t="shared" si="323"/>
        <v/>
      </c>
      <c r="AM208" s="106" t="str">
        <f t="shared" si="324"/>
        <v/>
      </c>
      <c r="AN208" s="106" t="str">
        <f t="shared" si="325"/>
        <v/>
      </c>
      <c r="AO208" s="106" t="str">
        <f t="shared" si="326"/>
        <v/>
      </c>
      <c r="AP208" s="106" t="str">
        <f t="shared" si="327"/>
        <v/>
      </c>
      <c r="AQ208" s="106" t="str">
        <f t="shared" si="328"/>
        <v/>
      </c>
      <c r="AR208" s="106" t="str">
        <f t="shared" si="329"/>
        <v/>
      </c>
      <c r="AS208" s="106" t="str">
        <f t="shared" si="330"/>
        <v/>
      </c>
      <c r="AT208" s="106" t="str">
        <f t="shared" si="331"/>
        <v/>
      </c>
      <c r="AU208" s="106" t="str">
        <f t="shared" si="332"/>
        <v/>
      </c>
      <c r="AV208" s="106" t="str">
        <f t="shared" si="333"/>
        <v/>
      </c>
      <c r="AW208" s="106" t="str">
        <f t="shared" si="334"/>
        <v/>
      </c>
      <c r="AX208" s="106" t="str">
        <f t="shared" si="335"/>
        <v/>
      </c>
      <c r="AY208" s="106" t="str">
        <f t="shared" si="336"/>
        <v/>
      </c>
      <c r="AZ208" s="106" t="str">
        <f t="shared" si="337"/>
        <v/>
      </c>
      <c r="BA208" s="106" t="str">
        <f t="shared" si="338"/>
        <v/>
      </c>
      <c r="BB208" s="106" t="str">
        <f t="shared" si="339"/>
        <v/>
      </c>
      <c r="BC208" s="106" t="str">
        <f t="shared" si="340"/>
        <v/>
      </c>
      <c r="BD208" s="180" t="str">
        <f>IF(OR(P208="",BA208=""),"",IF(BB208="",MAX($BA$4:$BA$503)-BA208+1-COUNTIF($BA$4:BA208,BA208)/1000,INDEX($BD$4:$BD$503,BC208,1)-COUNTIF($BA$4:BA208,BA208)/1000000))</f>
        <v/>
      </c>
      <c r="BE208" s="181" t="str">
        <f t="shared" si="341"/>
        <v/>
      </c>
      <c r="BF208" s="181" t="str">
        <f>IFERROR(IF(BB208="",BD208-BE208*100,INDEX($BF$4:$BF$503,BC208,1)-COUNTIF($BA$4:BA208,BA208)/1000000),"")</f>
        <v/>
      </c>
      <c r="BG208" s="179" t="str">
        <f t="shared" si="342"/>
        <v/>
      </c>
      <c r="BI208" s="120" t="str">
        <f t="shared" si="348"/>
        <v/>
      </c>
      <c r="BJ208" s="121" t="str">
        <f t="shared" si="349"/>
        <v/>
      </c>
      <c r="BK208" s="122" t="str">
        <f t="shared" si="350"/>
        <v/>
      </c>
      <c r="BL208" s="122" t="str">
        <f t="shared" si="351"/>
        <v/>
      </c>
      <c r="BM208" s="122" t="str">
        <f t="shared" si="352"/>
        <v/>
      </c>
      <c r="BN208" s="122" t="str">
        <f t="shared" si="353"/>
        <v/>
      </c>
      <c r="BO208" s="122" t="str">
        <f t="shared" si="354"/>
        <v/>
      </c>
      <c r="BP208" s="123" t="str">
        <f t="shared" si="355"/>
        <v/>
      </c>
      <c r="BQ208" s="122" t="str">
        <f t="shared" si="356"/>
        <v/>
      </c>
      <c r="BR208" s="123" t="str">
        <f t="shared" si="357"/>
        <v/>
      </c>
      <c r="BS208" s="123" t="str">
        <f t="shared" si="358"/>
        <v/>
      </c>
      <c r="BU208" s="198" t="str">
        <f t="shared" si="343"/>
        <v>xxx</v>
      </c>
      <c r="BV208" s="193"/>
      <c r="BW208" s="193"/>
      <c r="BX208" s="193"/>
      <c r="BY208" s="193"/>
      <c r="BZ208" s="193"/>
      <c r="CA208" s="193"/>
      <c r="CB208" s="193"/>
      <c r="CC208" s="194"/>
      <c r="CD208" s="194"/>
      <c r="CE208" s="193"/>
      <c r="CF208" s="201">
        <f>IFERROR(IF(ISNUMBER(BV208), IF(ISNUMBER(MATCH(BV208,$BV$4:BV207,0)),INDEX($CF$4:CF207, MATCH(BV208,$BV$4:BV207,0),1),IF(AND(BR208="",INDEX($BR$4:$BR$503,BV208,1)=""),
IF(INDEX($BL$4:$BL$503,BV208,1)="",0,IFERROR(IF(INDEX($BR$4:$BR$503,BW208,1)="es",COUNTIF($BV$4:$BV$503,BW208),0),0)+IF(ISNUMBER(BV208),SUMIFS($CH$4:$CH$503,$BV$4:$BV$503,"&lt;&gt;"&amp;BV208,$BW$4:$BW$503,BV208),0)),0)),0),0)</f>
        <v>0</v>
      </c>
      <c r="CG208" s="193"/>
      <c r="CH208" s="193"/>
      <c r="CI208" s="193"/>
      <c r="CJ208" s="193"/>
      <c r="CK208" s="201">
        <f t="shared" si="302"/>
        <v>1</v>
      </c>
      <c r="CL208" s="193"/>
      <c r="CM208" s="193"/>
      <c r="CN208" s="193"/>
      <c r="CO208" s="193"/>
      <c r="CP208" s="193"/>
      <c r="CQ208" s="193"/>
      <c r="CR208" s="193"/>
      <c r="CT208" s="193"/>
      <c r="CU208" s="193"/>
      <c r="CV208" s="193"/>
      <c r="CW208" s="208"/>
      <c r="CX208" s="208"/>
      <c r="CY208" s="208"/>
      <c r="CZ208" s="208"/>
      <c r="DA208" s="193"/>
      <c r="DC208" s="133" t="str">
        <f>IF(MAX($DC$3:DC207)&lt;$I$2,MAX($DC$3:DC207)+1,"")</f>
        <v/>
      </c>
      <c r="DD208" s="131" t="str">
        <f t="shared" si="344"/>
        <v/>
      </c>
      <c r="DE208" s="131" t="str">
        <f t="shared" si="345"/>
        <v/>
      </c>
      <c r="DF208" s="134" t="str">
        <f t="shared" si="346"/>
        <v/>
      </c>
      <c r="DG208" s="132" t="str">
        <f t="shared" si="347"/>
        <v/>
      </c>
      <c r="DL208" s="107" t="str">
        <f>IF(DM208&lt;&gt;"",MAX($DL$3:DL207)+1,"")</f>
        <v/>
      </c>
      <c r="DM208" s="107" t="str">
        <f>IF(OR(INDEX(Photos!$B$3:$B$502,ROW(DM208)-ROW($DM$3),1)="", ISNUMBER(MATCH(INDEX(Photos!$B$3:$B$502,ROW(DM208)-ROW($DM$3),1),$BJ$4:$BJ$503,0))),"",INDEX(Photos!$B$3:$B$502,ROW(DM208)-ROW($DM$3),1) )</f>
        <v/>
      </c>
      <c r="DN208" s="107" t="str">
        <f t="shared" si="300"/>
        <v/>
      </c>
      <c r="DS208" s="112"/>
      <c r="DT208" s="112"/>
      <c r="DU208" s="111"/>
      <c r="DV208" s="111"/>
      <c r="DW208" s="145"/>
      <c r="DX208" s="111"/>
      <c r="DY208" s="111"/>
      <c r="DZ208" s="111"/>
      <c r="EA208" s="111"/>
      <c r="EB208" s="111"/>
    </row>
    <row r="209" spans="2:132" x14ac:dyDescent="0.25">
      <c r="B209" s="117" t="str">
        <f>IF(P209&lt;&gt;"",MAX(B$3:$B208)+1,"")</f>
        <v/>
      </c>
      <c r="C209" s="141" t="str">
        <f>IF(D209&lt;&gt;"",MAX(C$3:$C208)+1,"")</f>
        <v/>
      </c>
      <c r="D209" s="115" t="str">
        <f>IF(LEN(Q209)&gt;1,IF(ISNUMBER(MATCH(Q209&amp;" ─ "&amp;P209, $D$2:D208,0)),"",P209&amp;" ─ "&amp;Q209),"")</f>
        <v/>
      </c>
      <c r="E209" s="117" t="str">
        <f>IF(F209&lt;&gt;"",MAX($E$3:E208)+1,"")</f>
        <v/>
      </c>
      <c r="F209" s="116" t="str">
        <f>IF(LEN(T209)&gt;1,IF(ISNUMBER(MATCH(T209&amp;" ─ "&amp;P209, $F$2:F208,0)),"",P209&amp;" ─ "&amp;T209),"")</f>
        <v/>
      </c>
      <c r="G209" s="93">
        <v>206</v>
      </c>
      <c r="H209" s="118" t="str">
        <f t="shared" si="299"/>
        <v/>
      </c>
      <c r="I209" s="119" t="str">
        <f>IF(ISNUMBER(SEARCH("─",H209,1)),MAX($I$3:I208)+1,"")</f>
        <v/>
      </c>
      <c r="M209" s="192" t="str">
        <f t="shared" si="303"/>
        <v/>
      </c>
      <c r="N209" s="142" t="str">
        <f t="shared" si="304"/>
        <v/>
      </c>
      <c r="O209" s="102" t="str">
        <f>IF(P209="","",MAX($O$3:O208)+1)</f>
        <v/>
      </c>
      <c r="P209" s="103" t="str">
        <f>IF(LEN(INDEX(Dashboard!B$6:B$505,ROW(P209)-ROW(P$3),1))&lt;=1,"",TRIM(INDEX(Dashboard!B$6:B$505,ROW(P209)-ROW(P$3),1)))</f>
        <v/>
      </c>
      <c r="Q209" s="104" t="str">
        <f t="shared" si="305"/>
        <v/>
      </c>
      <c r="R209" s="104" t="str">
        <f>IF(LEN(INDEX(Dashboard!D$6:D$505,ROW(R209)-ROW(R$3),1))&lt;=1,"",INDEX(Dashboard!D$6:D$505,ROW(R209)-ROW(R$3),1))</f>
        <v/>
      </c>
      <c r="S209" s="104" t="str">
        <f>IF(LEN(INDEX(Dashboard!E$6:E$505,ROW(S209)-ROW(S$3),1))&lt;=1,"",INDEX(Dashboard!E$6:E$505,ROW(S209)-ROW(S$3),1))</f>
        <v/>
      </c>
      <c r="T209" s="104" t="str">
        <f t="shared" si="306"/>
        <v/>
      </c>
      <c r="U209" s="104" t="str">
        <f t="shared" si="307"/>
        <v/>
      </c>
      <c r="V209" s="104" t="str">
        <f t="shared" si="308"/>
        <v/>
      </c>
      <c r="W209" s="106" t="str">
        <f t="shared" si="301"/>
        <v/>
      </c>
      <c r="X209" s="106" t="str">
        <f t="shared" si="309"/>
        <v/>
      </c>
      <c r="Y209" s="106" t="str">
        <f t="shared" si="310"/>
        <v/>
      </c>
      <c r="Z209" s="106" t="str">
        <f t="shared" si="311"/>
        <v/>
      </c>
      <c r="AA209" s="106" t="str">
        <f t="shared" si="312"/>
        <v/>
      </c>
      <c r="AB209" s="106" t="str">
        <f t="shared" si="313"/>
        <v/>
      </c>
      <c r="AC209" s="106" t="str">
        <f t="shared" si="314"/>
        <v/>
      </c>
      <c r="AD209" s="106" t="str">
        <f t="shared" si="315"/>
        <v/>
      </c>
      <c r="AE209" s="106" t="str">
        <f t="shared" si="316"/>
        <v/>
      </c>
      <c r="AF209" s="106" t="str">
        <f t="shared" si="317"/>
        <v/>
      </c>
      <c r="AG209" s="106" t="str">
        <f t="shared" si="318"/>
        <v/>
      </c>
      <c r="AH209" s="106" t="str">
        <f t="shared" si="319"/>
        <v/>
      </c>
      <c r="AI209" s="106" t="str">
        <f t="shared" si="320"/>
        <v/>
      </c>
      <c r="AJ209" s="106" t="str">
        <f t="shared" si="321"/>
        <v/>
      </c>
      <c r="AK209" s="106" t="str">
        <f t="shared" si="322"/>
        <v/>
      </c>
      <c r="AL209" s="106" t="str">
        <f t="shared" si="323"/>
        <v/>
      </c>
      <c r="AM209" s="106" t="str">
        <f t="shared" si="324"/>
        <v/>
      </c>
      <c r="AN209" s="106" t="str">
        <f t="shared" si="325"/>
        <v/>
      </c>
      <c r="AO209" s="106" t="str">
        <f t="shared" si="326"/>
        <v/>
      </c>
      <c r="AP209" s="106" t="str">
        <f t="shared" si="327"/>
        <v/>
      </c>
      <c r="AQ209" s="106" t="str">
        <f t="shared" si="328"/>
        <v/>
      </c>
      <c r="AR209" s="106" t="str">
        <f t="shared" si="329"/>
        <v/>
      </c>
      <c r="AS209" s="106" t="str">
        <f t="shared" si="330"/>
        <v/>
      </c>
      <c r="AT209" s="106" t="str">
        <f t="shared" si="331"/>
        <v/>
      </c>
      <c r="AU209" s="106" t="str">
        <f t="shared" si="332"/>
        <v/>
      </c>
      <c r="AV209" s="106" t="str">
        <f t="shared" si="333"/>
        <v/>
      </c>
      <c r="AW209" s="106" t="str">
        <f t="shared" si="334"/>
        <v/>
      </c>
      <c r="AX209" s="106" t="str">
        <f t="shared" si="335"/>
        <v/>
      </c>
      <c r="AY209" s="106" t="str">
        <f t="shared" si="336"/>
        <v/>
      </c>
      <c r="AZ209" s="106" t="str">
        <f t="shared" si="337"/>
        <v/>
      </c>
      <c r="BA209" s="106" t="str">
        <f t="shared" si="338"/>
        <v/>
      </c>
      <c r="BB209" s="106" t="str">
        <f t="shared" si="339"/>
        <v/>
      </c>
      <c r="BC209" s="106" t="str">
        <f t="shared" si="340"/>
        <v/>
      </c>
      <c r="BD209" s="180" t="str">
        <f>IF(OR(P209="",BA209=""),"",IF(BB209="",MAX($BA$4:$BA$503)-BA209+1-COUNTIF($BA$4:BA209,BA209)/1000,INDEX($BD$4:$BD$503,BC209,1)-COUNTIF($BA$4:BA209,BA209)/1000000))</f>
        <v/>
      </c>
      <c r="BE209" s="181" t="str">
        <f t="shared" si="341"/>
        <v/>
      </c>
      <c r="BF209" s="181" t="str">
        <f>IFERROR(IF(BB209="",BD209-BE209*100,INDEX($BF$4:$BF$503,BC209,1)-COUNTIF($BA$4:BA209,BA209)/1000000),"")</f>
        <v/>
      </c>
      <c r="BG209" s="179" t="str">
        <f t="shared" si="342"/>
        <v/>
      </c>
      <c r="BI209" s="120" t="str">
        <f t="shared" si="348"/>
        <v/>
      </c>
      <c r="BJ209" s="121" t="str">
        <f t="shared" si="349"/>
        <v/>
      </c>
      <c r="BK209" s="122" t="str">
        <f t="shared" si="350"/>
        <v/>
      </c>
      <c r="BL209" s="122" t="str">
        <f t="shared" si="351"/>
        <v/>
      </c>
      <c r="BM209" s="122" t="str">
        <f t="shared" si="352"/>
        <v/>
      </c>
      <c r="BN209" s="122" t="str">
        <f t="shared" si="353"/>
        <v/>
      </c>
      <c r="BO209" s="122" t="str">
        <f t="shared" si="354"/>
        <v/>
      </c>
      <c r="BP209" s="123" t="str">
        <f t="shared" si="355"/>
        <v/>
      </c>
      <c r="BQ209" s="122" t="str">
        <f t="shared" si="356"/>
        <v/>
      </c>
      <c r="BR209" s="123" t="str">
        <f t="shared" si="357"/>
        <v/>
      </c>
      <c r="BS209" s="123" t="str">
        <f t="shared" si="358"/>
        <v/>
      </c>
      <c r="BU209" s="198" t="str">
        <f t="shared" si="343"/>
        <v>xxx</v>
      </c>
      <c r="BV209" s="193"/>
      <c r="BW209" s="193"/>
      <c r="BX209" s="193"/>
      <c r="BY209" s="193"/>
      <c r="BZ209" s="193"/>
      <c r="CA209" s="193"/>
      <c r="CB209" s="193"/>
      <c r="CC209" s="194"/>
      <c r="CD209" s="194"/>
      <c r="CE209" s="193"/>
      <c r="CF209" s="201">
        <f>IFERROR(IF(ISNUMBER(BV209), IF(ISNUMBER(MATCH(BV209,$BV$4:BV208,0)),INDEX($CF$4:CF208, MATCH(BV209,$BV$4:BV208,0),1),IF(AND(BR209="",INDEX($BR$4:$BR$503,BV209,1)=""),
IF(INDEX($BL$4:$BL$503,BV209,1)="",0,IFERROR(IF(INDEX($BR$4:$BR$503,BW209,1)="es",COUNTIF($BV$4:$BV$503,BW209),0),0)+IF(ISNUMBER(BV209),SUMIFS($CH$4:$CH$503,$BV$4:$BV$503,"&lt;&gt;"&amp;BV209,$BW$4:$BW$503,BV209),0)),0)),0),0)</f>
        <v>0</v>
      </c>
      <c r="CG209" s="193"/>
      <c r="CH209" s="193"/>
      <c r="CI209" s="193"/>
      <c r="CJ209" s="193"/>
      <c r="CK209" s="201">
        <f t="shared" si="302"/>
        <v>1</v>
      </c>
      <c r="CL209" s="193"/>
      <c r="CM209" s="193"/>
      <c r="CN209" s="193"/>
      <c r="CO209" s="193"/>
      <c r="CP209" s="193"/>
      <c r="CQ209" s="193"/>
      <c r="CR209" s="193"/>
      <c r="CT209" s="193"/>
      <c r="CU209" s="193"/>
      <c r="CV209" s="193"/>
      <c r="CW209" s="208"/>
      <c r="CX209" s="208"/>
      <c r="CY209" s="208"/>
      <c r="CZ209" s="208"/>
      <c r="DA209" s="193"/>
      <c r="DC209" s="133" t="str">
        <f>IF(MAX($DC$3:DC208)&lt;$I$2,MAX($DC$3:DC208)+1,"")</f>
        <v/>
      </c>
      <c r="DD209" s="131" t="str">
        <f t="shared" si="344"/>
        <v/>
      </c>
      <c r="DE209" s="131" t="str">
        <f t="shared" si="345"/>
        <v/>
      </c>
      <c r="DF209" s="134" t="str">
        <f t="shared" si="346"/>
        <v/>
      </c>
      <c r="DG209" s="132" t="str">
        <f t="shared" si="347"/>
        <v/>
      </c>
      <c r="DL209" s="107" t="str">
        <f>IF(DM209&lt;&gt;"",MAX($DL$3:DL208)+1,"")</f>
        <v/>
      </c>
      <c r="DM209" s="107" t="str">
        <f>IF(OR(INDEX(Photos!$B$3:$B$502,ROW(DM209)-ROW($DM$3),1)="", ISNUMBER(MATCH(INDEX(Photos!$B$3:$B$502,ROW(DM209)-ROW($DM$3),1),$BJ$4:$BJ$503,0))),"",INDEX(Photos!$B$3:$B$502,ROW(DM209)-ROW($DM$3),1) )</f>
        <v/>
      </c>
      <c r="DN209" s="107" t="str">
        <f t="shared" si="300"/>
        <v/>
      </c>
      <c r="DS209" s="112"/>
      <c r="DT209" s="112"/>
      <c r="DU209" s="111"/>
      <c r="DV209" s="111"/>
      <c r="DW209" s="145"/>
      <c r="DX209" s="111"/>
      <c r="DY209" s="111"/>
      <c r="DZ209" s="111"/>
      <c r="EA209" s="111"/>
      <c r="EB209" s="111"/>
    </row>
    <row r="210" spans="2:132" x14ac:dyDescent="0.25">
      <c r="B210" s="117" t="str">
        <f>IF(P210&lt;&gt;"",MAX(B$3:$B209)+1,"")</f>
        <v/>
      </c>
      <c r="C210" s="141" t="str">
        <f>IF(D210&lt;&gt;"",MAX(C$3:$C209)+1,"")</f>
        <v/>
      </c>
      <c r="D210" s="115" t="str">
        <f>IF(LEN(Q210)&gt;1,IF(ISNUMBER(MATCH(Q210&amp;" ─ "&amp;P210, $D$2:D209,0)),"",P210&amp;" ─ "&amp;Q210),"")</f>
        <v/>
      </c>
      <c r="E210" s="117" t="str">
        <f>IF(F210&lt;&gt;"",MAX($E$3:E209)+1,"")</f>
        <v/>
      </c>
      <c r="F210" s="116" t="str">
        <f>IF(LEN(T210)&gt;1,IF(ISNUMBER(MATCH(T210&amp;" ─ "&amp;P210, $F$2:F209,0)),"",P210&amp;" ─ "&amp;T210),"")</f>
        <v/>
      </c>
      <c r="G210" s="93">
        <v>207</v>
      </c>
      <c r="H210" s="118" t="str">
        <f t="shared" si="299"/>
        <v/>
      </c>
      <c r="I210" s="119" t="str">
        <f>IF(ISNUMBER(SEARCH("─",H210,1)),MAX($I$3:I209)+1,"")</f>
        <v/>
      </c>
      <c r="M210" s="192" t="str">
        <f t="shared" si="303"/>
        <v/>
      </c>
      <c r="N210" s="142" t="str">
        <f t="shared" si="304"/>
        <v/>
      </c>
      <c r="O210" s="102" t="str">
        <f>IF(P210="","",MAX($O$3:O209)+1)</f>
        <v/>
      </c>
      <c r="P210" s="103" t="str">
        <f>IF(LEN(INDEX(Dashboard!B$6:B$505,ROW(P210)-ROW(P$3),1))&lt;=1,"",TRIM(INDEX(Dashboard!B$6:B$505,ROW(P210)-ROW(P$3),1)))</f>
        <v/>
      </c>
      <c r="Q210" s="104" t="str">
        <f t="shared" si="305"/>
        <v/>
      </c>
      <c r="R210" s="104" t="str">
        <f>IF(LEN(INDEX(Dashboard!D$6:D$505,ROW(R210)-ROW(R$3),1))&lt;=1,"",INDEX(Dashboard!D$6:D$505,ROW(R210)-ROW(R$3),1))</f>
        <v/>
      </c>
      <c r="S210" s="104" t="str">
        <f>IF(LEN(INDEX(Dashboard!E$6:E$505,ROW(S210)-ROW(S$3),1))&lt;=1,"",INDEX(Dashboard!E$6:E$505,ROW(S210)-ROW(S$3),1))</f>
        <v/>
      </c>
      <c r="T210" s="104" t="str">
        <f t="shared" si="306"/>
        <v/>
      </c>
      <c r="U210" s="104" t="str">
        <f t="shared" si="307"/>
        <v/>
      </c>
      <c r="V210" s="104" t="str">
        <f t="shared" si="308"/>
        <v/>
      </c>
      <c r="W210" s="106" t="str">
        <f t="shared" si="301"/>
        <v/>
      </c>
      <c r="X210" s="106" t="str">
        <f t="shared" si="309"/>
        <v/>
      </c>
      <c r="Y210" s="106" t="str">
        <f t="shared" si="310"/>
        <v/>
      </c>
      <c r="Z210" s="106" t="str">
        <f t="shared" si="311"/>
        <v/>
      </c>
      <c r="AA210" s="106" t="str">
        <f t="shared" si="312"/>
        <v/>
      </c>
      <c r="AB210" s="106" t="str">
        <f t="shared" si="313"/>
        <v/>
      </c>
      <c r="AC210" s="106" t="str">
        <f t="shared" si="314"/>
        <v/>
      </c>
      <c r="AD210" s="106" t="str">
        <f t="shared" si="315"/>
        <v/>
      </c>
      <c r="AE210" s="106" t="str">
        <f t="shared" si="316"/>
        <v/>
      </c>
      <c r="AF210" s="106" t="str">
        <f t="shared" si="317"/>
        <v/>
      </c>
      <c r="AG210" s="106" t="str">
        <f t="shared" si="318"/>
        <v/>
      </c>
      <c r="AH210" s="106" t="str">
        <f t="shared" si="319"/>
        <v/>
      </c>
      <c r="AI210" s="106" t="str">
        <f t="shared" si="320"/>
        <v/>
      </c>
      <c r="AJ210" s="106" t="str">
        <f t="shared" si="321"/>
        <v/>
      </c>
      <c r="AK210" s="106" t="str">
        <f t="shared" si="322"/>
        <v/>
      </c>
      <c r="AL210" s="106" t="str">
        <f t="shared" si="323"/>
        <v/>
      </c>
      <c r="AM210" s="106" t="str">
        <f t="shared" si="324"/>
        <v/>
      </c>
      <c r="AN210" s="106" t="str">
        <f t="shared" si="325"/>
        <v/>
      </c>
      <c r="AO210" s="106" t="str">
        <f t="shared" si="326"/>
        <v/>
      </c>
      <c r="AP210" s="106" t="str">
        <f t="shared" si="327"/>
        <v/>
      </c>
      <c r="AQ210" s="106" t="str">
        <f t="shared" si="328"/>
        <v/>
      </c>
      <c r="AR210" s="106" t="str">
        <f t="shared" si="329"/>
        <v/>
      </c>
      <c r="AS210" s="106" t="str">
        <f t="shared" si="330"/>
        <v/>
      </c>
      <c r="AT210" s="106" t="str">
        <f t="shared" si="331"/>
        <v/>
      </c>
      <c r="AU210" s="106" t="str">
        <f t="shared" si="332"/>
        <v/>
      </c>
      <c r="AV210" s="106" t="str">
        <f t="shared" si="333"/>
        <v/>
      </c>
      <c r="AW210" s="106" t="str">
        <f t="shared" si="334"/>
        <v/>
      </c>
      <c r="AX210" s="106" t="str">
        <f t="shared" si="335"/>
        <v/>
      </c>
      <c r="AY210" s="106" t="str">
        <f t="shared" si="336"/>
        <v/>
      </c>
      <c r="AZ210" s="106" t="str">
        <f t="shared" si="337"/>
        <v/>
      </c>
      <c r="BA210" s="106" t="str">
        <f t="shared" si="338"/>
        <v/>
      </c>
      <c r="BB210" s="106" t="str">
        <f t="shared" si="339"/>
        <v/>
      </c>
      <c r="BC210" s="106" t="str">
        <f t="shared" si="340"/>
        <v/>
      </c>
      <c r="BD210" s="180" t="str">
        <f>IF(OR(P210="",BA210=""),"",IF(BB210="",MAX($BA$4:$BA$503)-BA210+1-COUNTIF($BA$4:BA210,BA210)/1000,INDEX($BD$4:$BD$503,BC210,1)-COUNTIF($BA$4:BA210,BA210)/1000000))</f>
        <v/>
      </c>
      <c r="BE210" s="181" t="str">
        <f t="shared" si="341"/>
        <v/>
      </c>
      <c r="BF210" s="181" t="str">
        <f>IFERROR(IF(BB210="",BD210-BE210*100,INDEX($BF$4:$BF$503,BC210,1)-COUNTIF($BA$4:BA210,BA210)/1000000),"")</f>
        <v/>
      </c>
      <c r="BG210" s="179" t="str">
        <f t="shared" si="342"/>
        <v/>
      </c>
      <c r="BI210" s="120" t="str">
        <f t="shared" si="348"/>
        <v/>
      </c>
      <c r="BJ210" s="121" t="str">
        <f t="shared" si="349"/>
        <v/>
      </c>
      <c r="BK210" s="122" t="str">
        <f t="shared" si="350"/>
        <v/>
      </c>
      <c r="BL210" s="122" t="str">
        <f t="shared" si="351"/>
        <v/>
      </c>
      <c r="BM210" s="122" t="str">
        <f t="shared" si="352"/>
        <v/>
      </c>
      <c r="BN210" s="122" t="str">
        <f t="shared" si="353"/>
        <v/>
      </c>
      <c r="BO210" s="122" t="str">
        <f t="shared" si="354"/>
        <v/>
      </c>
      <c r="BP210" s="123" t="str">
        <f t="shared" si="355"/>
        <v/>
      </c>
      <c r="BQ210" s="122" t="str">
        <f t="shared" si="356"/>
        <v/>
      </c>
      <c r="BR210" s="123" t="str">
        <f t="shared" si="357"/>
        <v/>
      </c>
      <c r="BS210" s="123" t="str">
        <f t="shared" si="358"/>
        <v/>
      </c>
      <c r="BU210" s="198" t="str">
        <f t="shared" si="343"/>
        <v>xxx</v>
      </c>
      <c r="BV210" s="193"/>
      <c r="BW210" s="193"/>
      <c r="BX210" s="193"/>
      <c r="BY210" s="193"/>
      <c r="BZ210" s="193"/>
      <c r="CA210" s="193"/>
      <c r="CB210" s="193"/>
      <c r="CC210" s="194"/>
      <c r="CD210" s="194"/>
      <c r="CE210" s="193"/>
      <c r="CF210" s="201">
        <f>IFERROR(IF(ISNUMBER(BV210), IF(ISNUMBER(MATCH(BV210,$BV$4:BV209,0)),INDEX($CF$4:CF209, MATCH(BV210,$BV$4:BV209,0),1),IF(AND(BR210="",INDEX($BR$4:$BR$503,BV210,1)=""),
IF(INDEX($BL$4:$BL$503,BV210,1)="",0,IFERROR(IF(INDEX($BR$4:$BR$503,BW210,1)="es",COUNTIF($BV$4:$BV$503,BW210),0),0)+IF(ISNUMBER(BV210),SUMIFS($CH$4:$CH$503,$BV$4:$BV$503,"&lt;&gt;"&amp;BV210,$BW$4:$BW$503,BV210),0)),0)),0),0)</f>
        <v>0</v>
      </c>
      <c r="CG210" s="193"/>
      <c r="CH210" s="193"/>
      <c r="CI210" s="193"/>
      <c r="CJ210" s="193"/>
      <c r="CK210" s="201">
        <f t="shared" si="302"/>
        <v>1</v>
      </c>
      <c r="CL210" s="193"/>
      <c r="CM210" s="193"/>
      <c r="CN210" s="193"/>
      <c r="CO210" s="193"/>
      <c r="CP210" s="193"/>
      <c r="CQ210" s="193"/>
      <c r="CR210" s="193"/>
      <c r="CT210" s="193"/>
      <c r="CU210" s="193"/>
      <c r="CV210" s="193"/>
      <c r="CW210" s="208"/>
      <c r="CX210" s="208"/>
      <c r="CY210" s="208"/>
      <c r="CZ210" s="208"/>
      <c r="DA210" s="193"/>
      <c r="DC210" s="133" t="str">
        <f>IF(MAX($DC$3:DC209)&lt;$I$2,MAX($DC$3:DC209)+1,"")</f>
        <v/>
      </c>
      <c r="DD210" s="131" t="str">
        <f t="shared" si="344"/>
        <v/>
      </c>
      <c r="DE210" s="131" t="str">
        <f t="shared" si="345"/>
        <v/>
      </c>
      <c r="DF210" s="134" t="str">
        <f t="shared" si="346"/>
        <v/>
      </c>
      <c r="DG210" s="132" t="str">
        <f t="shared" si="347"/>
        <v/>
      </c>
      <c r="DL210" s="107" t="str">
        <f>IF(DM210&lt;&gt;"",MAX($DL$3:DL209)+1,"")</f>
        <v/>
      </c>
      <c r="DM210" s="107" t="str">
        <f>IF(OR(INDEX(Photos!$B$3:$B$502,ROW(DM210)-ROW($DM$3),1)="", ISNUMBER(MATCH(INDEX(Photos!$B$3:$B$502,ROW(DM210)-ROW($DM$3),1),$BJ$4:$BJ$503,0))),"",INDEX(Photos!$B$3:$B$502,ROW(DM210)-ROW($DM$3),1) )</f>
        <v/>
      </c>
      <c r="DN210" s="107" t="str">
        <f t="shared" si="300"/>
        <v/>
      </c>
      <c r="DS210" s="112"/>
      <c r="DT210" s="112"/>
      <c r="DU210" s="111"/>
      <c r="DV210" s="111"/>
      <c r="DW210" s="145"/>
      <c r="DX210" s="111"/>
      <c r="DY210" s="111"/>
      <c r="DZ210" s="111"/>
      <c r="EA210" s="111"/>
      <c r="EB210" s="111"/>
    </row>
    <row r="211" spans="2:132" x14ac:dyDescent="0.25">
      <c r="B211" s="117" t="str">
        <f>IF(P211&lt;&gt;"",MAX(B$3:$B210)+1,"")</f>
        <v/>
      </c>
      <c r="C211" s="141" t="str">
        <f>IF(D211&lt;&gt;"",MAX(C$3:$C210)+1,"")</f>
        <v/>
      </c>
      <c r="D211" s="115" t="str">
        <f>IF(LEN(Q211)&gt;1,IF(ISNUMBER(MATCH(Q211&amp;" ─ "&amp;P211, $D$2:D210,0)),"",P211&amp;" ─ "&amp;Q211),"")</f>
        <v/>
      </c>
      <c r="E211" s="117" t="str">
        <f>IF(F211&lt;&gt;"",MAX($E$3:E210)+1,"")</f>
        <v/>
      </c>
      <c r="F211" s="116" t="str">
        <f>IF(LEN(T211)&gt;1,IF(ISNUMBER(MATCH(T211&amp;" ─ "&amp;P211, $F$2:F210,0)),"",P211&amp;" ─ "&amp;T211),"")</f>
        <v/>
      </c>
      <c r="G211" s="93">
        <v>208</v>
      </c>
      <c r="H211" s="118" t="str">
        <f t="shared" si="299"/>
        <v/>
      </c>
      <c r="I211" s="119" t="str">
        <f>IF(ISNUMBER(SEARCH("─",H211,1)),MAX($I$3:I210)+1,"")</f>
        <v/>
      </c>
      <c r="M211" s="192" t="str">
        <f t="shared" si="303"/>
        <v/>
      </c>
      <c r="N211" s="142" t="str">
        <f t="shared" si="304"/>
        <v/>
      </c>
      <c r="O211" s="102" t="str">
        <f>IF(P211="","",MAX($O$3:O210)+1)</f>
        <v/>
      </c>
      <c r="P211" s="103" t="str">
        <f>IF(LEN(INDEX(Dashboard!B$6:B$505,ROW(P211)-ROW(P$3),1))&lt;=1,"",TRIM(INDEX(Dashboard!B$6:B$505,ROW(P211)-ROW(P$3),1)))</f>
        <v/>
      </c>
      <c r="Q211" s="104" t="str">
        <f t="shared" si="305"/>
        <v/>
      </c>
      <c r="R211" s="104" t="str">
        <f>IF(LEN(INDEX(Dashboard!D$6:D$505,ROW(R211)-ROW(R$3),1))&lt;=1,"",INDEX(Dashboard!D$6:D$505,ROW(R211)-ROW(R$3),1))</f>
        <v/>
      </c>
      <c r="S211" s="104" t="str">
        <f>IF(LEN(INDEX(Dashboard!E$6:E$505,ROW(S211)-ROW(S$3),1))&lt;=1,"",INDEX(Dashboard!E$6:E$505,ROW(S211)-ROW(S$3),1))</f>
        <v/>
      </c>
      <c r="T211" s="104" t="str">
        <f t="shared" si="306"/>
        <v/>
      </c>
      <c r="U211" s="104" t="str">
        <f t="shared" si="307"/>
        <v/>
      </c>
      <c r="V211" s="104" t="str">
        <f t="shared" si="308"/>
        <v/>
      </c>
      <c r="W211" s="106" t="str">
        <f t="shared" si="301"/>
        <v/>
      </c>
      <c r="X211" s="106" t="str">
        <f t="shared" si="309"/>
        <v/>
      </c>
      <c r="Y211" s="106" t="str">
        <f t="shared" si="310"/>
        <v/>
      </c>
      <c r="Z211" s="106" t="str">
        <f t="shared" si="311"/>
        <v/>
      </c>
      <c r="AA211" s="106" t="str">
        <f t="shared" si="312"/>
        <v/>
      </c>
      <c r="AB211" s="106" t="str">
        <f t="shared" si="313"/>
        <v/>
      </c>
      <c r="AC211" s="106" t="str">
        <f t="shared" si="314"/>
        <v/>
      </c>
      <c r="AD211" s="106" t="str">
        <f t="shared" si="315"/>
        <v/>
      </c>
      <c r="AE211" s="106" t="str">
        <f t="shared" si="316"/>
        <v/>
      </c>
      <c r="AF211" s="106" t="str">
        <f t="shared" si="317"/>
        <v/>
      </c>
      <c r="AG211" s="106" t="str">
        <f t="shared" si="318"/>
        <v/>
      </c>
      <c r="AH211" s="106" t="str">
        <f t="shared" si="319"/>
        <v/>
      </c>
      <c r="AI211" s="106" t="str">
        <f t="shared" si="320"/>
        <v/>
      </c>
      <c r="AJ211" s="106" t="str">
        <f t="shared" si="321"/>
        <v/>
      </c>
      <c r="AK211" s="106" t="str">
        <f t="shared" si="322"/>
        <v/>
      </c>
      <c r="AL211" s="106" t="str">
        <f t="shared" si="323"/>
        <v/>
      </c>
      <c r="AM211" s="106" t="str">
        <f t="shared" si="324"/>
        <v/>
      </c>
      <c r="AN211" s="106" t="str">
        <f t="shared" si="325"/>
        <v/>
      </c>
      <c r="AO211" s="106" t="str">
        <f t="shared" si="326"/>
        <v/>
      </c>
      <c r="AP211" s="106" t="str">
        <f t="shared" si="327"/>
        <v/>
      </c>
      <c r="AQ211" s="106" t="str">
        <f t="shared" si="328"/>
        <v/>
      </c>
      <c r="AR211" s="106" t="str">
        <f t="shared" si="329"/>
        <v/>
      </c>
      <c r="AS211" s="106" t="str">
        <f t="shared" si="330"/>
        <v/>
      </c>
      <c r="AT211" s="106" t="str">
        <f t="shared" si="331"/>
        <v/>
      </c>
      <c r="AU211" s="106" t="str">
        <f t="shared" si="332"/>
        <v/>
      </c>
      <c r="AV211" s="106" t="str">
        <f t="shared" si="333"/>
        <v/>
      </c>
      <c r="AW211" s="106" t="str">
        <f t="shared" si="334"/>
        <v/>
      </c>
      <c r="AX211" s="106" t="str">
        <f t="shared" si="335"/>
        <v/>
      </c>
      <c r="AY211" s="106" t="str">
        <f t="shared" si="336"/>
        <v/>
      </c>
      <c r="AZ211" s="106" t="str">
        <f t="shared" si="337"/>
        <v/>
      </c>
      <c r="BA211" s="106" t="str">
        <f t="shared" si="338"/>
        <v/>
      </c>
      <c r="BB211" s="106" t="str">
        <f t="shared" si="339"/>
        <v/>
      </c>
      <c r="BC211" s="106" t="str">
        <f t="shared" si="340"/>
        <v/>
      </c>
      <c r="BD211" s="180" t="str">
        <f>IF(OR(P211="",BA211=""),"",IF(BB211="",MAX($BA$4:$BA$503)-BA211+1-COUNTIF($BA$4:BA211,BA211)/1000,INDEX($BD$4:$BD$503,BC211,1)-COUNTIF($BA$4:BA211,BA211)/1000000))</f>
        <v/>
      </c>
      <c r="BE211" s="181" t="str">
        <f t="shared" si="341"/>
        <v/>
      </c>
      <c r="BF211" s="181" t="str">
        <f>IFERROR(IF(BB211="",BD211-BE211*100,INDEX($BF$4:$BF$503,BC211,1)-COUNTIF($BA$4:BA211,BA211)/1000000),"")</f>
        <v/>
      </c>
      <c r="BG211" s="179" t="str">
        <f t="shared" si="342"/>
        <v/>
      </c>
      <c r="BI211" s="120" t="str">
        <f t="shared" si="348"/>
        <v/>
      </c>
      <c r="BJ211" s="121" t="str">
        <f t="shared" si="349"/>
        <v/>
      </c>
      <c r="BK211" s="122" t="str">
        <f t="shared" si="350"/>
        <v/>
      </c>
      <c r="BL211" s="122" t="str">
        <f t="shared" si="351"/>
        <v/>
      </c>
      <c r="BM211" s="122" t="str">
        <f t="shared" si="352"/>
        <v/>
      </c>
      <c r="BN211" s="122" t="str">
        <f t="shared" si="353"/>
        <v/>
      </c>
      <c r="BO211" s="122" t="str">
        <f t="shared" si="354"/>
        <v/>
      </c>
      <c r="BP211" s="123" t="str">
        <f t="shared" si="355"/>
        <v/>
      </c>
      <c r="BQ211" s="122" t="str">
        <f t="shared" si="356"/>
        <v/>
      </c>
      <c r="BR211" s="123" t="str">
        <f t="shared" si="357"/>
        <v/>
      </c>
      <c r="BS211" s="123" t="str">
        <f t="shared" si="358"/>
        <v/>
      </c>
      <c r="BU211" s="198" t="str">
        <f t="shared" si="343"/>
        <v>xxx</v>
      </c>
      <c r="BV211" s="193"/>
      <c r="BW211" s="193"/>
      <c r="BX211" s="193"/>
      <c r="BY211" s="193"/>
      <c r="BZ211" s="193"/>
      <c r="CA211" s="193"/>
      <c r="CB211" s="193"/>
      <c r="CC211" s="194"/>
      <c r="CD211" s="194"/>
      <c r="CE211" s="193"/>
      <c r="CF211" s="201">
        <f>IFERROR(IF(ISNUMBER(BV211), IF(ISNUMBER(MATCH(BV211,$BV$4:BV210,0)),INDEX($CF$4:CF210, MATCH(BV211,$BV$4:BV210,0),1),IF(AND(BR211="",INDEX($BR$4:$BR$503,BV211,1)=""),
IF(INDEX($BL$4:$BL$503,BV211,1)="",0,IFERROR(IF(INDEX($BR$4:$BR$503,BW211,1)="es",COUNTIF($BV$4:$BV$503,BW211),0),0)+IF(ISNUMBER(BV211),SUMIFS($CH$4:$CH$503,$BV$4:$BV$503,"&lt;&gt;"&amp;BV211,$BW$4:$BW$503,BV211),0)),0)),0),0)</f>
        <v>0</v>
      </c>
      <c r="CG211" s="193"/>
      <c r="CH211" s="193"/>
      <c r="CI211" s="193"/>
      <c r="CJ211" s="193"/>
      <c r="CK211" s="201">
        <f t="shared" si="302"/>
        <v>1</v>
      </c>
      <c r="CL211" s="193"/>
      <c r="CM211" s="193"/>
      <c r="CN211" s="193"/>
      <c r="CO211" s="193"/>
      <c r="CP211" s="193"/>
      <c r="CQ211" s="193"/>
      <c r="CR211" s="193"/>
      <c r="CT211" s="193"/>
      <c r="CU211" s="193"/>
      <c r="CV211" s="193"/>
      <c r="CW211" s="208"/>
      <c r="CX211" s="208"/>
      <c r="CY211" s="208"/>
      <c r="CZ211" s="208"/>
      <c r="DA211" s="193"/>
      <c r="DC211" s="133" t="str">
        <f>IF(MAX($DC$3:DC210)&lt;$I$2,MAX($DC$3:DC210)+1,"")</f>
        <v/>
      </c>
      <c r="DD211" s="131" t="str">
        <f t="shared" si="344"/>
        <v/>
      </c>
      <c r="DE211" s="131" t="str">
        <f t="shared" si="345"/>
        <v/>
      </c>
      <c r="DF211" s="134" t="str">
        <f t="shared" si="346"/>
        <v/>
      </c>
      <c r="DG211" s="132" t="str">
        <f t="shared" si="347"/>
        <v/>
      </c>
      <c r="DL211" s="107" t="str">
        <f>IF(DM211&lt;&gt;"",MAX($DL$3:DL210)+1,"")</f>
        <v/>
      </c>
      <c r="DM211" s="107" t="str">
        <f>IF(OR(INDEX(Photos!$B$3:$B$502,ROW(DM211)-ROW($DM$3),1)="", ISNUMBER(MATCH(INDEX(Photos!$B$3:$B$502,ROW(DM211)-ROW($DM$3),1),$BJ$4:$BJ$503,0))),"",INDEX(Photos!$B$3:$B$502,ROW(DM211)-ROW($DM$3),1) )</f>
        <v/>
      </c>
      <c r="DN211" s="107" t="str">
        <f t="shared" si="300"/>
        <v/>
      </c>
      <c r="DS211" s="112"/>
      <c r="DT211" s="112"/>
      <c r="DU211" s="111"/>
      <c r="DV211" s="111"/>
      <c r="DW211" s="145"/>
      <c r="DX211" s="111"/>
      <c r="DY211" s="111"/>
      <c r="DZ211" s="111"/>
      <c r="EA211" s="111"/>
      <c r="EB211" s="111"/>
    </row>
    <row r="212" spans="2:132" x14ac:dyDescent="0.25">
      <c r="B212" s="117" t="str">
        <f>IF(P212&lt;&gt;"",MAX(B$3:$B211)+1,"")</f>
        <v/>
      </c>
      <c r="C212" s="141" t="str">
        <f>IF(D212&lt;&gt;"",MAX(C$3:$C211)+1,"")</f>
        <v/>
      </c>
      <c r="D212" s="115" t="str">
        <f>IF(LEN(Q212)&gt;1,IF(ISNUMBER(MATCH(Q212&amp;" ─ "&amp;P212, $D$2:D211,0)),"",P212&amp;" ─ "&amp;Q212),"")</f>
        <v/>
      </c>
      <c r="E212" s="117" t="str">
        <f>IF(F212&lt;&gt;"",MAX($E$3:E211)+1,"")</f>
        <v/>
      </c>
      <c r="F212" s="116" t="str">
        <f>IF(LEN(T212)&gt;1,IF(ISNUMBER(MATCH(T212&amp;" ─ "&amp;P212, $F$2:F211,0)),"",P212&amp;" ─ "&amp;T212),"")</f>
        <v/>
      </c>
      <c r="G212" s="93">
        <v>209</v>
      </c>
      <c r="H212" s="118" t="str">
        <f t="shared" si="299"/>
        <v/>
      </c>
      <c r="I212" s="119" t="str">
        <f>IF(ISNUMBER(SEARCH("─",H212,1)),MAX($I$3:I211)+1,"")</f>
        <v/>
      </c>
      <c r="M212" s="192" t="str">
        <f t="shared" si="303"/>
        <v/>
      </c>
      <c r="N212" s="142" t="str">
        <f t="shared" si="304"/>
        <v/>
      </c>
      <c r="O212" s="102" t="str">
        <f>IF(P212="","",MAX($O$3:O211)+1)</f>
        <v/>
      </c>
      <c r="P212" s="103" t="str">
        <f>IF(LEN(INDEX(Dashboard!B$6:B$505,ROW(P212)-ROW(P$3),1))&lt;=1,"",TRIM(INDEX(Dashboard!B$6:B$505,ROW(P212)-ROW(P$3),1)))</f>
        <v/>
      </c>
      <c r="Q212" s="104" t="str">
        <f t="shared" si="305"/>
        <v/>
      </c>
      <c r="R212" s="104" t="str">
        <f>IF(LEN(INDEX(Dashboard!D$6:D$505,ROW(R212)-ROW(R$3),1))&lt;=1,"",INDEX(Dashboard!D$6:D$505,ROW(R212)-ROW(R$3),1))</f>
        <v/>
      </c>
      <c r="S212" s="104" t="str">
        <f>IF(LEN(INDEX(Dashboard!E$6:E$505,ROW(S212)-ROW(S$3),1))&lt;=1,"",INDEX(Dashboard!E$6:E$505,ROW(S212)-ROW(S$3),1))</f>
        <v/>
      </c>
      <c r="T212" s="104" t="str">
        <f t="shared" si="306"/>
        <v/>
      </c>
      <c r="U212" s="104" t="str">
        <f t="shared" si="307"/>
        <v/>
      </c>
      <c r="V212" s="104" t="str">
        <f t="shared" si="308"/>
        <v/>
      </c>
      <c r="W212" s="106" t="str">
        <f t="shared" si="301"/>
        <v/>
      </c>
      <c r="X212" s="106" t="str">
        <f t="shared" si="309"/>
        <v/>
      </c>
      <c r="Y212" s="106" t="str">
        <f t="shared" si="310"/>
        <v/>
      </c>
      <c r="Z212" s="106" t="str">
        <f t="shared" si="311"/>
        <v/>
      </c>
      <c r="AA212" s="106" t="str">
        <f t="shared" si="312"/>
        <v/>
      </c>
      <c r="AB212" s="106" t="str">
        <f t="shared" si="313"/>
        <v/>
      </c>
      <c r="AC212" s="106" t="str">
        <f t="shared" si="314"/>
        <v/>
      </c>
      <c r="AD212" s="106" t="str">
        <f t="shared" si="315"/>
        <v/>
      </c>
      <c r="AE212" s="106" t="str">
        <f t="shared" si="316"/>
        <v/>
      </c>
      <c r="AF212" s="106" t="str">
        <f t="shared" si="317"/>
        <v/>
      </c>
      <c r="AG212" s="106" t="str">
        <f t="shared" si="318"/>
        <v/>
      </c>
      <c r="AH212" s="106" t="str">
        <f t="shared" si="319"/>
        <v/>
      </c>
      <c r="AI212" s="106" t="str">
        <f t="shared" si="320"/>
        <v/>
      </c>
      <c r="AJ212" s="106" t="str">
        <f t="shared" si="321"/>
        <v/>
      </c>
      <c r="AK212" s="106" t="str">
        <f t="shared" si="322"/>
        <v/>
      </c>
      <c r="AL212" s="106" t="str">
        <f t="shared" si="323"/>
        <v/>
      </c>
      <c r="AM212" s="106" t="str">
        <f t="shared" si="324"/>
        <v/>
      </c>
      <c r="AN212" s="106" t="str">
        <f t="shared" si="325"/>
        <v/>
      </c>
      <c r="AO212" s="106" t="str">
        <f t="shared" si="326"/>
        <v/>
      </c>
      <c r="AP212" s="106" t="str">
        <f t="shared" si="327"/>
        <v/>
      </c>
      <c r="AQ212" s="106" t="str">
        <f t="shared" si="328"/>
        <v/>
      </c>
      <c r="AR212" s="106" t="str">
        <f t="shared" si="329"/>
        <v/>
      </c>
      <c r="AS212" s="106" t="str">
        <f t="shared" si="330"/>
        <v/>
      </c>
      <c r="AT212" s="106" t="str">
        <f t="shared" si="331"/>
        <v/>
      </c>
      <c r="AU212" s="106" t="str">
        <f t="shared" si="332"/>
        <v/>
      </c>
      <c r="AV212" s="106" t="str">
        <f t="shared" si="333"/>
        <v/>
      </c>
      <c r="AW212" s="106" t="str">
        <f t="shared" si="334"/>
        <v/>
      </c>
      <c r="AX212" s="106" t="str">
        <f t="shared" si="335"/>
        <v/>
      </c>
      <c r="AY212" s="106" t="str">
        <f t="shared" si="336"/>
        <v/>
      </c>
      <c r="AZ212" s="106" t="str">
        <f t="shared" si="337"/>
        <v/>
      </c>
      <c r="BA212" s="106" t="str">
        <f t="shared" si="338"/>
        <v/>
      </c>
      <c r="BB212" s="106" t="str">
        <f t="shared" si="339"/>
        <v/>
      </c>
      <c r="BC212" s="106" t="str">
        <f t="shared" si="340"/>
        <v/>
      </c>
      <c r="BD212" s="180" t="str">
        <f>IF(OR(P212="",BA212=""),"",IF(BB212="",MAX($BA$4:$BA$503)-BA212+1-COUNTIF($BA$4:BA212,BA212)/1000,INDEX($BD$4:$BD$503,BC212,1)-COUNTIF($BA$4:BA212,BA212)/1000000))</f>
        <v/>
      </c>
      <c r="BE212" s="181" t="str">
        <f t="shared" si="341"/>
        <v/>
      </c>
      <c r="BF212" s="181" t="str">
        <f>IFERROR(IF(BB212="",BD212-BE212*100,INDEX($BF$4:$BF$503,BC212,1)-COUNTIF($BA$4:BA212,BA212)/1000000),"")</f>
        <v/>
      </c>
      <c r="BG212" s="179" t="str">
        <f t="shared" si="342"/>
        <v/>
      </c>
      <c r="BI212" s="120" t="str">
        <f t="shared" si="348"/>
        <v/>
      </c>
      <c r="BJ212" s="121" t="str">
        <f t="shared" si="349"/>
        <v/>
      </c>
      <c r="BK212" s="122" t="str">
        <f t="shared" si="350"/>
        <v/>
      </c>
      <c r="BL212" s="122" t="str">
        <f t="shared" si="351"/>
        <v/>
      </c>
      <c r="BM212" s="122" t="str">
        <f t="shared" si="352"/>
        <v/>
      </c>
      <c r="BN212" s="122" t="str">
        <f t="shared" si="353"/>
        <v/>
      </c>
      <c r="BO212" s="122" t="str">
        <f t="shared" si="354"/>
        <v/>
      </c>
      <c r="BP212" s="123" t="str">
        <f t="shared" si="355"/>
        <v/>
      </c>
      <c r="BQ212" s="122" t="str">
        <f t="shared" si="356"/>
        <v/>
      </c>
      <c r="BR212" s="123" t="str">
        <f t="shared" si="357"/>
        <v/>
      </c>
      <c r="BS212" s="123" t="str">
        <f t="shared" si="358"/>
        <v/>
      </c>
      <c r="BU212" s="198" t="str">
        <f t="shared" si="343"/>
        <v>xxx</v>
      </c>
      <c r="BV212" s="193"/>
      <c r="BW212" s="193"/>
      <c r="BX212" s="193"/>
      <c r="BY212" s="193"/>
      <c r="BZ212" s="193"/>
      <c r="CA212" s="193"/>
      <c r="CB212" s="193"/>
      <c r="CC212" s="194"/>
      <c r="CD212" s="194"/>
      <c r="CE212" s="193"/>
      <c r="CF212" s="201">
        <f>IFERROR(IF(ISNUMBER(BV212), IF(ISNUMBER(MATCH(BV212,$BV$4:BV211,0)),INDEX($CF$4:CF211, MATCH(BV212,$BV$4:BV211,0),1),IF(AND(BR212="",INDEX($BR$4:$BR$503,BV212,1)=""),
IF(INDEX($BL$4:$BL$503,BV212,1)="",0,IFERROR(IF(INDEX($BR$4:$BR$503,BW212,1)="es",COUNTIF($BV$4:$BV$503,BW212),0),0)+IF(ISNUMBER(BV212),SUMIFS($CH$4:$CH$503,$BV$4:$BV$503,"&lt;&gt;"&amp;BV212,$BW$4:$BW$503,BV212),0)),0)),0),0)</f>
        <v>0</v>
      </c>
      <c r="CG212" s="193"/>
      <c r="CH212" s="193"/>
      <c r="CI212" s="193"/>
      <c r="CJ212" s="193"/>
      <c r="CK212" s="201">
        <f t="shared" si="302"/>
        <v>1</v>
      </c>
      <c r="CL212" s="193"/>
      <c r="CM212" s="193"/>
      <c r="CN212" s="193"/>
      <c r="CO212" s="193"/>
      <c r="CP212" s="193"/>
      <c r="CQ212" s="193"/>
      <c r="CR212" s="193"/>
      <c r="CT212" s="193"/>
      <c r="CU212" s="193"/>
      <c r="CV212" s="193"/>
      <c r="CW212" s="208"/>
      <c r="CX212" s="208"/>
      <c r="CY212" s="208"/>
      <c r="CZ212" s="208"/>
      <c r="DA212" s="193"/>
      <c r="DC212" s="133" t="str">
        <f>IF(MAX($DC$3:DC211)&lt;$I$2,MAX($DC$3:DC211)+1,"")</f>
        <v/>
      </c>
      <c r="DD212" s="131" t="str">
        <f t="shared" si="344"/>
        <v/>
      </c>
      <c r="DE212" s="131" t="str">
        <f t="shared" si="345"/>
        <v/>
      </c>
      <c r="DF212" s="134" t="str">
        <f t="shared" si="346"/>
        <v/>
      </c>
      <c r="DG212" s="132" t="str">
        <f t="shared" si="347"/>
        <v/>
      </c>
      <c r="DL212" s="107" t="str">
        <f>IF(DM212&lt;&gt;"",MAX($DL$3:DL211)+1,"")</f>
        <v/>
      </c>
      <c r="DM212" s="107" t="str">
        <f>IF(OR(INDEX(Photos!$B$3:$B$502,ROW(DM212)-ROW($DM$3),1)="", ISNUMBER(MATCH(INDEX(Photos!$B$3:$B$502,ROW(DM212)-ROW($DM$3),1),$BJ$4:$BJ$503,0))),"",INDEX(Photos!$B$3:$B$502,ROW(DM212)-ROW($DM$3),1) )</f>
        <v/>
      </c>
      <c r="DN212" s="107" t="str">
        <f t="shared" si="300"/>
        <v/>
      </c>
      <c r="DS212" s="112"/>
      <c r="DT212" s="112"/>
      <c r="DU212" s="111"/>
      <c r="DV212" s="111"/>
      <c r="DW212" s="145"/>
      <c r="DX212" s="111"/>
      <c r="DY212" s="111"/>
      <c r="DZ212" s="111"/>
      <c r="EA212" s="111"/>
      <c r="EB212" s="111"/>
    </row>
    <row r="213" spans="2:132" x14ac:dyDescent="0.25">
      <c r="B213" s="117" t="str">
        <f>IF(P213&lt;&gt;"",MAX(B$3:$B212)+1,"")</f>
        <v/>
      </c>
      <c r="C213" s="141" t="str">
        <f>IF(D213&lt;&gt;"",MAX(C$3:$C212)+1,"")</f>
        <v/>
      </c>
      <c r="D213" s="115" t="str">
        <f>IF(LEN(Q213)&gt;1,IF(ISNUMBER(MATCH(Q213&amp;" ─ "&amp;P213, $D$2:D212,0)),"",P213&amp;" ─ "&amp;Q213),"")</f>
        <v/>
      </c>
      <c r="E213" s="117" t="str">
        <f>IF(F213&lt;&gt;"",MAX($E$3:E212)+1,"")</f>
        <v/>
      </c>
      <c r="F213" s="116" t="str">
        <f>IF(LEN(T213)&gt;1,IF(ISNUMBER(MATCH(T213&amp;" ─ "&amp;P213, $F$2:F212,0)),"",P213&amp;" ─ "&amp;T213),"")</f>
        <v/>
      </c>
      <c r="G213" s="93">
        <v>210</v>
      </c>
      <c r="H213" s="118" t="str">
        <f t="shared" si="299"/>
        <v/>
      </c>
      <c r="I213" s="119" t="str">
        <f>IF(ISNUMBER(SEARCH("─",H213,1)),MAX($I$3:I212)+1,"")</f>
        <v/>
      </c>
      <c r="M213" s="192" t="str">
        <f t="shared" si="303"/>
        <v/>
      </c>
      <c r="N213" s="142" t="str">
        <f t="shared" si="304"/>
        <v/>
      </c>
      <c r="O213" s="102" t="str">
        <f>IF(P213="","",MAX($O$3:O212)+1)</f>
        <v/>
      </c>
      <c r="P213" s="103" t="str">
        <f>IF(LEN(INDEX(Dashboard!B$6:B$505,ROW(P213)-ROW(P$3),1))&lt;=1,"",TRIM(INDEX(Dashboard!B$6:B$505,ROW(P213)-ROW(P$3),1)))</f>
        <v/>
      </c>
      <c r="Q213" s="104" t="str">
        <f t="shared" si="305"/>
        <v/>
      </c>
      <c r="R213" s="104" t="str">
        <f>IF(LEN(INDEX(Dashboard!D$6:D$505,ROW(R213)-ROW(R$3),1))&lt;=1,"",INDEX(Dashboard!D$6:D$505,ROW(R213)-ROW(R$3),1))</f>
        <v/>
      </c>
      <c r="S213" s="104" t="str">
        <f>IF(LEN(INDEX(Dashboard!E$6:E$505,ROW(S213)-ROW(S$3),1))&lt;=1,"",INDEX(Dashboard!E$6:E$505,ROW(S213)-ROW(S$3),1))</f>
        <v/>
      </c>
      <c r="T213" s="104" t="str">
        <f t="shared" si="306"/>
        <v/>
      </c>
      <c r="U213" s="104" t="str">
        <f t="shared" si="307"/>
        <v/>
      </c>
      <c r="V213" s="104" t="str">
        <f t="shared" si="308"/>
        <v/>
      </c>
      <c r="W213" s="106" t="str">
        <f t="shared" si="301"/>
        <v/>
      </c>
      <c r="X213" s="106" t="str">
        <f t="shared" si="309"/>
        <v/>
      </c>
      <c r="Y213" s="106" t="str">
        <f t="shared" si="310"/>
        <v/>
      </c>
      <c r="Z213" s="106" t="str">
        <f t="shared" si="311"/>
        <v/>
      </c>
      <c r="AA213" s="106" t="str">
        <f t="shared" si="312"/>
        <v/>
      </c>
      <c r="AB213" s="106" t="str">
        <f t="shared" si="313"/>
        <v/>
      </c>
      <c r="AC213" s="106" t="str">
        <f t="shared" si="314"/>
        <v/>
      </c>
      <c r="AD213" s="106" t="str">
        <f t="shared" si="315"/>
        <v/>
      </c>
      <c r="AE213" s="106" t="str">
        <f t="shared" si="316"/>
        <v/>
      </c>
      <c r="AF213" s="106" t="str">
        <f t="shared" si="317"/>
        <v/>
      </c>
      <c r="AG213" s="106" t="str">
        <f t="shared" si="318"/>
        <v/>
      </c>
      <c r="AH213" s="106" t="str">
        <f t="shared" si="319"/>
        <v/>
      </c>
      <c r="AI213" s="106" t="str">
        <f t="shared" si="320"/>
        <v/>
      </c>
      <c r="AJ213" s="106" t="str">
        <f t="shared" si="321"/>
        <v/>
      </c>
      <c r="AK213" s="106" t="str">
        <f t="shared" si="322"/>
        <v/>
      </c>
      <c r="AL213" s="106" t="str">
        <f t="shared" si="323"/>
        <v/>
      </c>
      <c r="AM213" s="106" t="str">
        <f t="shared" si="324"/>
        <v/>
      </c>
      <c r="AN213" s="106" t="str">
        <f t="shared" si="325"/>
        <v/>
      </c>
      <c r="AO213" s="106" t="str">
        <f t="shared" si="326"/>
        <v/>
      </c>
      <c r="AP213" s="106" t="str">
        <f t="shared" si="327"/>
        <v/>
      </c>
      <c r="AQ213" s="106" t="str">
        <f t="shared" si="328"/>
        <v/>
      </c>
      <c r="AR213" s="106" t="str">
        <f t="shared" si="329"/>
        <v/>
      </c>
      <c r="AS213" s="106" t="str">
        <f t="shared" si="330"/>
        <v/>
      </c>
      <c r="AT213" s="106" t="str">
        <f t="shared" si="331"/>
        <v/>
      </c>
      <c r="AU213" s="106" t="str">
        <f t="shared" si="332"/>
        <v/>
      </c>
      <c r="AV213" s="106" t="str">
        <f t="shared" si="333"/>
        <v/>
      </c>
      <c r="AW213" s="106" t="str">
        <f t="shared" si="334"/>
        <v/>
      </c>
      <c r="AX213" s="106" t="str">
        <f t="shared" si="335"/>
        <v/>
      </c>
      <c r="AY213" s="106" t="str">
        <f t="shared" si="336"/>
        <v/>
      </c>
      <c r="AZ213" s="106" t="str">
        <f t="shared" si="337"/>
        <v/>
      </c>
      <c r="BA213" s="106" t="str">
        <f t="shared" si="338"/>
        <v/>
      </c>
      <c r="BB213" s="106" t="str">
        <f t="shared" si="339"/>
        <v/>
      </c>
      <c r="BC213" s="106" t="str">
        <f t="shared" si="340"/>
        <v/>
      </c>
      <c r="BD213" s="180" t="str">
        <f>IF(OR(P213="",BA213=""),"",IF(BB213="",MAX($BA$4:$BA$503)-BA213+1-COUNTIF($BA$4:BA213,BA213)/1000,INDEX($BD$4:$BD$503,BC213,1)-COUNTIF($BA$4:BA213,BA213)/1000000))</f>
        <v/>
      </c>
      <c r="BE213" s="181" t="str">
        <f t="shared" si="341"/>
        <v/>
      </c>
      <c r="BF213" s="181" t="str">
        <f>IFERROR(IF(BB213="",BD213-BE213*100,INDEX($BF$4:$BF$503,BC213,1)-COUNTIF($BA$4:BA213,BA213)/1000000),"")</f>
        <v/>
      </c>
      <c r="BG213" s="179" t="str">
        <f t="shared" si="342"/>
        <v/>
      </c>
      <c r="BI213" s="120" t="str">
        <f t="shared" si="348"/>
        <v/>
      </c>
      <c r="BJ213" s="121" t="str">
        <f t="shared" si="349"/>
        <v/>
      </c>
      <c r="BK213" s="122" t="str">
        <f t="shared" si="350"/>
        <v/>
      </c>
      <c r="BL213" s="122" t="str">
        <f t="shared" si="351"/>
        <v/>
      </c>
      <c r="BM213" s="122" t="str">
        <f t="shared" si="352"/>
        <v/>
      </c>
      <c r="BN213" s="122" t="str">
        <f t="shared" si="353"/>
        <v/>
      </c>
      <c r="BO213" s="122" t="str">
        <f t="shared" si="354"/>
        <v/>
      </c>
      <c r="BP213" s="123" t="str">
        <f t="shared" si="355"/>
        <v/>
      </c>
      <c r="BQ213" s="122" t="str">
        <f t="shared" si="356"/>
        <v/>
      </c>
      <c r="BR213" s="123" t="str">
        <f t="shared" si="357"/>
        <v/>
      </c>
      <c r="BS213" s="123" t="str">
        <f t="shared" si="358"/>
        <v/>
      </c>
      <c r="BU213" s="198" t="str">
        <f t="shared" si="343"/>
        <v>xxx</v>
      </c>
      <c r="BV213" s="193"/>
      <c r="BW213" s="193"/>
      <c r="BX213" s="193"/>
      <c r="BY213" s="193"/>
      <c r="BZ213" s="193"/>
      <c r="CA213" s="193"/>
      <c r="CB213" s="193"/>
      <c r="CC213" s="194"/>
      <c r="CD213" s="194"/>
      <c r="CE213" s="193"/>
      <c r="CF213" s="201">
        <f>IFERROR(IF(ISNUMBER(BV213), IF(ISNUMBER(MATCH(BV213,$BV$4:BV212,0)),INDEX($CF$4:CF212, MATCH(BV213,$BV$4:BV212,0),1),IF(AND(BR213="",INDEX($BR$4:$BR$503,BV213,1)=""),
IF(INDEX($BL$4:$BL$503,BV213,1)="",0,IFERROR(IF(INDEX($BR$4:$BR$503,BW213,1)="es",COUNTIF($BV$4:$BV$503,BW213),0),0)+IF(ISNUMBER(BV213),SUMIFS($CH$4:$CH$503,$BV$4:$BV$503,"&lt;&gt;"&amp;BV213,$BW$4:$BW$503,BV213),0)),0)),0),0)</f>
        <v>0</v>
      </c>
      <c r="CG213" s="193"/>
      <c r="CH213" s="193"/>
      <c r="CI213" s="193"/>
      <c r="CJ213" s="193"/>
      <c r="CK213" s="201">
        <f t="shared" si="302"/>
        <v>1</v>
      </c>
      <c r="CL213" s="193"/>
      <c r="CM213" s="193"/>
      <c r="CN213" s="193"/>
      <c r="CO213" s="193"/>
      <c r="CP213" s="193"/>
      <c r="CQ213" s="193"/>
      <c r="CR213" s="193"/>
      <c r="CT213" s="193"/>
      <c r="CU213" s="193"/>
      <c r="CV213" s="193"/>
      <c r="CW213" s="208"/>
      <c r="CX213" s="208"/>
      <c r="CY213" s="208"/>
      <c r="CZ213" s="208"/>
      <c r="DA213" s="193"/>
      <c r="DC213" s="133" t="str">
        <f>IF(MAX($DC$3:DC212)&lt;$I$2,MAX($DC$3:DC212)+1,"")</f>
        <v/>
      </c>
      <c r="DD213" s="131" t="str">
        <f t="shared" si="344"/>
        <v/>
      </c>
      <c r="DE213" s="131" t="str">
        <f t="shared" si="345"/>
        <v/>
      </c>
      <c r="DF213" s="134" t="str">
        <f t="shared" si="346"/>
        <v/>
      </c>
      <c r="DG213" s="132" t="str">
        <f t="shared" si="347"/>
        <v/>
      </c>
      <c r="DL213" s="107" t="str">
        <f>IF(DM213&lt;&gt;"",MAX($DL$3:DL212)+1,"")</f>
        <v/>
      </c>
      <c r="DM213" s="107" t="str">
        <f>IF(OR(INDEX(Photos!$B$3:$B$502,ROW(DM213)-ROW($DM$3),1)="", ISNUMBER(MATCH(INDEX(Photos!$B$3:$B$502,ROW(DM213)-ROW($DM$3),1),$BJ$4:$BJ$503,0))),"",INDEX(Photos!$B$3:$B$502,ROW(DM213)-ROW($DM$3),1) )</f>
        <v/>
      </c>
      <c r="DN213" s="107" t="str">
        <f t="shared" si="300"/>
        <v/>
      </c>
      <c r="DS213" s="112"/>
      <c r="DT213" s="112"/>
      <c r="DU213" s="111"/>
      <c r="DV213" s="111"/>
      <c r="DW213" s="145"/>
      <c r="DX213" s="111"/>
      <c r="DY213" s="111"/>
      <c r="DZ213" s="111"/>
      <c r="EA213" s="111"/>
      <c r="EB213" s="111"/>
    </row>
    <row r="214" spans="2:132" x14ac:dyDescent="0.25">
      <c r="B214" s="117" t="str">
        <f>IF(P214&lt;&gt;"",MAX(B$3:$B213)+1,"")</f>
        <v/>
      </c>
      <c r="C214" s="141" t="str">
        <f>IF(D214&lt;&gt;"",MAX(C$3:$C213)+1,"")</f>
        <v/>
      </c>
      <c r="D214" s="115" t="str">
        <f>IF(LEN(Q214)&gt;1,IF(ISNUMBER(MATCH(Q214&amp;" ─ "&amp;P214, $D$2:D213,0)),"",P214&amp;" ─ "&amp;Q214),"")</f>
        <v/>
      </c>
      <c r="E214" s="117" t="str">
        <f>IF(F214&lt;&gt;"",MAX($E$3:E213)+1,"")</f>
        <v/>
      </c>
      <c r="F214" s="116" t="str">
        <f>IF(LEN(T214)&gt;1,IF(ISNUMBER(MATCH(T214&amp;" ─ "&amp;P214, $F$2:F213,0)),"",P214&amp;" ─ "&amp;T214),"")</f>
        <v/>
      </c>
      <c r="G214" s="93">
        <v>211</v>
      </c>
      <c r="H214" s="118" t="str">
        <f t="shared" si="299"/>
        <v/>
      </c>
      <c r="I214" s="119" t="str">
        <f>IF(ISNUMBER(SEARCH("─",H214,1)),MAX($I$3:I213)+1,"")</f>
        <v/>
      </c>
      <c r="M214" s="192" t="str">
        <f t="shared" si="303"/>
        <v/>
      </c>
      <c r="N214" s="142" t="str">
        <f t="shared" si="304"/>
        <v/>
      </c>
      <c r="O214" s="102" t="str">
        <f>IF(P214="","",MAX($O$3:O213)+1)</f>
        <v/>
      </c>
      <c r="P214" s="103" t="str">
        <f>IF(LEN(INDEX(Dashboard!B$6:B$505,ROW(P214)-ROW(P$3),1))&lt;=1,"",TRIM(INDEX(Dashboard!B$6:B$505,ROW(P214)-ROW(P$3),1)))</f>
        <v/>
      </c>
      <c r="Q214" s="104" t="str">
        <f t="shared" si="305"/>
        <v/>
      </c>
      <c r="R214" s="104" t="str">
        <f>IF(LEN(INDEX(Dashboard!D$6:D$505,ROW(R214)-ROW(R$3),1))&lt;=1,"",INDEX(Dashboard!D$6:D$505,ROW(R214)-ROW(R$3),1))</f>
        <v/>
      </c>
      <c r="S214" s="104" t="str">
        <f>IF(LEN(INDEX(Dashboard!E$6:E$505,ROW(S214)-ROW(S$3),1))&lt;=1,"",INDEX(Dashboard!E$6:E$505,ROW(S214)-ROW(S$3),1))</f>
        <v/>
      </c>
      <c r="T214" s="104" t="str">
        <f t="shared" si="306"/>
        <v/>
      </c>
      <c r="U214" s="104" t="str">
        <f t="shared" si="307"/>
        <v/>
      </c>
      <c r="V214" s="104" t="str">
        <f t="shared" si="308"/>
        <v/>
      </c>
      <c r="W214" s="106" t="str">
        <f t="shared" si="301"/>
        <v/>
      </c>
      <c r="X214" s="106" t="str">
        <f t="shared" si="309"/>
        <v/>
      </c>
      <c r="Y214" s="106" t="str">
        <f t="shared" si="310"/>
        <v/>
      </c>
      <c r="Z214" s="106" t="str">
        <f t="shared" si="311"/>
        <v/>
      </c>
      <c r="AA214" s="106" t="str">
        <f t="shared" si="312"/>
        <v/>
      </c>
      <c r="AB214" s="106" t="str">
        <f t="shared" si="313"/>
        <v/>
      </c>
      <c r="AC214" s="106" t="str">
        <f t="shared" si="314"/>
        <v/>
      </c>
      <c r="AD214" s="106" t="str">
        <f t="shared" si="315"/>
        <v/>
      </c>
      <c r="AE214" s="106" t="str">
        <f t="shared" si="316"/>
        <v/>
      </c>
      <c r="AF214" s="106" t="str">
        <f t="shared" si="317"/>
        <v/>
      </c>
      <c r="AG214" s="106" t="str">
        <f t="shared" si="318"/>
        <v/>
      </c>
      <c r="AH214" s="106" t="str">
        <f t="shared" si="319"/>
        <v/>
      </c>
      <c r="AI214" s="106" t="str">
        <f t="shared" si="320"/>
        <v/>
      </c>
      <c r="AJ214" s="106" t="str">
        <f t="shared" si="321"/>
        <v/>
      </c>
      <c r="AK214" s="106" t="str">
        <f t="shared" si="322"/>
        <v/>
      </c>
      <c r="AL214" s="106" t="str">
        <f t="shared" si="323"/>
        <v/>
      </c>
      <c r="AM214" s="106" t="str">
        <f t="shared" si="324"/>
        <v/>
      </c>
      <c r="AN214" s="106" t="str">
        <f t="shared" si="325"/>
        <v/>
      </c>
      <c r="AO214" s="106" t="str">
        <f t="shared" si="326"/>
        <v/>
      </c>
      <c r="AP214" s="106" t="str">
        <f t="shared" si="327"/>
        <v/>
      </c>
      <c r="AQ214" s="106" t="str">
        <f t="shared" si="328"/>
        <v/>
      </c>
      <c r="AR214" s="106" t="str">
        <f t="shared" si="329"/>
        <v/>
      </c>
      <c r="AS214" s="106" t="str">
        <f t="shared" si="330"/>
        <v/>
      </c>
      <c r="AT214" s="106" t="str">
        <f t="shared" si="331"/>
        <v/>
      </c>
      <c r="AU214" s="106" t="str">
        <f t="shared" si="332"/>
        <v/>
      </c>
      <c r="AV214" s="106" t="str">
        <f t="shared" si="333"/>
        <v/>
      </c>
      <c r="AW214" s="106" t="str">
        <f t="shared" si="334"/>
        <v/>
      </c>
      <c r="AX214" s="106" t="str">
        <f t="shared" si="335"/>
        <v/>
      </c>
      <c r="AY214" s="106" t="str">
        <f t="shared" si="336"/>
        <v/>
      </c>
      <c r="AZ214" s="106" t="str">
        <f t="shared" si="337"/>
        <v/>
      </c>
      <c r="BA214" s="106" t="str">
        <f t="shared" si="338"/>
        <v/>
      </c>
      <c r="BB214" s="106" t="str">
        <f t="shared" si="339"/>
        <v/>
      </c>
      <c r="BC214" s="106" t="str">
        <f t="shared" si="340"/>
        <v/>
      </c>
      <c r="BD214" s="180" t="str">
        <f>IF(OR(P214="",BA214=""),"",IF(BB214="",MAX($BA$4:$BA$503)-BA214+1-COUNTIF($BA$4:BA214,BA214)/1000,INDEX($BD$4:$BD$503,BC214,1)-COUNTIF($BA$4:BA214,BA214)/1000000))</f>
        <v/>
      </c>
      <c r="BE214" s="181" t="str">
        <f t="shared" si="341"/>
        <v/>
      </c>
      <c r="BF214" s="181" t="str">
        <f>IFERROR(IF(BB214="",BD214-BE214*100,INDEX($BF$4:$BF$503,BC214,1)-COUNTIF($BA$4:BA214,BA214)/1000000),"")</f>
        <v/>
      </c>
      <c r="BG214" s="179" t="str">
        <f t="shared" si="342"/>
        <v/>
      </c>
      <c r="BI214" s="120" t="str">
        <f t="shared" si="348"/>
        <v/>
      </c>
      <c r="BJ214" s="121" t="str">
        <f t="shared" si="349"/>
        <v/>
      </c>
      <c r="BK214" s="122" t="str">
        <f t="shared" si="350"/>
        <v/>
      </c>
      <c r="BL214" s="122" t="str">
        <f t="shared" si="351"/>
        <v/>
      </c>
      <c r="BM214" s="122" t="str">
        <f t="shared" si="352"/>
        <v/>
      </c>
      <c r="BN214" s="122" t="str">
        <f t="shared" si="353"/>
        <v/>
      </c>
      <c r="BO214" s="122" t="str">
        <f t="shared" si="354"/>
        <v/>
      </c>
      <c r="BP214" s="123" t="str">
        <f t="shared" si="355"/>
        <v/>
      </c>
      <c r="BQ214" s="122" t="str">
        <f t="shared" si="356"/>
        <v/>
      </c>
      <c r="BR214" s="123" t="str">
        <f t="shared" si="357"/>
        <v/>
      </c>
      <c r="BS214" s="123" t="str">
        <f t="shared" si="358"/>
        <v/>
      </c>
      <c r="BU214" s="198" t="str">
        <f t="shared" si="343"/>
        <v>xxx</v>
      </c>
      <c r="BV214" s="193"/>
      <c r="BW214" s="193"/>
      <c r="BX214" s="193"/>
      <c r="BY214" s="193"/>
      <c r="BZ214" s="193"/>
      <c r="CA214" s="193"/>
      <c r="CB214" s="193"/>
      <c r="CC214" s="194"/>
      <c r="CD214" s="194"/>
      <c r="CE214" s="193"/>
      <c r="CF214" s="201">
        <f>IFERROR(IF(ISNUMBER(BV214), IF(ISNUMBER(MATCH(BV214,$BV$4:BV213,0)),INDEX($CF$4:CF213, MATCH(BV214,$BV$4:BV213,0),1),IF(AND(BR214="",INDEX($BR$4:$BR$503,BV214,1)=""),
IF(INDEX($BL$4:$BL$503,BV214,1)="",0,IFERROR(IF(INDEX($BR$4:$BR$503,BW214,1)="es",COUNTIF($BV$4:$BV$503,BW214),0),0)+IF(ISNUMBER(BV214),SUMIFS($CH$4:$CH$503,$BV$4:$BV$503,"&lt;&gt;"&amp;BV214,$BW$4:$BW$503,BV214),0)),0)),0),0)</f>
        <v>0</v>
      </c>
      <c r="CG214" s="193"/>
      <c r="CH214" s="193"/>
      <c r="CI214" s="193"/>
      <c r="CJ214" s="193"/>
      <c r="CK214" s="201">
        <f t="shared" si="302"/>
        <v>1</v>
      </c>
      <c r="CL214" s="193"/>
      <c r="CM214" s="193"/>
      <c r="CN214" s="193"/>
      <c r="CO214" s="193"/>
      <c r="CP214" s="193"/>
      <c r="CQ214" s="193"/>
      <c r="CR214" s="193"/>
      <c r="CT214" s="193"/>
      <c r="CU214" s="193"/>
      <c r="CV214" s="193"/>
      <c r="CW214" s="208"/>
      <c r="CX214" s="208"/>
      <c r="CY214" s="208"/>
      <c r="CZ214" s="208"/>
      <c r="DA214" s="193"/>
      <c r="DC214" s="133" t="str">
        <f>IF(MAX($DC$3:DC213)&lt;$I$2,MAX($DC$3:DC213)+1,"")</f>
        <v/>
      </c>
      <c r="DD214" s="131" t="str">
        <f t="shared" si="344"/>
        <v/>
      </c>
      <c r="DE214" s="131" t="str">
        <f t="shared" si="345"/>
        <v/>
      </c>
      <c r="DF214" s="134" t="str">
        <f t="shared" si="346"/>
        <v/>
      </c>
      <c r="DG214" s="132" t="str">
        <f t="shared" si="347"/>
        <v/>
      </c>
      <c r="DL214" s="107" t="str">
        <f>IF(DM214&lt;&gt;"",MAX($DL$3:DL213)+1,"")</f>
        <v/>
      </c>
      <c r="DM214" s="107" t="str">
        <f>IF(OR(INDEX(Photos!$B$3:$B$502,ROW(DM214)-ROW($DM$3),1)="", ISNUMBER(MATCH(INDEX(Photos!$B$3:$B$502,ROW(DM214)-ROW($DM$3),1),$BJ$4:$BJ$503,0))),"",INDEX(Photos!$B$3:$B$502,ROW(DM214)-ROW($DM$3),1) )</f>
        <v/>
      </c>
      <c r="DN214" s="107" t="str">
        <f t="shared" si="300"/>
        <v/>
      </c>
      <c r="DS214" s="112"/>
      <c r="DT214" s="112"/>
      <c r="DU214" s="111"/>
      <c r="DV214" s="111"/>
      <c r="DW214" s="145"/>
      <c r="DX214" s="111"/>
      <c r="DY214" s="111"/>
      <c r="DZ214" s="111"/>
      <c r="EA214" s="111"/>
      <c r="EB214" s="111"/>
    </row>
    <row r="215" spans="2:132" x14ac:dyDescent="0.25">
      <c r="B215" s="117" t="str">
        <f>IF(P215&lt;&gt;"",MAX(B$3:$B214)+1,"")</f>
        <v/>
      </c>
      <c r="C215" s="141" t="str">
        <f>IF(D215&lt;&gt;"",MAX(C$3:$C214)+1,"")</f>
        <v/>
      </c>
      <c r="D215" s="115" t="str">
        <f>IF(LEN(Q215)&gt;1,IF(ISNUMBER(MATCH(Q215&amp;" ─ "&amp;P215, $D$2:D214,0)),"",P215&amp;" ─ "&amp;Q215),"")</f>
        <v/>
      </c>
      <c r="E215" s="117" t="str">
        <f>IF(F215&lt;&gt;"",MAX($E$3:E214)+1,"")</f>
        <v/>
      </c>
      <c r="F215" s="116" t="str">
        <f>IF(LEN(T215)&gt;1,IF(ISNUMBER(MATCH(T215&amp;" ─ "&amp;P215, $F$2:F214,0)),"",P215&amp;" ─ "&amp;T215),"")</f>
        <v/>
      </c>
      <c r="G215" s="93">
        <v>212</v>
      </c>
      <c r="H215" s="118" t="str">
        <f t="shared" si="299"/>
        <v/>
      </c>
      <c r="I215" s="119" t="str">
        <f>IF(ISNUMBER(SEARCH("─",H215,1)),MAX($I$3:I214)+1,"")</f>
        <v/>
      </c>
      <c r="M215" s="192" t="str">
        <f t="shared" si="303"/>
        <v/>
      </c>
      <c r="N215" s="142" t="str">
        <f t="shared" si="304"/>
        <v/>
      </c>
      <c r="O215" s="102" t="str">
        <f>IF(P215="","",MAX($O$3:O214)+1)</f>
        <v/>
      </c>
      <c r="P215" s="103" t="str">
        <f>IF(LEN(INDEX(Dashboard!B$6:B$505,ROW(P215)-ROW(P$3),1))&lt;=1,"",TRIM(INDEX(Dashboard!B$6:B$505,ROW(P215)-ROW(P$3),1)))</f>
        <v/>
      </c>
      <c r="Q215" s="104" t="str">
        <f t="shared" si="305"/>
        <v/>
      </c>
      <c r="R215" s="104" t="str">
        <f>IF(LEN(INDEX(Dashboard!D$6:D$505,ROW(R215)-ROW(R$3),1))&lt;=1,"",INDEX(Dashboard!D$6:D$505,ROW(R215)-ROW(R$3),1))</f>
        <v/>
      </c>
      <c r="S215" s="104" t="str">
        <f>IF(LEN(INDEX(Dashboard!E$6:E$505,ROW(S215)-ROW(S$3),1))&lt;=1,"",INDEX(Dashboard!E$6:E$505,ROW(S215)-ROW(S$3),1))</f>
        <v/>
      </c>
      <c r="T215" s="104" t="str">
        <f t="shared" si="306"/>
        <v/>
      </c>
      <c r="U215" s="104" t="str">
        <f t="shared" si="307"/>
        <v/>
      </c>
      <c r="V215" s="104" t="str">
        <f t="shared" si="308"/>
        <v/>
      </c>
      <c r="W215" s="106" t="str">
        <f t="shared" si="301"/>
        <v/>
      </c>
      <c r="X215" s="106" t="str">
        <f t="shared" si="309"/>
        <v/>
      </c>
      <c r="Y215" s="106" t="str">
        <f t="shared" si="310"/>
        <v/>
      </c>
      <c r="Z215" s="106" t="str">
        <f t="shared" si="311"/>
        <v/>
      </c>
      <c r="AA215" s="106" t="str">
        <f t="shared" si="312"/>
        <v/>
      </c>
      <c r="AB215" s="106" t="str">
        <f t="shared" si="313"/>
        <v/>
      </c>
      <c r="AC215" s="106" t="str">
        <f t="shared" si="314"/>
        <v/>
      </c>
      <c r="AD215" s="106" t="str">
        <f t="shared" si="315"/>
        <v/>
      </c>
      <c r="AE215" s="106" t="str">
        <f t="shared" si="316"/>
        <v/>
      </c>
      <c r="AF215" s="106" t="str">
        <f t="shared" si="317"/>
        <v/>
      </c>
      <c r="AG215" s="106" t="str">
        <f t="shared" si="318"/>
        <v/>
      </c>
      <c r="AH215" s="106" t="str">
        <f t="shared" si="319"/>
        <v/>
      </c>
      <c r="AI215" s="106" t="str">
        <f t="shared" si="320"/>
        <v/>
      </c>
      <c r="AJ215" s="106" t="str">
        <f t="shared" si="321"/>
        <v/>
      </c>
      <c r="AK215" s="106" t="str">
        <f t="shared" si="322"/>
        <v/>
      </c>
      <c r="AL215" s="106" t="str">
        <f t="shared" si="323"/>
        <v/>
      </c>
      <c r="AM215" s="106" t="str">
        <f t="shared" si="324"/>
        <v/>
      </c>
      <c r="AN215" s="106" t="str">
        <f t="shared" si="325"/>
        <v/>
      </c>
      <c r="AO215" s="106" t="str">
        <f t="shared" si="326"/>
        <v/>
      </c>
      <c r="AP215" s="106" t="str">
        <f t="shared" si="327"/>
        <v/>
      </c>
      <c r="AQ215" s="106" t="str">
        <f t="shared" si="328"/>
        <v/>
      </c>
      <c r="AR215" s="106" t="str">
        <f t="shared" si="329"/>
        <v/>
      </c>
      <c r="AS215" s="106" t="str">
        <f t="shared" si="330"/>
        <v/>
      </c>
      <c r="AT215" s="106" t="str">
        <f t="shared" si="331"/>
        <v/>
      </c>
      <c r="AU215" s="106" t="str">
        <f t="shared" si="332"/>
        <v/>
      </c>
      <c r="AV215" s="106" t="str">
        <f t="shared" si="333"/>
        <v/>
      </c>
      <c r="AW215" s="106" t="str">
        <f t="shared" si="334"/>
        <v/>
      </c>
      <c r="AX215" s="106" t="str">
        <f t="shared" si="335"/>
        <v/>
      </c>
      <c r="AY215" s="106" t="str">
        <f t="shared" si="336"/>
        <v/>
      </c>
      <c r="AZ215" s="106" t="str">
        <f t="shared" si="337"/>
        <v/>
      </c>
      <c r="BA215" s="106" t="str">
        <f t="shared" si="338"/>
        <v/>
      </c>
      <c r="BB215" s="106" t="str">
        <f t="shared" si="339"/>
        <v/>
      </c>
      <c r="BC215" s="106" t="str">
        <f t="shared" si="340"/>
        <v/>
      </c>
      <c r="BD215" s="180" t="str">
        <f>IF(OR(P215="",BA215=""),"",IF(BB215="",MAX($BA$4:$BA$503)-BA215+1-COUNTIF($BA$4:BA215,BA215)/1000,INDEX($BD$4:$BD$503,BC215,1)-COUNTIF($BA$4:BA215,BA215)/1000000))</f>
        <v/>
      </c>
      <c r="BE215" s="181" t="str">
        <f t="shared" si="341"/>
        <v/>
      </c>
      <c r="BF215" s="181" t="str">
        <f>IFERROR(IF(BB215="",BD215-BE215*100,INDEX($BF$4:$BF$503,BC215,1)-COUNTIF($BA$4:BA215,BA215)/1000000),"")</f>
        <v/>
      </c>
      <c r="BG215" s="179" t="str">
        <f t="shared" si="342"/>
        <v/>
      </c>
      <c r="BI215" s="120" t="str">
        <f t="shared" si="348"/>
        <v/>
      </c>
      <c r="BJ215" s="121" t="str">
        <f t="shared" si="349"/>
        <v/>
      </c>
      <c r="BK215" s="122" t="str">
        <f t="shared" si="350"/>
        <v/>
      </c>
      <c r="BL215" s="122" t="str">
        <f t="shared" si="351"/>
        <v/>
      </c>
      <c r="BM215" s="122" t="str">
        <f t="shared" si="352"/>
        <v/>
      </c>
      <c r="BN215" s="122" t="str">
        <f t="shared" si="353"/>
        <v/>
      </c>
      <c r="BO215" s="122" t="str">
        <f t="shared" si="354"/>
        <v/>
      </c>
      <c r="BP215" s="123" t="str">
        <f t="shared" si="355"/>
        <v/>
      </c>
      <c r="BQ215" s="122" t="str">
        <f t="shared" si="356"/>
        <v/>
      </c>
      <c r="BR215" s="123" t="str">
        <f t="shared" si="357"/>
        <v/>
      </c>
      <c r="BS215" s="123" t="str">
        <f t="shared" si="358"/>
        <v/>
      </c>
      <c r="BU215" s="198" t="str">
        <f t="shared" si="343"/>
        <v>xxx</v>
      </c>
      <c r="BV215" s="193"/>
      <c r="BW215" s="193"/>
      <c r="BX215" s="193"/>
      <c r="BY215" s="193"/>
      <c r="BZ215" s="193"/>
      <c r="CA215" s="193"/>
      <c r="CB215" s="193"/>
      <c r="CC215" s="194"/>
      <c r="CD215" s="194"/>
      <c r="CE215" s="193"/>
      <c r="CF215" s="201">
        <f>IFERROR(IF(ISNUMBER(BV215), IF(ISNUMBER(MATCH(BV215,$BV$4:BV214,0)),INDEX($CF$4:CF214, MATCH(BV215,$BV$4:BV214,0),1),IF(AND(BR215="",INDEX($BR$4:$BR$503,BV215,1)=""),
IF(INDEX($BL$4:$BL$503,BV215,1)="",0,IFERROR(IF(INDEX($BR$4:$BR$503,BW215,1)="es",COUNTIF($BV$4:$BV$503,BW215),0),0)+IF(ISNUMBER(BV215),SUMIFS($CH$4:$CH$503,$BV$4:$BV$503,"&lt;&gt;"&amp;BV215,$BW$4:$BW$503,BV215),0)),0)),0),0)</f>
        <v>0</v>
      </c>
      <c r="CG215" s="193"/>
      <c r="CH215" s="193"/>
      <c r="CI215" s="193"/>
      <c r="CJ215" s="193"/>
      <c r="CK215" s="201">
        <f t="shared" si="302"/>
        <v>1</v>
      </c>
      <c r="CL215" s="193"/>
      <c r="CM215" s="193"/>
      <c r="CN215" s="193"/>
      <c r="CO215" s="193"/>
      <c r="CP215" s="193"/>
      <c r="CQ215" s="193"/>
      <c r="CR215" s="193"/>
      <c r="CT215" s="193"/>
      <c r="CU215" s="193"/>
      <c r="CV215" s="193"/>
      <c r="CW215" s="208"/>
      <c r="CX215" s="208"/>
      <c r="CY215" s="208"/>
      <c r="CZ215" s="208"/>
      <c r="DA215" s="193"/>
      <c r="DC215" s="133" t="str">
        <f>IF(MAX($DC$3:DC214)&lt;$I$2,MAX($DC$3:DC214)+1,"")</f>
        <v/>
      </c>
      <c r="DD215" s="131" t="str">
        <f t="shared" si="344"/>
        <v/>
      </c>
      <c r="DE215" s="131" t="str">
        <f t="shared" si="345"/>
        <v/>
      </c>
      <c r="DF215" s="134" t="str">
        <f t="shared" si="346"/>
        <v/>
      </c>
      <c r="DG215" s="132" t="str">
        <f t="shared" si="347"/>
        <v/>
      </c>
      <c r="DL215" s="107" t="str">
        <f>IF(DM215&lt;&gt;"",MAX($DL$3:DL214)+1,"")</f>
        <v/>
      </c>
      <c r="DM215" s="107" t="str">
        <f>IF(OR(INDEX(Photos!$B$3:$B$502,ROW(DM215)-ROW($DM$3),1)="", ISNUMBER(MATCH(INDEX(Photos!$B$3:$B$502,ROW(DM215)-ROW($DM$3),1),$BJ$4:$BJ$503,0))),"",INDEX(Photos!$B$3:$B$502,ROW(DM215)-ROW($DM$3),1) )</f>
        <v/>
      </c>
      <c r="DN215" s="107" t="str">
        <f t="shared" si="300"/>
        <v/>
      </c>
      <c r="DS215" s="112"/>
      <c r="DT215" s="112"/>
      <c r="DU215" s="111"/>
      <c r="DV215" s="111"/>
      <c r="DW215" s="145"/>
      <c r="DX215" s="111"/>
      <c r="DY215" s="111"/>
      <c r="DZ215" s="111"/>
      <c r="EA215" s="111"/>
      <c r="EB215" s="111"/>
    </row>
    <row r="216" spans="2:132" x14ac:dyDescent="0.25">
      <c r="B216" s="117" t="str">
        <f>IF(P216&lt;&gt;"",MAX(B$3:$B215)+1,"")</f>
        <v/>
      </c>
      <c r="C216" s="141" t="str">
        <f>IF(D216&lt;&gt;"",MAX(C$3:$C215)+1,"")</f>
        <v/>
      </c>
      <c r="D216" s="115" t="str">
        <f>IF(LEN(Q216)&gt;1,IF(ISNUMBER(MATCH(Q216&amp;" ─ "&amp;P216, $D$2:D215,0)),"",P216&amp;" ─ "&amp;Q216),"")</f>
        <v/>
      </c>
      <c r="E216" s="117" t="str">
        <f>IF(F216&lt;&gt;"",MAX($E$3:E215)+1,"")</f>
        <v/>
      </c>
      <c r="F216" s="116" t="str">
        <f>IF(LEN(T216)&gt;1,IF(ISNUMBER(MATCH(T216&amp;" ─ "&amp;P216, $F$2:F215,0)),"",P216&amp;" ─ "&amp;T216),"")</f>
        <v/>
      </c>
      <c r="G216" s="93">
        <v>213</v>
      </c>
      <c r="H216" s="118" t="str">
        <f t="shared" si="299"/>
        <v/>
      </c>
      <c r="I216" s="119" t="str">
        <f>IF(ISNUMBER(SEARCH("─",H216,1)),MAX($I$3:I215)+1,"")</f>
        <v/>
      </c>
      <c r="M216" s="192" t="str">
        <f t="shared" si="303"/>
        <v/>
      </c>
      <c r="N216" s="142" t="str">
        <f t="shared" si="304"/>
        <v/>
      </c>
      <c r="O216" s="102" t="str">
        <f>IF(P216="","",MAX($O$3:O215)+1)</f>
        <v/>
      </c>
      <c r="P216" s="103" t="str">
        <f>IF(LEN(INDEX(Dashboard!B$6:B$505,ROW(P216)-ROW(P$3),1))&lt;=1,"",TRIM(INDEX(Dashboard!B$6:B$505,ROW(P216)-ROW(P$3),1)))</f>
        <v/>
      </c>
      <c r="Q216" s="104" t="str">
        <f t="shared" si="305"/>
        <v/>
      </c>
      <c r="R216" s="104" t="str">
        <f>IF(LEN(INDEX(Dashboard!D$6:D$505,ROW(R216)-ROW(R$3),1))&lt;=1,"",INDEX(Dashboard!D$6:D$505,ROW(R216)-ROW(R$3),1))</f>
        <v/>
      </c>
      <c r="S216" s="104" t="str">
        <f>IF(LEN(INDEX(Dashboard!E$6:E$505,ROW(S216)-ROW(S$3),1))&lt;=1,"",INDEX(Dashboard!E$6:E$505,ROW(S216)-ROW(S$3),1))</f>
        <v/>
      </c>
      <c r="T216" s="104" t="str">
        <f t="shared" si="306"/>
        <v/>
      </c>
      <c r="U216" s="104" t="str">
        <f t="shared" si="307"/>
        <v/>
      </c>
      <c r="V216" s="104" t="str">
        <f t="shared" si="308"/>
        <v/>
      </c>
      <c r="W216" s="106" t="str">
        <f t="shared" si="301"/>
        <v/>
      </c>
      <c r="X216" s="106" t="str">
        <f t="shared" si="309"/>
        <v/>
      </c>
      <c r="Y216" s="106" t="str">
        <f t="shared" si="310"/>
        <v/>
      </c>
      <c r="Z216" s="106" t="str">
        <f t="shared" si="311"/>
        <v/>
      </c>
      <c r="AA216" s="106" t="str">
        <f t="shared" si="312"/>
        <v/>
      </c>
      <c r="AB216" s="106" t="str">
        <f t="shared" si="313"/>
        <v/>
      </c>
      <c r="AC216" s="106" t="str">
        <f t="shared" si="314"/>
        <v/>
      </c>
      <c r="AD216" s="106" t="str">
        <f t="shared" si="315"/>
        <v/>
      </c>
      <c r="AE216" s="106" t="str">
        <f t="shared" si="316"/>
        <v/>
      </c>
      <c r="AF216" s="106" t="str">
        <f t="shared" si="317"/>
        <v/>
      </c>
      <c r="AG216" s="106" t="str">
        <f t="shared" si="318"/>
        <v/>
      </c>
      <c r="AH216" s="106" t="str">
        <f t="shared" si="319"/>
        <v/>
      </c>
      <c r="AI216" s="106" t="str">
        <f t="shared" si="320"/>
        <v/>
      </c>
      <c r="AJ216" s="106" t="str">
        <f t="shared" si="321"/>
        <v/>
      </c>
      <c r="AK216" s="106" t="str">
        <f t="shared" si="322"/>
        <v/>
      </c>
      <c r="AL216" s="106" t="str">
        <f t="shared" si="323"/>
        <v/>
      </c>
      <c r="AM216" s="106" t="str">
        <f t="shared" si="324"/>
        <v/>
      </c>
      <c r="AN216" s="106" t="str">
        <f t="shared" si="325"/>
        <v/>
      </c>
      <c r="AO216" s="106" t="str">
        <f t="shared" si="326"/>
        <v/>
      </c>
      <c r="AP216" s="106" t="str">
        <f t="shared" si="327"/>
        <v/>
      </c>
      <c r="AQ216" s="106" t="str">
        <f t="shared" si="328"/>
        <v/>
      </c>
      <c r="AR216" s="106" t="str">
        <f t="shared" si="329"/>
        <v/>
      </c>
      <c r="AS216" s="106" t="str">
        <f t="shared" si="330"/>
        <v/>
      </c>
      <c r="AT216" s="106" t="str">
        <f t="shared" si="331"/>
        <v/>
      </c>
      <c r="AU216" s="106" t="str">
        <f t="shared" si="332"/>
        <v/>
      </c>
      <c r="AV216" s="106" t="str">
        <f t="shared" si="333"/>
        <v/>
      </c>
      <c r="AW216" s="106" t="str">
        <f t="shared" si="334"/>
        <v/>
      </c>
      <c r="AX216" s="106" t="str">
        <f t="shared" si="335"/>
        <v/>
      </c>
      <c r="AY216" s="106" t="str">
        <f t="shared" si="336"/>
        <v/>
      </c>
      <c r="AZ216" s="106" t="str">
        <f t="shared" si="337"/>
        <v/>
      </c>
      <c r="BA216" s="106" t="str">
        <f t="shared" si="338"/>
        <v/>
      </c>
      <c r="BB216" s="106" t="str">
        <f t="shared" si="339"/>
        <v/>
      </c>
      <c r="BC216" s="106" t="str">
        <f t="shared" si="340"/>
        <v/>
      </c>
      <c r="BD216" s="180" t="str">
        <f>IF(OR(P216="",BA216=""),"",IF(BB216="",MAX($BA$4:$BA$503)-BA216+1-COUNTIF($BA$4:BA216,BA216)/1000,INDEX($BD$4:$BD$503,BC216,1)-COUNTIF($BA$4:BA216,BA216)/1000000))</f>
        <v/>
      </c>
      <c r="BE216" s="181" t="str">
        <f t="shared" si="341"/>
        <v/>
      </c>
      <c r="BF216" s="181" t="str">
        <f>IFERROR(IF(BB216="",BD216-BE216*100,INDEX($BF$4:$BF$503,BC216,1)-COUNTIF($BA$4:BA216,BA216)/1000000),"")</f>
        <v/>
      </c>
      <c r="BG216" s="179" t="str">
        <f t="shared" si="342"/>
        <v/>
      </c>
      <c r="BI216" s="120" t="str">
        <f t="shared" si="348"/>
        <v/>
      </c>
      <c r="BJ216" s="121" t="str">
        <f t="shared" si="349"/>
        <v/>
      </c>
      <c r="BK216" s="122" t="str">
        <f t="shared" si="350"/>
        <v/>
      </c>
      <c r="BL216" s="122" t="str">
        <f t="shared" si="351"/>
        <v/>
      </c>
      <c r="BM216" s="122" t="str">
        <f t="shared" si="352"/>
        <v/>
      </c>
      <c r="BN216" s="122" t="str">
        <f t="shared" si="353"/>
        <v/>
      </c>
      <c r="BO216" s="122" t="str">
        <f t="shared" si="354"/>
        <v/>
      </c>
      <c r="BP216" s="123" t="str">
        <f t="shared" si="355"/>
        <v/>
      </c>
      <c r="BQ216" s="122" t="str">
        <f t="shared" si="356"/>
        <v/>
      </c>
      <c r="BR216" s="123" t="str">
        <f t="shared" si="357"/>
        <v/>
      </c>
      <c r="BS216" s="123" t="str">
        <f t="shared" si="358"/>
        <v/>
      </c>
      <c r="BU216" s="198" t="str">
        <f t="shared" si="343"/>
        <v>xxx</v>
      </c>
      <c r="BV216" s="193"/>
      <c r="BW216" s="193"/>
      <c r="BX216" s="193"/>
      <c r="BY216" s="193"/>
      <c r="BZ216" s="193"/>
      <c r="CA216" s="193"/>
      <c r="CB216" s="193"/>
      <c r="CC216" s="194"/>
      <c r="CD216" s="194"/>
      <c r="CE216" s="193"/>
      <c r="CF216" s="201">
        <f>IFERROR(IF(ISNUMBER(BV216), IF(ISNUMBER(MATCH(BV216,$BV$4:BV215,0)),INDEX($CF$4:CF215, MATCH(BV216,$BV$4:BV215,0),1),IF(AND(BR216="",INDEX($BR$4:$BR$503,BV216,1)=""),
IF(INDEX($BL$4:$BL$503,BV216,1)="",0,IFERROR(IF(INDEX($BR$4:$BR$503,BW216,1)="es",COUNTIF($BV$4:$BV$503,BW216),0),0)+IF(ISNUMBER(BV216),SUMIFS($CH$4:$CH$503,$BV$4:$BV$503,"&lt;&gt;"&amp;BV216,$BW$4:$BW$503,BV216),0)),0)),0),0)</f>
        <v>0</v>
      </c>
      <c r="CG216" s="193"/>
      <c r="CH216" s="193"/>
      <c r="CI216" s="193"/>
      <c r="CJ216" s="193"/>
      <c r="CK216" s="201">
        <f t="shared" si="302"/>
        <v>1</v>
      </c>
      <c r="CL216" s="193"/>
      <c r="CM216" s="193"/>
      <c r="CN216" s="193"/>
      <c r="CO216" s="193"/>
      <c r="CP216" s="193"/>
      <c r="CQ216" s="193"/>
      <c r="CR216" s="193"/>
      <c r="CT216" s="193"/>
      <c r="CU216" s="193"/>
      <c r="CV216" s="193"/>
      <c r="CW216" s="208"/>
      <c r="CX216" s="208"/>
      <c r="CY216" s="208"/>
      <c r="CZ216" s="208"/>
      <c r="DA216" s="193"/>
      <c r="DC216" s="133" t="str">
        <f>IF(MAX($DC$3:DC215)&lt;$I$2,MAX($DC$3:DC215)+1,"")</f>
        <v/>
      </c>
      <c r="DD216" s="131" t="str">
        <f t="shared" si="344"/>
        <v/>
      </c>
      <c r="DE216" s="131" t="str">
        <f t="shared" si="345"/>
        <v/>
      </c>
      <c r="DF216" s="134" t="str">
        <f t="shared" si="346"/>
        <v/>
      </c>
      <c r="DG216" s="132" t="str">
        <f t="shared" si="347"/>
        <v/>
      </c>
      <c r="DL216" s="107" t="str">
        <f>IF(DM216&lt;&gt;"",MAX($DL$3:DL215)+1,"")</f>
        <v/>
      </c>
      <c r="DM216" s="107" t="str">
        <f>IF(OR(INDEX(Photos!$B$3:$B$502,ROW(DM216)-ROW($DM$3),1)="", ISNUMBER(MATCH(INDEX(Photos!$B$3:$B$502,ROW(DM216)-ROW($DM$3),1),$BJ$4:$BJ$503,0))),"",INDEX(Photos!$B$3:$B$502,ROW(DM216)-ROW($DM$3),1) )</f>
        <v/>
      </c>
      <c r="DN216" s="107" t="str">
        <f t="shared" si="300"/>
        <v/>
      </c>
      <c r="DS216" s="112"/>
      <c r="DT216" s="112"/>
      <c r="DU216" s="111"/>
      <c r="DV216" s="111"/>
      <c r="DW216" s="145"/>
      <c r="DX216" s="111"/>
      <c r="DY216" s="111"/>
      <c r="DZ216" s="111"/>
      <c r="EA216" s="111"/>
      <c r="EB216" s="111"/>
    </row>
    <row r="217" spans="2:132" x14ac:dyDescent="0.25">
      <c r="B217" s="117" t="str">
        <f>IF(P217&lt;&gt;"",MAX(B$3:$B216)+1,"")</f>
        <v/>
      </c>
      <c r="C217" s="141" t="str">
        <f>IF(D217&lt;&gt;"",MAX(C$3:$C216)+1,"")</f>
        <v/>
      </c>
      <c r="D217" s="115" t="str">
        <f>IF(LEN(Q217)&gt;1,IF(ISNUMBER(MATCH(Q217&amp;" ─ "&amp;P217, $D$2:D216,0)),"",P217&amp;" ─ "&amp;Q217),"")</f>
        <v/>
      </c>
      <c r="E217" s="117" t="str">
        <f>IF(F217&lt;&gt;"",MAX($E$3:E216)+1,"")</f>
        <v/>
      </c>
      <c r="F217" s="116" t="str">
        <f>IF(LEN(T217)&gt;1,IF(ISNUMBER(MATCH(T217&amp;" ─ "&amp;P217, $F$2:F216,0)),"",P217&amp;" ─ "&amp;T217),"")</f>
        <v/>
      </c>
      <c r="G217" s="93">
        <v>214</v>
      </c>
      <c r="H217" s="118" t="str">
        <f t="shared" si="299"/>
        <v/>
      </c>
      <c r="I217" s="119" t="str">
        <f>IF(ISNUMBER(SEARCH("─",H217,1)),MAX($I$3:I216)+1,"")</f>
        <v/>
      </c>
      <c r="M217" s="192" t="str">
        <f t="shared" si="303"/>
        <v/>
      </c>
      <c r="N217" s="142" t="str">
        <f t="shared" si="304"/>
        <v/>
      </c>
      <c r="O217" s="102" t="str">
        <f>IF(P217="","",MAX($O$3:O216)+1)</f>
        <v/>
      </c>
      <c r="P217" s="103" t="str">
        <f>IF(LEN(INDEX(Dashboard!B$6:B$505,ROW(P217)-ROW(P$3),1))&lt;=1,"",TRIM(INDEX(Dashboard!B$6:B$505,ROW(P217)-ROW(P$3),1)))</f>
        <v/>
      </c>
      <c r="Q217" s="104" t="str">
        <f t="shared" si="305"/>
        <v/>
      </c>
      <c r="R217" s="104" t="str">
        <f>IF(LEN(INDEX(Dashboard!D$6:D$505,ROW(R217)-ROW(R$3),1))&lt;=1,"",INDEX(Dashboard!D$6:D$505,ROW(R217)-ROW(R$3),1))</f>
        <v/>
      </c>
      <c r="S217" s="104" t="str">
        <f>IF(LEN(INDEX(Dashboard!E$6:E$505,ROW(S217)-ROW(S$3),1))&lt;=1,"",INDEX(Dashboard!E$6:E$505,ROW(S217)-ROW(S$3),1))</f>
        <v/>
      </c>
      <c r="T217" s="104" t="str">
        <f t="shared" si="306"/>
        <v/>
      </c>
      <c r="U217" s="104" t="str">
        <f t="shared" si="307"/>
        <v/>
      </c>
      <c r="V217" s="104" t="str">
        <f t="shared" si="308"/>
        <v/>
      </c>
      <c r="W217" s="106" t="str">
        <f t="shared" si="301"/>
        <v/>
      </c>
      <c r="X217" s="106" t="str">
        <f t="shared" si="309"/>
        <v/>
      </c>
      <c r="Y217" s="106" t="str">
        <f t="shared" si="310"/>
        <v/>
      </c>
      <c r="Z217" s="106" t="str">
        <f t="shared" si="311"/>
        <v/>
      </c>
      <c r="AA217" s="106" t="str">
        <f t="shared" si="312"/>
        <v/>
      </c>
      <c r="AB217" s="106" t="str">
        <f t="shared" si="313"/>
        <v/>
      </c>
      <c r="AC217" s="106" t="str">
        <f t="shared" si="314"/>
        <v/>
      </c>
      <c r="AD217" s="106" t="str">
        <f t="shared" si="315"/>
        <v/>
      </c>
      <c r="AE217" s="106" t="str">
        <f t="shared" si="316"/>
        <v/>
      </c>
      <c r="AF217" s="106" t="str">
        <f t="shared" si="317"/>
        <v/>
      </c>
      <c r="AG217" s="106" t="str">
        <f t="shared" si="318"/>
        <v/>
      </c>
      <c r="AH217" s="106" t="str">
        <f t="shared" si="319"/>
        <v/>
      </c>
      <c r="AI217" s="106" t="str">
        <f t="shared" si="320"/>
        <v/>
      </c>
      <c r="AJ217" s="106" t="str">
        <f t="shared" si="321"/>
        <v/>
      </c>
      <c r="AK217" s="106" t="str">
        <f t="shared" si="322"/>
        <v/>
      </c>
      <c r="AL217" s="106" t="str">
        <f t="shared" si="323"/>
        <v/>
      </c>
      <c r="AM217" s="106" t="str">
        <f t="shared" si="324"/>
        <v/>
      </c>
      <c r="AN217" s="106" t="str">
        <f t="shared" si="325"/>
        <v/>
      </c>
      <c r="AO217" s="106" t="str">
        <f t="shared" si="326"/>
        <v/>
      </c>
      <c r="AP217" s="106" t="str">
        <f t="shared" si="327"/>
        <v/>
      </c>
      <c r="AQ217" s="106" t="str">
        <f t="shared" si="328"/>
        <v/>
      </c>
      <c r="AR217" s="106" t="str">
        <f t="shared" si="329"/>
        <v/>
      </c>
      <c r="AS217" s="106" t="str">
        <f t="shared" si="330"/>
        <v/>
      </c>
      <c r="AT217" s="106" t="str">
        <f t="shared" si="331"/>
        <v/>
      </c>
      <c r="AU217" s="106" t="str">
        <f t="shared" si="332"/>
        <v/>
      </c>
      <c r="AV217" s="106" t="str">
        <f t="shared" si="333"/>
        <v/>
      </c>
      <c r="AW217" s="106" t="str">
        <f t="shared" si="334"/>
        <v/>
      </c>
      <c r="AX217" s="106" t="str">
        <f t="shared" si="335"/>
        <v/>
      </c>
      <c r="AY217" s="106" t="str">
        <f t="shared" si="336"/>
        <v/>
      </c>
      <c r="AZ217" s="106" t="str">
        <f t="shared" si="337"/>
        <v/>
      </c>
      <c r="BA217" s="106" t="str">
        <f t="shared" si="338"/>
        <v/>
      </c>
      <c r="BB217" s="106" t="str">
        <f t="shared" si="339"/>
        <v/>
      </c>
      <c r="BC217" s="106" t="str">
        <f t="shared" si="340"/>
        <v/>
      </c>
      <c r="BD217" s="180" t="str">
        <f>IF(OR(P217="",BA217=""),"",IF(BB217="",MAX($BA$4:$BA$503)-BA217+1-COUNTIF($BA$4:BA217,BA217)/1000,INDEX($BD$4:$BD$503,BC217,1)-COUNTIF($BA$4:BA217,BA217)/1000000))</f>
        <v/>
      </c>
      <c r="BE217" s="181" t="str">
        <f t="shared" si="341"/>
        <v/>
      </c>
      <c r="BF217" s="181" t="str">
        <f>IFERROR(IF(BB217="",BD217-BE217*100,INDEX($BF$4:$BF$503,BC217,1)-COUNTIF($BA$4:BA217,BA217)/1000000),"")</f>
        <v/>
      </c>
      <c r="BG217" s="179" t="str">
        <f t="shared" si="342"/>
        <v/>
      </c>
      <c r="BI217" s="120" t="str">
        <f t="shared" si="348"/>
        <v/>
      </c>
      <c r="BJ217" s="121" t="str">
        <f t="shared" si="349"/>
        <v/>
      </c>
      <c r="BK217" s="122" t="str">
        <f t="shared" si="350"/>
        <v/>
      </c>
      <c r="BL217" s="122" t="str">
        <f t="shared" si="351"/>
        <v/>
      </c>
      <c r="BM217" s="122" t="str">
        <f t="shared" si="352"/>
        <v/>
      </c>
      <c r="BN217" s="122" t="str">
        <f t="shared" si="353"/>
        <v/>
      </c>
      <c r="BO217" s="122" t="str">
        <f t="shared" si="354"/>
        <v/>
      </c>
      <c r="BP217" s="123" t="str">
        <f t="shared" si="355"/>
        <v/>
      </c>
      <c r="BQ217" s="122" t="str">
        <f t="shared" si="356"/>
        <v/>
      </c>
      <c r="BR217" s="123" t="str">
        <f t="shared" si="357"/>
        <v/>
      </c>
      <c r="BS217" s="123" t="str">
        <f t="shared" si="358"/>
        <v/>
      </c>
      <c r="BU217" s="198" t="str">
        <f t="shared" si="343"/>
        <v>xxx</v>
      </c>
      <c r="BV217" s="193"/>
      <c r="BW217" s="193"/>
      <c r="BX217" s="193"/>
      <c r="BY217" s="193"/>
      <c r="BZ217" s="193"/>
      <c r="CA217" s="193"/>
      <c r="CB217" s="193"/>
      <c r="CC217" s="194"/>
      <c r="CD217" s="194"/>
      <c r="CE217" s="193"/>
      <c r="CF217" s="201">
        <f>IFERROR(IF(ISNUMBER(BV217), IF(ISNUMBER(MATCH(BV217,$BV$4:BV216,0)),INDEX($CF$4:CF216, MATCH(BV217,$BV$4:BV216,0),1),IF(AND(BR217="",INDEX($BR$4:$BR$503,BV217,1)=""),
IF(INDEX($BL$4:$BL$503,BV217,1)="",0,IFERROR(IF(INDEX($BR$4:$BR$503,BW217,1)="es",COUNTIF($BV$4:$BV$503,BW217),0),0)+IF(ISNUMBER(BV217),SUMIFS($CH$4:$CH$503,$BV$4:$BV$503,"&lt;&gt;"&amp;BV217,$BW$4:$BW$503,BV217),0)),0)),0),0)</f>
        <v>0</v>
      </c>
      <c r="CG217" s="193"/>
      <c r="CH217" s="193"/>
      <c r="CI217" s="193"/>
      <c r="CJ217" s="193"/>
      <c r="CK217" s="201">
        <f t="shared" si="302"/>
        <v>1</v>
      </c>
      <c r="CL217" s="193"/>
      <c r="CM217" s="193"/>
      <c r="CN217" s="193"/>
      <c r="CO217" s="193"/>
      <c r="CP217" s="193"/>
      <c r="CQ217" s="193"/>
      <c r="CR217" s="193"/>
      <c r="CT217" s="193"/>
      <c r="CU217" s="193"/>
      <c r="CV217" s="193"/>
      <c r="CW217" s="208"/>
      <c r="CX217" s="208"/>
      <c r="CY217" s="208"/>
      <c r="CZ217" s="208"/>
      <c r="DA217" s="193"/>
      <c r="DC217" s="133" t="str">
        <f>IF(MAX($DC$3:DC216)&lt;$I$2,MAX($DC$3:DC216)+1,"")</f>
        <v/>
      </c>
      <c r="DD217" s="131" t="str">
        <f t="shared" si="344"/>
        <v/>
      </c>
      <c r="DE217" s="131" t="str">
        <f t="shared" si="345"/>
        <v/>
      </c>
      <c r="DF217" s="134" t="str">
        <f t="shared" si="346"/>
        <v/>
      </c>
      <c r="DG217" s="132" t="str">
        <f t="shared" si="347"/>
        <v/>
      </c>
      <c r="DL217" s="107" t="str">
        <f>IF(DM217&lt;&gt;"",MAX($DL$3:DL216)+1,"")</f>
        <v/>
      </c>
      <c r="DM217" s="107" t="str">
        <f>IF(OR(INDEX(Photos!$B$3:$B$502,ROW(DM217)-ROW($DM$3),1)="", ISNUMBER(MATCH(INDEX(Photos!$B$3:$B$502,ROW(DM217)-ROW($DM$3),1),$BJ$4:$BJ$503,0))),"",INDEX(Photos!$B$3:$B$502,ROW(DM217)-ROW($DM$3),1) )</f>
        <v/>
      </c>
      <c r="DN217" s="107" t="str">
        <f t="shared" si="300"/>
        <v/>
      </c>
      <c r="DS217" s="112"/>
      <c r="DT217" s="112"/>
      <c r="DU217" s="111"/>
      <c r="DV217" s="111"/>
      <c r="DW217" s="145"/>
      <c r="DX217" s="111"/>
      <c r="DY217" s="111"/>
      <c r="DZ217" s="111"/>
      <c r="EA217" s="111"/>
      <c r="EB217" s="111"/>
    </row>
    <row r="218" spans="2:132" x14ac:dyDescent="0.25">
      <c r="B218" s="117" t="str">
        <f>IF(P218&lt;&gt;"",MAX(B$3:$B217)+1,"")</f>
        <v/>
      </c>
      <c r="C218" s="141" t="str">
        <f>IF(D218&lt;&gt;"",MAX(C$3:$C217)+1,"")</f>
        <v/>
      </c>
      <c r="D218" s="115" t="str">
        <f>IF(LEN(Q218)&gt;1,IF(ISNUMBER(MATCH(Q218&amp;" ─ "&amp;P218, $D$2:D217,0)),"",P218&amp;" ─ "&amp;Q218),"")</f>
        <v/>
      </c>
      <c r="E218" s="117" t="str">
        <f>IF(F218&lt;&gt;"",MAX($E$3:E217)+1,"")</f>
        <v/>
      </c>
      <c r="F218" s="116" t="str">
        <f>IF(LEN(T218)&gt;1,IF(ISNUMBER(MATCH(T218&amp;" ─ "&amp;P218, $F$2:F217,0)),"",P218&amp;" ─ "&amp;T218),"")</f>
        <v/>
      </c>
      <c r="G218" s="93">
        <v>215</v>
      </c>
      <c r="H218" s="118" t="str">
        <f t="shared" si="299"/>
        <v/>
      </c>
      <c r="I218" s="119" t="str">
        <f>IF(ISNUMBER(SEARCH("─",H218,1)),MAX($I$3:I217)+1,"")</f>
        <v/>
      </c>
      <c r="M218" s="192" t="str">
        <f t="shared" si="303"/>
        <v/>
      </c>
      <c r="N218" s="142" t="str">
        <f t="shared" si="304"/>
        <v/>
      </c>
      <c r="O218" s="102" t="str">
        <f>IF(P218="","",MAX($O$3:O217)+1)</f>
        <v/>
      </c>
      <c r="P218" s="103" t="str">
        <f>IF(LEN(INDEX(Dashboard!B$6:B$505,ROW(P218)-ROW(P$3),1))&lt;=1,"",TRIM(INDEX(Dashboard!B$6:B$505,ROW(P218)-ROW(P$3),1)))</f>
        <v/>
      </c>
      <c r="Q218" s="104" t="str">
        <f t="shared" si="305"/>
        <v/>
      </c>
      <c r="R218" s="104" t="str">
        <f>IF(LEN(INDEX(Dashboard!D$6:D$505,ROW(R218)-ROW(R$3),1))&lt;=1,"",INDEX(Dashboard!D$6:D$505,ROW(R218)-ROW(R$3),1))</f>
        <v/>
      </c>
      <c r="S218" s="104" t="str">
        <f>IF(LEN(INDEX(Dashboard!E$6:E$505,ROW(S218)-ROW(S$3),1))&lt;=1,"",INDEX(Dashboard!E$6:E$505,ROW(S218)-ROW(S$3),1))</f>
        <v/>
      </c>
      <c r="T218" s="104" t="str">
        <f t="shared" si="306"/>
        <v/>
      </c>
      <c r="U218" s="104" t="str">
        <f t="shared" si="307"/>
        <v/>
      </c>
      <c r="V218" s="104" t="str">
        <f t="shared" si="308"/>
        <v/>
      </c>
      <c r="W218" s="106" t="str">
        <f t="shared" si="301"/>
        <v/>
      </c>
      <c r="X218" s="106" t="str">
        <f t="shared" si="309"/>
        <v/>
      </c>
      <c r="Y218" s="106" t="str">
        <f t="shared" si="310"/>
        <v/>
      </c>
      <c r="Z218" s="106" t="str">
        <f t="shared" si="311"/>
        <v/>
      </c>
      <c r="AA218" s="106" t="str">
        <f t="shared" si="312"/>
        <v/>
      </c>
      <c r="AB218" s="106" t="str">
        <f t="shared" si="313"/>
        <v/>
      </c>
      <c r="AC218" s="106" t="str">
        <f t="shared" si="314"/>
        <v/>
      </c>
      <c r="AD218" s="106" t="str">
        <f t="shared" si="315"/>
        <v/>
      </c>
      <c r="AE218" s="106" t="str">
        <f t="shared" si="316"/>
        <v/>
      </c>
      <c r="AF218" s="106" t="str">
        <f t="shared" si="317"/>
        <v/>
      </c>
      <c r="AG218" s="106" t="str">
        <f t="shared" si="318"/>
        <v/>
      </c>
      <c r="AH218" s="106" t="str">
        <f t="shared" si="319"/>
        <v/>
      </c>
      <c r="AI218" s="106" t="str">
        <f t="shared" si="320"/>
        <v/>
      </c>
      <c r="AJ218" s="106" t="str">
        <f t="shared" si="321"/>
        <v/>
      </c>
      <c r="AK218" s="106" t="str">
        <f t="shared" si="322"/>
        <v/>
      </c>
      <c r="AL218" s="106" t="str">
        <f t="shared" si="323"/>
        <v/>
      </c>
      <c r="AM218" s="106" t="str">
        <f t="shared" si="324"/>
        <v/>
      </c>
      <c r="AN218" s="106" t="str">
        <f t="shared" si="325"/>
        <v/>
      </c>
      <c r="AO218" s="106" t="str">
        <f t="shared" si="326"/>
        <v/>
      </c>
      <c r="AP218" s="106" t="str">
        <f t="shared" si="327"/>
        <v/>
      </c>
      <c r="AQ218" s="106" t="str">
        <f t="shared" si="328"/>
        <v/>
      </c>
      <c r="AR218" s="106" t="str">
        <f t="shared" si="329"/>
        <v/>
      </c>
      <c r="AS218" s="106" t="str">
        <f t="shared" si="330"/>
        <v/>
      </c>
      <c r="AT218" s="106" t="str">
        <f t="shared" si="331"/>
        <v/>
      </c>
      <c r="AU218" s="106" t="str">
        <f t="shared" si="332"/>
        <v/>
      </c>
      <c r="AV218" s="106" t="str">
        <f t="shared" si="333"/>
        <v/>
      </c>
      <c r="AW218" s="106" t="str">
        <f t="shared" si="334"/>
        <v/>
      </c>
      <c r="AX218" s="106" t="str">
        <f t="shared" si="335"/>
        <v/>
      </c>
      <c r="AY218" s="106" t="str">
        <f t="shared" si="336"/>
        <v/>
      </c>
      <c r="AZ218" s="106" t="str">
        <f t="shared" si="337"/>
        <v/>
      </c>
      <c r="BA218" s="106" t="str">
        <f t="shared" si="338"/>
        <v/>
      </c>
      <c r="BB218" s="106" t="str">
        <f t="shared" si="339"/>
        <v/>
      </c>
      <c r="BC218" s="106" t="str">
        <f t="shared" si="340"/>
        <v/>
      </c>
      <c r="BD218" s="180" t="str">
        <f>IF(OR(P218="",BA218=""),"",IF(BB218="",MAX($BA$4:$BA$503)-BA218+1-COUNTIF($BA$4:BA218,BA218)/1000,INDEX($BD$4:$BD$503,BC218,1)-COUNTIF($BA$4:BA218,BA218)/1000000))</f>
        <v/>
      </c>
      <c r="BE218" s="181" t="str">
        <f t="shared" si="341"/>
        <v/>
      </c>
      <c r="BF218" s="181" t="str">
        <f>IFERROR(IF(BB218="",BD218-BE218*100,INDEX($BF$4:$BF$503,BC218,1)-COUNTIF($BA$4:BA218,BA218)/1000000),"")</f>
        <v/>
      </c>
      <c r="BG218" s="179" t="str">
        <f t="shared" si="342"/>
        <v/>
      </c>
      <c r="BI218" s="120" t="str">
        <f t="shared" si="348"/>
        <v/>
      </c>
      <c r="BJ218" s="121" t="str">
        <f t="shared" si="349"/>
        <v/>
      </c>
      <c r="BK218" s="122" t="str">
        <f t="shared" si="350"/>
        <v/>
      </c>
      <c r="BL218" s="122" t="str">
        <f t="shared" si="351"/>
        <v/>
      </c>
      <c r="BM218" s="122" t="str">
        <f t="shared" si="352"/>
        <v/>
      </c>
      <c r="BN218" s="122" t="str">
        <f t="shared" si="353"/>
        <v/>
      </c>
      <c r="BO218" s="122" t="str">
        <f t="shared" si="354"/>
        <v/>
      </c>
      <c r="BP218" s="123" t="str">
        <f t="shared" si="355"/>
        <v/>
      </c>
      <c r="BQ218" s="122" t="str">
        <f t="shared" si="356"/>
        <v/>
      </c>
      <c r="BR218" s="123" t="str">
        <f t="shared" si="357"/>
        <v/>
      </c>
      <c r="BS218" s="123" t="str">
        <f t="shared" si="358"/>
        <v/>
      </c>
      <c r="BU218" s="198" t="str">
        <f t="shared" si="343"/>
        <v>xxx</v>
      </c>
      <c r="BV218" s="193"/>
      <c r="BW218" s="193"/>
      <c r="BX218" s="193"/>
      <c r="BY218" s="193"/>
      <c r="BZ218" s="193"/>
      <c r="CA218" s="193"/>
      <c r="CB218" s="193"/>
      <c r="CC218" s="194"/>
      <c r="CD218" s="194"/>
      <c r="CE218" s="193"/>
      <c r="CF218" s="201">
        <f>IFERROR(IF(ISNUMBER(BV218), IF(ISNUMBER(MATCH(BV218,$BV$4:BV217,0)),INDEX($CF$4:CF217, MATCH(BV218,$BV$4:BV217,0),1),IF(AND(BR218="",INDEX($BR$4:$BR$503,BV218,1)=""),
IF(INDEX($BL$4:$BL$503,BV218,1)="",0,IFERROR(IF(INDEX($BR$4:$BR$503,BW218,1)="es",COUNTIF($BV$4:$BV$503,BW218),0),0)+IF(ISNUMBER(BV218),SUMIFS($CH$4:$CH$503,$BV$4:$BV$503,"&lt;&gt;"&amp;BV218,$BW$4:$BW$503,BV218),0)),0)),0),0)</f>
        <v>0</v>
      </c>
      <c r="CG218" s="193"/>
      <c r="CH218" s="193"/>
      <c r="CI218" s="193"/>
      <c r="CJ218" s="193"/>
      <c r="CK218" s="201">
        <f t="shared" si="302"/>
        <v>1</v>
      </c>
      <c r="CL218" s="193"/>
      <c r="CM218" s="193"/>
      <c r="CN218" s="193"/>
      <c r="CO218" s="193"/>
      <c r="CP218" s="193"/>
      <c r="CQ218" s="193"/>
      <c r="CR218" s="193"/>
      <c r="CT218" s="193"/>
      <c r="CU218" s="193"/>
      <c r="CV218" s="193"/>
      <c r="CW218" s="208"/>
      <c r="CX218" s="208"/>
      <c r="CY218" s="208"/>
      <c r="CZ218" s="208"/>
      <c r="DA218" s="193"/>
      <c r="DC218" s="133" t="str">
        <f>IF(MAX($DC$3:DC217)&lt;$I$2,MAX($DC$3:DC217)+1,"")</f>
        <v/>
      </c>
      <c r="DD218" s="131" t="str">
        <f t="shared" si="344"/>
        <v/>
      </c>
      <c r="DE218" s="131" t="str">
        <f t="shared" si="345"/>
        <v/>
      </c>
      <c r="DF218" s="134" t="str">
        <f t="shared" si="346"/>
        <v/>
      </c>
      <c r="DG218" s="132" t="str">
        <f t="shared" si="347"/>
        <v/>
      </c>
      <c r="DL218" s="107" t="str">
        <f>IF(DM218&lt;&gt;"",MAX($DL$3:DL217)+1,"")</f>
        <v/>
      </c>
      <c r="DM218" s="107" t="str">
        <f>IF(OR(INDEX(Photos!$B$3:$B$502,ROW(DM218)-ROW($DM$3),1)="", ISNUMBER(MATCH(INDEX(Photos!$B$3:$B$502,ROW(DM218)-ROW($DM$3),1),$BJ$4:$BJ$503,0))),"",INDEX(Photos!$B$3:$B$502,ROW(DM218)-ROW($DM$3),1) )</f>
        <v/>
      </c>
      <c r="DN218" s="107" t="str">
        <f t="shared" si="300"/>
        <v/>
      </c>
      <c r="DS218" s="112"/>
      <c r="DT218" s="112"/>
      <c r="DU218" s="111"/>
      <c r="DV218" s="111"/>
      <c r="DW218" s="145"/>
      <c r="DX218" s="111"/>
      <c r="DY218" s="111"/>
      <c r="DZ218" s="111"/>
      <c r="EA218" s="111"/>
      <c r="EB218" s="111"/>
    </row>
    <row r="219" spans="2:132" x14ac:dyDescent="0.25">
      <c r="B219" s="117" t="str">
        <f>IF(P219&lt;&gt;"",MAX(B$3:$B218)+1,"")</f>
        <v/>
      </c>
      <c r="C219" s="141" t="str">
        <f>IF(D219&lt;&gt;"",MAX(C$3:$C218)+1,"")</f>
        <v/>
      </c>
      <c r="D219" s="115" t="str">
        <f>IF(LEN(Q219)&gt;1,IF(ISNUMBER(MATCH(Q219&amp;" ─ "&amp;P219, $D$2:D218,0)),"",P219&amp;" ─ "&amp;Q219),"")</f>
        <v/>
      </c>
      <c r="E219" s="117" t="str">
        <f>IF(F219&lt;&gt;"",MAX($E$3:E218)+1,"")</f>
        <v/>
      </c>
      <c r="F219" s="116" t="str">
        <f>IF(LEN(T219)&gt;1,IF(ISNUMBER(MATCH(T219&amp;" ─ "&amp;P219, $F$2:F218,0)),"",P219&amp;" ─ "&amp;T219),"")</f>
        <v/>
      </c>
      <c r="G219" s="93">
        <v>216</v>
      </c>
      <c r="H219" s="118" t="str">
        <f t="shared" si="299"/>
        <v/>
      </c>
      <c r="I219" s="119" t="str">
        <f>IF(ISNUMBER(SEARCH("─",H219,1)),MAX($I$3:I218)+1,"")</f>
        <v/>
      </c>
      <c r="M219" s="192" t="str">
        <f t="shared" si="303"/>
        <v/>
      </c>
      <c r="N219" s="142" t="str">
        <f t="shared" si="304"/>
        <v/>
      </c>
      <c r="O219" s="102" t="str">
        <f>IF(P219="","",MAX($O$3:O218)+1)</f>
        <v/>
      </c>
      <c r="P219" s="103" t="str">
        <f>IF(LEN(INDEX(Dashboard!B$6:B$505,ROW(P219)-ROW(P$3),1))&lt;=1,"",TRIM(INDEX(Dashboard!B$6:B$505,ROW(P219)-ROW(P$3),1)))</f>
        <v/>
      </c>
      <c r="Q219" s="104" t="str">
        <f t="shared" si="305"/>
        <v/>
      </c>
      <c r="R219" s="104" t="str">
        <f>IF(LEN(INDEX(Dashboard!D$6:D$505,ROW(R219)-ROW(R$3),1))&lt;=1,"",INDEX(Dashboard!D$6:D$505,ROW(R219)-ROW(R$3),1))</f>
        <v/>
      </c>
      <c r="S219" s="104" t="str">
        <f>IF(LEN(INDEX(Dashboard!E$6:E$505,ROW(S219)-ROW(S$3),1))&lt;=1,"",INDEX(Dashboard!E$6:E$505,ROW(S219)-ROW(S$3),1))</f>
        <v/>
      </c>
      <c r="T219" s="104" t="str">
        <f t="shared" si="306"/>
        <v/>
      </c>
      <c r="U219" s="104" t="str">
        <f t="shared" si="307"/>
        <v/>
      </c>
      <c r="V219" s="104" t="str">
        <f t="shared" si="308"/>
        <v/>
      </c>
      <c r="W219" s="106" t="str">
        <f t="shared" si="301"/>
        <v/>
      </c>
      <c r="X219" s="106" t="str">
        <f t="shared" si="309"/>
        <v/>
      </c>
      <c r="Y219" s="106" t="str">
        <f t="shared" si="310"/>
        <v/>
      </c>
      <c r="Z219" s="106" t="str">
        <f t="shared" si="311"/>
        <v/>
      </c>
      <c r="AA219" s="106" t="str">
        <f t="shared" si="312"/>
        <v/>
      </c>
      <c r="AB219" s="106" t="str">
        <f t="shared" si="313"/>
        <v/>
      </c>
      <c r="AC219" s="106" t="str">
        <f t="shared" si="314"/>
        <v/>
      </c>
      <c r="AD219" s="106" t="str">
        <f t="shared" si="315"/>
        <v/>
      </c>
      <c r="AE219" s="106" t="str">
        <f t="shared" si="316"/>
        <v/>
      </c>
      <c r="AF219" s="106" t="str">
        <f t="shared" si="317"/>
        <v/>
      </c>
      <c r="AG219" s="106" t="str">
        <f t="shared" si="318"/>
        <v/>
      </c>
      <c r="AH219" s="106" t="str">
        <f t="shared" si="319"/>
        <v/>
      </c>
      <c r="AI219" s="106" t="str">
        <f t="shared" si="320"/>
        <v/>
      </c>
      <c r="AJ219" s="106" t="str">
        <f t="shared" si="321"/>
        <v/>
      </c>
      <c r="AK219" s="106" t="str">
        <f t="shared" si="322"/>
        <v/>
      </c>
      <c r="AL219" s="106" t="str">
        <f t="shared" si="323"/>
        <v/>
      </c>
      <c r="AM219" s="106" t="str">
        <f t="shared" si="324"/>
        <v/>
      </c>
      <c r="AN219" s="106" t="str">
        <f t="shared" si="325"/>
        <v/>
      </c>
      <c r="AO219" s="106" t="str">
        <f t="shared" si="326"/>
        <v/>
      </c>
      <c r="AP219" s="106" t="str">
        <f t="shared" si="327"/>
        <v/>
      </c>
      <c r="AQ219" s="106" t="str">
        <f t="shared" si="328"/>
        <v/>
      </c>
      <c r="AR219" s="106" t="str">
        <f t="shared" si="329"/>
        <v/>
      </c>
      <c r="AS219" s="106" t="str">
        <f t="shared" si="330"/>
        <v/>
      </c>
      <c r="AT219" s="106" t="str">
        <f t="shared" si="331"/>
        <v/>
      </c>
      <c r="AU219" s="106" t="str">
        <f t="shared" si="332"/>
        <v/>
      </c>
      <c r="AV219" s="106" t="str">
        <f t="shared" si="333"/>
        <v/>
      </c>
      <c r="AW219" s="106" t="str">
        <f t="shared" si="334"/>
        <v/>
      </c>
      <c r="AX219" s="106" t="str">
        <f t="shared" si="335"/>
        <v/>
      </c>
      <c r="AY219" s="106" t="str">
        <f t="shared" si="336"/>
        <v/>
      </c>
      <c r="AZ219" s="106" t="str">
        <f t="shared" si="337"/>
        <v/>
      </c>
      <c r="BA219" s="106" t="str">
        <f t="shared" si="338"/>
        <v/>
      </c>
      <c r="BB219" s="106" t="str">
        <f t="shared" si="339"/>
        <v/>
      </c>
      <c r="BC219" s="106" t="str">
        <f t="shared" si="340"/>
        <v/>
      </c>
      <c r="BD219" s="180" t="str">
        <f>IF(OR(P219="",BA219=""),"",IF(BB219="",MAX($BA$4:$BA$503)-BA219+1-COUNTIF($BA$4:BA219,BA219)/1000,INDEX($BD$4:$BD$503,BC219,1)-COUNTIF($BA$4:BA219,BA219)/1000000))</f>
        <v/>
      </c>
      <c r="BE219" s="181" t="str">
        <f t="shared" si="341"/>
        <v/>
      </c>
      <c r="BF219" s="181" t="str">
        <f>IFERROR(IF(BB219="",BD219-BE219*100,INDEX($BF$4:$BF$503,BC219,1)-COUNTIF($BA$4:BA219,BA219)/1000000),"")</f>
        <v/>
      </c>
      <c r="BG219" s="179" t="str">
        <f t="shared" si="342"/>
        <v/>
      </c>
      <c r="BI219" s="120" t="str">
        <f t="shared" si="348"/>
        <v/>
      </c>
      <c r="BJ219" s="121" t="str">
        <f t="shared" si="349"/>
        <v/>
      </c>
      <c r="BK219" s="122" t="str">
        <f t="shared" si="350"/>
        <v/>
      </c>
      <c r="BL219" s="122" t="str">
        <f t="shared" si="351"/>
        <v/>
      </c>
      <c r="BM219" s="122" t="str">
        <f t="shared" si="352"/>
        <v/>
      </c>
      <c r="BN219" s="122" t="str">
        <f t="shared" si="353"/>
        <v/>
      </c>
      <c r="BO219" s="122" t="str">
        <f t="shared" si="354"/>
        <v/>
      </c>
      <c r="BP219" s="123" t="str">
        <f t="shared" si="355"/>
        <v/>
      </c>
      <c r="BQ219" s="122" t="str">
        <f t="shared" si="356"/>
        <v/>
      </c>
      <c r="BR219" s="123" t="str">
        <f t="shared" si="357"/>
        <v/>
      </c>
      <c r="BS219" s="123" t="str">
        <f t="shared" si="358"/>
        <v/>
      </c>
      <c r="BU219" s="198" t="str">
        <f t="shared" si="343"/>
        <v>xxx</v>
      </c>
      <c r="BV219" s="193"/>
      <c r="BW219" s="193"/>
      <c r="BX219" s="193"/>
      <c r="BY219" s="193"/>
      <c r="BZ219" s="193"/>
      <c r="CA219" s="193"/>
      <c r="CB219" s="193"/>
      <c r="CC219" s="194"/>
      <c r="CD219" s="194"/>
      <c r="CE219" s="193"/>
      <c r="CF219" s="201">
        <f>IFERROR(IF(ISNUMBER(BV219), IF(ISNUMBER(MATCH(BV219,$BV$4:BV218,0)),INDEX($CF$4:CF218, MATCH(BV219,$BV$4:BV218,0),1),IF(AND(BR219="",INDEX($BR$4:$BR$503,BV219,1)=""),
IF(INDEX($BL$4:$BL$503,BV219,1)="",0,IFERROR(IF(INDEX($BR$4:$BR$503,BW219,1)="es",COUNTIF($BV$4:$BV$503,BW219),0),0)+IF(ISNUMBER(BV219),SUMIFS($CH$4:$CH$503,$BV$4:$BV$503,"&lt;&gt;"&amp;BV219,$BW$4:$BW$503,BV219),0)),0)),0),0)</f>
        <v>0</v>
      </c>
      <c r="CG219" s="193"/>
      <c r="CH219" s="193"/>
      <c r="CI219" s="193"/>
      <c r="CJ219" s="193"/>
      <c r="CK219" s="201">
        <f t="shared" si="302"/>
        <v>1</v>
      </c>
      <c r="CL219" s="193"/>
      <c r="CM219" s="193"/>
      <c r="CN219" s="193"/>
      <c r="CO219" s="193"/>
      <c r="CP219" s="193"/>
      <c r="CQ219" s="193"/>
      <c r="CR219" s="193"/>
      <c r="CT219" s="193"/>
      <c r="CU219" s="193"/>
      <c r="CV219" s="193"/>
      <c r="CW219" s="208"/>
      <c r="CX219" s="208"/>
      <c r="CY219" s="208"/>
      <c r="CZ219" s="208"/>
      <c r="DA219" s="193"/>
      <c r="DC219" s="133" t="str">
        <f>IF(MAX($DC$3:DC218)&lt;$I$2,MAX($DC$3:DC218)+1,"")</f>
        <v/>
      </c>
      <c r="DD219" s="131" t="str">
        <f t="shared" si="344"/>
        <v/>
      </c>
      <c r="DE219" s="131" t="str">
        <f t="shared" si="345"/>
        <v/>
      </c>
      <c r="DF219" s="134" t="str">
        <f t="shared" si="346"/>
        <v/>
      </c>
      <c r="DG219" s="132" t="str">
        <f t="shared" si="347"/>
        <v/>
      </c>
      <c r="DL219" s="107" t="str">
        <f>IF(DM219&lt;&gt;"",MAX($DL$3:DL218)+1,"")</f>
        <v/>
      </c>
      <c r="DM219" s="107" t="str">
        <f>IF(OR(INDEX(Photos!$B$3:$B$502,ROW(DM219)-ROW($DM$3),1)="", ISNUMBER(MATCH(INDEX(Photos!$B$3:$B$502,ROW(DM219)-ROW($DM$3),1),$BJ$4:$BJ$503,0))),"",INDEX(Photos!$B$3:$B$502,ROW(DM219)-ROW($DM$3),1) )</f>
        <v/>
      </c>
      <c r="DN219" s="107" t="str">
        <f t="shared" si="300"/>
        <v/>
      </c>
      <c r="DS219" s="112"/>
      <c r="DT219" s="112"/>
      <c r="DU219" s="111"/>
      <c r="DV219" s="111"/>
      <c r="DW219" s="145"/>
      <c r="DX219" s="111"/>
      <c r="DY219" s="111"/>
      <c r="DZ219" s="111"/>
      <c r="EA219" s="111"/>
      <c r="EB219" s="111"/>
    </row>
    <row r="220" spans="2:132" x14ac:dyDescent="0.25">
      <c r="B220" s="117" t="str">
        <f>IF(P220&lt;&gt;"",MAX(B$3:$B219)+1,"")</f>
        <v/>
      </c>
      <c r="C220" s="141" t="str">
        <f>IF(D220&lt;&gt;"",MAX(C$3:$C219)+1,"")</f>
        <v/>
      </c>
      <c r="D220" s="115" t="str">
        <f>IF(LEN(Q220)&gt;1,IF(ISNUMBER(MATCH(Q220&amp;" ─ "&amp;P220, $D$2:D219,0)),"",P220&amp;" ─ "&amp;Q220),"")</f>
        <v/>
      </c>
      <c r="E220" s="117" t="str">
        <f>IF(F220&lt;&gt;"",MAX($E$3:E219)+1,"")</f>
        <v/>
      </c>
      <c r="F220" s="116" t="str">
        <f>IF(LEN(T220)&gt;1,IF(ISNUMBER(MATCH(T220&amp;" ─ "&amp;P220, $F$2:F219,0)),"",P220&amp;" ─ "&amp;T220),"")</f>
        <v/>
      </c>
      <c r="G220" s="93">
        <v>217</v>
      </c>
      <c r="H220" s="118" t="str">
        <f t="shared" si="299"/>
        <v/>
      </c>
      <c r="I220" s="119" t="str">
        <f>IF(ISNUMBER(SEARCH("─",H220,1)),MAX($I$3:I219)+1,"")</f>
        <v/>
      </c>
      <c r="M220" s="192" t="str">
        <f t="shared" si="303"/>
        <v/>
      </c>
      <c r="N220" s="142" t="str">
        <f t="shared" si="304"/>
        <v/>
      </c>
      <c r="O220" s="102" t="str">
        <f>IF(P220="","",MAX($O$3:O219)+1)</f>
        <v/>
      </c>
      <c r="P220" s="103" t="str">
        <f>IF(LEN(INDEX(Dashboard!B$6:B$505,ROW(P220)-ROW(P$3),1))&lt;=1,"",TRIM(INDEX(Dashboard!B$6:B$505,ROW(P220)-ROW(P$3),1)))</f>
        <v/>
      </c>
      <c r="Q220" s="104" t="str">
        <f t="shared" si="305"/>
        <v/>
      </c>
      <c r="R220" s="104" t="str">
        <f>IF(LEN(INDEX(Dashboard!D$6:D$505,ROW(R220)-ROW(R$3),1))&lt;=1,"",INDEX(Dashboard!D$6:D$505,ROW(R220)-ROW(R$3),1))</f>
        <v/>
      </c>
      <c r="S220" s="104" t="str">
        <f>IF(LEN(INDEX(Dashboard!E$6:E$505,ROW(S220)-ROW(S$3),1))&lt;=1,"",INDEX(Dashboard!E$6:E$505,ROW(S220)-ROW(S$3),1))</f>
        <v/>
      </c>
      <c r="T220" s="104" t="str">
        <f t="shared" si="306"/>
        <v/>
      </c>
      <c r="U220" s="104" t="str">
        <f t="shared" si="307"/>
        <v/>
      </c>
      <c r="V220" s="104" t="str">
        <f t="shared" si="308"/>
        <v/>
      </c>
      <c r="W220" s="106" t="str">
        <f t="shared" si="301"/>
        <v/>
      </c>
      <c r="X220" s="106" t="str">
        <f t="shared" si="309"/>
        <v/>
      </c>
      <c r="Y220" s="106" t="str">
        <f t="shared" si="310"/>
        <v/>
      </c>
      <c r="Z220" s="106" t="str">
        <f t="shared" si="311"/>
        <v/>
      </c>
      <c r="AA220" s="106" t="str">
        <f t="shared" si="312"/>
        <v/>
      </c>
      <c r="AB220" s="106" t="str">
        <f t="shared" si="313"/>
        <v/>
      </c>
      <c r="AC220" s="106" t="str">
        <f t="shared" si="314"/>
        <v/>
      </c>
      <c r="AD220" s="106" t="str">
        <f t="shared" si="315"/>
        <v/>
      </c>
      <c r="AE220" s="106" t="str">
        <f t="shared" si="316"/>
        <v/>
      </c>
      <c r="AF220" s="106" t="str">
        <f t="shared" si="317"/>
        <v/>
      </c>
      <c r="AG220" s="106" t="str">
        <f t="shared" si="318"/>
        <v/>
      </c>
      <c r="AH220" s="106" t="str">
        <f t="shared" si="319"/>
        <v/>
      </c>
      <c r="AI220" s="106" t="str">
        <f t="shared" si="320"/>
        <v/>
      </c>
      <c r="AJ220" s="106" t="str">
        <f t="shared" si="321"/>
        <v/>
      </c>
      <c r="AK220" s="106" t="str">
        <f t="shared" si="322"/>
        <v/>
      </c>
      <c r="AL220" s="106" t="str">
        <f t="shared" si="323"/>
        <v/>
      </c>
      <c r="AM220" s="106" t="str">
        <f t="shared" si="324"/>
        <v/>
      </c>
      <c r="AN220" s="106" t="str">
        <f t="shared" si="325"/>
        <v/>
      </c>
      <c r="AO220" s="106" t="str">
        <f t="shared" si="326"/>
        <v/>
      </c>
      <c r="AP220" s="106" t="str">
        <f t="shared" si="327"/>
        <v/>
      </c>
      <c r="AQ220" s="106" t="str">
        <f t="shared" si="328"/>
        <v/>
      </c>
      <c r="AR220" s="106" t="str">
        <f t="shared" si="329"/>
        <v/>
      </c>
      <c r="AS220" s="106" t="str">
        <f t="shared" si="330"/>
        <v/>
      </c>
      <c r="AT220" s="106" t="str">
        <f t="shared" si="331"/>
        <v/>
      </c>
      <c r="AU220" s="106" t="str">
        <f t="shared" si="332"/>
        <v/>
      </c>
      <c r="AV220" s="106" t="str">
        <f t="shared" si="333"/>
        <v/>
      </c>
      <c r="AW220" s="106" t="str">
        <f t="shared" si="334"/>
        <v/>
      </c>
      <c r="AX220" s="106" t="str">
        <f t="shared" si="335"/>
        <v/>
      </c>
      <c r="AY220" s="106" t="str">
        <f t="shared" si="336"/>
        <v/>
      </c>
      <c r="AZ220" s="106" t="str">
        <f t="shared" si="337"/>
        <v/>
      </c>
      <c r="BA220" s="106" t="str">
        <f t="shared" si="338"/>
        <v/>
      </c>
      <c r="BB220" s="106" t="str">
        <f t="shared" si="339"/>
        <v/>
      </c>
      <c r="BC220" s="106" t="str">
        <f t="shared" si="340"/>
        <v/>
      </c>
      <c r="BD220" s="180" t="str">
        <f>IF(OR(P220="",BA220=""),"",IF(BB220="",MAX($BA$4:$BA$503)-BA220+1-COUNTIF($BA$4:BA220,BA220)/1000,INDEX($BD$4:$BD$503,BC220,1)-COUNTIF($BA$4:BA220,BA220)/1000000))</f>
        <v/>
      </c>
      <c r="BE220" s="181" t="str">
        <f t="shared" si="341"/>
        <v/>
      </c>
      <c r="BF220" s="181" t="str">
        <f>IFERROR(IF(BB220="",BD220-BE220*100,INDEX($BF$4:$BF$503,BC220,1)-COUNTIF($BA$4:BA220,BA220)/1000000),"")</f>
        <v/>
      </c>
      <c r="BG220" s="179" t="str">
        <f t="shared" si="342"/>
        <v/>
      </c>
      <c r="BI220" s="120" t="str">
        <f t="shared" si="348"/>
        <v/>
      </c>
      <c r="BJ220" s="121" t="str">
        <f t="shared" si="349"/>
        <v/>
      </c>
      <c r="BK220" s="122" t="str">
        <f t="shared" si="350"/>
        <v/>
      </c>
      <c r="BL220" s="122" t="str">
        <f t="shared" si="351"/>
        <v/>
      </c>
      <c r="BM220" s="122" t="str">
        <f t="shared" si="352"/>
        <v/>
      </c>
      <c r="BN220" s="122" t="str">
        <f t="shared" si="353"/>
        <v/>
      </c>
      <c r="BO220" s="122" t="str">
        <f t="shared" si="354"/>
        <v/>
      </c>
      <c r="BP220" s="123" t="str">
        <f t="shared" si="355"/>
        <v/>
      </c>
      <c r="BQ220" s="122" t="str">
        <f t="shared" si="356"/>
        <v/>
      </c>
      <c r="BR220" s="123" t="str">
        <f t="shared" si="357"/>
        <v/>
      </c>
      <c r="BS220" s="123" t="str">
        <f t="shared" si="358"/>
        <v/>
      </c>
      <c r="BU220" s="198" t="str">
        <f t="shared" si="343"/>
        <v>xxx</v>
      </c>
      <c r="BV220" s="193"/>
      <c r="BW220" s="193"/>
      <c r="BX220" s="193"/>
      <c r="BY220" s="193"/>
      <c r="BZ220" s="193"/>
      <c r="CA220" s="193"/>
      <c r="CB220" s="193"/>
      <c r="CC220" s="194"/>
      <c r="CD220" s="194"/>
      <c r="CE220" s="193"/>
      <c r="CF220" s="201">
        <f>IFERROR(IF(ISNUMBER(BV220), IF(ISNUMBER(MATCH(BV220,$BV$4:BV219,0)),INDEX($CF$4:CF219, MATCH(BV220,$BV$4:BV219,0),1),IF(AND(BR220="",INDEX($BR$4:$BR$503,BV220,1)=""),
IF(INDEX($BL$4:$BL$503,BV220,1)="",0,IFERROR(IF(INDEX($BR$4:$BR$503,BW220,1)="es",COUNTIF($BV$4:$BV$503,BW220),0),0)+IF(ISNUMBER(BV220),SUMIFS($CH$4:$CH$503,$BV$4:$BV$503,"&lt;&gt;"&amp;BV220,$BW$4:$BW$503,BV220),0)),0)),0),0)</f>
        <v>0</v>
      </c>
      <c r="CG220" s="193"/>
      <c r="CH220" s="193"/>
      <c r="CI220" s="193"/>
      <c r="CJ220" s="193"/>
      <c r="CK220" s="201">
        <f t="shared" si="302"/>
        <v>1</v>
      </c>
      <c r="CL220" s="193"/>
      <c r="CM220" s="193"/>
      <c r="CN220" s="193"/>
      <c r="CO220" s="193"/>
      <c r="CP220" s="193"/>
      <c r="CQ220" s="193"/>
      <c r="CR220" s="193"/>
      <c r="CT220" s="193"/>
      <c r="CU220" s="193"/>
      <c r="CV220" s="193"/>
      <c r="CW220" s="208"/>
      <c r="CX220" s="208"/>
      <c r="CY220" s="208"/>
      <c r="CZ220" s="208"/>
      <c r="DA220" s="193"/>
      <c r="DC220" s="133" t="str">
        <f>IF(MAX($DC$3:DC219)&lt;$I$2,MAX($DC$3:DC219)+1,"")</f>
        <v/>
      </c>
      <c r="DD220" s="131" t="str">
        <f t="shared" si="344"/>
        <v/>
      </c>
      <c r="DE220" s="131" t="str">
        <f t="shared" si="345"/>
        <v/>
      </c>
      <c r="DF220" s="134" t="str">
        <f t="shared" si="346"/>
        <v/>
      </c>
      <c r="DG220" s="132" t="str">
        <f t="shared" si="347"/>
        <v/>
      </c>
      <c r="DL220" s="107" t="str">
        <f>IF(DM220&lt;&gt;"",MAX($DL$3:DL219)+1,"")</f>
        <v/>
      </c>
      <c r="DM220" s="107" t="str">
        <f>IF(OR(INDEX(Photos!$B$3:$B$502,ROW(DM220)-ROW($DM$3),1)="", ISNUMBER(MATCH(INDEX(Photos!$B$3:$B$502,ROW(DM220)-ROW($DM$3),1),$BJ$4:$BJ$503,0))),"",INDEX(Photos!$B$3:$B$502,ROW(DM220)-ROW($DM$3),1) )</f>
        <v/>
      </c>
      <c r="DN220" s="107" t="str">
        <f t="shared" si="300"/>
        <v/>
      </c>
      <c r="DS220" s="112"/>
      <c r="DT220" s="112"/>
      <c r="DU220" s="111"/>
      <c r="DV220" s="111"/>
      <c r="DW220" s="145"/>
      <c r="DX220" s="111"/>
      <c r="DY220" s="111"/>
      <c r="DZ220" s="111"/>
      <c r="EA220" s="111"/>
      <c r="EB220" s="111"/>
    </row>
    <row r="221" spans="2:132" x14ac:dyDescent="0.25">
      <c r="B221" s="117" t="str">
        <f>IF(P221&lt;&gt;"",MAX(B$3:$B220)+1,"")</f>
        <v/>
      </c>
      <c r="C221" s="141" t="str">
        <f>IF(D221&lt;&gt;"",MAX(C$3:$C220)+1,"")</f>
        <v/>
      </c>
      <c r="D221" s="115" t="str">
        <f>IF(LEN(Q221)&gt;1,IF(ISNUMBER(MATCH(Q221&amp;" ─ "&amp;P221, $D$2:D220,0)),"",P221&amp;" ─ "&amp;Q221),"")</f>
        <v/>
      </c>
      <c r="E221" s="117" t="str">
        <f>IF(F221&lt;&gt;"",MAX($E$3:E220)+1,"")</f>
        <v/>
      </c>
      <c r="F221" s="116" t="str">
        <f>IF(LEN(T221)&gt;1,IF(ISNUMBER(MATCH(T221&amp;" ─ "&amp;P221, $F$2:F220,0)),"",P221&amp;" ─ "&amp;T221),"")</f>
        <v/>
      </c>
      <c r="G221" s="93">
        <v>218</v>
      </c>
      <c r="H221" s="118" t="str">
        <f t="shared" si="299"/>
        <v/>
      </c>
      <c r="I221" s="119" t="str">
        <f>IF(ISNUMBER(SEARCH("─",H221,1)),MAX($I$3:I220)+1,"")</f>
        <v/>
      </c>
      <c r="M221" s="192" t="str">
        <f t="shared" si="303"/>
        <v/>
      </c>
      <c r="N221" s="142" t="str">
        <f t="shared" si="304"/>
        <v/>
      </c>
      <c r="O221" s="102" t="str">
        <f>IF(P221="","",MAX($O$3:O220)+1)</f>
        <v/>
      </c>
      <c r="P221" s="103" t="str">
        <f>IF(LEN(INDEX(Dashboard!B$6:B$505,ROW(P221)-ROW(P$3),1))&lt;=1,"",TRIM(INDEX(Dashboard!B$6:B$505,ROW(P221)-ROW(P$3),1)))</f>
        <v/>
      </c>
      <c r="Q221" s="104" t="str">
        <f t="shared" si="305"/>
        <v/>
      </c>
      <c r="R221" s="104" t="str">
        <f>IF(LEN(INDEX(Dashboard!D$6:D$505,ROW(R221)-ROW(R$3),1))&lt;=1,"",INDEX(Dashboard!D$6:D$505,ROW(R221)-ROW(R$3),1))</f>
        <v/>
      </c>
      <c r="S221" s="104" t="str">
        <f>IF(LEN(INDEX(Dashboard!E$6:E$505,ROW(S221)-ROW(S$3),1))&lt;=1,"",INDEX(Dashboard!E$6:E$505,ROW(S221)-ROW(S$3),1))</f>
        <v/>
      </c>
      <c r="T221" s="104" t="str">
        <f t="shared" si="306"/>
        <v/>
      </c>
      <c r="U221" s="104" t="str">
        <f t="shared" si="307"/>
        <v/>
      </c>
      <c r="V221" s="104" t="str">
        <f t="shared" si="308"/>
        <v/>
      </c>
      <c r="W221" s="106" t="str">
        <f t="shared" si="301"/>
        <v/>
      </c>
      <c r="X221" s="106" t="str">
        <f t="shared" si="309"/>
        <v/>
      </c>
      <c r="Y221" s="106" t="str">
        <f t="shared" si="310"/>
        <v/>
      </c>
      <c r="Z221" s="106" t="str">
        <f t="shared" si="311"/>
        <v/>
      </c>
      <c r="AA221" s="106" t="str">
        <f t="shared" si="312"/>
        <v/>
      </c>
      <c r="AB221" s="106" t="str">
        <f t="shared" si="313"/>
        <v/>
      </c>
      <c r="AC221" s="106" t="str">
        <f t="shared" si="314"/>
        <v/>
      </c>
      <c r="AD221" s="106" t="str">
        <f t="shared" si="315"/>
        <v/>
      </c>
      <c r="AE221" s="106" t="str">
        <f t="shared" si="316"/>
        <v/>
      </c>
      <c r="AF221" s="106" t="str">
        <f t="shared" si="317"/>
        <v/>
      </c>
      <c r="AG221" s="106" t="str">
        <f t="shared" si="318"/>
        <v/>
      </c>
      <c r="AH221" s="106" t="str">
        <f t="shared" si="319"/>
        <v/>
      </c>
      <c r="AI221" s="106" t="str">
        <f t="shared" si="320"/>
        <v/>
      </c>
      <c r="AJ221" s="106" t="str">
        <f t="shared" si="321"/>
        <v/>
      </c>
      <c r="AK221" s="106" t="str">
        <f t="shared" si="322"/>
        <v/>
      </c>
      <c r="AL221" s="106" t="str">
        <f t="shared" si="323"/>
        <v/>
      </c>
      <c r="AM221" s="106" t="str">
        <f t="shared" si="324"/>
        <v/>
      </c>
      <c r="AN221" s="106" t="str">
        <f t="shared" si="325"/>
        <v/>
      </c>
      <c r="AO221" s="106" t="str">
        <f t="shared" si="326"/>
        <v/>
      </c>
      <c r="AP221" s="106" t="str">
        <f t="shared" si="327"/>
        <v/>
      </c>
      <c r="AQ221" s="106" t="str">
        <f t="shared" si="328"/>
        <v/>
      </c>
      <c r="AR221" s="106" t="str">
        <f t="shared" si="329"/>
        <v/>
      </c>
      <c r="AS221" s="106" t="str">
        <f t="shared" si="330"/>
        <v/>
      </c>
      <c r="AT221" s="106" t="str">
        <f t="shared" si="331"/>
        <v/>
      </c>
      <c r="AU221" s="106" t="str">
        <f t="shared" si="332"/>
        <v/>
      </c>
      <c r="AV221" s="106" t="str">
        <f t="shared" si="333"/>
        <v/>
      </c>
      <c r="AW221" s="106" t="str">
        <f t="shared" si="334"/>
        <v/>
      </c>
      <c r="AX221" s="106" t="str">
        <f t="shared" si="335"/>
        <v/>
      </c>
      <c r="AY221" s="106" t="str">
        <f t="shared" si="336"/>
        <v/>
      </c>
      <c r="AZ221" s="106" t="str">
        <f t="shared" si="337"/>
        <v/>
      </c>
      <c r="BA221" s="106" t="str">
        <f t="shared" si="338"/>
        <v/>
      </c>
      <c r="BB221" s="106" t="str">
        <f t="shared" si="339"/>
        <v/>
      </c>
      <c r="BC221" s="106" t="str">
        <f t="shared" si="340"/>
        <v/>
      </c>
      <c r="BD221" s="180" t="str">
        <f>IF(OR(P221="",BA221=""),"",IF(BB221="",MAX($BA$4:$BA$503)-BA221+1-COUNTIF($BA$4:BA221,BA221)/1000,INDEX($BD$4:$BD$503,BC221,1)-COUNTIF($BA$4:BA221,BA221)/1000000))</f>
        <v/>
      </c>
      <c r="BE221" s="181" t="str">
        <f t="shared" si="341"/>
        <v/>
      </c>
      <c r="BF221" s="181" t="str">
        <f>IFERROR(IF(BB221="",BD221-BE221*100,INDEX($BF$4:$BF$503,BC221,1)-COUNTIF($BA$4:BA221,BA221)/1000000),"")</f>
        <v/>
      </c>
      <c r="BG221" s="179" t="str">
        <f t="shared" si="342"/>
        <v/>
      </c>
      <c r="BI221" s="120" t="str">
        <f t="shared" si="348"/>
        <v/>
      </c>
      <c r="BJ221" s="121" t="str">
        <f t="shared" si="349"/>
        <v/>
      </c>
      <c r="BK221" s="122" t="str">
        <f t="shared" si="350"/>
        <v/>
      </c>
      <c r="BL221" s="122" t="str">
        <f t="shared" si="351"/>
        <v/>
      </c>
      <c r="BM221" s="122" t="str">
        <f t="shared" si="352"/>
        <v/>
      </c>
      <c r="BN221" s="122" t="str">
        <f t="shared" si="353"/>
        <v/>
      </c>
      <c r="BO221" s="122" t="str">
        <f t="shared" si="354"/>
        <v/>
      </c>
      <c r="BP221" s="123" t="str">
        <f t="shared" si="355"/>
        <v/>
      </c>
      <c r="BQ221" s="122" t="str">
        <f t="shared" si="356"/>
        <v/>
      </c>
      <c r="BR221" s="123" t="str">
        <f t="shared" si="357"/>
        <v/>
      </c>
      <c r="BS221" s="123" t="str">
        <f t="shared" si="358"/>
        <v/>
      </c>
      <c r="BU221" s="198" t="str">
        <f t="shared" si="343"/>
        <v>xxx</v>
      </c>
      <c r="BV221" s="193"/>
      <c r="BW221" s="193"/>
      <c r="BX221" s="193"/>
      <c r="BY221" s="193"/>
      <c r="BZ221" s="193"/>
      <c r="CA221" s="193"/>
      <c r="CB221" s="193"/>
      <c r="CC221" s="194"/>
      <c r="CD221" s="194"/>
      <c r="CE221" s="193"/>
      <c r="CF221" s="201">
        <f>IFERROR(IF(ISNUMBER(BV221), IF(ISNUMBER(MATCH(BV221,$BV$4:BV220,0)),INDEX($CF$4:CF220, MATCH(BV221,$BV$4:BV220,0),1),IF(AND(BR221="",INDEX($BR$4:$BR$503,BV221,1)=""),
IF(INDEX($BL$4:$BL$503,BV221,1)="",0,IFERROR(IF(INDEX($BR$4:$BR$503,BW221,1)="es",COUNTIF($BV$4:$BV$503,BW221),0),0)+IF(ISNUMBER(BV221),SUMIFS($CH$4:$CH$503,$BV$4:$BV$503,"&lt;&gt;"&amp;BV221,$BW$4:$BW$503,BV221),0)),0)),0),0)</f>
        <v>0</v>
      </c>
      <c r="CG221" s="193"/>
      <c r="CH221" s="193"/>
      <c r="CI221" s="193"/>
      <c r="CJ221" s="193"/>
      <c r="CK221" s="201">
        <f t="shared" si="302"/>
        <v>1</v>
      </c>
      <c r="CL221" s="193"/>
      <c r="CM221" s="193"/>
      <c r="CN221" s="193"/>
      <c r="CO221" s="193"/>
      <c r="CP221" s="193"/>
      <c r="CQ221" s="193"/>
      <c r="CR221" s="193"/>
      <c r="CT221" s="193"/>
      <c r="CU221" s="193"/>
      <c r="CV221" s="193"/>
      <c r="CW221" s="208"/>
      <c r="CX221" s="208"/>
      <c r="CY221" s="208"/>
      <c r="CZ221" s="208"/>
      <c r="DA221" s="193"/>
      <c r="DC221" s="133" t="str">
        <f>IF(MAX($DC$3:DC220)&lt;$I$2,MAX($DC$3:DC220)+1,"")</f>
        <v/>
      </c>
      <c r="DD221" s="131" t="str">
        <f t="shared" si="344"/>
        <v/>
      </c>
      <c r="DE221" s="131" t="str">
        <f t="shared" si="345"/>
        <v/>
      </c>
      <c r="DF221" s="134" t="str">
        <f t="shared" si="346"/>
        <v/>
      </c>
      <c r="DG221" s="132" t="str">
        <f t="shared" si="347"/>
        <v/>
      </c>
      <c r="DL221" s="107" t="str">
        <f>IF(DM221&lt;&gt;"",MAX($DL$3:DL220)+1,"")</f>
        <v/>
      </c>
      <c r="DM221" s="107" t="str">
        <f>IF(OR(INDEX(Photos!$B$3:$B$502,ROW(DM221)-ROW($DM$3),1)="", ISNUMBER(MATCH(INDEX(Photos!$B$3:$B$502,ROW(DM221)-ROW($DM$3),1),$BJ$4:$BJ$503,0))),"",INDEX(Photos!$B$3:$B$502,ROW(DM221)-ROW($DM$3),1) )</f>
        <v/>
      </c>
      <c r="DN221" s="107" t="str">
        <f t="shared" si="300"/>
        <v/>
      </c>
      <c r="DS221" s="112"/>
      <c r="DT221" s="112"/>
      <c r="DU221" s="111"/>
      <c r="DV221" s="111"/>
      <c r="DW221" s="145"/>
      <c r="DX221" s="111"/>
      <c r="DY221" s="111"/>
      <c r="DZ221" s="111"/>
      <c r="EA221" s="111"/>
      <c r="EB221" s="111"/>
    </row>
    <row r="222" spans="2:132" x14ac:dyDescent="0.25">
      <c r="B222" s="117" t="str">
        <f>IF(P222&lt;&gt;"",MAX(B$3:$B221)+1,"")</f>
        <v/>
      </c>
      <c r="C222" s="141" t="str">
        <f>IF(D222&lt;&gt;"",MAX(C$3:$C221)+1,"")</f>
        <v/>
      </c>
      <c r="D222" s="115" t="str">
        <f>IF(LEN(Q222)&gt;1,IF(ISNUMBER(MATCH(Q222&amp;" ─ "&amp;P222, $D$2:D221,0)),"",P222&amp;" ─ "&amp;Q222),"")</f>
        <v/>
      </c>
      <c r="E222" s="117" t="str">
        <f>IF(F222&lt;&gt;"",MAX($E$3:E221)+1,"")</f>
        <v/>
      </c>
      <c r="F222" s="116" t="str">
        <f>IF(LEN(T222)&gt;1,IF(ISNUMBER(MATCH(T222&amp;" ─ "&amp;P222, $F$2:F221,0)),"",P222&amp;" ─ "&amp;T222),"")</f>
        <v/>
      </c>
      <c r="G222" s="93">
        <v>219</v>
      </c>
      <c r="H222" s="118" t="str">
        <f t="shared" ref="H222:H285" si="359">IF(G222&gt;$H$2,"",IF(G222&lt;=$C$3,INDEX(allNames,MATCH(G222,$B$4:$B$503,0),1),IF(G222&lt;=$E$3,INDEX($D$4:$D$503,MATCH(G222,$C$4:$C$503,0),1),INDEX($F$4:$F$503,MATCH(G222,$E$4:$E$503,0),1))))</f>
        <v/>
      </c>
      <c r="I222" s="119" t="str">
        <f>IF(ISNUMBER(SEARCH("─",H222,1)),MAX($I$3:I221)+1,"")</f>
        <v/>
      </c>
      <c r="M222" s="192" t="str">
        <f t="shared" si="303"/>
        <v/>
      </c>
      <c r="N222" s="142" t="str">
        <f t="shared" si="304"/>
        <v/>
      </c>
      <c r="O222" s="102" t="str">
        <f>IF(P222="","",MAX($O$3:O221)+1)</f>
        <v/>
      </c>
      <c r="P222" s="103" t="str">
        <f>IF(LEN(INDEX(Dashboard!B$6:B$505,ROW(P222)-ROW(P$3),1))&lt;=1,"",TRIM(INDEX(Dashboard!B$6:B$505,ROW(P222)-ROW(P$3),1)))</f>
        <v/>
      </c>
      <c r="Q222" s="104" t="str">
        <f t="shared" si="305"/>
        <v/>
      </c>
      <c r="R222" s="104" t="str">
        <f>IF(LEN(INDEX(Dashboard!D$6:D$505,ROW(R222)-ROW(R$3),1))&lt;=1,"",INDEX(Dashboard!D$6:D$505,ROW(R222)-ROW(R$3),1))</f>
        <v/>
      </c>
      <c r="S222" s="104" t="str">
        <f>IF(LEN(INDEX(Dashboard!E$6:E$505,ROW(S222)-ROW(S$3),1))&lt;=1,"",INDEX(Dashboard!E$6:E$505,ROW(S222)-ROW(S$3),1))</f>
        <v/>
      </c>
      <c r="T222" s="104" t="str">
        <f t="shared" si="306"/>
        <v/>
      </c>
      <c r="U222" s="104" t="str">
        <f t="shared" si="307"/>
        <v/>
      </c>
      <c r="V222" s="104" t="str">
        <f t="shared" si="308"/>
        <v/>
      </c>
      <c r="W222" s="106" t="str">
        <f t="shared" si="301"/>
        <v/>
      </c>
      <c r="X222" s="106" t="str">
        <f t="shared" si="309"/>
        <v/>
      </c>
      <c r="Y222" s="106" t="str">
        <f t="shared" si="310"/>
        <v/>
      </c>
      <c r="Z222" s="106" t="str">
        <f t="shared" si="311"/>
        <v/>
      </c>
      <c r="AA222" s="106" t="str">
        <f t="shared" si="312"/>
        <v/>
      </c>
      <c r="AB222" s="106" t="str">
        <f t="shared" si="313"/>
        <v/>
      </c>
      <c r="AC222" s="106" t="str">
        <f t="shared" si="314"/>
        <v/>
      </c>
      <c r="AD222" s="106" t="str">
        <f t="shared" si="315"/>
        <v/>
      </c>
      <c r="AE222" s="106" t="str">
        <f t="shared" si="316"/>
        <v/>
      </c>
      <c r="AF222" s="106" t="str">
        <f t="shared" si="317"/>
        <v/>
      </c>
      <c r="AG222" s="106" t="str">
        <f t="shared" si="318"/>
        <v/>
      </c>
      <c r="AH222" s="106" t="str">
        <f t="shared" si="319"/>
        <v/>
      </c>
      <c r="AI222" s="106" t="str">
        <f t="shared" si="320"/>
        <v/>
      </c>
      <c r="AJ222" s="106" t="str">
        <f t="shared" si="321"/>
        <v/>
      </c>
      <c r="AK222" s="106" t="str">
        <f t="shared" si="322"/>
        <v/>
      </c>
      <c r="AL222" s="106" t="str">
        <f t="shared" si="323"/>
        <v/>
      </c>
      <c r="AM222" s="106" t="str">
        <f t="shared" si="324"/>
        <v/>
      </c>
      <c r="AN222" s="106" t="str">
        <f t="shared" si="325"/>
        <v/>
      </c>
      <c r="AO222" s="106" t="str">
        <f t="shared" si="326"/>
        <v/>
      </c>
      <c r="AP222" s="106" t="str">
        <f t="shared" si="327"/>
        <v/>
      </c>
      <c r="AQ222" s="106" t="str">
        <f t="shared" si="328"/>
        <v/>
      </c>
      <c r="AR222" s="106" t="str">
        <f t="shared" si="329"/>
        <v/>
      </c>
      <c r="AS222" s="106" t="str">
        <f t="shared" si="330"/>
        <v/>
      </c>
      <c r="AT222" s="106" t="str">
        <f t="shared" si="331"/>
        <v/>
      </c>
      <c r="AU222" s="106" t="str">
        <f t="shared" si="332"/>
        <v/>
      </c>
      <c r="AV222" s="106" t="str">
        <f t="shared" si="333"/>
        <v/>
      </c>
      <c r="AW222" s="106" t="str">
        <f t="shared" si="334"/>
        <v/>
      </c>
      <c r="AX222" s="106" t="str">
        <f t="shared" si="335"/>
        <v/>
      </c>
      <c r="AY222" s="106" t="str">
        <f t="shared" si="336"/>
        <v/>
      </c>
      <c r="AZ222" s="106" t="str">
        <f t="shared" si="337"/>
        <v/>
      </c>
      <c r="BA222" s="106" t="str">
        <f t="shared" si="338"/>
        <v/>
      </c>
      <c r="BB222" s="106" t="str">
        <f t="shared" si="339"/>
        <v/>
      </c>
      <c r="BC222" s="106" t="str">
        <f t="shared" si="340"/>
        <v/>
      </c>
      <c r="BD222" s="180" t="str">
        <f>IF(OR(P222="",BA222=""),"",IF(BB222="",MAX($BA$4:$BA$503)-BA222+1-COUNTIF($BA$4:BA222,BA222)/1000,INDEX($BD$4:$BD$503,BC222,1)-COUNTIF($BA$4:BA222,BA222)/1000000))</f>
        <v/>
      </c>
      <c r="BE222" s="181" t="str">
        <f t="shared" si="341"/>
        <v/>
      </c>
      <c r="BF222" s="181" t="str">
        <f>IFERROR(IF(BB222="",BD222-BE222*100,INDEX($BF$4:$BF$503,BC222,1)-COUNTIF($BA$4:BA222,BA222)/1000000),"")</f>
        <v/>
      </c>
      <c r="BG222" s="179" t="str">
        <f t="shared" si="342"/>
        <v/>
      </c>
      <c r="BI222" s="120" t="str">
        <f t="shared" si="348"/>
        <v/>
      </c>
      <c r="BJ222" s="121" t="str">
        <f t="shared" si="349"/>
        <v/>
      </c>
      <c r="BK222" s="122" t="str">
        <f t="shared" si="350"/>
        <v/>
      </c>
      <c r="BL222" s="122" t="str">
        <f t="shared" si="351"/>
        <v/>
      </c>
      <c r="BM222" s="122" t="str">
        <f t="shared" si="352"/>
        <v/>
      </c>
      <c r="BN222" s="122" t="str">
        <f t="shared" si="353"/>
        <v/>
      </c>
      <c r="BO222" s="122" t="str">
        <f t="shared" si="354"/>
        <v/>
      </c>
      <c r="BP222" s="123" t="str">
        <f t="shared" si="355"/>
        <v/>
      </c>
      <c r="BQ222" s="122" t="str">
        <f t="shared" si="356"/>
        <v/>
      </c>
      <c r="BR222" s="123" t="str">
        <f t="shared" si="357"/>
        <v/>
      </c>
      <c r="BS222" s="123" t="str">
        <f t="shared" si="358"/>
        <v/>
      </c>
      <c r="BU222" s="198" t="str">
        <f t="shared" si="343"/>
        <v>xxx</v>
      </c>
      <c r="BV222" s="193"/>
      <c r="BW222" s="193"/>
      <c r="BX222" s="193"/>
      <c r="BY222" s="193"/>
      <c r="BZ222" s="193"/>
      <c r="CA222" s="193"/>
      <c r="CB222" s="193"/>
      <c r="CC222" s="194"/>
      <c r="CD222" s="194"/>
      <c r="CE222" s="193"/>
      <c r="CF222" s="201">
        <f>IFERROR(IF(ISNUMBER(BV222), IF(ISNUMBER(MATCH(BV222,$BV$4:BV221,0)),INDEX($CF$4:CF221, MATCH(BV222,$BV$4:BV221,0),1),IF(AND(BR222="",INDEX($BR$4:$BR$503,BV222,1)=""),
IF(INDEX($BL$4:$BL$503,BV222,1)="",0,IFERROR(IF(INDEX($BR$4:$BR$503,BW222,1)="es",COUNTIF($BV$4:$BV$503,BW222),0),0)+IF(ISNUMBER(BV222),SUMIFS($CH$4:$CH$503,$BV$4:$BV$503,"&lt;&gt;"&amp;BV222,$BW$4:$BW$503,BV222),0)),0)),0),0)</f>
        <v>0</v>
      </c>
      <c r="CG222" s="193"/>
      <c r="CH222" s="193"/>
      <c r="CI222" s="193"/>
      <c r="CJ222" s="193"/>
      <c r="CK222" s="201">
        <f t="shared" si="302"/>
        <v>1</v>
      </c>
      <c r="CL222" s="193"/>
      <c r="CM222" s="193"/>
      <c r="CN222" s="193"/>
      <c r="CO222" s="193"/>
      <c r="CP222" s="193"/>
      <c r="CQ222" s="193"/>
      <c r="CR222" s="193"/>
      <c r="CT222" s="193"/>
      <c r="CU222" s="193"/>
      <c r="CV222" s="193"/>
      <c r="CW222" s="208"/>
      <c r="CX222" s="208"/>
      <c r="CY222" s="208"/>
      <c r="CZ222" s="208"/>
      <c r="DA222" s="193"/>
      <c r="DC222" s="133" t="str">
        <f>IF(MAX($DC$3:DC221)&lt;$I$2,MAX($DC$3:DC221)+1,"")</f>
        <v/>
      </c>
      <c r="DD222" s="131" t="str">
        <f t="shared" si="344"/>
        <v/>
      </c>
      <c r="DE222" s="131" t="str">
        <f t="shared" si="345"/>
        <v/>
      </c>
      <c r="DF222" s="134" t="str">
        <f t="shared" si="346"/>
        <v/>
      </c>
      <c r="DG222" s="132" t="str">
        <f t="shared" si="347"/>
        <v/>
      </c>
      <c r="DL222" s="107" t="str">
        <f>IF(DM222&lt;&gt;"",MAX($DL$3:DL221)+1,"")</f>
        <v/>
      </c>
      <c r="DM222" s="107" t="str">
        <f>IF(OR(INDEX(Photos!$B$3:$B$502,ROW(DM222)-ROW($DM$3),1)="", ISNUMBER(MATCH(INDEX(Photos!$B$3:$B$502,ROW(DM222)-ROW($DM$3),1),$BJ$4:$BJ$503,0))),"",INDEX(Photos!$B$3:$B$502,ROW(DM222)-ROW($DM$3),1) )</f>
        <v/>
      </c>
      <c r="DN222" s="107" t="str">
        <f t="shared" si="300"/>
        <v/>
      </c>
      <c r="DS222" s="112"/>
      <c r="DT222" s="112"/>
      <c r="DU222" s="111"/>
      <c r="DV222" s="111"/>
      <c r="DW222" s="145"/>
      <c r="DX222" s="111"/>
      <c r="DY222" s="111"/>
      <c r="DZ222" s="111"/>
      <c r="EA222" s="111"/>
      <c r="EB222" s="111"/>
    </row>
    <row r="223" spans="2:132" x14ac:dyDescent="0.25">
      <c r="B223" s="117" t="str">
        <f>IF(P223&lt;&gt;"",MAX(B$3:$B222)+1,"")</f>
        <v/>
      </c>
      <c r="C223" s="141" t="str">
        <f>IF(D223&lt;&gt;"",MAX(C$3:$C222)+1,"")</f>
        <v/>
      </c>
      <c r="D223" s="115" t="str">
        <f>IF(LEN(Q223)&gt;1,IF(ISNUMBER(MATCH(Q223&amp;" ─ "&amp;P223, $D$2:D222,0)),"",P223&amp;" ─ "&amp;Q223),"")</f>
        <v/>
      </c>
      <c r="E223" s="117" t="str">
        <f>IF(F223&lt;&gt;"",MAX($E$3:E222)+1,"")</f>
        <v/>
      </c>
      <c r="F223" s="116" t="str">
        <f>IF(LEN(T223)&gt;1,IF(ISNUMBER(MATCH(T223&amp;" ─ "&amp;P223, $F$2:F222,0)),"",P223&amp;" ─ "&amp;T223),"")</f>
        <v/>
      </c>
      <c r="G223" s="93">
        <v>220</v>
      </c>
      <c r="H223" s="118" t="str">
        <f t="shared" si="359"/>
        <v/>
      </c>
      <c r="I223" s="119" t="str">
        <f>IF(ISNUMBER(SEARCH("─",H223,1)),MAX($I$3:I222)+1,"")</f>
        <v/>
      </c>
      <c r="M223" s="192" t="str">
        <f t="shared" si="303"/>
        <v/>
      </c>
      <c r="N223" s="142" t="str">
        <f t="shared" si="304"/>
        <v/>
      </c>
      <c r="O223" s="102" t="str">
        <f>IF(P223="","",MAX($O$3:O222)+1)</f>
        <v/>
      </c>
      <c r="P223" s="103" t="str">
        <f>IF(LEN(INDEX(Dashboard!B$6:B$505,ROW(P223)-ROW(P$3),1))&lt;=1,"",TRIM(INDEX(Dashboard!B$6:B$505,ROW(P223)-ROW(P$3),1)))</f>
        <v/>
      </c>
      <c r="Q223" s="104" t="str">
        <f t="shared" si="305"/>
        <v/>
      </c>
      <c r="R223" s="104" t="str">
        <f>IF(LEN(INDEX(Dashboard!D$6:D$505,ROW(R223)-ROW(R$3),1))&lt;=1,"",INDEX(Dashboard!D$6:D$505,ROW(R223)-ROW(R$3),1))</f>
        <v/>
      </c>
      <c r="S223" s="104" t="str">
        <f>IF(LEN(INDEX(Dashboard!E$6:E$505,ROW(S223)-ROW(S$3),1))&lt;=1,"",INDEX(Dashboard!E$6:E$505,ROW(S223)-ROW(S$3),1))</f>
        <v/>
      </c>
      <c r="T223" s="104" t="str">
        <f t="shared" si="306"/>
        <v/>
      </c>
      <c r="U223" s="104" t="str">
        <f t="shared" si="307"/>
        <v/>
      </c>
      <c r="V223" s="104" t="str">
        <f t="shared" si="308"/>
        <v/>
      </c>
      <c r="W223" s="106" t="str">
        <f t="shared" si="301"/>
        <v/>
      </c>
      <c r="X223" s="106" t="str">
        <f t="shared" si="309"/>
        <v/>
      </c>
      <c r="Y223" s="106" t="str">
        <f t="shared" si="310"/>
        <v/>
      </c>
      <c r="Z223" s="106" t="str">
        <f t="shared" si="311"/>
        <v/>
      </c>
      <c r="AA223" s="106" t="str">
        <f t="shared" si="312"/>
        <v/>
      </c>
      <c r="AB223" s="106" t="str">
        <f t="shared" si="313"/>
        <v/>
      </c>
      <c r="AC223" s="106" t="str">
        <f t="shared" si="314"/>
        <v/>
      </c>
      <c r="AD223" s="106" t="str">
        <f t="shared" si="315"/>
        <v/>
      </c>
      <c r="AE223" s="106" t="str">
        <f t="shared" si="316"/>
        <v/>
      </c>
      <c r="AF223" s="106" t="str">
        <f t="shared" si="317"/>
        <v/>
      </c>
      <c r="AG223" s="106" t="str">
        <f t="shared" si="318"/>
        <v/>
      </c>
      <c r="AH223" s="106" t="str">
        <f t="shared" si="319"/>
        <v/>
      </c>
      <c r="AI223" s="106" t="str">
        <f t="shared" si="320"/>
        <v/>
      </c>
      <c r="AJ223" s="106" t="str">
        <f t="shared" si="321"/>
        <v/>
      </c>
      <c r="AK223" s="106" t="str">
        <f t="shared" si="322"/>
        <v/>
      </c>
      <c r="AL223" s="106" t="str">
        <f t="shared" si="323"/>
        <v/>
      </c>
      <c r="AM223" s="106" t="str">
        <f t="shared" si="324"/>
        <v/>
      </c>
      <c r="AN223" s="106" t="str">
        <f t="shared" si="325"/>
        <v/>
      </c>
      <c r="AO223" s="106" t="str">
        <f t="shared" si="326"/>
        <v/>
      </c>
      <c r="AP223" s="106" t="str">
        <f t="shared" si="327"/>
        <v/>
      </c>
      <c r="AQ223" s="106" t="str">
        <f t="shared" si="328"/>
        <v/>
      </c>
      <c r="AR223" s="106" t="str">
        <f t="shared" si="329"/>
        <v/>
      </c>
      <c r="AS223" s="106" t="str">
        <f t="shared" si="330"/>
        <v/>
      </c>
      <c r="AT223" s="106" t="str">
        <f t="shared" si="331"/>
        <v/>
      </c>
      <c r="AU223" s="106" t="str">
        <f t="shared" si="332"/>
        <v/>
      </c>
      <c r="AV223" s="106" t="str">
        <f t="shared" si="333"/>
        <v/>
      </c>
      <c r="AW223" s="106" t="str">
        <f t="shared" si="334"/>
        <v/>
      </c>
      <c r="AX223" s="106" t="str">
        <f t="shared" si="335"/>
        <v/>
      </c>
      <c r="AY223" s="106" t="str">
        <f t="shared" si="336"/>
        <v/>
      </c>
      <c r="AZ223" s="106" t="str">
        <f t="shared" si="337"/>
        <v/>
      </c>
      <c r="BA223" s="106" t="str">
        <f t="shared" si="338"/>
        <v/>
      </c>
      <c r="BB223" s="106" t="str">
        <f t="shared" si="339"/>
        <v/>
      </c>
      <c r="BC223" s="106" t="str">
        <f t="shared" si="340"/>
        <v/>
      </c>
      <c r="BD223" s="180" t="str">
        <f>IF(OR(P223="",BA223=""),"",IF(BB223="",MAX($BA$4:$BA$503)-BA223+1-COUNTIF($BA$4:BA223,BA223)/1000,INDEX($BD$4:$BD$503,BC223,1)-COUNTIF($BA$4:BA223,BA223)/1000000))</f>
        <v/>
      </c>
      <c r="BE223" s="181" t="str">
        <f t="shared" si="341"/>
        <v/>
      </c>
      <c r="BF223" s="181" t="str">
        <f>IFERROR(IF(BB223="",BD223-BE223*100,INDEX($BF$4:$BF$503,BC223,1)-COUNTIF($BA$4:BA223,BA223)/1000000),"")</f>
        <v/>
      </c>
      <c r="BG223" s="179" t="str">
        <f t="shared" si="342"/>
        <v/>
      </c>
      <c r="BI223" s="120" t="str">
        <f t="shared" si="348"/>
        <v/>
      </c>
      <c r="BJ223" s="121" t="str">
        <f t="shared" si="349"/>
        <v/>
      </c>
      <c r="BK223" s="122" t="str">
        <f t="shared" si="350"/>
        <v/>
      </c>
      <c r="BL223" s="122" t="str">
        <f t="shared" si="351"/>
        <v/>
      </c>
      <c r="BM223" s="122" t="str">
        <f t="shared" si="352"/>
        <v/>
      </c>
      <c r="BN223" s="122" t="str">
        <f t="shared" si="353"/>
        <v/>
      </c>
      <c r="BO223" s="122" t="str">
        <f t="shared" si="354"/>
        <v/>
      </c>
      <c r="BP223" s="123" t="str">
        <f t="shared" si="355"/>
        <v/>
      </c>
      <c r="BQ223" s="122" t="str">
        <f t="shared" si="356"/>
        <v/>
      </c>
      <c r="BR223" s="123" t="str">
        <f t="shared" si="357"/>
        <v/>
      </c>
      <c r="BS223" s="123" t="str">
        <f t="shared" si="358"/>
        <v/>
      </c>
      <c r="BU223" s="198" t="str">
        <f t="shared" si="343"/>
        <v>xxx</v>
      </c>
      <c r="BV223" s="193"/>
      <c r="BW223" s="193"/>
      <c r="BX223" s="193"/>
      <c r="BY223" s="193"/>
      <c r="BZ223" s="193"/>
      <c r="CA223" s="193"/>
      <c r="CB223" s="193"/>
      <c r="CC223" s="194"/>
      <c r="CD223" s="194"/>
      <c r="CE223" s="193"/>
      <c r="CF223" s="201">
        <f>IFERROR(IF(ISNUMBER(BV223), IF(ISNUMBER(MATCH(BV223,$BV$4:BV222,0)),INDEX($CF$4:CF222, MATCH(BV223,$BV$4:BV222,0),1),IF(AND(BR223="",INDEX($BR$4:$BR$503,BV223,1)=""),
IF(INDEX($BL$4:$BL$503,BV223,1)="",0,IFERROR(IF(INDEX($BR$4:$BR$503,BW223,1)="es",COUNTIF($BV$4:$BV$503,BW223),0),0)+IF(ISNUMBER(BV223),SUMIFS($CH$4:$CH$503,$BV$4:$BV$503,"&lt;&gt;"&amp;BV223,$BW$4:$BW$503,BV223),0)),0)),0),0)</f>
        <v>0</v>
      </c>
      <c r="CG223" s="193"/>
      <c r="CH223" s="193"/>
      <c r="CI223" s="193"/>
      <c r="CJ223" s="193"/>
      <c r="CK223" s="201">
        <f t="shared" si="302"/>
        <v>1</v>
      </c>
      <c r="CL223" s="193"/>
      <c r="CM223" s="193"/>
      <c r="CN223" s="193"/>
      <c r="CO223" s="193"/>
      <c r="CP223" s="193"/>
      <c r="CQ223" s="193"/>
      <c r="CR223" s="193"/>
      <c r="CT223" s="193"/>
      <c r="CU223" s="193"/>
      <c r="CV223" s="193"/>
      <c r="CW223" s="208"/>
      <c r="CX223" s="208"/>
      <c r="CY223" s="208"/>
      <c r="CZ223" s="208"/>
      <c r="DA223" s="193"/>
      <c r="DC223" s="133" t="str">
        <f>IF(MAX($DC$3:DC222)&lt;$I$2,MAX($DC$3:DC222)+1,"")</f>
        <v/>
      </c>
      <c r="DD223" s="131" t="str">
        <f t="shared" si="344"/>
        <v/>
      </c>
      <c r="DE223" s="131" t="str">
        <f t="shared" si="345"/>
        <v/>
      </c>
      <c r="DF223" s="134" t="str">
        <f t="shared" si="346"/>
        <v/>
      </c>
      <c r="DG223" s="132" t="str">
        <f t="shared" si="347"/>
        <v/>
      </c>
      <c r="DL223" s="107" t="str">
        <f>IF(DM223&lt;&gt;"",MAX($DL$3:DL222)+1,"")</f>
        <v/>
      </c>
      <c r="DM223" s="107" t="str">
        <f>IF(OR(INDEX(Photos!$B$3:$B$502,ROW(DM223)-ROW($DM$3),1)="", ISNUMBER(MATCH(INDEX(Photos!$B$3:$B$502,ROW(DM223)-ROW($DM$3),1),$BJ$4:$BJ$503,0))),"",INDEX(Photos!$B$3:$B$502,ROW(DM223)-ROW($DM$3),1) )</f>
        <v/>
      </c>
      <c r="DN223" s="107" t="str">
        <f t="shared" si="300"/>
        <v/>
      </c>
      <c r="DS223" s="112"/>
      <c r="DT223" s="112"/>
      <c r="DU223" s="111"/>
      <c r="DV223" s="111"/>
      <c r="DW223" s="145"/>
      <c r="DX223" s="111"/>
      <c r="DY223" s="111"/>
      <c r="DZ223" s="111"/>
      <c r="EA223" s="111"/>
      <c r="EB223" s="111"/>
    </row>
    <row r="224" spans="2:132" x14ac:dyDescent="0.25">
      <c r="B224" s="117" t="str">
        <f>IF(P224&lt;&gt;"",MAX(B$3:$B223)+1,"")</f>
        <v/>
      </c>
      <c r="C224" s="141" t="str">
        <f>IF(D224&lt;&gt;"",MAX(C$3:$C223)+1,"")</f>
        <v/>
      </c>
      <c r="D224" s="115" t="str">
        <f>IF(LEN(Q224)&gt;1,IF(ISNUMBER(MATCH(Q224&amp;" ─ "&amp;P224, $D$2:D223,0)),"",P224&amp;" ─ "&amp;Q224),"")</f>
        <v/>
      </c>
      <c r="E224" s="117" t="str">
        <f>IF(F224&lt;&gt;"",MAX($E$3:E223)+1,"")</f>
        <v/>
      </c>
      <c r="F224" s="116" t="str">
        <f>IF(LEN(T224)&gt;1,IF(ISNUMBER(MATCH(T224&amp;" ─ "&amp;P224, $F$2:F223,0)),"",P224&amp;" ─ "&amp;T224),"")</f>
        <v/>
      </c>
      <c r="G224" s="93">
        <v>221</v>
      </c>
      <c r="H224" s="118" t="str">
        <f t="shared" si="359"/>
        <v/>
      </c>
      <c r="I224" s="119" t="str">
        <f>IF(ISNUMBER(SEARCH("─",H224,1)),MAX($I$3:I223)+1,"")</f>
        <v/>
      </c>
      <c r="M224" s="192" t="str">
        <f t="shared" si="303"/>
        <v/>
      </c>
      <c r="N224" s="142" t="str">
        <f t="shared" si="304"/>
        <v/>
      </c>
      <c r="O224" s="102" t="str">
        <f>IF(P224="","",MAX($O$3:O223)+1)</f>
        <v/>
      </c>
      <c r="P224" s="103" t="str">
        <f>IF(LEN(INDEX(Dashboard!B$6:B$505,ROW(P224)-ROW(P$3),1))&lt;=1,"",TRIM(INDEX(Dashboard!B$6:B$505,ROW(P224)-ROW(P$3),1)))</f>
        <v/>
      </c>
      <c r="Q224" s="104" t="str">
        <f t="shared" si="305"/>
        <v/>
      </c>
      <c r="R224" s="104" t="str">
        <f>IF(LEN(INDEX(Dashboard!D$6:D$505,ROW(R224)-ROW(R$3),1))&lt;=1,"",INDEX(Dashboard!D$6:D$505,ROW(R224)-ROW(R$3),1))</f>
        <v/>
      </c>
      <c r="S224" s="104" t="str">
        <f>IF(LEN(INDEX(Dashboard!E$6:E$505,ROW(S224)-ROW(S$3),1))&lt;=1,"",INDEX(Dashboard!E$6:E$505,ROW(S224)-ROW(S$3),1))</f>
        <v/>
      </c>
      <c r="T224" s="104" t="str">
        <f t="shared" si="306"/>
        <v/>
      </c>
      <c r="U224" s="104" t="str">
        <f t="shared" si="307"/>
        <v/>
      </c>
      <c r="V224" s="104" t="str">
        <f t="shared" si="308"/>
        <v/>
      </c>
      <c r="W224" s="106" t="str">
        <f t="shared" si="301"/>
        <v/>
      </c>
      <c r="X224" s="106" t="str">
        <f t="shared" si="309"/>
        <v/>
      </c>
      <c r="Y224" s="106" t="str">
        <f t="shared" si="310"/>
        <v/>
      </c>
      <c r="Z224" s="106" t="str">
        <f t="shared" si="311"/>
        <v/>
      </c>
      <c r="AA224" s="106" t="str">
        <f t="shared" si="312"/>
        <v/>
      </c>
      <c r="AB224" s="106" t="str">
        <f t="shared" si="313"/>
        <v/>
      </c>
      <c r="AC224" s="106" t="str">
        <f t="shared" si="314"/>
        <v/>
      </c>
      <c r="AD224" s="106" t="str">
        <f t="shared" si="315"/>
        <v/>
      </c>
      <c r="AE224" s="106" t="str">
        <f t="shared" si="316"/>
        <v/>
      </c>
      <c r="AF224" s="106" t="str">
        <f t="shared" si="317"/>
        <v/>
      </c>
      <c r="AG224" s="106" t="str">
        <f t="shared" si="318"/>
        <v/>
      </c>
      <c r="AH224" s="106" t="str">
        <f t="shared" si="319"/>
        <v/>
      </c>
      <c r="AI224" s="106" t="str">
        <f t="shared" si="320"/>
        <v/>
      </c>
      <c r="AJ224" s="106" t="str">
        <f t="shared" si="321"/>
        <v/>
      </c>
      <c r="AK224" s="106" t="str">
        <f t="shared" si="322"/>
        <v/>
      </c>
      <c r="AL224" s="106" t="str">
        <f t="shared" si="323"/>
        <v/>
      </c>
      <c r="AM224" s="106" t="str">
        <f t="shared" si="324"/>
        <v/>
      </c>
      <c r="AN224" s="106" t="str">
        <f t="shared" si="325"/>
        <v/>
      </c>
      <c r="AO224" s="106" t="str">
        <f t="shared" si="326"/>
        <v/>
      </c>
      <c r="AP224" s="106" t="str">
        <f t="shared" si="327"/>
        <v/>
      </c>
      <c r="AQ224" s="106" t="str">
        <f t="shared" si="328"/>
        <v/>
      </c>
      <c r="AR224" s="106" t="str">
        <f t="shared" si="329"/>
        <v/>
      </c>
      <c r="AS224" s="106" t="str">
        <f t="shared" si="330"/>
        <v/>
      </c>
      <c r="AT224" s="106" t="str">
        <f t="shared" si="331"/>
        <v/>
      </c>
      <c r="AU224" s="106" t="str">
        <f t="shared" si="332"/>
        <v/>
      </c>
      <c r="AV224" s="106" t="str">
        <f t="shared" si="333"/>
        <v/>
      </c>
      <c r="AW224" s="106" t="str">
        <f t="shared" si="334"/>
        <v/>
      </c>
      <c r="AX224" s="106" t="str">
        <f t="shared" si="335"/>
        <v/>
      </c>
      <c r="AY224" s="106" t="str">
        <f t="shared" si="336"/>
        <v/>
      </c>
      <c r="AZ224" s="106" t="str">
        <f t="shared" si="337"/>
        <v/>
      </c>
      <c r="BA224" s="106" t="str">
        <f t="shared" si="338"/>
        <v/>
      </c>
      <c r="BB224" s="106" t="str">
        <f t="shared" si="339"/>
        <v/>
      </c>
      <c r="BC224" s="106" t="str">
        <f t="shared" si="340"/>
        <v/>
      </c>
      <c r="BD224" s="180" t="str">
        <f>IF(OR(P224="",BA224=""),"",IF(BB224="",MAX($BA$4:$BA$503)-BA224+1-COUNTIF($BA$4:BA224,BA224)/1000,INDEX($BD$4:$BD$503,BC224,1)-COUNTIF($BA$4:BA224,BA224)/1000000))</f>
        <v/>
      </c>
      <c r="BE224" s="181" t="str">
        <f t="shared" si="341"/>
        <v/>
      </c>
      <c r="BF224" s="181" t="str">
        <f>IFERROR(IF(BB224="",BD224-BE224*100,INDEX($BF$4:$BF$503,BC224,1)-COUNTIF($BA$4:BA224,BA224)/1000000),"")</f>
        <v/>
      </c>
      <c r="BG224" s="179" t="str">
        <f t="shared" si="342"/>
        <v/>
      </c>
      <c r="BI224" s="120" t="str">
        <f t="shared" si="348"/>
        <v/>
      </c>
      <c r="BJ224" s="121" t="str">
        <f t="shared" si="349"/>
        <v/>
      </c>
      <c r="BK224" s="122" t="str">
        <f t="shared" si="350"/>
        <v/>
      </c>
      <c r="BL224" s="122" t="str">
        <f t="shared" si="351"/>
        <v/>
      </c>
      <c r="BM224" s="122" t="str">
        <f t="shared" si="352"/>
        <v/>
      </c>
      <c r="BN224" s="122" t="str">
        <f t="shared" si="353"/>
        <v/>
      </c>
      <c r="BO224" s="122" t="str">
        <f t="shared" si="354"/>
        <v/>
      </c>
      <c r="BP224" s="123" t="str">
        <f t="shared" si="355"/>
        <v/>
      </c>
      <c r="BQ224" s="122" t="str">
        <f t="shared" si="356"/>
        <v/>
      </c>
      <c r="BR224" s="123" t="str">
        <f t="shared" si="357"/>
        <v/>
      </c>
      <c r="BS224" s="123" t="str">
        <f t="shared" si="358"/>
        <v/>
      </c>
      <c r="BU224" s="198" t="str">
        <f t="shared" si="343"/>
        <v>xxx</v>
      </c>
      <c r="BV224" s="193"/>
      <c r="BW224" s="193"/>
      <c r="BX224" s="193"/>
      <c r="BY224" s="193"/>
      <c r="BZ224" s="193"/>
      <c r="CA224" s="193"/>
      <c r="CB224" s="193"/>
      <c r="CC224" s="194"/>
      <c r="CD224" s="194"/>
      <c r="CE224" s="193"/>
      <c r="CF224" s="201">
        <f>IFERROR(IF(ISNUMBER(BV224), IF(ISNUMBER(MATCH(BV224,$BV$4:BV223,0)),INDEX($CF$4:CF223, MATCH(BV224,$BV$4:BV223,0),1),IF(AND(BR224="",INDEX($BR$4:$BR$503,BV224,1)=""),
IF(INDEX($BL$4:$BL$503,BV224,1)="",0,IFERROR(IF(INDEX($BR$4:$BR$503,BW224,1)="es",COUNTIF($BV$4:$BV$503,BW224),0),0)+IF(ISNUMBER(BV224),SUMIFS($CH$4:$CH$503,$BV$4:$BV$503,"&lt;&gt;"&amp;BV224,$BW$4:$BW$503,BV224),0)),0)),0),0)</f>
        <v>0</v>
      </c>
      <c r="CG224" s="193"/>
      <c r="CH224" s="193"/>
      <c r="CI224" s="193"/>
      <c r="CJ224" s="193"/>
      <c r="CK224" s="201">
        <f t="shared" si="302"/>
        <v>1</v>
      </c>
      <c r="CL224" s="193"/>
      <c r="CM224" s="193"/>
      <c r="CN224" s="193"/>
      <c r="CO224" s="193"/>
      <c r="CP224" s="193"/>
      <c r="CQ224" s="193"/>
      <c r="CR224" s="193"/>
      <c r="CT224" s="193"/>
      <c r="CU224" s="193"/>
      <c r="CV224" s="193"/>
      <c r="CW224" s="208"/>
      <c r="CX224" s="208"/>
      <c r="CY224" s="208"/>
      <c r="CZ224" s="208"/>
      <c r="DA224" s="193"/>
      <c r="DC224" s="133" t="str">
        <f>IF(MAX($DC$3:DC223)&lt;$I$2,MAX($DC$3:DC223)+1,"")</f>
        <v/>
      </c>
      <c r="DD224" s="131" t="str">
        <f t="shared" si="344"/>
        <v/>
      </c>
      <c r="DE224" s="131" t="str">
        <f t="shared" si="345"/>
        <v/>
      </c>
      <c r="DF224" s="134" t="str">
        <f t="shared" si="346"/>
        <v/>
      </c>
      <c r="DG224" s="132" t="str">
        <f t="shared" si="347"/>
        <v/>
      </c>
      <c r="DL224" s="107" t="str">
        <f>IF(DM224&lt;&gt;"",MAX($DL$3:DL223)+1,"")</f>
        <v/>
      </c>
      <c r="DM224" s="107" t="str">
        <f>IF(OR(INDEX(Photos!$B$3:$B$502,ROW(DM224)-ROW($DM$3),1)="", ISNUMBER(MATCH(INDEX(Photos!$B$3:$B$502,ROW(DM224)-ROW($DM$3),1),$BJ$4:$BJ$503,0))),"",INDEX(Photos!$B$3:$B$502,ROW(DM224)-ROW($DM$3),1) )</f>
        <v/>
      </c>
      <c r="DN224" s="107" t="str">
        <f t="shared" si="300"/>
        <v/>
      </c>
      <c r="DS224" s="112"/>
      <c r="DT224" s="112"/>
      <c r="DU224" s="111"/>
      <c r="DV224" s="111"/>
      <c r="DW224" s="145"/>
      <c r="DX224" s="111"/>
      <c r="DY224" s="111"/>
      <c r="DZ224" s="111"/>
      <c r="EA224" s="111"/>
      <c r="EB224" s="111"/>
    </row>
    <row r="225" spans="2:132" x14ac:dyDescent="0.25">
      <c r="B225" s="117" t="str">
        <f>IF(P225&lt;&gt;"",MAX(B$3:$B224)+1,"")</f>
        <v/>
      </c>
      <c r="C225" s="141" t="str">
        <f>IF(D225&lt;&gt;"",MAX(C$3:$C224)+1,"")</f>
        <v/>
      </c>
      <c r="D225" s="115" t="str">
        <f>IF(LEN(Q225)&gt;1,IF(ISNUMBER(MATCH(Q225&amp;" ─ "&amp;P225, $D$2:D224,0)),"",P225&amp;" ─ "&amp;Q225),"")</f>
        <v/>
      </c>
      <c r="E225" s="117" t="str">
        <f>IF(F225&lt;&gt;"",MAX($E$3:E224)+1,"")</f>
        <v/>
      </c>
      <c r="F225" s="116" t="str">
        <f>IF(LEN(T225)&gt;1,IF(ISNUMBER(MATCH(T225&amp;" ─ "&amp;P225, $F$2:F224,0)),"",P225&amp;" ─ "&amp;T225),"")</f>
        <v/>
      </c>
      <c r="G225" s="93">
        <v>222</v>
      </c>
      <c r="H225" s="118" t="str">
        <f t="shared" si="359"/>
        <v/>
      </c>
      <c r="I225" s="119" t="str">
        <f>IF(ISNUMBER(SEARCH("─",H225,1)),MAX($I$3:I224)+1,"")</f>
        <v/>
      </c>
      <c r="M225" s="192" t="str">
        <f t="shared" si="303"/>
        <v/>
      </c>
      <c r="N225" s="142" t="str">
        <f t="shared" si="304"/>
        <v/>
      </c>
      <c r="O225" s="102" t="str">
        <f>IF(P225="","",MAX($O$3:O224)+1)</f>
        <v/>
      </c>
      <c r="P225" s="103" t="str">
        <f>IF(LEN(INDEX(Dashboard!B$6:B$505,ROW(P225)-ROW(P$3),1))&lt;=1,"",TRIM(INDEX(Dashboard!B$6:B$505,ROW(P225)-ROW(P$3),1)))</f>
        <v/>
      </c>
      <c r="Q225" s="104" t="str">
        <f t="shared" si="305"/>
        <v/>
      </c>
      <c r="R225" s="104" t="str">
        <f>IF(LEN(INDEX(Dashboard!D$6:D$505,ROW(R225)-ROW(R$3),1))&lt;=1,"",INDEX(Dashboard!D$6:D$505,ROW(R225)-ROW(R$3),1))</f>
        <v/>
      </c>
      <c r="S225" s="104" t="str">
        <f>IF(LEN(INDEX(Dashboard!E$6:E$505,ROW(S225)-ROW(S$3),1))&lt;=1,"",INDEX(Dashboard!E$6:E$505,ROW(S225)-ROW(S$3),1))</f>
        <v/>
      </c>
      <c r="T225" s="104" t="str">
        <f t="shared" si="306"/>
        <v/>
      </c>
      <c r="U225" s="104" t="str">
        <f t="shared" si="307"/>
        <v/>
      </c>
      <c r="V225" s="104" t="str">
        <f t="shared" si="308"/>
        <v/>
      </c>
      <c r="W225" s="106" t="str">
        <f t="shared" si="301"/>
        <v/>
      </c>
      <c r="X225" s="106" t="str">
        <f t="shared" si="309"/>
        <v/>
      </c>
      <c r="Y225" s="106" t="str">
        <f t="shared" si="310"/>
        <v/>
      </c>
      <c r="Z225" s="106" t="str">
        <f t="shared" si="311"/>
        <v/>
      </c>
      <c r="AA225" s="106" t="str">
        <f t="shared" si="312"/>
        <v/>
      </c>
      <c r="AB225" s="106" t="str">
        <f t="shared" si="313"/>
        <v/>
      </c>
      <c r="AC225" s="106" t="str">
        <f t="shared" si="314"/>
        <v/>
      </c>
      <c r="AD225" s="106" t="str">
        <f t="shared" si="315"/>
        <v/>
      </c>
      <c r="AE225" s="106" t="str">
        <f t="shared" si="316"/>
        <v/>
      </c>
      <c r="AF225" s="106" t="str">
        <f t="shared" si="317"/>
        <v/>
      </c>
      <c r="AG225" s="106" t="str">
        <f t="shared" si="318"/>
        <v/>
      </c>
      <c r="AH225" s="106" t="str">
        <f t="shared" si="319"/>
        <v/>
      </c>
      <c r="AI225" s="106" t="str">
        <f t="shared" si="320"/>
        <v/>
      </c>
      <c r="AJ225" s="106" t="str">
        <f t="shared" si="321"/>
        <v/>
      </c>
      <c r="AK225" s="106" t="str">
        <f t="shared" si="322"/>
        <v/>
      </c>
      <c r="AL225" s="106" t="str">
        <f t="shared" si="323"/>
        <v/>
      </c>
      <c r="AM225" s="106" t="str">
        <f t="shared" si="324"/>
        <v/>
      </c>
      <c r="AN225" s="106" t="str">
        <f t="shared" si="325"/>
        <v/>
      </c>
      <c r="AO225" s="106" t="str">
        <f t="shared" si="326"/>
        <v/>
      </c>
      <c r="AP225" s="106" t="str">
        <f t="shared" si="327"/>
        <v/>
      </c>
      <c r="AQ225" s="106" t="str">
        <f t="shared" si="328"/>
        <v/>
      </c>
      <c r="AR225" s="106" t="str">
        <f t="shared" si="329"/>
        <v/>
      </c>
      <c r="AS225" s="106" t="str">
        <f t="shared" si="330"/>
        <v/>
      </c>
      <c r="AT225" s="106" t="str">
        <f t="shared" si="331"/>
        <v/>
      </c>
      <c r="AU225" s="106" t="str">
        <f t="shared" si="332"/>
        <v/>
      </c>
      <c r="AV225" s="106" t="str">
        <f t="shared" si="333"/>
        <v/>
      </c>
      <c r="AW225" s="106" t="str">
        <f t="shared" si="334"/>
        <v/>
      </c>
      <c r="AX225" s="106" t="str">
        <f t="shared" si="335"/>
        <v/>
      </c>
      <c r="AY225" s="106" t="str">
        <f t="shared" si="336"/>
        <v/>
      </c>
      <c r="AZ225" s="106" t="str">
        <f t="shared" si="337"/>
        <v/>
      </c>
      <c r="BA225" s="106" t="str">
        <f t="shared" si="338"/>
        <v/>
      </c>
      <c r="BB225" s="106" t="str">
        <f t="shared" si="339"/>
        <v/>
      </c>
      <c r="BC225" s="106" t="str">
        <f t="shared" si="340"/>
        <v/>
      </c>
      <c r="BD225" s="180" t="str">
        <f>IF(OR(P225="",BA225=""),"",IF(BB225="",MAX($BA$4:$BA$503)-BA225+1-COUNTIF($BA$4:BA225,BA225)/1000,INDEX($BD$4:$BD$503,BC225,1)-COUNTIF($BA$4:BA225,BA225)/1000000))</f>
        <v/>
      </c>
      <c r="BE225" s="181" t="str">
        <f t="shared" si="341"/>
        <v/>
      </c>
      <c r="BF225" s="181" t="str">
        <f>IFERROR(IF(BB225="",BD225-BE225*100,INDEX($BF$4:$BF$503,BC225,1)-COUNTIF($BA$4:BA225,BA225)/1000000),"")</f>
        <v/>
      </c>
      <c r="BG225" s="179" t="str">
        <f t="shared" si="342"/>
        <v/>
      </c>
      <c r="BI225" s="120" t="str">
        <f t="shared" si="348"/>
        <v/>
      </c>
      <c r="BJ225" s="121" t="str">
        <f t="shared" si="349"/>
        <v/>
      </c>
      <c r="BK225" s="122" t="str">
        <f t="shared" si="350"/>
        <v/>
      </c>
      <c r="BL225" s="122" t="str">
        <f t="shared" si="351"/>
        <v/>
      </c>
      <c r="BM225" s="122" t="str">
        <f t="shared" si="352"/>
        <v/>
      </c>
      <c r="BN225" s="122" t="str">
        <f t="shared" si="353"/>
        <v/>
      </c>
      <c r="BO225" s="122" t="str">
        <f t="shared" si="354"/>
        <v/>
      </c>
      <c r="BP225" s="123" t="str">
        <f t="shared" si="355"/>
        <v/>
      </c>
      <c r="BQ225" s="122" t="str">
        <f t="shared" si="356"/>
        <v/>
      </c>
      <c r="BR225" s="123" t="str">
        <f t="shared" si="357"/>
        <v/>
      </c>
      <c r="BS225" s="123" t="str">
        <f t="shared" si="358"/>
        <v/>
      </c>
      <c r="BU225" s="198" t="str">
        <f t="shared" si="343"/>
        <v>xxx</v>
      </c>
      <c r="BV225" s="193"/>
      <c r="BW225" s="193"/>
      <c r="BX225" s="193"/>
      <c r="BY225" s="193"/>
      <c r="BZ225" s="193"/>
      <c r="CA225" s="193"/>
      <c r="CB225" s="193"/>
      <c r="CC225" s="194"/>
      <c r="CD225" s="194"/>
      <c r="CE225" s="193"/>
      <c r="CF225" s="201">
        <f>IFERROR(IF(ISNUMBER(BV225), IF(ISNUMBER(MATCH(BV225,$BV$4:BV224,0)),INDEX($CF$4:CF224, MATCH(BV225,$BV$4:BV224,0),1),IF(AND(BR225="",INDEX($BR$4:$BR$503,BV225,1)=""),
IF(INDEX($BL$4:$BL$503,BV225,1)="",0,IFERROR(IF(INDEX($BR$4:$BR$503,BW225,1)="es",COUNTIF($BV$4:$BV$503,BW225),0),0)+IF(ISNUMBER(BV225),SUMIFS($CH$4:$CH$503,$BV$4:$BV$503,"&lt;&gt;"&amp;BV225,$BW$4:$BW$503,BV225),0)),0)),0),0)</f>
        <v>0</v>
      </c>
      <c r="CG225" s="193"/>
      <c r="CH225" s="193"/>
      <c r="CI225" s="193"/>
      <c r="CJ225" s="193"/>
      <c r="CK225" s="201">
        <f t="shared" si="302"/>
        <v>1</v>
      </c>
      <c r="CL225" s="193"/>
      <c r="CM225" s="193"/>
      <c r="CN225" s="193"/>
      <c r="CO225" s="193"/>
      <c r="CP225" s="193"/>
      <c r="CQ225" s="193"/>
      <c r="CR225" s="193"/>
      <c r="CT225" s="193"/>
      <c r="CU225" s="193"/>
      <c r="CV225" s="193"/>
      <c r="CW225" s="208"/>
      <c r="CX225" s="208"/>
      <c r="CY225" s="208"/>
      <c r="CZ225" s="208"/>
      <c r="DA225" s="193"/>
      <c r="DC225" s="133" t="str">
        <f>IF(MAX($DC$3:DC224)&lt;$I$2,MAX($DC$3:DC224)+1,"")</f>
        <v/>
      </c>
      <c r="DD225" s="131" t="str">
        <f t="shared" si="344"/>
        <v/>
      </c>
      <c r="DE225" s="131" t="str">
        <f t="shared" si="345"/>
        <v/>
      </c>
      <c r="DF225" s="134" t="str">
        <f t="shared" si="346"/>
        <v/>
      </c>
      <c r="DG225" s="132" t="str">
        <f t="shared" si="347"/>
        <v/>
      </c>
      <c r="DL225" s="107" t="str">
        <f>IF(DM225&lt;&gt;"",MAX($DL$3:DL224)+1,"")</f>
        <v/>
      </c>
      <c r="DM225" s="107" t="str">
        <f>IF(OR(INDEX(Photos!$B$3:$B$502,ROW(DM225)-ROW($DM$3),1)="", ISNUMBER(MATCH(INDEX(Photos!$B$3:$B$502,ROW(DM225)-ROW($DM$3),1),$BJ$4:$BJ$503,0))),"",INDEX(Photos!$B$3:$B$502,ROW(DM225)-ROW($DM$3),1) )</f>
        <v/>
      </c>
      <c r="DN225" s="107" t="str">
        <f t="shared" si="300"/>
        <v/>
      </c>
      <c r="DS225" s="112"/>
      <c r="DT225" s="112"/>
      <c r="DU225" s="111"/>
      <c r="DV225" s="111"/>
      <c r="DW225" s="145"/>
      <c r="DX225" s="111"/>
      <c r="DY225" s="111"/>
      <c r="DZ225" s="111"/>
      <c r="EA225" s="111"/>
      <c r="EB225" s="111"/>
    </row>
    <row r="226" spans="2:132" x14ac:dyDescent="0.25">
      <c r="B226" s="117" t="str">
        <f>IF(P226&lt;&gt;"",MAX(B$3:$B225)+1,"")</f>
        <v/>
      </c>
      <c r="C226" s="141" t="str">
        <f>IF(D226&lt;&gt;"",MAX(C$3:$C225)+1,"")</f>
        <v/>
      </c>
      <c r="D226" s="115" t="str">
        <f>IF(LEN(Q226)&gt;1,IF(ISNUMBER(MATCH(Q226&amp;" ─ "&amp;P226, $D$2:D225,0)),"",P226&amp;" ─ "&amp;Q226),"")</f>
        <v/>
      </c>
      <c r="E226" s="117" t="str">
        <f>IF(F226&lt;&gt;"",MAX($E$3:E225)+1,"")</f>
        <v/>
      </c>
      <c r="F226" s="116" t="str">
        <f>IF(LEN(T226)&gt;1,IF(ISNUMBER(MATCH(T226&amp;" ─ "&amp;P226, $F$2:F225,0)),"",P226&amp;" ─ "&amp;T226),"")</f>
        <v/>
      </c>
      <c r="G226" s="93">
        <v>223</v>
      </c>
      <c r="H226" s="118" t="str">
        <f t="shared" si="359"/>
        <v/>
      </c>
      <c r="I226" s="119" t="str">
        <f>IF(ISNUMBER(SEARCH("─",H226,1)),MAX($I$3:I225)+1,"")</f>
        <v/>
      </c>
      <c r="M226" s="192" t="str">
        <f t="shared" si="303"/>
        <v/>
      </c>
      <c r="N226" s="142" t="str">
        <f t="shared" si="304"/>
        <v/>
      </c>
      <c r="O226" s="102" t="str">
        <f>IF(P226="","",MAX($O$3:O225)+1)</f>
        <v/>
      </c>
      <c r="P226" s="103" t="str">
        <f>IF(LEN(INDEX(Dashboard!B$6:B$505,ROW(P226)-ROW(P$3),1))&lt;=1,"",TRIM(INDEX(Dashboard!B$6:B$505,ROW(P226)-ROW(P$3),1)))</f>
        <v/>
      </c>
      <c r="Q226" s="104" t="str">
        <f t="shared" si="305"/>
        <v/>
      </c>
      <c r="R226" s="104" t="str">
        <f>IF(LEN(INDEX(Dashboard!D$6:D$505,ROW(R226)-ROW(R$3),1))&lt;=1,"",INDEX(Dashboard!D$6:D$505,ROW(R226)-ROW(R$3),1))</f>
        <v/>
      </c>
      <c r="S226" s="104" t="str">
        <f>IF(LEN(INDEX(Dashboard!E$6:E$505,ROW(S226)-ROW(S$3),1))&lt;=1,"",INDEX(Dashboard!E$6:E$505,ROW(S226)-ROW(S$3),1))</f>
        <v/>
      </c>
      <c r="T226" s="104" t="str">
        <f t="shared" si="306"/>
        <v/>
      </c>
      <c r="U226" s="104" t="str">
        <f t="shared" si="307"/>
        <v/>
      </c>
      <c r="V226" s="104" t="str">
        <f t="shared" si="308"/>
        <v/>
      </c>
      <c r="W226" s="106" t="str">
        <f t="shared" si="301"/>
        <v/>
      </c>
      <c r="X226" s="106" t="str">
        <f t="shared" si="309"/>
        <v/>
      </c>
      <c r="Y226" s="106" t="str">
        <f t="shared" si="310"/>
        <v/>
      </c>
      <c r="Z226" s="106" t="str">
        <f t="shared" si="311"/>
        <v/>
      </c>
      <c r="AA226" s="106" t="str">
        <f t="shared" si="312"/>
        <v/>
      </c>
      <c r="AB226" s="106" t="str">
        <f t="shared" si="313"/>
        <v/>
      </c>
      <c r="AC226" s="106" t="str">
        <f t="shared" si="314"/>
        <v/>
      </c>
      <c r="AD226" s="106" t="str">
        <f t="shared" si="315"/>
        <v/>
      </c>
      <c r="AE226" s="106" t="str">
        <f t="shared" si="316"/>
        <v/>
      </c>
      <c r="AF226" s="106" t="str">
        <f t="shared" si="317"/>
        <v/>
      </c>
      <c r="AG226" s="106" t="str">
        <f t="shared" si="318"/>
        <v/>
      </c>
      <c r="AH226" s="106" t="str">
        <f t="shared" si="319"/>
        <v/>
      </c>
      <c r="AI226" s="106" t="str">
        <f t="shared" si="320"/>
        <v/>
      </c>
      <c r="AJ226" s="106" t="str">
        <f t="shared" si="321"/>
        <v/>
      </c>
      <c r="AK226" s="106" t="str">
        <f t="shared" si="322"/>
        <v/>
      </c>
      <c r="AL226" s="106" t="str">
        <f t="shared" si="323"/>
        <v/>
      </c>
      <c r="AM226" s="106" t="str">
        <f t="shared" si="324"/>
        <v/>
      </c>
      <c r="AN226" s="106" t="str">
        <f t="shared" si="325"/>
        <v/>
      </c>
      <c r="AO226" s="106" t="str">
        <f t="shared" si="326"/>
        <v/>
      </c>
      <c r="AP226" s="106" t="str">
        <f t="shared" si="327"/>
        <v/>
      </c>
      <c r="AQ226" s="106" t="str">
        <f t="shared" si="328"/>
        <v/>
      </c>
      <c r="AR226" s="106" t="str">
        <f t="shared" si="329"/>
        <v/>
      </c>
      <c r="AS226" s="106" t="str">
        <f t="shared" si="330"/>
        <v/>
      </c>
      <c r="AT226" s="106" t="str">
        <f t="shared" si="331"/>
        <v/>
      </c>
      <c r="AU226" s="106" t="str">
        <f t="shared" si="332"/>
        <v/>
      </c>
      <c r="AV226" s="106" t="str">
        <f t="shared" si="333"/>
        <v/>
      </c>
      <c r="AW226" s="106" t="str">
        <f t="shared" si="334"/>
        <v/>
      </c>
      <c r="AX226" s="106" t="str">
        <f t="shared" si="335"/>
        <v/>
      </c>
      <c r="AY226" s="106" t="str">
        <f t="shared" si="336"/>
        <v/>
      </c>
      <c r="AZ226" s="106" t="str">
        <f t="shared" si="337"/>
        <v/>
      </c>
      <c r="BA226" s="106" t="str">
        <f t="shared" si="338"/>
        <v/>
      </c>
      <c r="BB226" s="106" t="str">
        <f t="shared" si="339"/>
        <v/>
      </c>
      <c r="BC226" s="106" t="str">
        <f t="shared" si="340"/>
        <v/>
      </c>
      <c r="BD226" s="180" t="str">
        <f>IF(OR(P226="",BA226=""),"",IF(BB226="",MAX($BA$4:$BA$503)-BA226+1-COUNTIF($BA$4:BA226,BA226)/1000,INDEX($BD$4:$BD$503,BC226,1)-COUNTIF($BA$4:BA226,BA226)/1000000))</f>
        <v/>
      </c>
      <c r="BE226" s="181" t="str">
        <f t="shared" si="341"/>
        <v/>
      </c>
      <c r="BF226" s="181" t="str">
        <f>IFERROR(IF(BB226="",BD226-BE226*100,INDEX($BF$4:$BF$503,BC226,1)-COUNTIF($BA$4:BA226,BA226)/1000000),"")</f>
        <v/>
      </c>
      <c r="BG226" s="179" t="str">
        <f t="shared" si="342"/>
        <v/>
      </c>
      <c r="BI226" s="120" t="str">
        <f t="shared" si="348"/>
        <v/>
      </c>
      <c r="BJ226" s="121" t="str">
        <f t="shared" si="349"/>
        <v/>
      </c>
      <c r="BK226" s="122" t="str">
        <f t="shared" si="350"/>
        <v/>
      </c>
      <c r="BL226" s="122" t="str">
        <f t="shared" si="351"/>
        <v/>
      </c>
      <c r="BM226" s="122" t="str">
        <f t="shared" si="352"/>
        <v/>
      </c>
      <c r="BN226" s="122" t="str">
        <f t="shared" si="353"/>
        <v/>
      </c>
      <c r="BO226" s="122" t="str">
        <f t="shared" si="354"/>
        <v/>
      </c>
      <c r="BP226" s="123" t="str">
        <f t="shared" si="355"/>
        <v/>
      </c>
      <c r="BQ226" s="122" t="str">
        <f t="shared" si="356"/>
        <v/>
      </c>
      <c r="BR226" s="123" t="str">
        <f t="shared" si="357"/>
        <v/>
      </c>
      <c r="BS226" s="123" t="str">
        <f t="shared" si="358"/>
        <v/>
      </c>
      <c r="BU226" s="198" t="str">
        <f t="shared" si="343"/>
        <v>xxx</v>
      </c>
      <c r="BV226" s="193"/>
      <c r="BW226" s="193"/>
      <c r="BX226" s="193"/>
      <c r="BY226" s="193"/>
      <c r="BZ226" s="193"/>
      <c r="CA226" s="193"/>
      <c r="CB226" s="193"/>
      <c r="CC226" s="194"/>
      <c r="CD226" s="194"/>
      <c r="CE226" s="193"/>
      <c r="CF226" s="201">
        <f>IFERROR(IF(ISNUMBER(BV226), IF(ISNUMBER(MATCH(BV226,$BV$4:BV225,0)),INDEX($CF$4:CF225, MATCH(BV226,$BV$4:BV225,0),1),IF(AND(BR226="",INDEX($BR$4:$BR$503,BV226,1)=""),
IF(INDEX($BL$4:$BL$503,BV226,1)="",0,IFERROR(IF(INDEX($BR$4:$BR$503,BW226,1)="es",COUNTIF($BV$4:$BV$503,BW226),0),0)+IF(ISNUMBER(BV226),SUMIFS($CH$4:$CH$503,$BV$4:$BV$503,"&lt;&gt;"&amp;BV226,$BW$4:$BW$503,BV226),0)),0)),0),0)</f>
        <v>0</v>
      </c>
      <c r="CG226" s="193"/>
      <c r="CH226" s="193"/>
      <c r="CI226" s="193"/>
      <c r="CJ226" s="193"/>
      <c r="CK226" s="201">
        <f t="shared" si="302"/>
        <v>1</v>
      </c>
      <c r="CL226" s="193"/>
      <c r="CM226" s="193"/>
      <c r="CN226" s="193"/>
      <c r="CO226" s="193"/>
      <c r="CP226" s="193"/>
      <c r="CQ226" s="193"/>
      <c r="CR226" s="193"/>
      <c r="CT226" s="193"/>
      <c r="CU226" s="193"/>
      <c r="CV226" s="193"/>
      <c r="CW226" s="208"/>
      <c r="CX226" s="208"/>
      <c r="CY226" s="208"/>
      <c r="CZ226" s="208"/>
      <c r="DA226" s="193"/>
      <c r="DC226" s="133" t="str">
        <f>IF(MAX($DC$3:DC225)&lt;$I$2,MAX($DC$3:DC225)+1,"")</f>
        <v/>
      </c>
      <c r="DD226" s="131" t="str">
        <f t="shared" si="344"/>
        <v/>
      </c>
      <c r="DE226" s="131" t="str">
        <f t="shared" si="345"/>
        <v/>
      </c>
      <c r="DF226" s="134" t="str">
        <f t="shared" si="346"/>
        <v/>
      </c>
      <c r="DG226" s="132" t="str">
        <f t="shared" si="347"/>
        <v/>
      </c>
      <c r="DL226" s="107" t="str">
        <f>IF(DM226&lt;&gt;"",MAX($DL$3:DL225)+1,"")</f>
        <v/>
      </c>
      <c r="DM226" s="107" t="str">
        <f>IF(OR(INDEX(Photos!$B$3:$B$502,ROW(DM226)-ROW($DM$3),1)="", ISNUMBER(MATCH(INDEX(Photos!$B$3:$B$502,ROW(DM226)-ROW($DM$3),1),$BJ$4:$BJ$503,0))),"",INDEX(Photos!$B$3:$B$502,ROW(DM226)-ROW($DM$3),1) )</f>
        <v/>
      </c>
      <c r="DN226" s="107" t="str">
        <f t="shared" si="300"/>
        <v/>
      </c>
      <c r="DS226" s="112"/>
      <c r="DT226" s="112"/>
      <c r="DU226" s="111"/>
      <c r="DV226" s="111"/>
      <c r="DW226" s="145"/>
      <c r="DX226" s="111"/>
      <c r="DY226" s="111"/>
      <c r="DZ226" s="111"/>
      <c r="EA226" s="111"/>
      <c r="EB226" s="111"/>
    </row>
    <row r="227" spans="2:132" x14ac:dyDescent="0.25">
      <c r="B227" s="117" t="str">
        <f>IF(P227&lt;&gt;"",MAX(B$3:$B226)+1,"")</f>
        <v/>
      </c>
      <c r="C227" s="141" t="str">
        <f>IF(D227&lt;&gt;"",MAX(C$3:$C226)+1,"")</f>
        <v/>
      </c>
      <c r="D227" s="115" t="str">
        <f>IF(LEN(Q227)&gt;1,IF(ISNUMBER(MATCH(Q227&amp;" ─ "&amp;P227, $D$2:D226,0)),"",P227&amp;" ─ "&amp;Q227),"")</f>
        <v/>
      </c>
      <c r="E227" s="117" t="str">
        <f>IF(F227&lt;&gt;"",MAX($E$3:E226)+1,"")</f>
        <v/>
      </c>
      <c r="F227" s="116" t="str">
        <f>IF(LEN(T227)&gt;1,IF(ISNUMBER(MATCH(T227&amp;" ─ "&amp;P227, $F$2:F226,0)),"",P227&amp;" ─ "&amp;T227),"")</f>
        <v/>
      </c>
      <c r="G227" s="93">
        <v>224</v>
      </c>
      <c r="H227" s="118" t="str">
        <f t="shared" si="359"/>
        <v/>
      </c>
      <c r="I227" s="119" t="str">
        <f>IF(ISNUMBER(SEARCH("─",H227,1)),MAX($I$3:I226)+1,"")</f>
        <v/>
      </c>
      <c r="M227" s="192" t="str">
        <f t="shared" si="303"/>
        <v/>
      </c>
      <c r="N227" s="142" t="str">
        <f t="shared" si="304"/>
        <v/>
      </c>
      <c r="O227" s="102" t="str">
        <f>IF(P227="","",MAX($O$3:O226)+1)</f>
        <v/>
      </c>
      <c r="P227" s="103" t="str">
        <f>IF(LEN(INDEX(Dashboard!B$6:B$505,ROW(P227)-ROW(P$3),1))&lt;=1,"",TRIM(INDEX(Dashboard!B$6:B$505,ROW(P227)-ROW(P$3),1)))</f>
        <v/>
      </c>
      <c r="Q227" s="104" t="str">
        <f t="shared" si="305"/>
        <v/>
      </c>
      <c r="R227" s="104" t="str">
        <f>IF(LEN(INDEX(Dashboard!D$6:D$505,ROW(R227)-ROW(R$3),1))&lt;=1,"",INDEX(Dashboard!D$6:D$505,ROW(R227)-ROW(R$3),1))</f>
        <v/>
      </c>
      <c r="S227" s="104" t="str">
        <f>IF(LEN(INDEX(Dashboard!E$6:E$505,ROW(S227)-ROW(S$3),1))&lt;=1,"",INDEX(Dashboard!E$6:E$505,ROW(S227)-ROW(S$3),1))</f>
        <v/>
      </c>
      <c r="T227" s="104" t="str">
        <f t="shared" si="306"/>
        <v/>
      </c>
      <c r="U227" s="104" t="str">
        <f t="shared" si="307"/>
        <v/>
      </c>
      <c r="V227" s="104" t="str">
        <f t="shared" si="308"/>
        <v/>
      </c>
      <c r="W227" s="106" t="str">
        <f t="shared" si="301"/>
        <v/>
      </c>
      <c r="X227" s="106" t="str">
        <f t="shared" si="309"/>
        <v/>
      </c>
      <c r="Y227" s="106" t="str">
        <f t="shared" si="310"/>
        <v/>
      </c>
      <c r="Z227" s="106" t="str">
        <f t="shared" si="311"/>
        <v/>
      </c>
      <c r="AA227" s="106" t="str">
        <f t="shared" si="312"/>
        <v/>
      </c>
      <c r="AB227" s="106" t="str">
        <f t="shared" si="313"/>
        <v/>
      </c>
      <c r="AC227" s="106" t="str">
        <f t="shared" si="314"/>
        <v/>
      </c>
      <c r="AD227" s="106" t="str">
        <f t="shared" si="315"/>
        <v/>
      </c>
      <c r="AE227" s="106" t="str">
        <f t="shared" si="316"/>
        <v/>
      </c>
      <c r="AF227" s="106" t="str">
        <f t="shared" si="317"/>
        <v/>
      </c>
      <c r="AG227" s="106" t="str">
        <f t="shared" si="318"/>
        <v/>
      </c>
      <c r="AH227" s="106" t="str">
        <f t="shared" si="319"/>
        <v/>
      </c>
      <c r="AI227" s="106" t="str">
        <f t="shared" si="320"/>
        <v/>
      </c>
      <c r="AJ227" s="106" t="str">
        <f t="shared" si="321"/>
        <v/>
      </c>
      <c r="AK227" s="106" t="str">
        <f t="shared" si="322"/>
        <v/>
      </c>
      <c r="AL227" s="106" t="str">
        <f t="shared" si="323"/>
        <v/>
      </c>
      <c r="AM227" s="106" t="str">
        <f t="shared" si="324"/>
        <v/>
      </c>
      <c r="AN227" s="106" t="str">
        <f t="shared" si="325"/>
        <v/>
      </c>
      <c r="AO227" s="106" t="str">
        <f t="shared" si="326"/>
        <v/>
      </c>
      <c r="AP227" s="106" t="str">
        <f t="shared" si="327"/>
        <v/>
      </c>
      <c r="AQ227" s="106" t="str">
        <f t="shared" si="328"/>
        <v/>
      </c>
      <c r="AR227" s="106" t="str">
        <f t="shared" si="329"/>
        <v/>
      </c>
      <c r="AS227" s="106" t="str">
        <f t="shared" si="330"/>
        <v/>
      </c>
      <c r="AT227" s="106" t="str">
        <f t="shared" si="331"/>
        <v/>
      </c>
      <c r="AU227" s="106" t="str">
        <f t="shared" si="332"/>
        <v/>
      </c>
      <c r="AV227" s="106" t="str">
        <f t="shared" si="333"/>
        <v/>
      </c>
      <c r="AW227" s="106" t="str">
        <f t="shared" si="334"/>
        <v/>
      </c>
      <c r="AX227" s="106" t="str">
        <f t="shared" si="335"/>
        <v/>
      </c>
      <c r="AY227" s="106" t="str">
        <f t="shared" si="336"/>
        <v/>
      </c>
      <c r="AZ227" s="106" t="str">
        <f t="shared" si="337"/>
        <v/>
      </c>
      <c r="BA227" s="106" t="str">
        <f t="shared" si="338"/>
        <v/>
      </c>
      <c r="BB227" s="106" t="str">
        <f t="shared" si="339"/>
        <v/>
      </c>
      <c r="BC227" s="106" t="str">
        <f t="shared" si="340"/>
        <v/>
      </c>
      <c r="BD227" s="180" t="str">
        <f>IF(OR(P227="",BA227=""),"",IF(BB227="",MAX($BA$4:$BA$503)-BA227+1-COUNTIF($BA$4:BA227,BA227)/1000,INDEX($BD$4:$BD$503,BC227,1)-COUNTIF($BA$4:BA227,BA227)/1000000))</f>
        <v/>
      </c>
      <c r="BE227" s="181" t="str">
        <f t="shared" si="341"/>
        <v/>
      </c>
      <c r="BF227" s="181" t="str">
        <f>IFERROR(IF(BB227="",BD227-BE227*100,INDEX($BF$4:$BF$503,BC227,1)-COUNTIF($BA$4:BA227,BA227)/1000000),"")</f>
        <v/>
      </c>
      <c r="BG227" s="179" t="str">
        <f t="shared" si="342"/>
        <v/>
      </c>
      <c r="BI227" s="120" t="str">
        <f t="shared" si="348"/>
        <v/>
      </c>
      <c r="BJ227" s="121" t="str">
        <f t="shared" si="349"/>
        <v/>
      </c>
      <c r="BK227" s="122" t="str">
        <f t="shared" si="350"/>
        <v/>
      </c>
      <c r="BL227" s="122" t="str">
        <f t="shared" si="351"/>
        <v/>
      </c>
      <c r="BM227" s="122" t="str">
        <f t="shared" si="352"/>
        <v/>
      </c>
      <c r="BN227" s="122" t="str">
        <f t="shared" si="353"/>
        <v/>
      </c>
      <c r="BO227" s="122" t="str">
        <f t="shared" si="354"/>
        <v/>
      </c>
      <c r="BP227" s="123" t="str">
        <f t="shared" si="355"/>
        <v/>
      </c>
      <c r="BQ227" s="122" t="str">
        <f t="shared" si="356"/>
        <v/>
      </c>
      <c r="BR227" s="123" t="str">
        <f t="shared" si="357"/>
        <v/>
      </c>
      <c r="BS227" s="123" t="str">
        <f t="shared" si="358"/>
        <v/>
      </c>
      <c r="BU227" s="198" t="str">
        <f t="shared" si="343"/>
        <v>xxx</v>
      </c>
      <c r="BV227" s="193"/>
      <c r="BW227" s="193"/>
      <c r="BX227" s="193"/>
      <c r="BY227" s="193"/>
      <c r="BZ227" s="193"/>
      <c r="CA227" s="193"/>
      <c r="CB227" s="193"/>
      <c r="CC227" s="194"/>
      <c r="CD227" s="194"/>
      <c r="CE227" s="193"/>
      <c r="CF227" s="201">
        <f>IFERROR(IF(ISNUMBER(BV227), IF(ISNUMBER(MATCH(BV227,$BV$4:BV226,0)),INDEX($CF$4:CF226, MATCH(BV227,$BV$4:BV226,0),1),IF(AND(BR227="",INDEX($BR$4:$BR$503,BV227,1)=""),
IF(INDEX($BL$4:$BL$503,BV227,1)="",0,IFERROR(IF(INDEX($BR$4:$BR$503,BW227,1)="es",COUNTIF($BV$4:$BV$503,BW227),0),0)+IF(ISNUMBER(BV227),SUMIFS($CH$4:$CH$503,$BV$4:$BV$503,"&lt;&gt;"&amp;BV227,$BW$4:$BW$503,BV227),0)),0)),0),0)</f>
        <v>0</v>
      </c>
      <c r="CG227" s="193"/>
      <c r="CH227" s="193"/>
      <c r="CI227" s="193"/>
      <c r="CJ227" s="193"/>
      <c r="CK227" s="201">
        <f t="shared" si="302"/>
        <v>1</v>
      </c>
      <c r="CL227" s="193"/>
      <c r="CM227" s="193"/>
      <c r="CN227" s="193"/>
      <c r="CO227" s="193"/>
      <c r="CP227" s="193"/>
      <c r="CQ227" s="193"/>
      <c r="CR227" s="193"/>
      <c r="CT227" s="193"/>
      <c r="CU227" s="193"/>
      <c r="CV227" s="193"/>
      <c r="CW227" s="208"/>
      <c r="CX227" s="208"/>
      <c r="CY227" s="208"/>
      <c r="CZ227" s="208"/>
      <c r="DA227" s="193"/>
      <c r="DC227" s="133" t="str">
        <f>IF(MAX($DC$3:DC226)&lt;$I$2,MAX($DC$3:DC226)+1,"")</f>
        <v/>
      </c>
      <c r="DD227" s="131" t="str">
        <f t="shared" si="344"/>
        <v/>
      </c>
      <c r="DE227" s="131" t="str">
        <f t="shared" si="345"/>
        <v/>
      </c>
      <c r="DF227" s="134" t="str">
        <f t="shared" si="346"/>
        <v/>
      </c>
      <c r="DG227" s="132" t="str">
        <f t="shared" si="347"/>
        <v/>
      </c>
      <c r="DL227" s="107" t="str">
        <f>IF(DM227&lt;&gt;"",MAX($DL$3:DL226)+1,"")</f>
        <v/>
      </c>
      <c r="DM227" s="107" t="str">
        <f>IF(OR(INDEX(Photos!$B$3:$B$502,ROW(DM227)-ROW($DM$3),1)="", ISNUMBER(MATCH(INDEX(Photos!$B$3:$B$502,ROW(DM227)-ROW($DM$3),1),$BJ$4:$BJ$503,0))),"",INDEX(Photos!$B$3:$B$502,ROW(DM227)-ROW($DM$3),1) )</f>
        <v/>
      </c>
      <c r="DN227" s="107" t="str">
        <f t="shared" si="300"/>
        <v/>
      </c>
      <c r="DS227" s="112"/>
      <c r="DT227" s="112"/>
      <c r="DU227" s="111"/>
      <c r="DV227" s="111"/>
      <c r="DW227" s="145"/>
      <c r="DX227" s="111"/>
      <c r="DY227" s="111"/>
      <c r="DZ227" s="111"/>
      <c r="EA227" s="111"/>
      <c r="EB227" s="111"/>
    </row>
    <row r="228" spans="2:132" x14ac:dyDescent="0.25">
      <c r="B228" s="117" t="str">
        <f>IF(P228&lt;&gt;"",MAX(B$3:$B227)+1,"")</f>
        <v/>
      </c>
      <c r="C228" s="141" t="str">
        <f>IF(D228&lt;&gt;"",MAX(C$3:$C227)+1,"")</f>
        <v/>
      </c>
      <c r="D228" s="115" t="str">
        <f>IF(LEN(Q228)&gt;1,IF(ISNUMBER(MATCH(Q228&amp;" ─ "&amp;P228, $D$2:D227,0)),"",P228&amp;" ─ "&amp;Q228),"")</f>
        <v/>
      </c>
      <c r="E228" s="117" t="str">
        <f>IF(F228&lt;&gt;"",MAX($E$3:E227)+1,"")</f>
        <v/>
      </c>
      <c r="F228" s="116" t="str">
        <f>IF(LEN(T228)&gt;1,IF(ISNUMBER(MATCH(T228&amp;" ─ "&amp;P228, $F$2:F227,0)),"",P228&amp;" ─ "&amp;T228),"")</f>
        <v/>
      </c>
      <c r="G228" s="93">
        <v>225</v>
      </c>
      <c r="H228" s="118" t="str">
        <f t="shared" si="359"/>
        <v/>
      </c>
      <c r="I228" s="119" t="str">
        <f>IF(ISNUMBER(SEARCH("─",H228,1)),MAX($I$3:I227)+1,"")</f>
        <v/>
      </c>
      <c r="M228" s="192" t="str">
        <f t="shared" si="303"/>
        <v/>
      </c>
      <c r="N228" s="142" t="str">
        <f t="shared" si="304"/>
        <v/>
      </c>
      <c r="O228" s="102" t="str">
        <f>IF(P228="","",MAX($O$3:O227)+1)</f>
        <v/>
      </c>
      <c r="P228" s="103" t="str">
        <f>IF(LEN(INDEX(Dashboard!B$6:B$505,ROW(P228)-ROW(P$3),1))&lt;=1,"",TRIM(INDEX(Dashboard!B$6:B$505,ROW(P228)-ROW(P$3),1)))</f>
        <v/>
      </c>
      <c r="Q228" s="104" t="str">
        <f t="shared" si="305"/>
        <v/>
      </c>
      <c r="R228" s="104" t="str">
        <f>IF(LEN(INDEX(Dashboard!D$6:D$505,ROW(R228)-ROW(R$3),1))&lt;=1,"",INDEX(Dashboard!D$6:D$505,ROW(R228)-ROW(R$3),1))</f>
        <v/>
      </c>
      <c r="S228" s="104" t="str">
        <f>IF(LEN(INDEX(Dashboard!E$6:E$505,ROW(S228)-ROW(S$3),1))&lt;=1,"",INDEX(Dashboard!E$6:E$505,ROW(S228)-ROW(S$3),1))</f>
        <v/>
      </c>
      <c r="T228" s="104" t="str">
        <f t="shared" si="306"/>
        <v/>
      </c>
      <c r="U228" s="104" t="str">
        <f t="shared" si="307"/>
        <v/>
      </c>
      <c r="V228" s="104" t="str">
        <f t="shared" si="308"/>
        <v/>
      </c>
      <c r="W228" s="106" t="str">
        <f t="shared" si="301"/>
        <v/>
      </c>
      <c r="X228" s="106" t="str">
        <f t="shared" si="309"/>
        <v/>
      </c>
      <c r="Y228" s="106" t="str">
        <f t="shared" si="310"/>
        <v/>
      </c>
      <c r="Z228" s="106" t="str">
        <f t="shared" si="311"/>
        <v/>
      </c>
      <c r="AA228" s="106" t="str">
        <f t="shared" si="312"/>
        <v/>
      </c>
      <c r="AB228" s="106" t="str">
        <f t="shared" si="313"/>
        <v/>
      </c>
      <c r="AC228" s="106" t="str">
        <f t="shared" si="314"/>
        <v/>
      </c>
      <c r="AD228" s="106" t="str">
        <f t="shared" si="315"/>
        <v/>
      </c>
      <c r="AE228" s="106" t="str">
        <f t="shared" si="316"/>
        <v/>
      </c>
      <c r="AF228" s="106" t="str">
        <f t="shared" si="317"/>
        <v/>
      </c>
      <c r="AG228" s="106" t="str">
        <f t="shared" si="318"/>
        <v/>
      </c>
      <c r="AH228" s="106" t="str">
        <f t="shared" si="319"/>
        <v/>
      </c>
      <c r="AI228" s="106" t="str">
        <f t="shared" si="320"/>
        <v/>
      </c>
      <c r="AJ228" s="106" t="str">
        <f t="shared" si="321"/>
        <v/>
      </c>
      <c r="AK228" s="106" t="str">
        <f t="shared" si="322"/>
        <v/>
      </c>
      <c r="AL228" s="106" t="str">
        <f t="shared" si="323"/>
        <v/>
      </c>
      <c r="AM228" s="106" t="str">
        <f t="shared" si="324"/>
        <v/>
      </c>
      <c r="AN228" s="106" t="str">
        <f t="shared" si="325"/>
        <v/>
      </c>
      <c r="AO228" s="106" t="str">
        <f t="shared" si="326"/>
        <v/>
      </c>
      <c r="AP228" s="106" t="str">
        <f t="shared" si="327"/>
        <v/>
      </c>
      <c r="AQ228" s="106" t="str">
        <f t="shared" si="328"/>
        <v/>
      </c>
      <c r="AR228" s="106" t="str">
        <f t="shared" si="329"/>
        <v/>
      </c>
      <c r="AS228" s="106" t="str">
        <f t="shared" si="330"/>
        <v/>
      </c>
      <c r="AT228" s="106" t="str">
        <f t="shared" si="331"/>
        <v/>
      </c>
      <c r="AU228" s="106" t="str">
        <f t="shared" si="332"/>
        <v/>
      </c>
      <c r="AV228" s="106" t="str">
        <f t="shared" si="333"/>
        <v/>
      </c>
      <c r="AW228" s="106" t="str">
        <f t="shared" si="334"/>
        <v/>
      </c>
      <c r="AX228" s="106" t="str">
        <f t="shared" si="335"/>
        <v/>
      </c>
      <c r="AY228" s="106" t="str">
        <f t="shared" si="336"/>
        <v/>
      </c>
      <c r="AZ228" s="106" t="str">
        <f t="shared" si="337"/>
        <v/>
      </c>
      <c r="BA228" s="106" t="str">
        <f t="shared" si="338"/>
        <v/>
      </c>
      <c r="BB228" s="106" t="str">
        <f t="shared" si="339"/>
        <v/>
      </c>
      <c r="BC228" s="106" t="str">
        <f t="shared" si="340"/>
        <v/>
      </c>
      <c r="BD228" s="180" t="str">
        <f>IF(OR(P228="",BA228=""),"",IF(BB228="",MAX($BA$4:$BA$503)-BA228+1-COUNTIF($BA$4:BA228,BA228)/1000,INDEX($BD$4:$BD$503,BC228,1)-COUNTIF($BA$4:BA228,BA228)/1000000))</f>
        <v/>
      </c>
      <c r="BE228" s="181" t="str">
        <f t="shared" si="341"/>
        <v/>
      </c>
      <c r="BF228" s="181" t="str">
        <f>IFERROR(IF(BB228="",BD228-BE228*100,INDEX($BF$4:$BF$503,BC228,1)-COUNTIF($BA$4:BA228,BA228)/1000000),"")</f>
        <v/>
      </c>
      <c r="BG228" s="179" t="str">
        <f t="shared" si="342"/>
        <v/>
      </c>
      <c r="BI228" s="120" t="str">
        <f t="shared" si="348"/>
        <v/>
      </c>
      <c r="BJ228" s="121" t="str">
        <f t="shared" si="349"/>
        <v/>
      </c>
      <c r="BK228" s="122" t="str">
        <f t="shared" si="350"/>
        <v/>
      </c>
      <c r="BL228" s="122" t="str">
        <f t="shared" si="351"/>
        <v/>
      </c>
      <c r="BM228" s="122" t="str">
        <f t="shared" si="352"/>
        <v/>
      </c>
      <c r="BN228" s="122" t="str">
        <f t="shared" si="353"/>
        <v/>
      </c>
      <c r="BO228" s="122" t="str">
        <f t="shared" si="354"/>
        <v/>
      </c>
      <c r="BP228" s="123" t="str">
        <f t="shared" si="355"/>
        <v/>
      </c>
      <c r="BQ228" s="122" t="str">
        <f t="shared" si="356"/>
        <v/>
      </c>
      <c r="BR228" s="123" t="str">
        <f t="shared" si="357"/>
        <v/>
      </c>
      <c r="BS228" s="123" t="str">
        <f t="shared" si="358"/>
        <v/>
      </c>
      <c r="BU228" s="198" t="str">
        <f t="shared" si="343"/>
        <v>xxx</v>
      </c>
      <c r="BV228" s="193"/>
      <c r="BW228" s="193"/>
      <c r="BX228" s="193"/>
      <c r="BY228" s="193"/>
      <c r="BZ228" s="193"/>
      <c r="CA228" s="193"/>
      <c r="CB228" s="193"/>
      <c r="CC228" s="194"/>
      <c r="CD228" s="194"/>
      <c r="CE228" s="193"/>
      <c r="CF228" s="201">
        <f>IFERROR(IF(ISNUMBER(BV228), IF(ISNUMBER(MATCH(BV228,$BV$4:BV227,0)),INDEX($CF$4:CF227, MATCH(BV228,$BV$4:BV227,0),1),IF(AND(BR228="",INDEX($BR$4:$BR$503,BV228,1)=""),
IF(INDEX($BL$4:$BL$503,BV228,1)="",0,IFERROR(IF(INDEX($BR$4:$BR$503,BW228,1)="es",COUNTIF($BV$4:$BV$503,BW228),0),0)+IF(ISNUMBER(BV228),SUMIFS($CH$4:$CH$503,$BV$4:$BV$503,"&lt;&gt;"&amp;BV228,$BW$4:$BW$503,BV228),0)),0)),0),0)</f>
        <v>0</v>
      </c>
      <c r="CG228" s="193"/>
      <c r="CH228" s="193"/>
      <c r="CI228" s="193"/>
      <c r="CJ228" s="193"/>
      <c r="CK228" s="201">
        <f t="shared" si="302"/>
        <v>1</v>
      </c>
      <c r="CL228" s="193"/>
      <c r="CM228" s="193"/>
      <c r="CN228" s="193"/>
      <c r="CO228" s="193"/>
      <c r="CP228" s="193"/>
      <c r="CQ228" s="193"/>
      <c r="CR228" s="193"/>
      <c r="CT228" s="193"/>
      <c r="CU228" s="193"/>
      <c r="CV228" s="193"/>
      <c r="CW228" s="208"/>
      <c r="CX228" s="208"/>
      <c r="CY228" s="208"/>
      <c r="CZ228" s="208"/>
      <c r="DA228" s="193"/>
      <c r="DC228" s="133" t="str">
        <f>IF(MAX($DC$3:DC227)&lt;$I$2,MAX($DC$3:DC227)+1,"")</f>
        <v/>
      </c>
      <c r="DD228" s="131" t="str">
        <f t="shared" si="344"/>
        <v/>
      </c>
      <c r="DE228" s="131" t="str">
        <f t="shared" si="345"/>
        <v/>
      </c>
      <c r="DF228" s="134" t="str">
        <f t="shared" si="346"/>
        <v/>
      </c>
      <c r="DG228" s="132" t="str">
        <f t="shared" si="347"/>
        <v/>
      </c>
      <c r="DL228" s="107" t="str">
        <f>IF(DM228&lt;&gt;"",MAX($DL$3:DL227)+1,"")</f>
        <v/>
      </c>
      <c r="DM228" s="107" t="str">
        <f>IF(OR(INDEX(Photos!$B$3:$B$502,ROW(DM228)-ROW($DM$3),1)="", ISNUMBER(MATCH(INDEX(Photos!$B$3:$B$502,ROW(DM228)-ROW($DM$3),1),$BJ$4:$BJ$503,0))),"",INDEX(Photos!$B$3:$B$502,ROW(DM228)-ROW($DM$3),1) )</f>
        <v/>
      </c>
      <c r="DN228" s="107" t="str">
        <f t="shared" si="300"/>
        <v/>
      </c>
      <c r="DS228" s="112"/>
      <c r="DT228" s="112"/>
      <c r="DU228" s="111"/>
      <c r="DV228" s="111"/>
      <c r="DW228" s="145"/>
      <c r="DX228" s="111"/>
      <c r="DY228" s="111"/>
      <c r="DZ228" s="111"/>
      <c r="EA228" s="111"/>
      <c r="EB228" s="111"/>
    </row>
    <row r="229" spans="2:132" x14ac:dyDescent="0.25">
      <c r="B229" s="117" t="str">
        <f>IF(P229&lt;&gt;"",MAX(B$3:$B228)+1,"")</f>
        <v/>
      </c>
      <c r="C229" s="141" t="str">
        <f>IF(D229&lt;&gt;"",MAX(C$3:$C228)+1,"")</f>
        <v/>
      </c>
      <c r="D229" s="115" t="str">
        <f>IF(LEN(Q229)&gt;1,IF(ISNUMBER(MATCH(Q229&amp;" ─ "&amp;P229, $D$2:D228,0)),"",P229&amp;" ─ "&amp;Q229),"")</f>
        <v/>
      </c>
      <c r="E229" s="117" t="str">
        <f>IF(F229&lt;&gt;"",MAX($E$3:E228)+1,"")</f>
        <v/>
      </c>
      <c r="F229" s="116" t="str">
        <f>IF(LEN(T229)&gt;1,IF(ISNUMBER(MATCH(T229&amp;" ─ "&amp;P229, $F$2:F228,0)),"",P229&amp;" ─ "&amp;T229),"")</f>
        <v/>
      </c>
      <c r="G229" s="93">
        <v>226</v>
      </c>
      <c r="H229" s="118" t="str">
        <f t="shared" si="359"/>
        <v/>
      </c>
      <c r="I229" s="119" t="str">
        <f>IF(ISNUMBER(SEARCH("─",H229,1)),MAX($I$3:I228)+1,"")</f>
        <v/>
      </c>
      <c r="M229" s="192" t="str">
        <f t="shared" si="303"/>
        <v/>
      </c>
      <c r="N229" s="142" t="str">
        <f t="shared" si="304"/>
        <v/>
      </c>
      <c r="O229" s="102" t="str">
        <f>IF(P229="","",MAX($O$3:O228)+1)</f>
        <v/>
      </c>
      <c r="P229" s="103" t="str">
        <f>IF(LEN(INDEX(Dashboard!B$6:B$505,ROW(P229)-ROW(P$3),1))&lt;=1,"",TRIM(INDEX(Dashboard!B$6:B$505,ROW(P229)-ROW(P$3),1)))</f>
        <v/>
      </c>
      <c r="Q229" s="104" t="str">
        <f t="shared" si="305"/>
        <v/>
      </c>
      <c r="R229" s="104" t="str">
        <f>IF(LEN(INDEX(Dashboard!D$6:D$505,ROW(R229)-ROW(R$3),1))&lt;=1,"",INDEX(Dashboard!D$6:D$505,ROW(R229)-ROW(R$3),1))</f>
        <v/>
      </c>
      <c r="S229" s="104" t="str">
        <f>IF(LEN(INDEX(Dashboard!E$6:E$505,ROW(S229)-ROW(S$3),1))&lt;=1,"",INDEX(Dashboard!E$6:E$505,ROW(S229)-ROW(S$3),1))</f>
        <v/>
      </c>
      <c r="T229" s="104" t="str">
        <f t="shared" si="306"/>
        <v/>
      </c>
      <c r="U229" s="104" t="str">
        <f t="shared" si="307"/>
        <v/>
      </c>
      <c r="V229" s="104" t="str">
        <f t="shared" si="308"/>
        <v/>
      </c>
      <c r="W229" s="106" t="str">
        <f t="shared" si="301"/>
        <v/>
      </c>
      <c r="X229" s="106" t="str">
        <f t="shared" si="309"/>
        <v/>
      </c>
      <c r="Y229" s="106" t="str">
        <f t="shared" si="310"/>
        <v/>
      </c>
      <c r="Z229" s="106" t="str">
        <f t="shared" si="311"/>
        <v/>
      </c>
      <c r="AA229" s="106" t="str">
        <f t="shared" si="312"/>
        <v/>
      </c>
      <c r="AB229" s="106" t="str">
        <f t="shared" si="313"/>
        <v/>
      </c>
      <c r="AC229" s="106" t="str">
        <f t="shared" si="314"/>
        <v/>
      </c>
      <c r="AD229" s="106" t="str">
        <f t="shared" si="315"/>
        <v/>
      </c>
      <c r="AE229" s="106" t="str">
        <f t="shared" si="316"/>
        <v/>
      </c>
      <c r="AF229" s="106" t="str">
        <f t="shared" si="317"/>
        <v/>
      </c>
      <c r="AG229" s="106" t="str">
        <f t="shared" si="318"/>
        <v/>
      </c>
      <c r="AH229" s="106" t="str">
        <f t="shared" si="319"/>
        <v/>
      </c>
      <c r="AI229" s="106" t="str">
        <f t="shared" si="320"/>
        <v/>
      </c>
      <c r="AJ229" s="106" t="str">
        <f t="shared" si="321"/>
        <v/>
      </c>
      <c r="AK229" s="106" t="str">
        <f t="shared" si="322"/>
        <v/>
      </c>
      <c r="AL229" s="106" t="str">
        <f t="shared" si="323"/>
        <v/>
      </c>
      <c r="AM229" s="106" t="str">
        <f t="shared" si="324"/>
        <v/>
      </c>
      <c r="AN229" s="106" t="str">
        <f t="shared" si="325"/>
        <v/>
      </c>
      <c r="AO229" s="106" t="str">
        <f t="shared" si="326"/>
        <v/>
      </c>
      <c r="AP229" s="106" t="str">
        <f t="shared" si="327"/>
        <v/>
      </c>
      <c r="AQ229" s="106" t="str">
        <f t="shared" si="328"/>
        <v/>
      </c>
      <c r="AR229" s="106" t="str">
        <f t="shared" si="329"/>
        <v/>
      </c>
      <c r="AS229" s="106" t="str">
        <f t="shared" si="330"/>
        <v/>
      </c>
      <c r="AT229" s="106" t="str">
        <f t="shared" si="331"/>
        <v/>
      </c>
      <c r="AU229" s="106" t="str">
        <f t="shared" si="332"/>
        <v/>
      </c>
      <c r="AV229" s="106" t="str">
        <f t="shared" si="333"/>
        <v/>
      </c>
      <c r="AW229" s="106" t="str">
        <f t="shared" si="334"/>
        <v/>
      </c>
      <c r="AX229" s="106" t="str">
        <f t="shared" si="335"/>
        <v/>
      </c>
      <c r="AY229" s="106" t="str">
        <f t="shared" si="336"/>
        <v/>
      </c>
      <c r="AZ229" s="106" t="str">
        <f t="shared" si="337"/>
        <v/>
      </c>
      <c r="BA229" s="106" t="str">
        <f t="shared" si="338"/>
        <v/>
      </c>
      <c r="BB229" s="106" t="str">
        <f t="shared" si="339"/>
        <v/>
      </c>
      <c r="BC229" s="106" t="str">
        <f t="shared" si="340"/>
        <v/>
      </c>
      <c r="BD229" s="180" t="str">
        <f>IF(OR(P229="",BA229=""),"",IF(BB229="",MAX($BA$4:$BA$503)-BA229+1-COUNTIF($BA$4:BA229,BA229)/1000,INDEX($BD$4:$BD$503,BC229,1)-COUNTIF($BA$4:BA229,BA229)/1000000))</f>
        <v/>
      </c>
      <c r="BE229" s="181" t="str">
        <f t="shared" si="341"/>
        <v/>
      </c>
      <c r="BF229" s="181" t="str">
        <f>IFERROR(IF(BB229="",BD229-BE229*100,INDEX($BF$4:$BF$503,BC229,1)-COUNTIF($BA$4:BA229,BA229)/1000000),"")</f>
        <v/>
      </c>
      <c r="BG229" s="179" t="str">
        <f t="shared" si="342"/>
        <v/>
      </c>
      <c r="BI229" s="120" t="str">
        <f t="shared" si="348"/>
        <v/>
      </c>
      <c r="BJ229" s="121" t="str">
        <f t="shared" si="349"/>
        <v/>
      </c>
      <c r="BK229" s="122" t="str">
        <f t="shared" si="350"/>
        <v/>
      </c>
      <c r="BL229" s="122" t="str">
        <f t="shared" si="351"/>
        <v/>
      </c>
      <c r="BM229" s="122" t="str">
        <f t="shared" si="352"/>
        <v/>
      </c>
      <c r="BN229" s="122" t="str">
        <f t="shared" si="353"/>
        <v/>
      </c>
      <c r="BO229" s="122" t="str">
        <f t="shared" si="354"/>
        <v/>
      </c>
      <c r="BP229" s="123" t="str">
        <f t="shared" si="355"/>
        <v/>
      </c>
      <c r="BQ229" s="122" t="str">
        <f t="shared" si="356"/>
        <v/>
      </c>
      <c r="BR229" s="123" t="str">
        <f t="shared" si="357"/>
        <v/>
      </c>
      <c r="BS229" s="123" t="str">
        <f t="shared" si="358"/>
        <v/>
      </c>
      <c r="BU229" s="198" t="str">
        <f t="shared" si="343"/>
        <v>xxx</v>
      </c>
      <c r="BV229" s="193"/>
      <c r="BW229" s="193"/>
      <c r="BX229" s="193"/>
      <c r="BY229" s="193"/>
      <c r="BZ229" s="193"/>
      <c r="CA229" s="193"/>
      <c r="CB229" s="193"/>
      <c r="CC229" s="194"/>
      <c r="CD229" s="194"/>
      <c r="CE229" s="193"/>
      <c r="CF229" s="201">
        <f>IFERROR(IF(ISNUMBER(BV229), IF(ISNUMBER(MATCH(BV229,$BV$4:BV228,0)),INDEX($CF$4:CF228, MATCH(BV229,$BV$4:BV228,0),1),IF(AND(BR229="",INDEX($BR$4:$BR$503,BV229,1)=""),
IF(INDEX($BL$4:$BL$503,BV229,1)="",0,IFERROR(IF(INDEX($BR$4:$BR$503,BW229,1)="es",COUNTIF($BV$4:$BV$503,BW229),0),0)+IF(ISNUMBER(BV229),SUMIFS($CH$4:$CH$503,$BV$4:$BV$503,"&lt;&gt;"&amp;BV229,$BW$4:$BW$503,BV229),0)),0)),0),0)</f>
        <v>0</v>
      </c>
      <c r="CG229" s="193"/>
      <c r="CH229" s="193"/>
      <c r="CI229" s="193"/>
      <c r="CJ229" s="193"/>
      <c r="CK229" s="201">
        <f t="shared" si="302"/>
        <v>1</v>
      </c>
      <c r="CL229" s="193"/>
      <c r="CM229" s="193"/>
      <c r="CN229" s="193"/>
      <c r="CO229" s="193"/>
      <c r="CP229" s="193"/>
      <c r="CQ229" s="193"/>
      <c r="CR229" s="193"/>
      <c r="CT229" s="193"/>
      <c r="CU229" s="193"/>
      <c r="CV229" s="193"/>
      <c r="CW229" s="208"/>
      <c r="CX229" s="208"/>
      <c r="CY229" s="208"/>
      <c r="CZ229" s="208"/>
      <c r="DA229" s="193"/>
      <c r="DC229" s="133" t="str">
        <f>IF(MAX($DC$3:DC228)&lt;$I$2,MAX($DC$3:DC228)+1,"")</f>
        <v/>
      </c>
      <c r="DD229" s="131" t="str">
        <f t="shared" si="344"/>
        <v/>
      </c>
      <c r="DE229" s="131" t="str">
        <f t="shared" si="345"/>
        <v/>
      </c>
      <c r="DF229" s="134" t="str">
        <f t="shared" si="346"/>
        <v/>
      </c>
      <c r="DG229" s="132" t="str">
        <f t="shared" si="347"/>
        <v/>
      </c>
      <c r="DL229" s="107" t="str">
        <f>IF(DM229&lt;&gt;"",MAX($DL$3:DL228)+1,"")</f>
        <v/>
      </c>
      <c r="DM229" s="107" t="str">
        <f>IF(OR(INDEX(Photos!$B$3:$B$502,ROW(DM229)-ROW($DM$3),1)="", ISNUMBER(MATCH(INDEX(Photos!$B$3:$B$502,ROW(DM229)-ROW($DM$3),1),$BJ$4:$BJ$503,0))),"",INDEX(Photos!$B$3:$B$502,ROW(DM229)-ROW($DM$3),1) )</f>
        <v/>
      </c>
      <c r="DN229" s="107" t="str">
        <f t="shared" si="300"/>
        <v/>
      </c>
      <c r="DS229" s="112"/>
      <c r="DT229" s="112"/>
      <c r="DU229" s="111"/>
      <c r="DV229" s="111"/>
      <c r="DW229" s="145"/>
      <c r="DX229" s="111"/>
      <c r="DY229" s="111"/>
      <c r="DZ229" s="111"/>
      <c r="EA229" s="111"/>
      <c r="EB229" s="111"/>
    </row>
    <row r="230" spans="2:132" x14ac:dyDescent="0.25">
      <c r="B230" s="117" t="str">
        <f>IF(P230&lt;&gt;"",MAX(B$3:$B229)+1,"")</f>
        <v/>
      </c>
      <c r="C230" s="141" t="str">
        <f>IF(D230&lt;&gt;"",MAX(C$3:$C229)+1,"")</f>
        <v/>
      </c>
      <c r="D230" s="115" t="str">
        <f>IF(LEN(Q230)&gt;1,IF(ISNUMBER(MATCH(Q230&amp;" ─ "&amp;P230, $D$2:D229,0)),"",P230&amp;" ─ "&amp;Q230),"")</f>
        <v/>
      </c>
      <c r="E230" s="117" t="str">
        <f>IF(F230&lt;&gt;"",MAX($E$3:E229)+1,"")</f>
        <v/>
      </c>
      <c r="F230" s="116" t="str">
        <f>IF(LEN(T230)&gt;1,IF(ISNUMBER(MATCH(T230&amp;" ─ "&amp;P230, $F$2:F229,0)),"",P230&amp;" ─ "&amp;T230),"")</f>
        <v/>
      </c>
      <c r="G230" s="93">
        <v>227</v>
      </c>
      <c r="H230" s="118" t="str">
        <f t="shared" si="359"/>
        <v/>
      </c>
      <c r="I230" s="119" t="str">
        <f>IF(ISNUMBER(SEARCH("─",H230,1)),MAX($I$3:I229)+1,"")</f>
        <v/>
      </c>
      <c r="M230" s="192" t="str">
        <f t="shared" si="303"/>
        <v/>
      </c>
      <c r="N230" s="142" t="str">
        <f t="shared" si="304"/>
        <v/>
      </c>
      <c r="O230" s="102" t="str">
        <f>IF(P230="","",MAX($O$3:O229)+1)</f>
        <v/>
      </c>
      <c r="P230" s="103" t="str">
        <f>IF(LEN(INDEX(Dashboard!B$6:B$505,ROW(P230)-ROW(P$3),1))&lt;=1,"",TRIM(INDEX(Dashboard!B$6:B$505,ROW(P230)-ROW(P$3),1)))</f>
        <v/>
      </c>
      <c r="Q230" s="104" t="str">
        <f t="shared" si="305"/>
        <v/>
      </c>
      <c r="R230" s="104" t="str">
        <f>IF(LEN(INDEX(Dashboard!D$6:D$505,ROW(R230)-ROW(R$3),1))&lt;=1,"",INDEX(Dashboard!D$6:D$505,ROW(R230)-ROW(R$3),1))</f>
        <v/>
      </c>
      <c r="S230" s="104" t="str">
        <f>IF(LEN(INDEX(Dashboard!E$6:E$505,ROW(S230)-ROW(S$3),1))&lt;=1,"",INDEX(Dashboard!E$6:E$505,ROW(S230)-ROW(S$3),1))</f>
        <v/>
      </c>
      <c r="T230" s="104" t="str">
        <f t="shared" si="306"/>
        <v/>
      </c>
      <c r="U230" s="104" t="str">
        <f t="shared" si="307"/>
        <v/>
      </c>
      <c r="V230" s="104" t="str">
        <f t="shared" si="308"/>
        <v/>
      </c>
      <c r="W230" s="106" t="str">
        <f t="shared" si="301"/>
        <v/>
      </c>
      <c r="X230" s="106" t="str">
        <f t="shared" si="309"/>
        <v/>
      </c>
      <c r="Y230" s="106" t="str">
        <f t="shared" si="310"/>
        <v/>
      </c>
      <c r="Z230" s="106" t="str">
        <f t="shared" si="311"/>
        <v/>
      </c>
      <c r="AA230" s="106" t="str">
        <f t="shared" si="312"/>
        <v/>
      </c>
      <c r="AB230" s="106" t="str">
        <f t="shared" si="313"/>
        <v/>
      </c>
      <c r="AC230" s="106" t="str">
        <f t="shared" si="314"/>
        <v/>
      </c>
      <c r="AD230" s="106" t="str">
        <f t="shared" si="315"/>
        <v/>
      </c>
      <c r="AE230" s="106" t="str">
        <f t="shared" si="316"/>
        <v/>
      </c>
      <c r="AF230" s="106" t="str">
        <f t="shared" si="317"/>
        <v/>
      </c>
      <c r="AG230" s="106" t="str">
        <f t="shared" si="318"/>
        <v/>
      </c>
      <c r="AH230" s="106" t="str">
        <f t="shared" si="319"/>
        <v/>
      </c>
      <c r="AI230" s="106" t="str">
        <f t="shared" si="320"/>
        <v/>
      </c>
      <c r="AJ230" s="106" t="str">
        <f t="shared" si="321"/>
        <v/>
      </c>
      <c r="AK230" s="106" t="str">
        <f t="shared" si="322"/>
        <v/>
      </c>
      <c r="AL230" s="106" t="str">
        <f t="shared" si="323"/>
        <v/>
      </c>
      <c r="AM230" s="106" t="str">
        <f t="shared" si="324"/>
        <v/>
      </c>
      <c r="AN230" s="106" t="str">
        <f t="shared" si="325"/>
        <v/>
      </c>
      <c r="AO230" s="106" t="str">
        <f t="shared" si="326"/>
        <v/>
      </c>
      <c r="AP230" s="106" t="str">
        <f t="shared" si="327"/>
        <v/>
      </c>
      <c r="AQ230" s="106" t="str">
        <f t="shared" si="328"/>
        <v/>
      </c>
      <c r="AR230" s="106" t="str">
        <f t="shared" si="329"/>
        <v/>
      </c>
      <c r="AS230" s="106" t="str">
        <f t="shared" si="330"/>
        <v/>
      </c>
      <c r="AT230" s="106" t="str">
        <f t="shared" si="331"/>
        <v/>
      </c>
      <c r="AU230" s="106" t="str">
        <f t="shared" si="332"/>
        <v/>
      </c>
      <c r="AV230" s="106" t="str">
        <f t="shared" si="333"/>
        <v/>
      </c>
      <c r="AW230" s="106" t="str">
        <f t="shared" si="334"/>
        <v/>
      </c>
      <c r="AX230" s="106" t="str">
        <f t="shared" si="335"/>
        <v/>
      </c>
      <c r="AY230" s="106" t="str">
        <f t="shared" si="336"/>
        <v/>
      </c>
      <c r="AZ230" s="106" t="str">
        <f t="shared" si="337"/>
        <v/>
      </c>
      <c r="BA230" s="106" t="str">
        <f t="shared" si="338"/>
        <v/>
      </c>
      <c r="BB230" s="106" t="str">
        <f t="shared" si="339"/>
        <v/>
      </c>
      <c r="BC230" s="106" t="str">
        <f t="shared" si="340"/>
        <v/>
      </c>
      <c r="BD230" s="180" t="str">
        <f>IF(OR(P230="",BA230=""),"",IF(BB230="",MAX($BA$4:$BA$503)-BA230+1-COUNTIF($BA$4:BA230,BA230)/1000,INDEX($BD$4:$BD$503,BC230,1)-COUNTIF($BA$4:BA230,BA230)/1000000))</f>
        <v/>
      </c>
      <c r="BE230" s="181" t="str">
        <f t="shared" si="341"/>
        <v/>
      </c>
      <c r="BF230" s="181" t="str">
        <f>IFERROR(IF(BB230="",BD230-BE230*100,INDEX($BF$4:$BF$503,BC230,1)-COUNTIF($BA$4:BA230,BA230)/1000000),"")</f>
        <v/>
      </c>
      <c r="BG230" s="179" t="str">
        <f t="shared" si="342"/>
        <v/>
      </c>
      <c r="BI230" s="120" t="str">
        <f t="shared" si="348"/>
        <v/>
      </c>
      <c r="BJ230" s="121" t="str">
        <f t="shared" si="349"/>
        <v/>
      </c>
      <c r="BK230" s="122" t="str">
        <f t="shared" si="350"/>
        <v/>
      </c>
      <c r="BL230" s="122" t="str">
        <f t="shared" si="351"/>
        <v/>
      </c>
      <c r="BM230" s="122" t="str">
        <f t="shared" si="352"/>
        <v/>
      </c>
      <c r="BN230" s="122" t="str">
        <f t="shared" si="353"/>
        <v/>
      </c>
      <c r="BO230" s="122" t="str">
        <f t="shared" si="354"/>
        <v/>
      </c>
      <c r="BP230" s="123" t="str">
        <f t="shared" si="355"/>
        <v/>
      </c>
      <c r="BQ230" s="122" t="str">
        <f t="shared" si="356"/>
        <v/>
      </c>
      <c r="BR230" s="123" t="str">
        <f t="shared" si="357"/>
        <v/>
      </c>
      <c r="BS230" s="123" t="str">
        <f t="shared" si="358"/>
        <v/>
      </c>
      <c r="BU230" s="198" t="str">
        <f t="shared" si="343"/>
        <v>xxx</v>
      </c>
      <c r="BV230" s="193"/>
      <c r="BW230" s="193"/>
      <c r="BX230" s="193"/>
      <c r="BY230" s="193"/>
      <c r="BZ230" s="193"/>
      <c r="CA230" s="193"/>
      <c r="CB230" s="193"/>
      <c r="CC230" s="194"/>
      <c r="CD230" s="194"/>
      <c r="CE230" s="193"/>
      <c r="CF230" s="201">
        <f>IFERROR(IF(ISNUMBER(BV230), IF(ISNUMBER(MATCH(BV230,$BV$4:BV229,0)),INDEX($CF$4:CF229, MATCH(BV230,$BV$4:BV229,0),1),IF(AND(BR230="",INDEX($BR$4:$BR$503,BV230,1)=""),
IF(INDEX($BL$4:$BL$503,BV230,1)="",0,IFERROR(IF(INDEX($BR$4:$BR$503,BW230,1)="es",COUNTIF($BV$4:$BV$503,BW230),0),0)+IF(ISNUMBER(BV230),SUMIFS($CH$4:$CH$503,$BV$4:$BV$503,"&lt;&gt;"&amp;BV230,$BW$4:$BW$503,BV230),0)),0)),0),0)</f>
        <v>0</v>
      </c>
      <c r="CG230" s="193"/>
      <c r="CH230" s="193"/>
      <c r="CI230" s="193"/>
      <c r="CJ230" s="193"/>
      <c r="CK230" s="201">
        <f t="shared" si="302"/>
        <v>1</v>
      </c>
      <c r="CL230" s="193"/>
      <c r="CM230" s="193"/>
      <c r="CN230" s="193"/>
      <c r="CO230" s="193"/>
      <c r="CP230" s="193"/>
      <c r="CQ230" s="193"/>
      <c r="CR230" s="193"/>
      <c r="CT230" s="193"/>
      <c r="CU230" s="193"/>
      <c r="CV230" s="193"/>
      <c r="CW230" s="208"/>
      <c r="CX230" s="208"/>
      <c r="CY230" s="208"/>
      <c r="CZ230" s="208"/>
      <c r="DA230" s="193"/>
      <c r="DC230" s="133" t="str">
        <f>IF(MAX($DC$3:DC229)&lt;$I$2,MAX($DC$3:DC229)+1,"")</f>
        <v/>
      </c>
      <c r="DD230" s="131" t="str">
        <f t="shared" si="344"/>
        <v/>
      </c>
      <c r="DE230" s="131" t="str">
        <f t="shared" si="345"/>
        <v/>
      </c>
      <c r="DF230" s="134" t="str">
        <f t="shared" si="346"/>
        <v/>
      </c>
      <c r="DG230" s="132" t="str">
        <f t="shared" si="347"/>
        <v/>
      </c>
      <c r="DL230" s="107" t="str">
        <f>IF(DM230&lt;&gt;"",MAX($DL$3:DL229)+1,"")</f>
        <v/>
      </c>
      <c r="DM230" s="107" t="str">
        <f>IF(OR(INDEX(Photos!$B$3:$B$502,ROW(DM230)-ROW($DM$3),1)="", ISNUMBER(MATCH(INDEX(Photos!$B$3:$B$502,ROW(DM230)-ROW($DM$3),1),$BJ$4:$BJ$503,0))),"",INDEX(Photos!$B$3:$B$502,ROW(DM230)-ROW($DM$3),1) )</f>
        <v/>
      </c>
      <c r="DN230" s="107" t="str">
        <f t="shared" si="300"/>
        <v/>
      </c>
      <c r="DS230" s="112"/>
      <c r="DT230" s="112"/>
      <c r="DU230" s="111"/>
      <c r="DV230" s="111"/>
      <c r="DW230" s="145"/>
      <c r="DX230" s="111"/>
      <c r="DY230" s="111"/>
      <c r="DZ230" s="111"/>
      <c r="EA230" s="111"/>
      <c r="EB230" s="111"/>
    </row>
    <row r="231" spans="2:132" x14ac:dyDescent="0.25">
      <c r="B231" s="117" t="str">
        <f>IF(P231&lt;&gt;"",MAX(B$3:$B230)+1,"")</f>
        <v/>
      </c>
      <c r="C231" s="141" t="str">
        <f>IF(D231&lt;&gt;"",MAX(C$3:$C230)+1,"")</f>
        <v/>
      </c>
      <c r="D231" s="115" t="str">
        <f>IF(LEN(Q231)&gt;1,IF(ISNUMBER(MATCH(Q231&amp;" ─ "&amp;P231, $D$2:D230,0)),"",P231&amp;" ─ "&amp;Q231),"")</f>
        <v/>
      </c>
      <c r="E231" s="117" t="str">
        <f>IF(F231&lt;&gt;"",MAX($E$3:E230)+1,"")</f>
        <v/>
      </c>
      <c r="F231" s="116" t="str">
        <f>IF(LEN(T231)&gt;1,IF(ISNUMBER(MATCH(T231&amp;" ─ "&amp;P231, $F$2:F230,0)),"",P231&amp;" ─ "&amp;T231),"")</f>
        <v/>
      </c>
      <c r="G231" s="93">
        <v>228</v>
      </c>
      <c r="H231" s="118" t="str">
        <f t="shared" si="359"/>
        <v/>
      </c>
      <c r="I231" s="119" t="str">
        <f>IF(ISNUMBER(SEARCH("─",H231,1)),MAX($I$3:I230)+1,"")</f>
        <v/>
      </c>
      <c r="M231" s="192" t="str">
        <f t="shared" si="303"/>
        <v/>
      </c>
      <c r="N231" s="142" t="str">
        <f t="shared" si="304"/>
        <v/>
      </c>
      <c r="O231" s="102" t="str">
        <f>IF(P231="","",MAX($O$3:O230)+1)</f>
        <v/>
      </c>
      <c r="P231" s="103" t="str">
        <f>IF(LEN(INDEX(Dashboard!B$6:B$505,ROW(P231)-ROW(P$3),1))&lt;=1,"",TRIM(INDEX(Dashboard!B$6:B$505,ROW(P231)-ROW(P$3),1)))</f>
        <v/>
      </c>
      <c r="Q231" s="104" t="str">
        <f t="shared" si="305"/>
        <v/>
      </c>
      <c r="R231" s="104" t="str">
        <f>IF(LEN(INDEX(Dashboard!D$6:D$505,ROW(R231)-ROW(R$3),1))&lt;=1,"",INDEX(Dashboard!D$6:D$505,ROW(R231)-ROW(R$3),1))</f>
        <v/>
      </c>
      <c r="S231" s="104" t="str">
        <f>IF(LEN(INDEX(Dashboard!E$6:E$505,ROW(S231)-ROW(S$3),1))&lt;=1,"",INDEX(Dashboard!E$6:E$505,ROW(S231)-ROW(S$3),1))</f>
        <v/>
      </c>
      <c r="T231" s="104" t="str">
        <f t="shared" si="306"/>
        <v/>
      </c>
      <c r="U231" s="104" t="str">
        <f t="shared" si="307"/>
        <v/>
      </c>
      <c r="V231" s="104" t="str">
        <f t="shared" si="308"/>
        <v/>
      </c>
      <c r="W231" s="106" t="str">
        <f t="shared" si="301"/>
        <v/>
      </c>
      <c r="X231" s="106" t="str">
        <f t="shared" si="309"/>
        <v/>
      </c>
      <c r="Y231" s="106" t="str">
        <f t="shared" si="310"/>
        <v/>
      </c>
      <c r="Z231" s="106" t="str">
        <f t="shared" si="311"/>
        <v/>
      </c>
      <c r="AA231" s="106" t="str">
        <f t="shared" si="312"/>
        <v/>
      </c>
      <c r="AB231" s="106" t="str">
        <f t="shared" si="313"/>
        <v/>
      </c>
      <c r="AC231" s="106" t="str">
        <f t="shared" si="314"/>
        <v/>
      </c>
      <c r="AD231" s="106" t="str">
        <f t="shared" si="315"/>
        <v/>
      </c>
      <c r="AE231" s="106" t="str">
        <f t="shared" si="316"/>
        <v/>
      </c>
      <c r="AF231" s="106" t="str">
        <f t="shared" si="317"/>
        <v/>
      </c>
      <c r="AG231" s="106" t="str">
        <f t="shared" si="318"/>
        <v/>
      </c>
      <c r="AH231" s="106" t="str">
        <f t="shared" si="319"/>
        <v/>
      </c>
      <c r="AI231" s="106" t="str">
        <f t="shared" si="320"/>
        <v/>
      </c>
      <c r="AJ231" s="106" t="str">
        <f t="shared" si="321"/>
        <v/>
      </c>
      <c r="AK231" s="106" t="str">
        <f t="shared" si="322"/>
        <v/>
      </c>
      <c r="AL231" s="106" t="str">
        <f t="shared" si="323"/>
        <v/>
      </c>
      <c r="AM231" s="106" t="str">
        <f t="shared" si="324"/>
        <v/>
      </c>
      <c r="AN231" s="106" t="str">
        <f t="shared" si="325"/>
        <v/>
      </c>
      <c r="AO231" s="106" t="str">
        <f t="shared" si="326"/>
        <v/>
      </c>
      <c r="AP231" s="106" t="str">
        <f t="shared" si="327"/>
        <v/>
      </c>
      <c r="AQ231" s="106" t="str">
        <f t="shared" si="328"/>
        <v/>
      </c>
      <c r="AR231" s="106" t="str">
        <f t="shared" si="329"/>
        <v/>
      </c>
      <c r="AS231" s="106" t="str">
        <f t="shared" si="330"/>
        <v/>
      </c>
      <c r="AT231" s="106" t="str">
        <f t="shared" si="331"/>
        <v/>
      </c>
      <c r="AU231" s="106" t="str">
        <f t="shared" si="332"/>
        <v/>
      </c>
      <c r="AV231" s="106" t="str">
        <f t="shared" si="333"/>
        <v/>
      </c>
      <c r="AW231" s="106" t="str">
        <f t="shared" si="334"/>
        <v/>
      </c>
      <c r="AX231" s="106" t="str">
        <f t="shared" si="335"/>
        <v/>
      </c>
      <c r="AY231" s="106" t="str">
        <f t="shared" si="336"/>
        <v/>
      </c>
      <c r="AZ231" s="106" t="str">
        <f t="shared" si="337"/>
        <v/>
      </c>
      <c r="BA231" s="106" t="str">
        <f t="shared" si="338"/>
        <v/>
      </c>
      <c r="BB231" s="106" t="str">
        <f t="shared" si="339"/>
        <v/>
      </c>
      <c r="BC231" s="106" t="str">
        <f t="shared" si="340"/>
        <v/>
      </c>
      <c r="BD231" s="180" t="str">
        <f>IF(OR(P231="",BA231=""),"",IF(BB231="",MAX($BA$4:$BA$503)-BA231+1-COUNTIF($BA$4:BA231,BA231)/1000,INDEX($BD$4:$BD$503,BC231,1)-COUNTIF($BA$4:BA231,BA231)/1000000))</f>
        <v/>
      </c>
      <c r="BE231" s="181" t="str">
        <f t="shared" si="341"/>
        <v/>
      </c>
      <c r="BF231" s="181" t="str">
        <f>IFERROR(IF(BB231="",BD231-BE231*100,INDEX($BF$4:$BF$503,BC231,1)-COUNTIF($BA$4:BA231,BA231)/1000000),"")</f>
        <v/>
      </c>
      <c r="BG231" s="179" t="str">
        <f t="shared" si="342"/>
        <v/>
      </c>
      <c r="BI231" s="120" t="str">
        <f t="shared" si="348"/>
        <v/>
      </c>
      <c r="BJ231" s="121" t="str">
        <f t="shared" si="349"/>
        <v/>
      </c>
      <c r="BK231" s="122" t="str">
        <f t="shared" si="350"/>
        <v/>
      </c>
      <c r="BL231" s="122" t="str">
        <f t="shared" si="351"/>
        <v/>
      </c>
      <c r="BM231" s="122" t="str">
        <f t="shared" si="352"/>
        <v/>
      </c>
      <c r="BN231" s="122" t="str">
        <f t="shared" si="353"/>
        <v/>
      </c>
      <c r="BO231" s="122" t="str">
        <f t="shared" si="354"/>
        <v/>
      </c>
      <c r="BP231" s="123" t="str">
        <f t="shared" si="355"/>
        <v/>
      </c>
      <c r="BQ231" s="122" t="str">
        <f t="shared" si="356"/>
        <v/>
      </c>
      <c r="BR231" s="123" t="str">
        <f t="shared" si="357"/>
        <v/>
      </c>
      <c r="BS231" s="123" t="str">
        <f t="shared" si="358"/>
        <v/>
      </c>
      <c r="BU231" s="198" t="str">
        <f t="shared" si="343"/>
        <v>xxx</v>
      </c>
      <c r="BV231" s="193"/>
      <c r="BW231" s="193"/>
      <c r="BX231" s="193"/>
      <c r="BY231" s="193"/>
      <c r="BZ231" s="193"/>
      <c r="CA231" s="193"/>
      <c r="CB231" s="193"/>
      <c r="CC231" s="194"/>
      <c r="CD231" s="194"/>
      <c r="CE231" s="193"/>
      <c r="CF231" s="201">
        <f>IFERROR(IF(ISNUMBER(BV231), IF(ISNUMBER(MATCH(BV231,$BV$4:BV230,0)),INDEX($CF$4:CF230, MATCH(BV231,$BV$4:BV230,0),1),IF(AND(BR231="",INDEX($BR$4:$BR$503,BV231,1)=""),
IF(INDEX($BL$4:$BL$503,BV231,1)="",0,IFERROR(IF(INDEX($BR$4:$BR$503,BW231,1)="es",COUNTIF($BV$4:$BV$503,BW231),0),0)+IF(ISNUMBER(BV231),SUMIFS($CH$4:$CH$503,$BV$4:$BV$503,"&lt;&gt;"&amp;BV231,$BW$4:$BW$503,BV231),0)),0)),0),0)</f>
        <v>0</v>
      </c>
      <c r="CG231" s="193"/>
      <c r="CH231" s="193"/>
      <c r="CI231" s="193"/>
      <c r="CJ231" s="193"/>
      <c r="CK231" s="201">
        <f t="shared" si="302"/>
        <v>1</v>
      </c>
      <c r="CL231" s="193"/>
      <c r="CM231" s="193"/>
      <c r="CN231" s="193"/>
      <c r="CO231" s="193"/>
      <c r="CP231" s="193"/>
      <c r="CQ231" s="193"/>
      <c r="CR231" s="193"/>
      <c r="CT231" s="193"/>
      <c r="CU231" s="193"/>
      <c r="CV231" s="193"/>
      <c r="CW231" s="208"/>
      <c r="CX231" s="208"/>
      <c r="CY231" s="208"/>
      <c r="CZ231" s="208"/>
      <c r="DA231" s="193"/>
      <c r="DC231" s="133" t="str">
        <f>IF(MAX($DC$3:DC230)&lt;$I$2,MAX($DC$3:DC230)+1,"")</f>
        <v/>
      </c>
      <c r="DD231" s="131" t="str">
        <f t="shared" si="344"/>
        <v/>
      </c>
      <c r="DE231" s="131" t="str">
        <f t="shared" si="345"/>
        <v/>
      </c>
      <c r="DF231" s="134" t="str">
        <f t="shared" si="346"/>
        <v/>
      </c>
      <c r="DG231" s="132" t="str">
        <f t="shared" si="347"/>
        <v/>
      </c>
      <c r="DL231" s="107" t="str">
        <f>IF(DM231&lt;&gt;"",MAX($DL$3:DL230)+1,"")</f>
        <v/>
      </c>
      <c r="DM231" s="107" t="str">
        <f>IF(OR(INDEX(Photos!$B$3:$B$502,ROW(DM231)-ROW($DM$3),1)="", ISNUMBER(MATCH(INDEX(Photos!$B$3:$B$502,ROW(DM231)-ROW($DM$3),1),$BJ$4:$BJ$503,0))),"",INDEX(Photos!$B$3:$B$502,ROW(DM231)-ROW($DM$3),1) )</f>
        <v/>
      </c>
      <c r="DN231" s="107" t="str">
        <f t="shared" si="300"/>
        <v/>
      </c>
      <c r="DS231" s="112"/>
      <c r="DT231" s="112"/>
      <c r="DU231" s="111"/>
      <c r="DV231" s="111"/>
      <c r="DW231" s="145"/>
      <c r="DX231" s="111"/>
      <c r="DY231" s="111"/>
      <c r="DZ231" s="111"/>
      <c r="EA231" s="111"/>
      <c r="EB231" s="111"/>
    </row>
    <row r="232" spans="2:132" x14ac:dyDescent="0.25">
      <c r="B232" s="117" t="str">
        <f>IF(P232&lt;&gt;"",MAX(B$3:$B231)+1,"")</f>
        <v/>
      </c>
      <c r="C232" s="141" t="str">
        <f>IF(D232&lt;&gt;"",MAX(C$3:$C231)+1,"")</f>
        <v/>
      </c>
      <c r="D232" s="115" t="str">
        <f>IF(LEN(Q232)&gt;1,IF(ISNUMBER(MATCH(Q232&amp;" ─ "&amp;P232, $D$2:D231,0)),"",P232&amp;" ─ "&amp;Q232),"")</f>
        <v/>
      </c>
      <c r="E232" s="117" t="str">
        <f>IF(F232&lt;&gt;"",MAX($E$3:E231)+1,"")</f>
        <v/>
      </c>
      <c r="F232" s="116" t="str">
        <f>IF(LEN(T232)&gt;1,IF(ISNUMBER(MATCH(T232&amp;" ─ "&amp;P232, $F$2:F231,0)),"",P232&amp;" ─ "&amp;T232),"")</f>
        <v/>
      </c>
      <c r="G232" s="93">
        <v>229</v>
      </c>
      <c r="H232" s="118" t="str">
        <f t="shared" si="359"/>
        <v/>
      </c>
      <c r="I232" s="119" t="str">
        <f>IF(ISNUMBER(SEARCH("─",H232,1)),MAX($I$3:I231)+1,"")</f>
        <v/>
      </c>
      <c r="M232" s="192" t="str">
        <f t="shared" si="303"/>
        <v/>
      </c>
      <c r="N232" s="142" t="str">
        <f t="shared" si="304"/>
        <v/>
      </c>
      <c r="O232" s="102" t="str">
        <f>IF(P232="","",MAX($O$3:O231)+1)</f>
        <v/>
      </c>
      <c r="P232" s="103" t="str">
        <f>IF(LEN(INDEX(Dashboard!B$6:B$505,ROW(P232)-ROW(P$3),1))&lt;=1,"",TRIM(INDEX(Dashboard!B$6:B$505,ROW(P232)-ROW(P$3),1)))</f>
        <v/>
      </c>
      <c r="Q232" s="104" t="str">
        <f t="shared" si="305"/>
        <v/>
      </c>
      <c r="R232" s="104" t="str">
        <f>IF(LEN(INDEX(Dashboard!D$6:D$505,ROW(R232)-ROW(R$3),1))&lt;=1,"",INDEX(Dashboard!D$6:D$505,ROW(R232)-ROW(R$3),1))</f>
        <v/>
      </c>
      <c r="S232" s="104" t="str">
        <f>IF(LEN(INDEX(Dashboard!E$6:E$505,ROW(S232)-ROW(S$3),1))&lt;=1,"",INDEX(Dashboard!E$6:E$505,ROW(S232)-ROW(S$3),1))</f>
        <v/>
      </c>
      <c r="T232" s="104" t="str">
        <f t="shared" si="306"/>
        <v/>
      </c>
      <c r="U232" s="104" t="str">
        <f t="shared" si="307"/>
        <v/>
      </c>
      <c r="V232" s="104" t="str">
        <f t="shared" si="308"/>
        <v/>
      </c>
      <c r="W232" s="106" t="str">
        <f t="shared" si="301"/>
        <v/>
      </c>
      <c r="X232" s="106" t="str">
        <f t="shared" si="309"/>
        <v/>
      </c>
      <c r="Y232" s="106" t="str">
        <f t="shared" si="310"/>
        <v/>
      </c>
      <c r="Z232" s="106" t="str">
        <f t="shared" si="311"/>
        <v/>
      </c>
      <c r="AA232" s="106" t="str">
        <f t="shared" si="312"/>
        <v/>
      </c>
      <c r="AB232" s="106" t="str">
        <f t="shared" si="313"/>
        <v/>
      </c>
      <c r="AC232" s="106" t="str">
        <f t="shared" si="314"/>
        <v/>
      </c>
      <c r="AD232" s="106" t="str">
        <f t="shared" si="315"/>
        <v/>
      </c>
      <c r="AE232" s="106" t="str">
        <f t="shared" si="316"/>
        <v/>
      </c>
      <c r="AF232" s="106" t="str">
        <f t="shared" si="317"/>
        <v/>
      </c>
      <c r="AG232" s="106" t="str">
        <f t="shared" si="318"/>
        <v/>
      </c>
      <c r="AH232" s="106" t="str">
        <f t="shared" si="319"/>
        <v/>
      </c>
      <c r="AI232" s="106" t="str">
        <f t="shared" si="320"/>
        <v/>
      </c>
      <c r="AJ232" s="106" t="str">
        <f t="shared" si="321"/>
        <v/>
      </c>
      <c r="AK232" s="106" t="str">
        <f t="shared" si="322"/>
        <v/>
      </c>
      <c r="AL232" s="106" t="str">
        <f t="shared" si="323"/>
        <v/>
      </c>
      <c r="AM232" s="106" t="str">
        <f t="shared" si="324"/>
        <v/>
      </c>
      <c r="AN232" s="106" t="str">
        <f t="shared" si="325"/>
        <v/>
      </c>
      <c r="AO232" s="106" t="str">
        <f t="shared" si="326"/>
        <v/>
      </c>
      <c r="AP232" s="106" t="str">
        <f t="shared" si="327"/>
        <v/>
      </c>
      <c r="AQ232" s="106" t="str">
        <f t="shared" si="328"/>
        <v/>
      </c>
      <c r="AR232" s="106" t="str">
        <f t="shared" si="329"/>
        <v/>
      </c>
      <c r="AS232" s="106" t="str">
        <f t="shared" si="330"/>
        <v/>
      </c>
      <c r="AT232" s="106" t="str">
        <f t="shared" si="331"/>
        <v/>
      </c>
      <c r="AU232" s="106" t="str">
        <f t="shared" si="332"/>
        <v/>
      </c>
      <c r="AV232" s="106" t="str">
        <f t="shared" si="333"/>
        <v/>
      </c>
      <c r="AW232" s="106" t="str">
        <f t="shared" si="334"/>
        <v/>
      </c>
      <c r="AX232" s="106" t="str">
        <f t="shared" si="335"/>
        <v/>
      </c>
      <c r="AY232" s="106" t="str">
        <f t="shared" si="336"/>
        <v/>
      </c>
      <c r="AZ232" s="106" t="str">
        <f t="shared" si="337"/>
        <v/>
      </c>
      <c r="BA232" s="106" t="str">
        <f t="shared" si="338"/>
        <v/>
      </c>
      <c r="BB232" s="106" t="str">
        <f t="shared" si="339"/>
        <v/>
      </c>
      <c r="BC232" s="106" t="str">
        <f t="shared" si="340"/>
        <v/>
      </c>
      <c r="BD232" s="180" t="str">
        <f>IF(OR(P232="",BA232=""),"",IF(BB232="",MAX($BA$4:$BA$503)-BA232+1-COUNTIF($BA$4:BA232,BA232)/1000,INDEX($BD$4:$BD$503,BC232,1)-COUNTIF($BA$4:BA232,BA232)/1000000))</f>
        <v/>
      </c>
      <c r="BE232" s="181" t="str">
        <f t="shared" si="341"/>
        <v/>
      </c>
      <c r="BF232" s="181" t="str">
        <f>IFERROR(IF(BB232="",BD232-BE232*100,INDEX($BF$4:$BF$503,BC232,1)-COUNTIF($BA$4:BA232,BA232)/1000000),"")</f>
        <v/>
      </c>
      <c r="BG232" s="179" t="str">
        <f t="shared" si="342"/>
        <v/>
      </c>
      <c r="BI232" s="120" t="str">
        <f t="shared" si="348"/>
        <v/>
      </c>
      <c r="BJ232" s="121" t="str">
        <f t="shared" si="349"/>
        <v/>
      </c>
      <c r="BK232" s="122" t="str">
        <f t="shared" si="350"/>
        <v/>
      </c>
      <c r="BL232" s="122" t="str">
        <f t="shared" si="351"/>
        <v/>
      </c>
      <c r="BM232" s="122" t="str">
        <f t="shared" si="352"/>
        <v/>
      </c>
      <c r="BN232" s="122" t="str">
        <f t="shared" si="353"/>
        <v/>
      </c>
      <c r="BO232" s="122" t="str">
        <f t="shared" si="354"/>
        <v/>
      </c>
      <c r="BP232" s="123" t="str">
        <f t="shared" si="355"/>
        <v/>
      </c>
      <c r="BQ232" s="122" t="str">
        <f t="shared" si="356"/>
        <v/>
      </c>
      <c r="BR232" s="123" t="str">
        <f t="shared" si="357"/>
        <v/>
      </c>
      <c r="BS232" s="123" t="str">
        <f t="shared" si="358"/>
        <v/>
      </c>
      <c r="BU232" s="198" t="str">
        <f t="shared" si="343"/>
        <v>xxx</v>
      </c>
      <c r="BV232" s="193"/>
      <c r="BW232" s="193"/>
      <c r="BX232" s="193"/>
      <c r="BY232" s="193"/>
      <c r="BZ232" s="193"/>
      <c r="CA232" s="193"/>
      <c r="CB232" s="193"/>
      <c r="CC232" s="194"/>
      <c r="CD232" s="194"/>
      <c r="CE232" s="193"/>
      <c r="CF232" s="201">
        <f>IFERROR(IF(ISNUMBER(BV232), IF(ISNUMBER(MATCH(BV232,$BV$4:BV231,0)),INDEX($CF$4:CF231, MATCH(BV232,$BV$4:BV231,0),1),IF(AND(BR232="",INDEX($BR$4:$BR$503,BV232,1)=""),
IF(INDEX($BL$4:$BL$503,BV232,1)="",0,IFERROR(IF(INDEX($BR$4:$BR$503,BW232,1)="es",COUNTIF($BV$4:$BV$503,BW232),0),0)+IF(ISNUMBER(BV232),SUMIFS($CH$4:$CH$503,$BV$4:$BV$503,"&lt;&gt;"&amp;BV232,$BW$4:$BW$503,BV232),0)),0)),0),0)</f>
        <v>0</v>
      </c>
      <c r="CG232" s="193"/>
      <c r="CH232" s="193"/>
      <c r="CI232" s="193"/>
      <c r="CJ232" s="193"/>
      <c r="CK232" s="201">
        <f t="shared" si="302"/>
        <v>1</v>
      </c>
      <c r="CL232" s="193"/>
      <c r="CM232" s="193"/>
      <c r="CN232" s="193"/>
      <c r="CO232" s="193"/>
      <c r="CP232" s="193"/>
      <c r="CQ232" s="193"/>
      <c r="CR232" s="193"/>
      <c r="CT232" s="193"/>
      <c r="CU232" s="193"/>
      <c r="CV232" s="193"/>
      <c r="CW232" s="208"/>
      <c r="CX232" s="208"/>
      <c r="CY232" s="208"/>
      <c r="CZ232" s="208"/>
      <c r="DA232" s="193"/>
      <c r="DC232" s="133" t="str">
        <f>IF(MAX($DC$3:DC231)&lt;$I$2,MAX($DC$3:DC231)+1,"")</f>
        <v/>
      </c>
      <c r="DD232" s="131" t="str">
        <f t="shared" si="344"/>
        <v/>
      </c>
      <c r="DE232" s="131" t="str">
        <f t="shared" si="345"/>
        <v/>
      </c>
      <c r="DF232" s="134" t="str">
        <f t="shared" si="346"/>
        <v/>
      </c>
      <c r="DG232" s="132" t="str">
        <f t="shared" si="347"/>
        <v/>
      </c>
      <c r="DL232" s="107" t="str">
        <f>IF(DM232&lt;&gt;"",MAX($DL$3:DL231)+1,"")</f>
        <v/>
      </c>
      <c r="DM232" s="107" t="str">
        <f>IF(OR(INDEX(Photos!$B$3:$B$502,ROW(DM232)-ROW($DM$3),1)="", ISNUMBER(MATCH(INDEX(Photos!$B$3:$B$502,ROW(DM232)-ROW($DM$3),1),$BJ$4:$BJ$503,0))),"",INDEX(Photos!$B$3:$B$502,ROW(DM232)-ROW($DM$3),1) )</f>
        <v/>
      </c>
      <c r="DN232" s="107" t="str">
        <f t="shared" si="300"/>
        <v/>
      </c>
      <c r="DS232" s="112"/>
      <c r="DT232" s="112"/>
      <c r="DU232" s="111"/>
      <c r="DV232" s="111"/>
      <c r="DW232" s="145"/>
      <c r="DX232" s="111"/>
      <c r="DY232" s="111"/>
      <c r="DZ232" s="111"/>
      <c r="EA232" s="111"/>
      <c r="EB232" s="111"/>
    </row>
    <row r="233" spans="2:132" x14ac:dyDescent="0.25">
      <c r="B233" s="117" t="str">
        <f>IF(P233&lt;&gt;"",MAX(B$3:$B232)+1,"")</f>
        <v/>
      </c>
      <c r="C233" s="141" t="str">
        <f>IF(D233&lt;&gt;"",MAX(C$3:$C232)+1,"")</f>
        <v/>
      </c>
      <c r="D233" s="115" t="str">
        <f>IF(LEN(Q233)&gt;1,IF(ISNUMBER(MATCH(Q233&amp;" ─ "&amp;P233, $D$2:D232,0)),"",P233&amp;" ─ "&amp;Q233),"")</f>
        <v/>
      </c>
      <c r="E233" s="117" t="str">
        <f>IF(F233&lt;&gt;"",MAX($E$3:E232)+1,"")</f>
        <v/>
      </c>
      <c r="F233" s="116" t="str">
        <f>IF(LEN(T233)&gt;1,IF(ISNUMBER(MATCH(T233&amp;" ─ "&amp;P233, $F$2:F232,0)),"",P233&amp;" ─ "&amp;T233),"")</f>
        <v/>
      </c>
      <c r="G233" s="93">
        <v>230</v>
      </c>
      <c r="H233" s="118" t="str">
        <f t="shared" si="359"/>
        <v/>
      </c>
      <c r="I233" s="119" t="str">
        <f>IF(ISNUMBER(SEARCH("─",H233,1)),MAX($I$3:I232)+1,"")</f>
        <v/>
      </c>
      <c r="M233" s="192" t="str">
        <f t="shared" si="303"/>
        <v/>
      </c>
      <c r="N233" s="142" t="str">
        <f t="shared" si="304"/>
        <v/>
      </c>
      <c r="O233" s="102" t="str">
        <f>IF(P233="","",MAX($O$3:O232)+1)</f>
        <v/>
      </c>
      <c r="P233" s="103" t="str">
        <f>IF(LEN(INDEX(Dashboard!B$6:B$505,ROW(P233)-ROW(P$3),1))&lt;=1,"",TRIM(INDEX(Dashboard!B$6:B$505,ROW(P233)-ROW(P$3),1)))</f>
        <v/>
      </c>
      <c r="Q233" s="104" t="str">
        <f t="shared" si="305"/>
        <v/>
      </c>
      <c r="R233" s="104" t="str">
        <f>IF(LEN(INDEX(Dashboard!D$6:D$505,ROW(R233)-ROW(R$3),1))&lt;=1,"",INDEX(Dashboard!D$6:D$505,ROW(R233)-ROW(R$3),1))</f>
        <v/>
      </c>
      <c r="S233" s="104" t="str">
        <f>IF(LEN(INDEX(Dashboard!E$6:E$505,ROW(S233)-ROW(S$3),1))&lt;=1,"",INDEX(Dashboard!E$6:E$505,ROW(S233)-ROW(S$3),1))</f>
        <v/>
      </c>
      <c r="T233" s="104" t="str">
        <f t="shared" si="306"/>
        <v/>
      </c>
      <c r="U233" s="104" t="str">
        <f t="shared" si="307"/>
        <v/>
      </c>
      <c r="V233" s="104" t="str">
        <f t="shared" si="308"/>
        <v/>
      </c>
      <c r="W233" s="106" t="str">
        <f t="shared" si="301"/>
        <v/>
      </c>
      <c r="X233" s="106" t="str">
        <f t="shared" si="309"/>
        <v/>
      </c>
      <c r="Y233" s="106" t="str">
        <f t="shared" si="310"/>
        <v/>
      </c>
      <c r="Z233" s="106" t="str">
        <f t="shared" si="311"/>
        <v/>
      </c>
      <c r="AA233" s="106" t="str">
        <f t="shared" si="312"/>
        <v/>
      </c>
      <c r="AB233" s="106" t="str">
        <f t="shared" si="313"/>
        <v/>
      </c>
      <c r="AC233" s="106" t="str">
        <f t="shared" si="314"/>
        <v/>
      </c>
      <c r="AD233" s="106" t="str">
        <f t="shared" si="315"/>
        <v/>
      </c>
      <c r="AE233" s="106" t="str">
        <f t="shared" si="316"/>
        <v/>
      </c>
      <c r="AF233" s="106" t="str">
        <f t="shared" si="317"/>
        <v/>
      </c>
      <c r="AG233" s="106" t="str">
        <f t="shared" si="318"/>
        <v/>
      </c>
      <c r="AH233" s="106" t="str">
        <f t="shared" si="319"/>
        <v/>
      </c>
      <c r="AI233" s="106" t="str">
        <f t="shared" si="320"/>
        <v/>
      </c>
      <c r="AJ233" s="106" t="str">
        <f t="shared" si="321"/>
        <v/>
      </c>
      <c r="AK233" s="106" t="str">
        <f t="shared" si="322"/>
        <v/>
      </c>
      <c r="AL233" s="106" t="str">
        <f t="shared" si="323"/>
        <v/>
      </c>
      <c r="AM233" s="106" t="str">
        <f t="shared" si="324"/>
        <v/>
      </c>
      <c r="AN233" s="106" t="str">
        <f t="shared" si="325"/>
        <v/>
      </c>
      <c r="AO233" s="106" t="str">
        <f t="shared" si="326"/>
        <v/>
      </c>
      <c r="AP233" s="106" t="str">
        <f t="shared" si="327"/>
        <v/>
      </c>
      <c r="AQ233" s="106" t="str">
        <f t="shared" si="328"/>
        <v/>
      </c>
      <c r="AR233" s="106" t="str">
        <f t="shared" si="329"/>
        <v/>
      </c>
      <c r="AS233" s="106" t="str">
        <f t="shared" si="330"/>
        <v/>
      </c>
      <c r="AT233" s="106" t="str">
        <f t="shared" si="331"/>
        <v/>
      </c>
      <c r="AU233" s="106" t="str">
        <f t="shared" si="332"/>
        <v/>
      </c>
      <c r="AV233" s="106" t="str">
        <f t="shared" si="333"/>
        <v/>
      </c>
      <c r="AW233" s="106" t="str">
        <f t="shared" si="334"/>
        <v/>
      </c>
      <c r="AX233" s="106" t="str">
        <f t="shared" si="335"/>
        <v/>
      </c>
      <c r="AY233" s="106" t="str">
        <f t="shared" si="336"/>
        <v/>
      </c>
      <c r="AZ233" s="106" t="str">
        <f t="shared" si="337"/>
        <v/>
      </c>
      <c r="BA233" s="106" t="str">
        <f t="shared" si="338"/>
        <v/>
      </c>
      <c r="BB233" s="106" t="str">
        <f t="shared" si="339"/>
        <v/>
      </c>
      <c r="BC233" s="106" t="str">
        <f t="shared" si="340"/>
        <v/>
      </c>
      <c r="BD233" s="180" t="str">
        <f>IF(OR(P233="",BA233=""),"",IF(BB233="",MAX($BA$4:$BA$503)-BA233+1-COUNTIF($BA$4:BA233,BA233)/1000,INDEX($BD$4:$BD$503,BC233,1)-COUNTIF($BA$4:BA233,BA233)/1000000))</f>
        <v/>
      </c>
      <c r="BE233" s="181" t="str">
        <f t="shared" si="341"/>
        <v/>
      </c>
      <c r="BF233" s="181" t="str">
        <f>IFERROR(IF(BB233="",BD233-BE233*100,INDEX($BF$4:$BF$503,BC233,1)-COUNTIF($BA$4:BA233,BA233)/1000000),"")</f>
        <v/>
      </c>
      <c r="BG233" s="179" t="str">
        <f t="shared" si="342"/>
        <v/>
      </c>
      <c r="BI233" s="120" t="str">
        <f t="shared" si="348"/>
        <v/>
      </c>
      <c r="BJ233" s="121" t="str">
        <f t="shared" si="349"/>
        <v/>
      </c>
      <c r="BK233" s="122" t="str">
        <f t="shared" si="350"/>
        <v/>
      </c>
      <c r="BL233" s="122" t="str">
        <f t="shared" si="351"/>
        <v/>
      </c>
      <c r="BM233" s="122" t="str">
        <f t="shared" si="352"/>
        <v/>
      </c>
      <c r="BN233" s="122" t="str">
        <f t="shared" si="353"/>
        <v/>
      </c>
      <c r="BO233" s="122" t="str">
        <f t="shared" si="354"/>
        <v/>
      </c>
      <c r="BP233" s="123" t="str">
        <f t="shared" si="355"/>
        <v/>
      </c>
      <c r="BQ233" s="122" t="str">
        <f t="shared" si="356"/>
        <v/>
      </c>
      <c r="BR233" s="123" t="str">
        <f t="shared" si="357"/>
        <v/>
      </c>
      <c r="BS233" s="123" t="str">
        <f t="shared" si="358"/>
        <v/>
      </c>
      <c r="BU233" s="198" t="str">
        <f t="shared" si="343"/>
        <v>xxx</v>
      </c>
      <c r="BV233" s="193"/>
      <c r="BW233" s="193"/>
      <c r="BX233" s="193"/>
      <c r="BY233" s="193"/>
      <c r="BZ233" s="193"/>
      <c r="CA233" s="193"/>
      <c r="CB233" s="193"/>
      <c r="CC233" s="194"/>
      <c r="CD233" s="194"/>
      <c r="CE233" s="193"/>
      <c r="CF233" s="201">
        <f>IFERROR(IF(ISNUMBER(BV233), IF(ISNUMBER(MATCH(BV233,$BV$4:BV232,0)),INDEX($CF$4:CF232, MATCH(BV233,$BV$4:BV232,0),1),IF(AND(BR233="",INDEX($BR$4:$BR$503,BV233,1)=""),
IF(INDEX($BL$4:$BL$503,BV233,1)="",0,IFERROR(IF(INDEX($BR$4:$BR$503,BW233,1)="es",COUNTIF($BV$4:$BV$503,BW233),0),0)+IF(ISNUMBER(BV233),SUMIFS($CH$4:$CH$503,$BV$4:$BV$503,"&lt;&gt;"&amp;BV233,$BW$4:$BW$503,BV233),0)),0)),0),0)</f>
        <v>0</v>
      </c>
      <c r="CG233" s="193"/>
      <c r="CH233" s="193"/>
      <c r="CI233" s="193"/>
      <c r="CJ233" s="193"/>
      <c r="CK233" s="201">
        <f t="shared" si="302"/>
        <v>1</v>
      </c>
      <c r="CL233" s="193"/>
      <c r="CM233" s="193"/>
      <c r="CN233" s="193"/>
      <c r="CO233" s="193"/>
      <c r="CP233" s="193"/>
      <c r="CQ233" s="193"/>
      <c r="CR233" s="193"/>
      <c r="CT233" s="193"/>
      <c r="CU233" s="193"/>
      <c r="CV233" s="193"/>
      <c r="CW233" s="208"/>
      <c r="CX233" s="208"/>
      <c r="CY233" s="208"/>
      <c r="CZ233" s="208"/>
      <c r="DA233" s="193"/>
      <c r="DC233" s="133" t="str">
        <f>IF(MAX($DC$3:DC232)&lt;$I$2,MAX($DC$3:DC232)+1,"")</f>
        <v/>
      </c>
      <c r="DD233" s="131" t="str">
        <f t="shared" si="344"/>
        <v/>
      </c>
      <c r="DE233" s="131" t="str">
        <f t="shared" si="345"/>
        <v/>
      </c>
      <c r="DF233" s="134" t="str">
        <f t="shared" si="346"/>
        <v/>
      </c>
      <c r="DG233" s="132" t="str">
        <f t="shared" si="347"/>
        <v/>
      </c>
      <c r="DL233" s="107" t="str">
        <f>IF(DM233&lt;&gt;"",MAX($DL$3:DL232)+1,"")</f>
        <v/>
      </c>
      <c r="DM233" s="107" t="str">
        <f>IF(OR(INDEX(Photos!$B$3:$B$502,ROW(DM233)-ROW($DM$3),1)="", ISNUMBER(MATCH(INDEX(Photos!$B$3:$B$502,ROW(DM233)-ROW($DM$3),1),$BJ$4:$BJ$503,0))),"",INDEX(Photos!$B$3:$B$502,ROW(DM233)-ROW($DM$3),1) )</f>
        <v/>
      </c>
      <c r="DN233" s="107" t="str">
        <f t="shared" si="300"/>
        <v/>
      </c>
      <c r="DS233" s="112"/>
      <c r="DT233" s="112"/>
      <c r="DU233" s="111"/>
      <c r="DV233" s="111"/>
      <c r="DW233" s="145"/>
      <c r="DX233" s="111"/>
      <c r="DY233" s="111"/>
      <c r="DZ233" s="111"/>
      <c r="EA233" s="111"/>
      <c r="EB233" s="111"/>
    </row>
    <row r="234" spans="2:132" x14ac:dyDescent="0.25">
      <c r="B234" s="117" t="str">
        <f>IF(P234&lt;&gt;"",MAX(B$3:$B233)+1,"")</f>
        <v/>
      </c>
      <c r="C234" s="141" t="str">
        <f>IF(D234&lt;&gt;"",MAX(C$3:$C233)+1,"")</f>
        <v/>
      </c>
      <c r="D234" s="115" t="str">
        <f>IF(LEN(Q234)&gt;1,IF(ISNUMBER(MATCH(Q234&amp;" ─ "&amp;P234, $D$2:D233,0)),"",P234&amp;" ─ "&amp;Q234),"")</f>
        <v/>
      </c>
      <c r="E234" s="117" t="str">
        <f>IF(F234&lt;&gt;"",MAX($E$3:E233)+1,"")</f>
        <v/>
      </c>
      <c r="F234" s="116" t="str">
        <f>IF(LEN(T234)&gt;1,IF(ISNUMBER(MATCH(T234&amp;" ─ "&amp;P234, $F$2:F233,0)),"",P234&amp;" ─ "&amp;T234),"")</f>
        <v/>
      </c>
      <c r="G234" s="93">
        <v>231</v>
      </c>
      <c r="H234" s="118" t="str">
        <f t="shared" si="359"/>
        <v/>
      </c>
      <c r="I234" s="119" t="str">
        <f>IF(ISNUMBER(SEARCH("─",H234,1)),MAX($I$3:I233)+1,"")</f>
        <v/>
      </c>
      <c r="M234" s="192" t="str">
        <f t="shared" si="303"/>
        <v/>
      </c>
      <c r="N234" s="142" t="str">
        <f t="shared" si="304"/>
        <v/>
      </c>
      <c r="O234" s="102" t="str">
        <f>IF(P234="","",MAX($O$3:O233)+1)</f>
        <v/>
      </c>
      <c r="P234" s="103" t="str">
        <f>IF(LEN(INDEX(Dashboard!B$6:B$505,ROW(P234)-ROW(P$3),1))&lt;=1,"",TRIM(INDEX(Dashboard!B$6:B$505,ROW(P234)-ROW(P$3),1)))</f>
        <v/>
      </c>
      <c r="Q234" s="104" t="str">
        <f t="shared" si="305"/>
        <v/>
      </c>
      <c r="R234" s="104" t="str">
        <f>IF(LEN(INDEX(Dashboard!D$6:D$505,ROW(R234)-ROW(R$3),1))&lt;=1,"",INDEX(Dashboard!D$6:D$505,ROW(R234)-ROW(R$3),1))</f>
        <v/>
      </c>
      <c r="S234" s="104" t="str">
        <f>IF(LEN(INDEX(Dashboard!E$6:E$505,ROW(S234)-ROW(S$3),1))&lt;=1,"",INDEX(Dashboard!E$6:E$505,ROW(S234)-ROW(S$3),1))</f>
        <v/>
      </c>
      <c r="T234" s="104" t="str">
        <f t="shared" si="306"/>
        <v/>
      </c>
      <c r="U234" s="104" t="str">
        <f t="shared" si="307"/>
        <v/>
      </c>
      <c r="V234" s="104" t="str">
        <f t="shared" si="308"/>
        <v/>
      </c>
      <c r="W234" s="106" t="str">
        <f t="shared" si="301"/>
        <v/>
      </c>
      <c r="X234" s="106" t="str">
        <f t="shared" si="309"/>
        <v/>
      </c>
      <c r="Y234" s="106" t="str">
        <f t="shared" si="310"/>
        <v/>
      </c>
      <c r="Z234" s="106" t="str">
        <f t="shared" si="311"/>
        <v/>
      </c>
      <c r="AA234" s="106" t="str">
        <f t="shared" si="312"/>
        <v/>
      </c>
      <c r="AB234" s="106" t="str">
        <f t="shared" si="313"/>
        <v/>
      </c>
      <c r="AC234" s="106" t="str">
        <f t="shared" si="314"/>
        <v/>
      </c>
      <c r="AD234" s="106" t="str">
        <f t="shared" si="315"/>
        <v/>
      </c>
      <c r="AE234" s="106" t="str">
        <f t="shared" si="316"/>
        <v/>
      </c>
      <c r="AF234" s="106" t="str">
        <f t="shared" si="317"/>
        <v/>
      </c>
      <c r="AG234" s="106" t="str">
        <f t="shared" si="318"/>
        <v/>
      </c>
      <c r="AH234" s="106" t="str">
        <f t="shared" si="319"/>
        <v/>
      </c>
      <c r="AI234" s="106" t="str">
        <f t="shared" si="320"/>
        <v/>
      </c>
      <c r="AJ234" s="106" t="str">
        <f t="shared" si="321"/>
        <v/>
      </c>
      <c r="AK234" s="106" t="str">
        <f t="shared" si="322"/>
        <v/>
      </c>
      <c r="AL234" s="106" t="str">
        <f t="shared" si="323"/>
        <v/>
      </c>
      <c r="AM234" s="106" t="str">
        <f t="shared" si="324"/>
        <v/>
      </c>
      <c r="AN234" s="106" t="str">
        <f t="shared" si="325"/>
        <v/>
      </c>
      <c r="AO234" s="106" t="str">
        <f t="shared" si="326"/>
        <v/>
      </c>
      <c r="AP234" s="106" t="str">
        <f t="shared" si="327"/>
        <v/>
      </c>
      <c r="AQ234" s="106" t="str">
        <f t="shared" si="328"/>
        <v/>
      </c>
      <c r="AR234" s="106" t="str">
        <f t="shared" si="329"/>
        <v/>
      </c>
      <c r="AS234" s="106" t="str">
        <f t="shared" si="330"/>
        <v/>
      </c>
      <c r="AT234" s="106" t="str">
        <f t="shared" si="331"/>
        <v/>
      </c>
      <c r="AU234" s="106" t="str">
        <f t="shared" si="332"/>
        <v/>
      </c>
      <c r="AV234" s="106" t="str">
        <f t="shared" si="333"/>
        <v/>
      </c>
      <c r="AW234" s="106" t="str">
        <f t="shared" si="334"/>
        <v/>
      </c>
      <c r="AX234" s="106" t="str">
        <f t="shared" si="335"/>
        <v/>
      </c>
      <c r="AY234" s="106" t="str">
        <f t="shared" si="336"/>
        <v/>
      </c>
      <c r="AZ234" s="106" t="str">
        <f t="shared" si="337"/>
        <v/>
      </c>
      <c r="BA234" s="106" t="str">
        <f t="shared" si="338"/>
        <v/>
      </c>
      <c r="BB234" s="106" t="str">
        <f t="shared" si="339"/>
        <v/>
      </c>
      <c r="BC234" s="106" t="str">
        <f t="shared" si="340"/>
        <v/>
      </c>
      <c r="BD234" s="180" t="str">
        <f>IF(OR(P234="",BA234=""),"",IF(BB234="",MAX($BA$4:$BA$503)-BA234+1-COUNTIF($BA$4:BA234,BA234)/1000,INDEX($BD$4:$BD$503,BC234,1)-COUNTIF($BA$4:BA234,BA234)/1000000))</f>
        <v/>
      </c>
      <c r="BE234" s="181" t="str">
        <f t="shared" si="341"/>
        <v/>
      </c>
      <c r="BF234" s="181" t="str">
        <f>IFERROR(IF(BB234="",BD234-BE234*100,INDEX($BF$4:$BF$503,BC234,1)-COUNTIF($BA$4:BA234,BA234)/1000000),"")</f>
        <v/>
      </c>
      <c r="BG234" s="179" t="str">
        <f t="shared" si="342"/>
        <v/>
      </c>
      <c r="BI234" s="120" t="str">
        <f t="shared" si="348"/>
        <v/>
      </c>
      <c r="BJ234" s="121" t="str">
        <f t="shared" si="349"/>
        <v/>
      </c>
      <c r="BK234" s="122" t="str">
        <f t="shared" si="350"/>
        <v/>
      </c>
      <c r="BL234" s="122" t="str">
        <f t="shared" si="351"/>
        <v/>
      </c>
      <c r="BM234" s="122" t="str">
        <f t="shared" si="352"/>
        <v/>
      </c>
      <c r="BN234" s="122" t="str">
        <f t="shared" si="353"/>
        <v/>
      </c>
      <c r="BO234" s="122" t="str">
        <f t="shared" si="354"/>
        <v/>
      </c>
      <c r="BP234" s="123" t="str">
        <f t="shared" si="355"/>
        <v/>
      </c>
      <c r="BQ234" s="122" t="str">
        <f t="shared" si="356"/>
        <v/>
      </c>
      <c r="BR234" s="123" t="str">
        <f t="shared" si="357"/>
        <v/>
      </c>
      <c r="BS234" s="123" t="str">
        <f t="shared" si="358"/>
        <v/>
      </c>
      <c r="BU234" s="198" t="str">
        <f t="shared" si="343"/>
        <v>xxx</v>
      </c>
      <c r="BV234" s="193"/>
      <c r="BW234" s="193"/>
      <c r="BX234" s="193"/>
      <c r="BY234" s="193"/>
      <c r="BZ234" s="193"/>
      <c r="CA234" s="193"/>
      <c r="CB234" s="193"/>
      <c r="CC234" s="194"/>
      <c r="CD234" s="194"/>
      <c r="CE234" s="193"/>
      <c r="CF234" s="201">
        <f>IFERROR(IF(ISNUMBER(BV234), IF(ISNUMBER(MATCH(BV234,$BV$4:BV233,0)),INDEX($CF$4:CF233, MATCH(BV234,$BV$4:BV233,0),1),IF(AND(BR234="",INDEX($BR$4:$BR$503,BV234,1)=""),
IF(INDEX($BL$4:$BL$503,BV234,1)="",0,IFERROR(IF(INDEX($BR$4:$BR$503,BW234,1)="es",COUNTIF($BV$4:$BV$503,BW234),0),0)+IF(ISNUMBER(BV234),SUMIFS($CH$4:$CH$503,$BV$4:$BV$503,"&lt;&gt;"&amp;BV234,$BW$4:$BW$503,BV234),0)),0)),0),0)</f>
        <v>0</v>
      </c>
      <c r="CG234" s="193"/>
      <c r="CH234" s="193"/>
      <c r="CI234" s="193"/>
      <c r="CJ234" s="193"/>
      <c r="CK234" s="201">
        <f t="shared" si="302"/>
        <v>1</v>
      </c>
      <c r="CL234" s="193"/>
      <c r="CM234" s="193"/>
      <c r="CN234" s="193"/>
      <c r="CO234" s="193"/>
      <c r="CP234" s="193"/>
      <c r="CQ234" s="193"/>
      <c r="CR234" s="193"/>
      <c r="CT234" s="193"/>
      <c r="CU234" s="193"/>
      <c r="CV234" s="193"/>
      <c r="CW234" s="208"/>
      <c r="CX234" s="208"/>
      <c r="CY234" s="208"/>
      <c r="CZ234" s="208"/>
      <c r="DA234" s="193"/>
      <c r="DC234" s="133" t="str">
        <f>IF(MAX($DC$3:DC233)&lt;$I$2,MAX($DC$3:DC233)+1,"")</f>
        <v/>
      </c>
      <c r="DD234" s="131" t="str">
        <f t="shared" si="344"/>
        <v/>
      </c>
      <c r="DE234" s="131" t="str">
        <f t="shared" si="345"/>
        <v/>
      </c>
      <c r="DF234" s="134" t="str">
        <f t="shared" si="346"/>
        <v/>
      </c>
      <c r="DG234" s="132" t="str">
        <f t="shared" si="347"/>
        <v/>
      </c>
      <c r="DL234" s="107" t="str">
        <f>IF(DM234&lt;&gt;"",MAX($DL$3:DL233)+1,"")</f>
        <v/>
      </c>
      <c r="DM234" s="107" t="str">
        <f>IF(OR(INDEX(Photos!$B$3:$B$502,ROW(DM234)-ROW($DM$3),1)="", ISNUMBER(MATCH(INDEX(Photos!$B$3:$B$502,ROW(DM234)-ROW($DM$3),1),$BJ$4:$BJ$503,0))),"",INDEX(Photos!$B$3:$B$502,ROW(DM234)-ROW($DM$3),1) )</f>
        <v/>
      </c>
      <c r="DN234" s="107" t="str">
        <f t="shared" si="300"/>
        <v/>
      </c>
      <c r="DS234" s="112"/>
      <c r="DT234" s="112"/>
      <c r="DU234" s="111"/>
      <c r="DV234" s="111"/>
      <c r="DW234" s="145"/>
      <c r="DX234" s="111"/>
      <c r="DY234" s="111"/>
      <c r="DZ234" s="111"/>
      <c r="EA234" s="111"/>
      <c r="EB234" s="111"/>
    </row>
    <row r="235" spans="2:132" x14ac:dyDescent="0.25">
      <c r="B235" s="117" t="str">
        <f>IF(P235&lt;&gt;"",MAX(B$3:$B234)+1,"")</f>
        <v/>
      </c>
      <c r="C235" s="141" t="str">
        <f>IF(D235&lt;&gt;"",MAX(C$3:$C234)+1,"")</f>
        <v/>
      </c>
      <c r="D235" s="115" t="str">
        <f>IF(LEN(Q235)&gt;1,IF(ISNUMBER(MATCH(Q235&amp;" ─ "&amp;P235, $D$2:D234,0)),"",P235&amp;" ─ "&amp;Q235),"")</f>
        <v/>
      </c>
      <c r="E235" s="117" t="str">
        <f>IF(F235&lt;&gt;"",MAX($E$3:E234)+1,"")</f>
        <v/>
      </c>
      <c r="F235" s="116" t="str">
        <f>IF(LEN(T235)&gt;1,IF(ISNUMBER(MATCH(T235&amp;" ─ "&amp;P235, $F$2:F234,0)),"",P235&amp;" ─ "&amp;T235),"")</f>
        <v/>
      </c>
      <c r="G235" s="93">
        <v>232</v>
      </c>
      <c r="H235" s="118" t="str">
        <f t="shared" si="359"/>
        <v/>
      </c>
      <c r="I235" s="119" t="str">
        <f>IF(ISNUMBER(SEARCH("─",H235,1)),MAX($I$3:I234)+1,"")</f>
        <v/>
      </c>
      <c r="M235" s="192" t="str">
        <f t="shared" si="303"/>
        <v/>
      </c>
      <c r="N235" s="142" t="str">
        <f t="shared" si="304"/>
        <v/>
      </c>
      <c r="O235" s="102" t="str">
        <f>IF(P235="","",MAX($O$3:O234)+1)</f>
        <v/>
      </c>
      <c r="P235" s="103" t="str">
        <f>IF(LEN(INDEX(Dashboard!B$6:B$505,ROW(P235)-ROW(P$3),1))&lt;=1,"",TRIM(INDEX(Dashboard!B$6:B$505,ROW(P235)-ROW(P$3),1)))</f>
        <v/>
      </c>
      <c r="Q235" s="104" t="str">
        <f t="shared" si="305"/>
        <v/>
      </c>
      <c r="R235" s="104" t="str">
        <f>IF(LEN(INDEX(Dashboard!D$6:D$505,ROW(R235)-ROW(R$3),1))&lt;=1,"",INDEX(Dashboard!D$6:D$505,ROW(R235)-ROW(R$3),1))</f>
        <v/>
      </c>
      <c r="S235" s="104" t="str">
        <f>IF(LEN(INDEX(Dashboard!E$6:E$505,ROW(S235)-ROW(S$3),1))&lt;=1,"",INDEX(Dashboard!E$6:E$505,ROW(S235)-ROW(S$3),1))</f>
        <v/>
      </c>
      <c r="T235" s="104" t="str">
        <f t="shared" si="306"/>
        <v/>
      </c>
      <c r="U235" s="104" t="str">
        <f t="shared" si="307"/>
        <v/>
      </c>
      <c r="V235" s="104" t="str">
        <f t="shared" si="308"/>
        <v/>
      </c>
      <c r="W235" s="106" t="str">
        <f t="shared" si="301"/>
        <v/>
      </c>
      <c r="X235" s="106" t="str">
        <f t="shared" si="309"/>
        <v/>
      </c>
      <c r="Y235" s="106" t="str">
        <f t="shared" si="310"/>
        <v/>
      </c>
      <c r="Z235" s="106" t="str">
        <f t="shared" si="311"/>
        <v/>
      </c>
      <c r="AA235" s="106" t="str">
        <f t="shared" si="312"/>
        <v/>
      </c>
      <c r="AB235" s="106" t="str">
        <f t="shared" si="313"/>
        <v/>
      </c>
      <c r="AC235" s="106" t="str">
        <f t="shared" si="314"/>
        <v/>
      </c>
      <c r="AD235" s="106" t="str">
        <f t="shared" si="315"/>
        <v/>
      </c>
      <c r="AE235" s="106" t="str">
        <f t="shared" si="316"/>
        <v/>
      </c>
      <c r="AF235" s="106" t="str">
        <f t="shared" si="317"/>
        <v/>
      </c>
      <c r="AG235" s="106" t="str">
        <f t="shared" si="318"/>
        <v/>
      </c>
      <c r="AH235" s="106" t="str">
        <f t="shared" si="319"/>
        <v/>
      </c>
      <c r="AI235" s="106" t="str">
        <f t="shared" si="320"/>
        <v/>
      </c>
      <c r="AJ235" s="106" t="str">
        <f t="shared" si="321"/>
        <v/>
      </c>
      <c r="AK235" s="106" t="str">
        <f t="shared" si="322"/>
        <v/>
      </c>
      <c r="AL235" s="106" t="str">
        <f t="shared" si="323"/>
        <v/>
      </c>
      <c r="AM235" s="106" t="str">
        <f t="shared" si="324"/>
        <v/>
      </c>
      <c r="AN235" s="106" t="str">
        <f t="shared" si="325"/>
        <v/>
      </c>
      <c r="AO235" s="106" t="str">
        <f t="shared" si="326"/>
        <v/>
      </c>
      <c r="AP235" s="106" t="str">
        <f t="shared" si="327"/>
        <v/>
      </c>
      <c r="AQ235" s="106" t="str">
        <f t="shared" si="328"/>
        <v/>
      </c>
      <c r="AR235" s="106" t="str">
        <f t="shared" si="329"/>
        <v/>
      </c>
      <c r="AS235" s="106" t="str">
        <f t="shared" si="330"/>
        <v/>
      </c>
      <c r="AT235" s="106" t="str">
        <f t="shared" si="331"/>
        <v/>
      </c>
      <c r="AU235" s="106" t="str">
        <f t="shared" si="332"/>
        <v/>
      </c>
      <c r="AV235" s="106" t="str">
        <f t="shared" si="333"/>
        <v/>
      </c>
      <c r="AW235" s="106" t="str">
        <f t="shared" si="334"/>
        <v/>
      </c>
      <c r="AX235" s="106" t="str">
        <f t="shared" si="335"/>
        <v/>
      </c>
      <c r="AY235" s="106" t="str">
        <f t="shared" si="336"/>
        <v/>
      </c>
      <c r="AZ235" s="106" t="str">
        <f t="shared" si="337"/>
        <v/>
      </c>
      <c r="BA235" s="106" t="str">
        <f t="shared" si="338"/>
        <v/>
      </c>
      <c r="BB235" s="106" t="str">
        <f t="shared" si="339"/>
        <v/>
      </c>
      <c r="BC235" s="106" t="str">
        <f t="shared" si="340"/>
        <v/>
      </c>
      <c r="BD235" s="180" t="str">
        <f>IF(OR(P235="",BA235=""),"",IF(BB235="",MAX($BA$4:$BA$503)-BA235+1-COUNTIF($BA$4:BA235,BA235)/1000,INDEX($BD$4:$BD$503,BC235,1)-COUNTIF($BA$4:BA235,BA235)/1000000))</f>
        <v/>
      </c>
      <c r="BE235" s="181" t="str">
        <f t="shared" si="341"/>
        <v/>
      </c>
      <c r="BF235" s="181" t="str">
        <f>IFERROR(IF(BB235="",BD235-BE235*100,INDEX($BF$4:$BF$503,BC235,1)-COUNTIF($BA$4:BA235,BA235)/1000000),"")</f>
        <v/>
      </c>
      <c r="BG235" s="179" t="str">
        <f t="shared" si="342"/>
        <v/>
      </c>
      <c r="BI235" s="120" t="str">
        <f t="shared" si="348"/>
        <v/>
      </c>
      <c r="BJ235" s="121" t="str">
        <f t="shared" si="349"/>
        <v/>
      </c>
      <c r="BK235" s="122" t="str">
        <f t="shared" si="350"/>
        <v/>
      </c>
      <c r="BL235" s="122" t="str">
        <f t="shared" si="351"/>
        <v/>
      </c>
      <c r="BM235" s="122" t="str">
        <f t="shared" si="352"/>
        <v/>
      </c>
      <c r="BN235" s="122" t="str">
        <f t="shared" si="353"/>
        <v/>
      </c>
      <c r="BO235" s="122" t="str">
        <f t="shared" si="354"/>
        <v/>
      </c>
      <c r="BP235" s="123" t="str">
        <f t="shared" si="355"/>
        <v/>
      </c>
      <c r="BQ235" s="122" t="str">
        <f t="shared" si="356"/>
        <v/>
      </c>
      <c r="BR235" s="123" t="str">
        <f t="shared" si="357"/>
        <v/>
      </c>
      <c r="BS235" s="123" t="str">
        <f t="shared" si="358"/>
        <v/>
      </c>
      <c r="BU235" s="198" t="str">
        <f t="shared" si="343"/>
        <v>xxx</v>
      </c>
      <c r="BV235" s="193"/>
      <c r="BW235" s="193"/>
      <c r="BX235" s="193"/>
      <c r="BY235" s="193"/>
      <c r="BZ235" s="193"/>
      <c r="CA235" s="193"/>
      <c r="CB235" s="193"/>
      <c r="CC235" s="194"/>
      <c r="CD235" s="194"/>
      <c r="CE235" s="193"/>
      <c r="CF235" s="201">
        <f>IFERROR(IF(ISNUMBER(BV235), IF(ISNUMBER(MATCH(BV235,$BV$4:BV234,0)),INDEX($CF$4:CF234, MATCH(BV235,$BV$4:BV234,0),1),IF(AND(BR235="",INDEX($BR$4:$BR$503,BV235,1)=""),
IF(INDEX($BL$4:$BL$503,BV235,1)="",0,IFERROR(IF(INDEX($BR$4:$BR$503,BW235,1)="es",COUNTIF($BV$4:$BV$503,BW235),0),0)+IF(ISNUMBER(BV235),SUMIFS($CH$4:$CH$503,$BV$4:$BV$503,"&lt;&gt;"&amp;BV235,$BW$4:$BW$503,BV235),0)),0)),0),0)</f>
        <v>0</v>
      </c>
      <c r="CG235" s="193"/>
      <c r="CH235" s="193"/>
      <c r="CI235" s="193"/>
      <c r="CJ235" s="193"/>
      <c r="CK235" s="201">
        <f t="shared" si="302"/>
        <v>1</v>
      </c>
      <c r="CL235" s="193"/>
      <c r="CM235" s="193"/>
      <c r="CN235" s="193"/>
      <c r="CO235" s="193"/>
      <c r="CP235" s="193"/>
      <c r="CQ235" s="193"/>
      <c r="CR235" s="193"/>
      <c r="CT235" s="193"/>
      <c r="CU235" s="193"/>
      <c r="CV235" s="193"/>
      <c r="CW235" s="208"/>
      <c r="CX235" s="208"/>
      <c r="CY235" s="208"/>
      <c r="CZ235" s="208"/>
      <c r="DA235" s="193"/>
      <c r="DC235" s="133" t="str">
        <f>IF(MAX($DC$3:DC234)&lt;$I$2,MAX($DC$3:DC234)+1,"")</f>
        <v/>
      </c>
      <c r="DD235" s="131" t="str">
        <f t="shared" si="344"/>
        <v/>
      </c>
      <c r="DE235" s="131" t="str">
        <f t="shared" si="345"/>
        <v/>
      </c>
      <c r="DF235" s="134" t="str">
        <f t="shared" si="346"/>
        <v/>
      </c>
      <c r="DG235" s="132" t="str">
        <f t="shared" si="347"/>
        <v/>
      </c>
      <c r="DL235" s="107" t="str">
        <f>IF(DM235&lt;&gt;"",MAX($DL$3:DL234)+1,"")</f>
        <v/>
      </c>
      <c r="DM235" s="107" t="str">
        <f>IF(OR(INDEX(Photos!$B$3:$B$502,ROW(DM235)-ROW($DM$3),1)="", ISNUMBER(MATCH(INDEX(Photos!$B$3:$B$502,ROW(DM235)-ROW($DM$3),1),$BJ$4:$BJ$503,0))),"",INDEX(Photos!$B$3:$B$502,ROW(DM235)-ROW($DM$3),1) )</f>
        <v/>
      </c>
      <c r="DN235" s="107" t="str">
        <f t="shared" si="300"/>
        <v/>
      </c>
      <c r="DS235" s="112"/>
      <c r="DT235" s="112"/>
      <c r="DU235" s="111"/>
      <c r="DV235" s="111"/>
      <c r="DW235" s="145"/>
      <c r="DX235" s="111"/>
      <c r="DY235" s="111"/>
      <c r="DZ235" s="111"/>
      <c r="EA235" s="111"/>
      <c r="EB235" s="111"/>
    </row>
    <row r="236" spans="2:132" x14ac:dyDescent="0.25">
      <c r="B236" s="117" t="str">
        <f>IF(P236&lt;&gt;"",MAX(B$3:$B235)+1,"")</f>
        <v/>
      </c>
      <c r="C236" s="141" t="str">
        <f>IF(D236&lt;&gt;"",MAX(C$3:$C235)+1,"")</f>
        <v/>
      </c>
      <c r="D236" s="115" t="str">
        <f>IF(LEN(Q236)&gt;1,IF(ISNUMBER(MATCH(Q236&amp;" ─ "&amp;P236, $D$2:D235,0)),"",P236&amp;" ─ "&amp;Q236),"")</f>
        <v/>
      </c>
      <c r="E236" s="117" t="str">
        <f>IF(F236&lt;&gt;"",MAX($E$3:E235)+1,"")</f>
        <v/>
      </c>
      <c r="F236" s="116" t="str">
        <f>IF(LEN(T236)&gt;1,IF(ISNUMBER(MATCH(T236&amp;" ─ "&amp;P236, $F$2:F235,0)),"",P236&amp;" ─ "&amp;T236),"")</f>
        <v/>
      </c>
      <c r="G236" s="93">
        <v>233</v>
      </c>
      <c r="H236" s="118" t="str">
        <f t="shared" si="359"/>
        <v/>
      </c>
      <c r="I236" s="119" t="str">
        <f>IF(ISNUMBER(SEARCH("─",H236,1)),MAX($I$3:I235)+1,"")</f>
        <v/>
      </c>
      <c r="M236" s="192" t="str">
        <f t="shared" si="303"/>
        <v/>
      </c>
      <c r="N236" s="142" t="str">
        <f t="shared" si="304"/>
        <v/>
      </c>
      <c r="O236" s="102" t="str">
        <f>IF(P236="","",MAX($O$3:O235)+1)</f>
        <v/>
      </c>
      <c r="P236" s="103" t="str">
        <f>IF(LEN(INDEX(Dashboard!B$6:B$505,ROW(P236)-ROW(P$3),1))&lt;=1,"",TRIM(INDEX(Dashboard!B$6:B$505,ROW(P236)-ROW(P$3),1)))</f>
        <v/>
      </c>
      <c r="Q236" s="104" t="str">
        <f t="shared" si="305"/>
        <v/>
      </c>
      <c r="R236" s="104" t="str">
        <f>IF(LEN(INDEX(Dashboard!D$6:D$505,ROW(R236)-ROW(R$3),1))&lt;=1,"",INDEX(Dashboard!D$6:D$505,ROW(R236)-ROW(R$3),1))</f>
        <v/>
      </c>
      <c r="S236" s="104" t="str">
        <f>IF(LEN(INDEX(Dashboard!E$6:E$505,ROW(S236)-ROW(S$3),1))&lt;=1,"",INDEX(Dashboard!E$6:E$505,ROW(S236)-ROW(S$3),1))</f>
        <v/>
      </c>
      <c r="T236" s="104" t="str">
        <f t="shared" si="306"/>
        <v/>
      </c>
      <c r="U236" s="104" t="str">
        <f t="shared" si="307"/>
        <v/>
      </c>
      <c r="V236" s="104" t="str">
        <f t="shared" si="308"/>
        <v/>
      </c>
      <c r="W236" s="106" t="str">
        <f t="shared" si="301"/>
        <v/>
      </c>
      <c r="X236" s="106" t="str">
        <f t="shared" si="309"/>
        <v/>
      </c>
      <c r="Y236" s="106" t="str">
        <f t="shared" si="310"/>
        <v/>
      </c>
      <c r="Z236" s="106" t="str">
        <f t="shared" si="311"/>
        <v/>
      </c>
      <c r="AA236" s="106" t="str">
        <f t="shared" si="312"/>
        <v/>
      </c>
      <c r="AB236" s="106" t="str">
        <f t="shared" si="313"/>
        <v/>
      </c>
      <c r="AC236" s="106" t="str">
        <f t="shared" si="314"/>
        <v/>
      </c>
      <c r="AD236" s="106" t="str">
        <f t="shared" si="315"/>
        <v/>
      </c>
      <c r="AE236" s="106" t="str">
        <f t="shared" si="316"/>
        <v/>
      </c>
      <c r="AF236" s="106" t="str">
        <f t="shared" si="317"/>
        <v/>
      </c>
      <c r="AG236" s="106" t="str">
        <f t="shared" si="318"/>
        <v/>
      </c>
      <c r="AH236" s="106" t="str">
        <f t="shared" si="319"/>
        <v/>
      </c>
      <c r="AI236" s="106" t="str">
        <f t="shared" si="320"/>
        <v/>
      </c>
      <c r="AJ236" s="106" t="str">
        <f t="shared" si="321"/>
        <v/>
      </c>
      <c r="AK236" s="106" t="str">
        <f t="shared" si="322"/>
        <v/>
      </c>
      <c r="AL236" s="106" t="str">
        <f t="shared" si="323"/>
        <v/>
      </c>
      <c r="AM236" s="106" t="str">
        <f t="shared" si="324"/>
        <v/>
      </c>
      <c r="AN236" s="106" t="str">
        <f t="shared" si="325"/>
        <v/>
      </c>
      <c r="AO236" s="106" t="str">
        <f t="shared" si="326"/>
        <v/>
      </c>
      <c r="AP236" s="106" t="str">
        <f t="shared" si="327"/>
        <v/>
      </c>
      <c r="AQ236" s="106" t="str">
        <f t="shared" si="328"/>
        <v/>
      </c>
      <c r="AR236" s="106" t="str">
        <f t="shared" si="329"/>
        <v/>
      </c>
      <c r="AS236" s="106" t="str">
        <f t="shared" si="330"/>
        <v/>
      </c>
      <c r="AT236" s="106" t="str">
        <f t="shared" si="331"/>
        <v/>
      </c>
      <c r="AU236" s="106" t="str">
        <f t="shared" si="332"/>
        <v/>
      </c>
      <c r="AV236" s="106" t="str">
        <f t="shared" si="333"/>
        <v/>
      </c>
      <c r="AW236" s="106" t="str">
        <f t="shared" si="334"/>
        <v/>
      </c>
      <c r="AX236" s="106" t="str">
        <f t="shared" si="335"/>
        <v/>
      </c>
      <c r="AY236" s="106" t="str">
        <f t="shared" si="336"/>
        <v/>
      </c>
      <c r="AZ236" s="106" t="str">
        <f t="shared" si="337"/>
        <v/>
      </c>
      <c r="BA236" s="106" t="str">
        <f t="shared" si="338"/>
        <v/>
      </c>
      <c r="BB236" s="106" t="str">
        <f t="shared" si="339"/>
        <v/>
      </c>
      <c r="BC236" s="106" t="str">
        <f t="shared" si="340"/>
        <v/>
      </c>
      <c r="BD236" s="180" t="str">
        <f>IF(OR(P236="",BA236=""),"",IF(BB236="",MAX($BA$4:$BA$503)-BA236+1-COUNTIF($BA$4:BA236,BA236)/1000,INDEX($BD$4:$BD$503,BC236,1)-COUNTIF($BA$4:BA236,BA236)/1000000))</f>
        <v/>
      </c>
      <c r="BE236" s="181" t="str">
        <f t="shared" si="341"/>
        <v/>
      </c>
      <c r="BF236" s="181" t="str">
        <f>IFERROR(IF(BB236="",BD236-BE236*100,INDEX($BF$4:$BF$503,BC236,1)-COUNTIF($BA$4:BA236,BA236)/1000000),"")</f>
        <v/>
      </c>
      <c r="BG236" s="179" t="str">
        <f t="shared" si="342"/>
        <v/>
      </c>
      <c r="BI236" s="120" t="str">
        <f t="shared" si="348"/>
        <v/>
      </c>
      <c r="BJ236" s="121" t="str">
        <f t="shared" si="349"/>
        <v/>
      </c>
      <c r="BK236" s="122" t="str">
        <f t="shared" si="350"/>
        <v/>
      </c>
      <c r="BL236" s="122" t="str">
        <f t="shared" si="351"/>
        <v/>
      </c>
      <c r="BM236" s="122" t="str">
        <f t="shared" si="352"/>
        <v/>
      </c>
      <c r="BN236" s="122" t="str">
        <f t="shared" si="353"/>
        <v/>
      </c>
      <c r="BO236" s="122" t="str">
        <f t="shared" si="354"/>
        <v/>
      </c>
      <c r="BP236" s="123" t="str">
        <f t="shared" si="355"/>
        <v/>
      </c>
      <c r="BQ236" s="122" t="str">
        <f t="shared" si="356"/>
        <v/>
      </c>
      <c r="BR236" s="123" t="str">
        <f t="shared" si="357"/>
        <v/>
      </c>
      <c r="BS236" s="123" t="str">
        <f t="shared" si="358"/>
        <v/>
      </c>
      <c r="BU236" s="198" t="str">
        <f t="shared" si="343"/>
        <v>xxx</v>
      </c>
      <c r="BV236" s="193"/>
      <c r="BW236" s="193"/>
      <c r="BX236" s="193"/>
      <c r="BY236" s="193"/>
      <c r="BZ236" s="193"/>
      <c r="CA236" s="193"/>
      <c r="CB236" s="193"/>
      <c r="CC236" s="194"/>
      <c r="CD236" s="194"/>
      <c r="CE236" s="193"/>
      <c r="CF236" s="201">
        <f>IFERROR(IF(ISNUMBER(BV236), IF(ISNUMBER(MATCH(BV236,$BV$4:BV235,0)),INDEX($CF$4:CF235, MATCH(BV236,$BV$4:BV235,0),1),IF(AND(BR236="",INDEX($BR$4:$BR$503,BV236,1)=""),
IF(INDEX($BL$4:$BL$503,BV236,1)="",0,IFERROR(IF(INDEX($BR$4:$BR$503,BW236,1)="es",COUNTIF($BV$4:$BV$503,BW236),0),0)+IF(ISNUMBER(BV236),SUMIFS($CH$4:$CH$503,$BV$4:$BV$503,"&lt;&gt;"&amp;BV236,$BW$4:$BW$503,BV236),0)),0)),0),0)</f>
        <v>0</v>
      </c>
      <c r="CG236" s="193"/>
      <c r="CH236" s="193"/>
      <c r="CI236" s="193"/>
      <c r="CJ236" s="193"/>
      <c r="CK236" s="201">
        <f t="shared" si="302"/>
        <v>1</v>
      </c>
      <c r="CL236" s="193"/>
      <c r="CM236" s="193"/>
      <c r="CN236" s="193"/>
      <c r="CO236" s="193"/>
      <c r="CP236" s="193"/>
      <c r="CQ236" s="193"/>
      <c r="CR236" s="193"/>
      <c r="CT236" s="193"/>
      <c r="CU236" s="193"/>
      <c r="CV236" s="193"/>
      <c r="CW236" s="208"/>
      <c r="CX236" s="208"/>
      <c r="CY236" s="208"/>
      <c r="CZ236" s="208"/>
      <c r="DA236" s="193"/>
      <c r="DC236" s="133" t="str">
        <f>IF(MAX($DC$3:DC235)&lt;$I$2,MAX($DC$3:DC235)+1,"")</f>
        <v/>
      </c>
      <c r="DD236" s="131" t="str">
        <f t="shared" si="344"/>
        <v/>
      </c>
      <c r="DE236" s="131" t="str">
        <f t="shared" si="345"/>
        <v/>
      </c>
      <c r="DF236" s="134" t="str">
        <f t="shared" si="346"/>
        <v/>
      </c>
      <c r="DG236" s="132" t="str">
        <f t="shared" si="347"/>
        <v/>
      </c>
      <c r="DL236" s="107" t="str">
        <f>IF(DM236&lt;&gt;"",MAX($DL$3:DL235)+1,"")</f>
        <v/>
      </c>
      <c r="DM236" s="107" t="str">
        <f>IF(OR(INDEX(Photos!$B$3:$B$502,ROW(DM236)-ROW($DM$3),1)="", ISNUMBER(MATCH(INDEX(Photos!$B$3:$B$502,ROW(DM236)-ROW($DM$3),1),$BJ$4:$BJ$503,0))),"",INDEX(Photos!$B$3:$B$502,ROW(DM236)-ROW($DM$3),1) )</f>
        <v/>
      </c>
      <c r="DN236" s="107" t="str">
        <f t="shared" si="300"/>
        <v/>
      </c>
      <c r="DS236" s="112"/>
      <c r="DT236" s="112"/>
      <c r="DU236" s="111"/>
      <c r="DV236" s="111"/>
      <c r="DW236" s="145"/>
      <c r="DX236" s="111"/>
      <c r="DY236" s="111"/>
      <c r="DZ236" s="111"/>
      <c r="EA236" s="111"/>
      <c r="EB236" s="111"/>
    </row>
    <row r="237" spans="2:132" x14ac:dyDescent="0.25">
      <c r="B237" s="117" t="str">
        <f>IF(P237&lt;&gt;"",MAX(B$3:$B236)+1,"")</f>
        <v/>
      </c>
      <c r="C237" s="141" t="str">
        <f>IF(D237&lt;&gt;"",MAX(C$3:$C236)+1,"")</f>
        <v/>
      </c>
      <c r="D237" s="115" t="str">
        <f>IF(LEN(Q237)&gt;1,IF(ISNUMBER(MATCH(Q237&amp;" ─ "&amp;P237, $D$2:D236,0)),"",P237&amp;" ─ "&amp;Q237),"")</f>
        <v/>
      </c>
      <c r="E237" s="117" t="str">
        <f>IF(F237&lt;&gt;"",MAX($E$3:E236)+1,"")</f>
        <v/>
      </c>
      <c r="F237" s="116" t="str">
        <f>IF(LEN(T237)&gt;1,IF(ISNUMBER(MATCH(T237&amp;" ─ "&amp;P237, $F$2:F236,0)),"",P237&amp;" ─ "&amp;T237),"")</f>
        <v/>
      </c>
      <c r="G237" s="93">
        <v>234</v>
      </c>
      <c r="H237" s="118" t="str">
        <f t="shared" si="359"/>
        <v/>
      </c>
      <c r="I237" s="119" t="str">
        <f>IF(ISNUMBER(SEARCH("─",H237,1)),MAX($I$3:I236)+1,"")</f>
        <v/>
      </c>
      <c r="M237" s="192" t="str">
        <f t="shared" si="303"/>
        <v/>
      </c>
      <c r="N237" s="142" t="str">
        <f t="shared" si="304"/>
        <v/>
      </c>
      <c r="O237" s="102" t="str">
        <f>IF(P237="","",MAX($O$3:O236)+1)</f>
        <v/>
      </c>
      <c r="P237" s="103" t="str">
        <f>IF(LEN(INDEX(Dashboard!B$6:B$505,ROW(P237)-ROW(P$3),1))&lt;=1,"",TRIM(INDEX(Dashboard!B$6:B$505,ROW(P237)-ROW(P$3),1)))</f>
        <v/>
      </c>
      <c r="Q237" s="104" t="str">
        <f t="shared" si="305"/>
        <v/>
      </c>
      <c r="R237" s="104" t="str">
        <f>IF(LEN(INDEX(Dashboard!D$6:D$505,ROW(R237)-ROW(R$3),1))&lt;=1,"",INDEX(Dashboard!D$6:D$505,ROW(R237)-ROW(R$3),1))</f>
        <v/>
      </c>
      <c r="S237" s="104" t="str">
        <f>IF(LEN(INDEX(Dashboard!E$6:E$505,ROW(S237)-ROW(S$3),1))&lt;=1,"",INDEX(Dashboard!E$6:E$505,ROW(S237)-ROW(S$3),1))</f>
        <v/>
      </c>
      <c r="T237" s="104" t="str">
        <f t="shared" si="306"/>
        <v/>
      </c>
      <c r="U237" s="104" t="str">
        <f t="shared" si="307"/>
        <v/>
      </c>
      <c r="V237" s="104" t="str">
        <f t="shared" si="308"/>
        <v/>
      </c>
      <c r="W237" s="106" t="str">
        <f t="shared" si="301"/>
        <v/>
      </c>
      <c r="X237" s="106" t="str">
        <f t="shared" si="309"/>
        <v/>
      </c>
      <c r="Y237" s="106" t="str">
        <f t="shared" si="310"/>
        <v/>
      </c>
      <c r="Z237" s="106" t="str">
        <f t="shared" si="311"/>
        <v/>
      </c>
      <c r="AA237" s="106" t="str">
        <f t="shared" si="312"/>
        <v/>
      </c>
      <c r="AB237" s="106" t="str">
        <f t="shared" si="313"/>
        <v/>
      </c>
      <c r="AC237" s="106" t="str">
        <f t="shared" si="314"/>
        <v/>
      </c>
      <c r="AD237" s="106" t="str">
        <f t="shared" si="315"/>
        <v/>
      </c>
      <c r="AE237" s="106" t="str">
        <f t="shared" si="316"/>
        <v/>
      </c>
      <c r="AF237" s="106" t="str">
        <f t="shared" si="317"/>
        <v/>
      </c>
      <c r="AG237" s="106" t="str">
        <f t="shared" si="318"/>
        <v/>
      </c>
      <c r="AH237" s="106" t="str">
        <f t="shared" si="319"/>
        <v/>
      </c>
      <c r="AI237" s="106" t="str">
        <f t="shared" si="320"/>
        <v/>
      </c>
      <c r="AJ237" s="106" t="str">
        <f t="shared" si="321"/>
        <v/>
      </c>
      <c r="AK237" s="106" t="str">
        <f t="shared" si="322"/>
        <v/>
      </c>
      <c r="AL237" s="106" t="str">
        <f t="shared" si="323"/>
        <v/>
      </c>
      <c r="AM237" s="106" t="str">
        <f t="shared" si="324"/>
        <v/>
      </c>
      <c r="AN237" s="106" t="str">
        <f t="shared" si="325"/>
        <v/>
      </c>
      <c r="AO237" s="106" t="str">
        <f t="shared" si="326"/>
        <v/>
      </c>
      <c r="AP237" s="106" t="str">
        <f t="shared" si="327"/>
        <v/>
      </c>
      <c r="AQ237" s="106" t="str">
        <f t="shared" si="328"/>
        <v/>
      </c>
      <c r="AR237" s="106" t="str">
        <f t="shared" si="329"/>
        <v/>
      </c>
      <c r="AS237" s="106" t="str">
        <f t="shared" si="330"/>
        <v/>
      </c>
      <c r="AT237" s="106" t="str">
        <f t="shared" si="331"/>
        <v/>
      </c>
      <c r="AU237" s="106" t="str">
        <f t="shared" si="332"/>
        <v/>
      </c>
      <c r="AV237" s="106" t="str">
        <f t="shared" si="333"/>
        <v/>
      </c>
      <c r="AW237" s="106" t="str">
        <f t="shared" si="334"/>
        <v/>
      </c>
      <c r="AX237" s="106" t="str">
        <f t="shared" si="335"/>
        <v/>
      </c>
      <c r="AY237" s="106" t="str">
        <f t="shared" si="336"/>
        <v/>
      </c>
      <c r="AZ237" s="106" t="str">
        <f t="shared" si="337"/>
        <v/>
      </c>
      <c r="BA237" s="106" t="str">
        <f t="shared" si="338"/>
        <v/>
      </c>
      <c r="BB237" s="106" t="str">
        <f t="shared" si="339"/>
        <v/>
      </c>
      <c r="BC237" s="106" t="str">
        <f t="shared" si="340"/>
        <v/>
      </c>
      <c r="BD237" s="180" t="str">
        <f>IF(OR(P237="",BA237=""),"",IF(BB237="",MAX($BA$4:$BA$503)-BA237+1-COUNTIF($BA$4:BA237,BA237)/1000,INDEX($BD$4:$BD$503,BC237,1)-COUNTIF($BA$4:BA237,BA237)/1000000))</f>
        <v/>
      </c>
      <c r="BE237" s="181" t="str">
        <f t="shared" si="341"/>
        <v/>
      </c>
      <c r="BF237" s="181" t="str">
        <f>IFERROR(IF(BB237="",BD237-BE237*100,INDEX($BF$4:$BF$503,BC237,1)-COUNTIF($BA$4:BA237,BA237)/1000000),"")</f>
        <v/>
      </c>
      <c r="BG237" s="179" t="str">
        <f t="shared" si="342"/>
        <v/>
      </c>
      <c r="BI237" s="120" t="str">
        <f t="shared" si="348"/>
        <v/>
      </c>
      <c r="BJ237" s="121" t="str">
        <f t="shared" si="349"/>
        <v/>
      </c>
      <c r="BK237" s="122" t="str">
        <f t="shared" si="350"/>
        <v/>
      </c>
      <c r="BL237" s="122" t="str">
        <f t="shared" si="351"/>
        <v/>
      </c>
      <c r="BM237" s="122" t="str">
        <f t="shared" si="352"/>
        <v/>
      </c>
      <c r="BN237" s="122" t="str">
        <f t="shared" si="353"/>
        <v/>
      </c>
      <c r="BO237" s="122" t="str">
        <f t="shared" si="354"/>
        <v/>
      </c>
      <c r="BP237" s="123" t="str">
        <f t="shared" si="355"/>
        <v/>
      </c>
      <c r="BQ237" s="122" t="str">
        <f t="shared" si="356"/>
        <v/>
      </c>
      <c r="BR237" s="123" t="str">
        <f t="shared" si="357"/>
        <v/>
      </c>
      <c r="BS237" s="123" t="str">
        <f t="shared" si="358"/>
        <v/>
      </c>
      <c r="BU237" s="198" t="str">
        <f t="shared" si="343"/>
        <v>xxx</v>
      </c>
      <c r="BV237" s="193"/>
      <c r="BW237" s="193"/>
      <c r="BX237" s="193"/>
      <c r="BY237" s="193"/>
      <c r="BZ237" s="193"/>
      <c r="CA237" s="193"/>
      <c r="CB237" s="193"/>
      <c r="CC237" s="194"/>
      <c r="CD237" s="194"/>
      <c r="CE237" s="193"/>
      <c r="CF237" s="201">
        <f>IFERROR(IF(ISNUMBER(BV237), IF(ISNUMBER(MATCH(BV237,$BV$4:BV236,0)),INDEX($CF$4:CF236, MATCH(BV237,$BV$4:BV236,0),1),IF(AND(BR237="",INDEX($BR$4:$BR$503,BV237,1)=""),
IF(INDEX($BL$4:$BL$503,BV237,1)="",0,IFERROR(IF(INDEX($BR$4:$BR$503,BW237,1)="es",COUNTIF($BV$4:$BV$503,BW237),0),0)+IF(ISNUMBER(BV237),SUMIFS($CH$4:$CH$503,$BV$4:$BV$503,"&lt;&gt;"&amp;BV237,$BW$4:$BW$503,BV237),0)),0)),0),0)</f>
        <v>0</v>
      </c>
      <c r="CG237" s="193"/>
      <c r="CH237" s="193"/>
      <c r="CI237" s="193"/>
      <c r="CJ237" s="193"/>
      <c r="CK237" s="201">
        <f t="shared" si="302"/>
        <v>1</v>
      </c>
      <c r="CL237" s="193"/>
      <c r="CM237" s="193"/>
      <c r="CN237" s="193"/>
      <c r="CO237" s="193"/>
      <c r="CP237" s="193"/>
      <c r="CQ237" s="193"/>
      <c r="CR237" s="193"/>
      <c r="CT237" s="193"/>
      <c r="CU237" s="193"/>
      <c r="CV237" s="193"/>
      <c r="CW237" s="208"/>
      <c r="CX237" s="208"/>
      <c r="CY237" s="208"/>
      <c r="CZ237" s="208"/>
      <c r="DA237" s="193"/>
      <c r="DC237" s="133" t="str">
        <f>IF(MAX($DC$3:DC236)&lt;$I$2,MAX($DC$3:DC236)+1,"")</f>
        <v/>
      </c>
      <c r="DD237" s="131" t="str">
        <f t="shared" si="344"/>
        <v/>
      </c>
      <c r="DE237" s="131" t="str">
        <f t="shared" si="345"/>
        <v/>
      </c>
      <c r="DF237" s="134" t="str">
        <f t="shared" si="346"/>
        <v/>
      </c>
      <c r="DG237" s="132" t="str">
        <f t="shared" si="347"/>
        <v/>
      </c>
      <c r="DL237" s="107" t="str">
        <f>IF(DM237&lt;&gt;"",MAX($DL$3:DL236)+1,"")</f>
        <v/>
      </c>
      <c r="DM237" s="107" t="str">
        <f>IF(OR(INDEX(Photos!$B$3:$B$502,ROW(DM237)-ROW($DM$3),1)="", ISNUMBER(MATCH(INDEX(Photos!$B$3:$B$502,ROW(DM237)-ROW($DM$3),1),$BJ$4:$BJ$503,0))),"",INDEX(Photos!$B$3:$B$502,ROW(DM237)-ROW($DM$3),1) )</f>
        <v/>
      </c>
      <c r="DN237" s="107" t="str">
        <f t="shared" si="300"/>
        <v/>
      </c>
      <c r="DS237" s="112"/>
      <c r="DT237" s="112"/>
      <c r="DU237" s="111"/>
      <c r="DV237" s="111"/>
      <c r="DW237" s="145"/>
      <c r="DX237" s="111"/>
      <c r="DY237" s="111"/>
      <c r="DZ237" s="111"/>
      <c r="EA237" s="111"/>
      <c r="EB237" s="111"/>
    </row>
    <row r="238" spans="2:132" x14ac:dyDescent="0.25">
      <c r="B238" s="117" t="str">
        <f>IF(P238&lt;&gt;"",MAX(B$3:$B237)+1,"")</f>
        <v/>
      </c>
      <c r="C238" s="141" t="str">
        <f>IF(D238&lt;&gt;"",MAX(C$3:$C237)+1,"")</f>
        <v/>
      </c>
      <c r="D238" s="115" t="str">
        <f>IF(LEN(Q238)&gt;1,IF(ISNUMBER(MATCH(Q238&amp;" ─ "&amp;P238, $D$2:D237,0)),"",P238&amp;" ─ "&amp;Q238),"")</f>
        <v/>
      </c>
      <c r="E238" s="117" t="str">
        <f>IF(F238&lt;&gt;"",MAX($E$3:E237)+1,"")</f>
        <v/>
      </c>
      <c r="F238" s="116" t="str">
        <f>IF(LEN(T238)&gt;1,IF(ISNUMBER(MATCH(T238&amp;" ─ "&amp;P238, $F$2:F237,0)),"",P238&amp;" ─ "&amp;T238),"")</f>
        <v/>
      </c>
      <c r="G238" s="93">
        <v>235</v>
      </c>
      <c r="H238" s="118" t="str">
        <f t="shared" si="359"/>
        <v/>
      </c>
      <c r="I238" s="119" t="str">
        <f>IF(ISNUMBER(SEARCH("─",H238,1)),MAX($I$3:I237)+1,"")</f>
        <v/>
      </c>
      <c r="M238" s="192" t="str">
        <f t="shared" si="303"/>
        <v/>
      </c>
      <c r="N238" s="142" t="str">
        <f t="shared" si="304"/>
        <v/>
      </c>
      <c r="O238" s="102" t="str">
        <f>IF(P238="","",MAX($O$3:O237)+1)</f>
        <v/>
      </c>
      <c r="P238" s="103" t="str">
        <f>IF(LEN(INDEX(Dashboard!B$6:B$505,ROW(P238)-ROW(P$3),1))&lt;=1,"",TRIM(INDEX(Dashboard!B$6:B$505,ROW(P238)-ROW(P$3),1)))</f>
        <v/>
      </c>
      <c r="Q238" s="104" t="str">
        <f t="shared" si="305"/>
        <v/>
      </c>
      <c r="R238" s="104" t="str">
        <f>IF(LEN(INDEX(Dashboard!D$6:D$505,ROW(R238)-ROW(R$3),1))&lt;=1,"",INDEX(Dashboard!D$6:D$505,ROW(R238)-ROW(R$3),1))</f>
        <v/>
      </c>
      <c r="S238" s="104" t="str">
        <f>IF(LEN(INDEX(Dashboard!E$6:E$505,ROW(S238)-ROW(S$3),1))&lt;=1,"",INDEX(Dashboard!E$6:E$505,ROW(S238)-ROW(S$3),1))</f>
        <v/>
      </c>
      <c r="T238" s="104" t="str">
        <f t="shared" si="306"/>
        <v/>
      </c>
      <c r="U238" s="104" t="str">
        <f t="shared" si="307"/>
        <v/>
      </c>
      <c r="V238" s="104" t="str">
        <f t="shared" si="308"/>
        <v/>
      </c>
      <c r="W238" s="106" t="str">
        <f t="shared" si="301"/>
        <v/>
      </c>
      <c r="X238" s="106" t="str">
        <f t="shared" si="309"/>
        <v/>
      </c>
      <c r="Y238" s="106" t="str">
        <f t="shared" si="310"/>
        <v/>
      </c>
      <c r="Z238" s="106" t="str">
        <f t="shared" si="311"/>
        <v/>
      </c>
      <c r="AA238" s="106" t="str">
        <f t="shared" si="312"/>
        <v/>
      </c>
      <c r="AB238" s="106" t="str">
        <f t="shared" si="313"/>
        <v/>
      </c>
      <c r="AC238" s="106" t="str">
        <f t="shared" si="314"/>
        <v/>
      </c>
      <c r="AD238" s="106" t="str">
        <f t="shared" si="315"/>
        <v/>
      </c>
      <c r="AE238" s="106" t="str">
        <f t="shared" si="316"/>
        <v/>
      </c>
      <c r="AF238" s="106" t="str">
        <f t="shared" si="317"/>
        <v/>
      </c>
      <c r="AG238" s="106" t="str">
        <f t="shared" si="318"/>
        <v/>
      </c>
      <c r="AH238" s="106" t="str">
        <f t="shared" si="319"/>
        <v/>
      </c>
      <c r="AI238" s="106" t="str">
        <f t="shared" si="320"/>
        <v/>
      </c>
      <c r="AJ238" s="106" t="str">
        <f t="shared" si="321"/>
        <v/>
      </c>
      <c r="AK238" s="106" t="str">
        <f t="shared" si="322"/>
        <v/>
      </c>
      <c r="AL238" s="106" t="str">
        <f t="shared" si="323"/>
        <v/>
      </c>
      <c r="AM238" s="106" t="str">
        <f t="shared" si="324"/>
        <v/>
      </c>
      <c r="AN238" s="106" t="str">
        <f t="shared" si="325"/>
        <v/>
      </c>
      <c r="AO238" s="106" t="str">
        <f t="shared" si="326"/>
        <v/>
      </c>
      <c r="AP238" s="106" t="str">
        <f t="shared" si="327"/>
        <v/>
      </c>
      <c r="AQ238" s="106" t="str">
        <f t="shared" si="328"/>
        <v/>
      </c>
      <c r="AR238" s="106" t="str">
        <f t="shared" si="329"/>
        <v/>
      </c>
      <c r="AS238" s="106" t="str">
        <f t="shared" si="330"/>
        <v/>
      </c>
      <c r="AT238" s="106" t="str">
        <f t="shared" si="331"/>
        <v/>
      </c>
      <c r="AU238" s="106" t="str">
        <f t="shared" si="332"/>
        <v/>
      </c>
      <c r="AV238" s="106" t="str">
        <f t="shared" si="333"/>
        <v/>
      </c>
      <c r="AW238" s="106" t="str">
        <f t="shared" si="334"/>
        <v/>
      </c>
      <c r="AX238" s="106" t="str">
        <f t="shared" si="335"/>
        <v/>
      </c>
      <c r="AY238" s="106" t="str">
        <f t="shared" si="336"/>
        <v/>
      </c>
      <c r="AZ238" s="106" t="str">
        <f t="shared" si="337"/>
        <v/>
      </c>
      <c r="BA238" s="106" t="str">
        <f t="shared" si="338"/>
        <v/>
      </c>
      <c r="BB238" s="106" t="str">
        <f t="shared" si="339"/>
        <v/>
      </c>
      <c r="BC238" s="106" t="str">
        <f t="shared" si="340"/>
        <v/>
      </c>
      <c r="BD238" s="180" t="str">
        <f>IF(OR(P238="",BA238=""),"",IF(BB238="",MAX($BA$4:$BA$503)-BA238+1-COUNTIF($BA$4:BA238,BA238)/1000,INDEX($BD$4:$BD$503,BC238,1)-COUNTIF($BA$4:BA238,BA238)/1000000))</f>
        <v/>
      </c>
      <c r="BE238" s="181" t="str">
        <f t="shared" si="341"/>
        <v/>
      </c>
      <c r="BF238" s="181" t="str">
        <f>IFERROR(IF(BB238="",BD238-BE238*100,INDEX($BF$4:$BF$503,BC238,1)-COUNTIF($BA$4:BA238,BA238)/1000000),"")</f>
        <v/>
      </c>
      <c r="BG238" s="179" t="str">
        <f t="shared" si="342"/>
        <v/>
      </c>
      <c r="BI238" s="120" t="str">
        <f t="shared" si="348"/>
        <v/>
      </c>
      <c r="BJ238" s="121" t="str">
        <f t="shared" si="349"/>
        <v/>
      </c>
      <c r="BK238" s="122" t="str">
        <f t="shared" si="350"/>
        <v/>
      </c>
      <c r="BL238" s="122" t="str">
        <f t="shared" si="351"/>
        <v/>
      </c>
      <c r="BM238" s="122" t="str">
        <f t="shared" si="352"/>
        <v/>
      </c>
      <c r="BN238" s="122" t="str">
        <f t="shared" si="353"/>
        <v/>
      </c>
      <c r="BO238" s="122" t="str">
        <f t="shared" si="354"/>
        <v/>
      </c>
      <c r="BP238" s="123" t="str">
        <f t="shared" si="355"/>
        <v/>
      </c>
      <c r="BQ238" s="122" t="str">
        <f t="shared" si="356"/>
        <v/>
      </c>
      <c r="BR238" s="123" t="str">
        <f t="shared" si="357"/>
        <v/>
      </c>
      <c r="BS238" s="123" t="str">
        <f t="shared" si="358"/>
        <v/>
      </c>
      <c r="BU238" s="198" t="str">
        <f t="shared" si="343"/>
        <v>xxx</v>
      </c>
      <c r="BV238" s="193"/>
      <c r="BW238" s="193"/>
      <c r="BX238" s="193"/>
      <c r="BY238" s="193"/>
      <c r="BZ238" s="193"/>
      <c r="CA238" s="193"/>
      <c r="CB238" s="193"/>
      <c r="CC238" s="194"/>
      <c r="CD238" s="194"/>
      <c r="CE238" s="193"/>
      <c r="CF238" s="201">
        <f>IFERROR(IF(ISNUMBER(BV238), IF(ISNUMBER(MATCH(BV238,$BV$4:BV237,0)),INDEX($CF$4:CF237, MATCH(BV238,$BV$4:BV237,0),1),IF(AND(BR238="",INDEX($BR$4:$BR$503,BV238,1)=""),
IF(INDEX($BL$4:$BL$503,BV238,1)="",0,IFERROR(IF(INDEX($BR$4:$BR$503,BW238,1)="es",COUNTIF($BV$4:$BV$503,BW238),0),0)+IF(ISNUMBER(BV238),SUMIFS($CH$4:$CH$503,$BV$4:$BV$503,"&lt;&gt;"&amp;BV238,$BW$4:$BW$503,BV238),0)),0)),0),0)</f>
        <v>0</v>
      </c>
      <c r="CG238" s="193"/>
      <c r="CH238" s="193"/>
      <c r="CI238" s="193"/>
      <c r="CJ238" s="193"/>
      <c r="CK238" s="201">
        <f t="shared" si="302"/>
        <v>1</v>
      </c>
      <c r="CL238" s="193"/>
      <c r="CM238" s="193"/>
      <c r="CN238" s="193"/>
      <c r="CO238" s="193"/>
      <c r="CP238" s="193"/>
      <c r="CQ238" s="193"/>
      <c r="CR238" s="193"/>
      <c r="CT238" s="193"/>
      <c r="CU238" s="193"/>
      <c r="CV238" s="193"/>
      <c r="CW238" s="208"/>
      <c r="CX238" s="208"/>
      <c r="CY238" s="208"/>
      <c r="CZ238" s="208"/>
      <c r="DA238" s="193"/>
      <c r="DC238" s="133" t="str">
        <f>IF(MAX($DC$3:DC237)&lt;$I$2,MAX($DC$3:DC237)+1,"")</f>
        <v/>
      </c>
      <c r="DD238" s="131" t="str">
        <f t="shared" si="344"/>
        <v/>
      </c>
      <c r="DE238" s="131" t="str">
        <f t="shared" si="345"/>
        <v/>
      </c>
      <c r="DF238" s="134" t="str">
        <f t="shared" si="346"/>
        <v/>
      </c>
      <c r="DG238" s="132" t="str">
        <f t="shared" si="347"/>
        <v/>
      </c>
      <c r="DL238" s="107" t="str">
        <f>IF(DM238&lt;&gt;"",MAX($DL$3:DL237)+1,"")</f>
        <v/>
      </c>
      <c r="DM238" s="107" t="str">
        <f>IF(OR(INDEX(Photos!$B$3:$B$502,ROW(DM238)-ROW($DM$3),1)="", ISNUMBER(MATCH(INDEX(Photos!$B$3:$B$502,ROW(DM238)-ROW($DM$3),1),$BJ$4:$BJ$503,0))),"",INDEX(Photos!$B$3:$B$502,ROW(DM238)-ROW($DM$3),1) )</f>
        <v/>
      </c>
      <c r="DN238" s="107" t="str">
        <f t="shared" si="300"/>
        <v/>
      </c>
      <c r="DS238" s="112"/>
      <c r="DT238" s="112"/>
      <c r="DU238" s="111"/>
      <c r="DV238" s="111"/>
      <c r="DW238" s="145"/>
      <c r="DX238" s="111"/>
      <c r="DY238" s="111"/>
      <c r="DZ238" s="111"/>
      <c r="EA238" s="111"/>
      <c r="EB238" s="111"/>
    </row>
    <row r="239" spans="2:132" x14ac:dyDescent="0.25">
      <c r="B239" s="117" t="str">
        <f>IF(P239&lt;&gt;"",MAX(B$3:$B238)+1,"")</f>
        <v/>
      </c>
      <c r="C239" s="141" t="str">
        <f>IF(D239&lt;&gt;"",MAX(C$3:$C238)+1,"")</f>
        <v/>
      </c>
      <c r="D239" s="115" t="str">
        <f>IF(LEN(Q239)&gt;1,IF(ISNUMBER(MATCH(Q239&amp;" ─ "&amp;P239, $D$2:D238,0)),"",P239&amp;" ─ "&amp;Q239),"")</f>
        <v/>
      </c>
      <c r="E239" s="117" t="str">
        <f>IF(F239&lt;&gt;"",MAX($E$3:E238)+1,"")</f>
        <v/>
      </c>
      <c r="F239" s="116" t="str">
        <f>IF(LEN(T239)&gt;1,IF(ISNUMBER(MATCH(T239&amp;" ─ "&amp;P239, $F$2:F238,0)),"",P239&amp;" ─ "&amp;T239),"")</f>
        <v/>
      </c>
      <c r="G239" s="93">
        <v>236</v>
      </c>
      <c r="H239" s="118" t="str">
        <f t="shared" si="359"/>
        <v/>
      </c>
      <c r="I239" s="119" t="str">
        <f>IF(ISNUMBER(SEARCH("─",H239,1)),MAX($I$3:I238)+1,"")</f>
        <v/>
      </c>
      <c r="M239" s="192" t="str">
        <f t="shared" si="303"/>
        <v/>
      </c>
      <c r="N239" s="142" t="str">
        <f t="shared" si="304"/>
        <v/>
      </c>
      <c r="O239" s="102" t="str">
        <f>IF(P239="","",MAX($O$3:O238)+1)</f>
        <v/>
      </c>
      <c r="P239" s="103" t="str">
        <f>IF(LEN(INDEX(Dashboard!B$6:B$505,ROW(P239)-ROW(P$3),1))&lt;=1,"",TRIM(INDEX(Dashboard!B$6:B$505,ROW(P239)-ROW(P$3),1)))</f>
        <v/>
      </c>
      <c r="Q239" s="104" t="str">
        <f t="shared" si="305"/>
        <v/>
      </c>
      <c r="R239" s="104" t="str">
        <f>IF(LEN(INDEX(Dashboard!D$6:D$505,ROW(R239)-ROW(R$3),1))&lt;=1,"",INDEX(Dashboard!D$6:D$505,ROW(R239)-ROW(R$3),1))</f>
        <v/>
      </c>
      <c r="S239" s="104" t="str">
        <f>IF(LEN(INDEX(Dashboard!E$6:E$505,ROW(S239)-ROW(S$3),1))&lt;=1,"",INDEX(Dashboard!E$6:E$505,ROW(S239)-ROW(S$3),1))</f>
        <v/>
      </c>
      <c r="T239" s="104" t="str">
        <f t="shared" si="306"/>
        <v/>
      </c>
      <c r="U239" s="104" t="str">
        <f t="shared" si="307"/>
        <v/>
      </c>
      <c r="V239" s="104" t="str">
        <f t="shared" si="308"/>
        <v/>
      </c>
      <c r="W239" s="106" t="str">
        <f t="shared" si="301"/>
        <v/>
      </c>
      <c r="X239" s="106" t="str">
        <f t="shared" si="309"/>
        <v/>
      </c>
      <c r="Y239" s="106" t="str">
        <f t="shared" si="310"/>
        <v/>
      </c>
      <c r="Z239" s="106" t="str">
        <f t="shared" si="311"/>
        <v/>
      </c>
      <c r="AA239" s="106" t="str">
        <f t="shared" si="312"/>
        <v/>
      </c>
      <c r="AB239" s="106" t="str">
        <f t="shared" si="313"/>
        <v/>
      </c>
      <c r="AC239" s="106" t="str">
        <f t="shared" si="314"/>
        <v/>
      </c>
      <c r="AD239" s="106" t="str">
        <f t="shared" si="315"/>
        <v/>
      </c>
      <c r="AE239" s="106" t="str">
        <f t="shared" si="316"/>
        <v/>
      </c>
      <c r="AF239" s="106" t="str">
        <f t="shared" si="317"/>
        <v/>
      </c>
      <c r="AG239" s="106" t="str">
        <f t="shared" si="318"/>
        <v/>
      </c>
      <c r="AH239" s="106" t="str">
        <f t="shared" si="319"/>
        <v/>
      </c>
      <c r="AI239" s="106" t="str">
        <f t="shared" si="320"/>
        <v/>
      </c>
      <c r="AJ239" s="106" t="str">
        <f t="shared" si="321"/>
        <v/>
      </c>
      <c r="AK239" s="106" t="str">
        <f t="shared" si="322"/>
        <v/>
      </c>
      <c r="AL239" s="106" t="str">
        <f t="shared" si="323"/>
        <v/>
      </c>
      <c r="AM239" s="106" t="str">
        <f t="shared" si="324"/>
        <v/>
      </c>
      <c r="AN239" s="106" t="str">
        <f t="shared" si="325"/>
        <v/>
      </c>
      <c r="AO239" s="106" t="str">
        <f t="shared" si="326"/>
        <v/>
      </c>
      <c r="AP239" s="106" t="str">
        <f t="shared" si="327"/>
        <v/>
      </c>
      <c r="AQ239" s="106" t="str">
        <f t="shared" si="328"/>
        <v/>
      </c>
      <c r="AR239" s="106" t="str">
        <f t="shared" si="329"/>
        <v/>
      </c>
      <c r="AS239" s="106" t="str">
        <f t="shared" si="330"/>
        <v/>
      </c>
      <c r="AT239" s="106" t="str">
        <f t="shared" si="331"/>
        <v/>
      </c>
      <c r="AU239" s="106" t="str">
        <f t="shared" si="332"/>
        <v/>
      </c>
      <c r="AV239" s="106" t="str">
        <f t="shared" si="333"/>
        <v/>
      </c>
      <c r="AW239" s="106" t="str">
        <f t="shared" si="334"/>
        <v/>
      </c>
      <c r="AX239" s="106" t="str">
        <f t="shared" si="335"/>
        <v/>
      </c>
      <c r="AY239" s="106" t="str">
        <f t="shared" si="336"/>
        <v/>
      </c>
      <c r="AZ239" s="106" t="str">
        <f t="shared" si="337"/>
        <v/>
      </c>
      <c r="BA239" s="106" t="str">
        <f t="shared" si="338"/>
        <v/>
      </c>
      <c r="BB239" s="106" t="str">
        <f t="shared" si="339"/>
        <v/>
      </c>
      <c r="BC239" s="106" t="str">
        <f t="shared" si="340"/>
        <v/>
      </c>
      <c r="BD239" s="180" t="str">
        <f>IF(OR(P239="",BA239=""),"",IF(BB239="",MAX($BA$4:$BA$503)-BA239+1-COUNTIF($BA$4:BA239,BA239)/1000,INDEX($BD$4:$BD$503,BC239,1)-COUNTIF($BA$4:BA239,BA239)/1000000))</f>
        <v/>
      </c>
      <c r="BE239" s="181" t="str">
        <f t="shared" si="341"/>
        <v/>
      </c>
      <c r="BF239" s="181" t="str">
        <f>IFERROR(IF(BB239="",BD239-BE239*100,INDEX($BF$4:$BF$503,BC239,1)-COUNTIF($BA$4:BA239,BA239)/1000000),"")</f>
        <v/>
      </c>
      <c r="BG239" s="179" t="str">
        <f t="shared" si="342"/>
        <v/>
      </c>
      <c r="BI239" s="120" t="str">
        <f t="shared" si="348"/>
        <v/>
      </c>
      <c r="BJ239" s="121" t="str">
        <f t="shared" si="349"/>
        <v/>
      </c>
      <c r="BK239" s="122" t="str">
        <f t="shared" si="350"/>
        <v/>
      </c>
      <c r="BL239" s="122" t="str">
        <f t="shared" si="351"/>
        <v/>
      </c>
      <c r="BM239" s="122" t="str">
        <f t="shared" si="352"/>
        <v/>
      </c>
      <c r="BN239" s="122" t="str">
        <f t="shared" si="353"/>
        <v/>
      </c>
      <c r="BO239" s="122" t="str">
        <f t="shared" si="354"/>
        <v/>
      </c>
      <c r="BP239" s="123" t="str">
        <f t="shared" si="355"/>
        <v/>
      </c>
      <c r="BQ239" s="122" t="str">
        <f t="shared" si="356"/>
        <v/>
      </c>
      <c r="BR239" s="123" t="str">
        <f t="shared" si="357"/>
        <v/>
      </c>
      <c r="BS239" s="123" t="str">
        <f t="shared" si="358"/>
        <v/>
      </c>
      <c r="BU239" s="198" t="str">
        <f t="shared" si="343"/>
        <v>xxx</v>
      </c>
      <c r="BV239" s="193"/>
      <c r="BW239" s="193"/>
      <c r="BX239" s="193"/>
      <c r="BY239" s="193"/>
      <c r="BZ239" s="193"/>
      <c r="CA239" s="193"/>
      <c r="CB239" s="193"/>
      <c r="CC239" s="194"/>
      <c r="CD239" s="194"/>
      <c r="CE239" s="193"/>
      <c r="CF239" s="201">
        <f>IFERROR(IF(ISNUMBER(BV239), IF(ISNUMBER(MATCH(BV239,$BV$4:BV238,0)),INDEX($CF$4:CF238, MATCH(BV239,$BV$4:BV238,0),1),IF(AND(BR239="",INDEX($BR$4:$BR$503,BV239,1)=""),
IF(INDEX($BL$4:$BL$503,BV239,1)="",0,IFERROR(IF(INDEX($BR$4:$BR$503,BW239,1)="es",COUNTIF($BV$4:$BV$503,BW239),0),0)+IF(ISNUMBER(BV239),SUMIFS($CH$4:$CH$503,$BV$4:$BV$503,"&lt;&gt;"&amp;BV239,$BW$4:$BW$503,BV239),0)),0)),0),0)</f>
        <v>0</v>
      </c>
      <c r="CG239" s="193"/>
      <c r="CH239" s="193"/>
      <c r="CI239" s="193"/>
      <c r="CJ239" s="193"/>
      <c r="CK239" s="201">
        <f t="shared" si="302"/>
        <v>1</v>
      </c>
      <c r="CL239" s="193"/>
      <c r="CM239" s="193"/>
      <c r="CN239" s="193"/>
      <c r="CO239" s="193"/>
      <c r="CP239" s="193"/>
      <c r="CQ239" s="193"/>
      <c r="CR239" s="193"/>
      <c r="CT239" s="193"/>
      <c r="CU239" s="193"/>
      <c r="CV239" s="193"/>
      <c r="CW239" s="208"/>
      <c r="CX239" s="208"/>
      <c r="CY239" s="208"/>
      <c r="CZ239" s="208"/>
      <c r="DA239" s="193"/>
      <c r="DC239" s="133" t="str">
        <f>IF(MAX($DC$3:DC238)&lt;$I$2,MAX($DC$3:DC238)+1,"")</f>
        <v/>
      </c>
      <c r="DD239" s="131" t="str">
        <f t="shared" si="344"/>
        <v/>
      </c>
      <c r="DE239" s="131" t="str">
        <f t="shared" si="345"/>
        <v/>
      </c>
      <c r="DF239" s="134" t="str">
        <f t="shared" si="346"/>
        <v/>
      </c>
      <c r="DG239" s="132" t="str">
        <f t="shared" si="347"/>
        <v/>
      </c>
      <c r="DL239" s="107" t="str">
        <f>IF(DM239&lt;&gt;"",MAX($DL$3:DL238)+1,"")</f>
        <v/>
      </c>
      <c r="DM239" s="107" t="str">
        <f>IF(OR(INDEX(Photos!$B$3:$B$502,ROW(DM239)-ROW($DM$3),1)="", ISNUMBER(MATCH(INDEX(Photos!$B$3:$B$502,ROW(DM239)-ROW($DM$3),1),$BJ$4:$BJ$503,0))),"",INDEX(Photos!$B$3:$B$502,ROW(DM239)-ROW($DM$3),1) )</f>
        <v/>
      </c>
      <c r="DN239" s="107" t="str">
        <f t="shared" si="300"/>
        <v/>
      </c>
      <c r="DS239" s="112"/>
      <c r="DT239" s="112"/>
      <c r="DU239" s="111"/>
      <c r="DV239" s="111"/>
      <c r="DW239" s="145"/>
      <c r="DX239" s="111"/>
      <c r="DY239" s="111"/>
      <c r="DZ239" s="111"/>
      <c r="EA239" s="111"/>
      <c r="EB239" s="111"/>
    </row>
    <row r="240" spans="2:132" x14ac:dyDescent="0.25">
      <c r="B240" s="117" t="str">
        <f>IF(P240&lt;&gt;"",MAX(B$3:$B239)+1,"")</f>
        <v/>
      </c>
      <c r="C240" s="141" t="str">
        <f>IF(D240&lt;&gt;"",MAX(C$3:$C239)+1,"")</f>
        <v/>
      </c>
      <c r="D240" s="115" t="str">
        <f>IF(LEN(Q240)&gt;1,IF(ISNUMBER(MATCH(Q240&amp;" ─ "&amp;P240, $D$2:D239,0)),"",P240&amp;" ─ "&amp;Q240),"")</f>
        <v/>
      </c>
      <c r="E240" s="117" t="str">
        <f>IF(F240&lt;&gt;"",MAX($E$3:E239)+1,"")</f>
        <v/>
      </c>
      <c r="F240" s="116" t="str">
        <f>IF(LEN(T240)&gt;1,IF(ISNUMBER(MATCH(T240&amp;" ─ "&amp;P240, $F$2:F239,0)),"",P240&amp;" ─ "&amp;T240),"")</f>
        <v/>
      </c>
      <c r="G240" s="93">
        <v>237</v>
      </c>
      <c r="H240" s="118" t="str">
        <f t="shared" si="359"/>
        <v/>
      </c>
      <c r="I240" s="119" t="str">
        <f>IF(ISNUMBER(SEARCH("─",H240,1)),MAX($I$3:I239)+1,"")</f>
        <v/>
      </c>
      <c r="M240" s="192" t="str">
        <f t="shared" si="303"/>
        <v/>
      </c>
      <c r="N240" s="142" t="str">
        <f t="shared" si="304"/>
        <v/>
      </c>
      <c r="O240" s="102" t="str">
        <f>IF(P240="","",MAX($O$3:O239)+1)</f>
        <v/>
      </c>
      <c r="P240" s="103" t="str">
        <f>IF(LEN(INDEX(Dashboard!B$6:B$505,ROW(P240)-ROW(P$3),1))&lt;=1,"",TRIM(INDEX(Dashboard!B$6:B$505,ROW(P240)-ROW(P$3),1)))</f>
        <v/>
      </c>
      <c r="Q240" s="104" t="str">
        <f t="shared" si="305"/>
        <v/>
      </c>
      <c r="R240" s="104" t="str">
        <f>IF(LEN(INDEX(Dashboard!D$6:D$505,ROW(R240)-ROW(R$3),1))&lt;=1,"",INDEX(Dashboard!D$6:D$505,ROW(R240)-ROW(R$3),1))</f>
        <v/>
      </c>
      <c r="S240" s="104" t="str">
        <f>IF(LEN(INDEX(Dashboard!E$6:E$505,ROW(S240)-ROW(S$3),1))&lt;=1,"",INDEX(Dashboard!E$6:E$505,ROW(S240)-ROW(S$3),1))</f>
        <v/>
      </c>
      <c r="T240" s="104" t="str">
        <f t="shared" si="306"/>
        <v/>
      </c>
      <c r="U240" s="104" t="str">
        <f t="shared" si="307"/>
        <v/>
      </c>
      <c r="V240" s="104" t="str">
        <f t="shared" si="308"/>
        <v/>
      </c>
      <c r="W240" s="106" t="str">
        <f t="shared" si="301"/>
        <v/>
      </c>
      <c r="X240" s="106" t="str">
        <f t="shared" si="309"/>
        <v/>
      </c>
      <c r="Y240" s="106" t="str">
        <f t="shared" si="310"/>
        <v/>
      </c>
      <c r="Z240" s="106" t="str">
        <f t="shared" si="311"/>
        <v/>
      </c>
      <c r="AA240" s="106" t="str">
        <f t="shared" si="312"/>
        <v/>
      </c>
      <c r="AB240" s="106" t="str">
        <f t="shared" si="313"/>
        <v/>
      </c>
      <c r="AC240" s="106" t="str">
        <f t="shared" si="314"/>
        <v/>
      </c>
      <c r="AD240" s="106" t="str">
        <f t="shared" si="315"/>
        <v/>
      </c>
      <c r="AE240" s="106" t="str">
        <f t="shared" si="316"/>
        <v/>
      </c>
      <c r="AF240" s="106" t="str">
        <f t="shared" si="317"/>
        <v/>
      </c>
      <c r="AG240" s="106" t="str">
        <f t="shared" si="318"/>
        <v/>
      </c>
      <c r="AH240" s="106" t="str">
        <f t="shared" si="319"/>
        <v/>
      </c>
      <c r="AI240" s="106" t="str">
        <f t="shared" si="320"/>
        <v/>
      </c>
      <c r="AJ240" s="106" t="str">
        <f t="shared" si="321"/>
        <v/>
      </c>
      <c r="AK240" s="106" t="str">
        <f t="shared" si="322"/>
        <v/>
      </c>
      <c r="AL240" s="106" t="str">
        <f t="shared" si="323"/>
        <v/>
      </c>
      <c r="AM240" s="106" t="str">
        <f t="shared" si="324"/>
        <v/>
      </c>
      <c r="AN240" s="106" t="str">
        <f t="shared" si="325"/>
        <v/>
      </c>
      <c r="AO240" s="106" t="str">
        <f t="shared" si="326"/>
        <v/>
      </c>
      <c r="AP240" s="106" t="str">
        <f t="shared" si="327"/>
        <v/>
      </c>
      <c r="AQ240" s="106" t="str">
        <f t="shared" si="328"/>
        <v/>
      </c>
      <c r="AR240" s="106" t="str">
        <f t="shared" si="329"/>
        <v/>
      </c>
      <c r="AS240" s="106" t="str">
        <f t="shared" si="330"/>
        <v/>
      </c>
      <c r="AT240" s="106" t="str">
        <f t="shared" si="331"/>
        <v/>
      </c>
      <c r="AU240" s="106" t="str">
        <f t="shared" si="332"/>
        <v/>
      </c>
      <c r="AV240" s="106" t="str">
        <f t="shared" si="333"/>
        <v/>
      </c>
      <c r="AW240" s="106" t="str">
        <f t="shared" si="334"/>
        <v/>
      </c>
      <c r="AX240" s="106" t="str">
        <f t="shared" si="335"/>
        <v/>
      </c>
      <c r="AY240" s="106" t="str">
        <f t="shared" si="336"/>
        <v/>
      </c>
      <c r="AZ240" s="106" t="str">
        <f t="shared" si="337"/>
        <v/>
      </c>
      <c r="BA240" s="106" t="str">
        <f t="shared" si="338"/>
        <v/>
      </c>
      <c r="BB240" s="106" t="str">
        <f t="shared" si="339"/>
        <v/>
      </c>
      <c r="BC240" s="106" t="str">
        <f t="shared" si="340"/>
        <v/>
      </c>
      <c r="BD240" s="180" t="str">
        <f>IF(OR(P240="",BA240=""),"",IF(BB240="",MAX($BA$4:$BA$503)-BA240+1-COUNTIF($BA$4:BA240,BA240)/1000,INDEX($BD$4:$BD$503,BC240,1)-COUNTIF($BA$4:BA240,BA240)/1000000))</f>
        <v/>
      </c>
      <c r="BE240" s="181" t="str">
        <f t="shared" si="341"/>
        <v/>
      </c>
      <c r="BF240" s="181" t="str">
        <f>IFERROR(IF(BB240="",BD240-BE240*100,INDEX($BF$4:$BF$503,BC240,1)-COUNTIF($BA$4:BA240,BA240)/1000000),"")</f>
        <v/>
      </c>
      <c r="BG240" s="179" t="str">
        <f t="shared" si="342"/>
        <v/>
      </c>
      <c r="BI240" s="120" t="str">
        <f t="shared" si="348"/>
        <v/>
      </c>
      <c r="BJ240" s="121" t="str">
        <f t="shared" si="349"/>
        <v/>
      </c>
      <c r="BK240" s="122" t="str">
        <f t="shared" si="350"/>
        <v/>
      </c>
      <c r="BL240" s="122" t="str">
        <f t="shared" si="351"/>
        <v/>
      </c>
      <c r="BM240" s="122" t="str">
        <f t="shared" si="352"/>
        <v/>
      </c>
      <c r="BN240" s="122" t="str">
        <f t="shared" si="353"/>
        <v/>
      </c>
      <c r="BO240" s="122" t="str">
        <f t="shared" si="354"/>
        <v/>
      </c>
      <c r="BP240" s="123" t="str">
        <f t="shared" si="355"/>
        <v/>
      </c>
      <c r="BQ240" s="122" t="str">
        <f t="shared" si="356"/>
        <v/>
      </c>
      <c r="BR240" s="123" t="str">
        <f t="shared" si="357"/>
        <v/>
      </c>
      <c r="BS240" s="123" t="str">
        <f t="shared" si="358"/>
        <v/>
      </c>
      <c r="BU240" s="198" t="str">
        <f t="shared" si="343"/>
        <v>xxx</v>
      </c>
      <c r="BV240" s="193"/>
      <c r="BW240" s="193"/>
      <c r="BX240" s="193"/>
      <c r="BY240" s="193"/>
      <c r="BZ240" s="193"/>
      <c r="CA240" s="193"/>
      <c r="CB240" s="193"/>
      <c r="CC240" s="194"/>
      <c r="CD240" s="194"/>
      <c r="CE240" s="193"/>
      <c r="CF240" s="201">
        <f>IFERROR(IF(ISNUMBER(BV240), IF(ISNUMBER(MATCH(BV240,$BV$4:BV239,0)),INDEX($CF$4:CF239, MATCH(BV240,$BV$4:BV239,0),1),IF(AND(BR240="",INDEX($BR$4:$BR$503,BV240,1)=""),
IF(INDEX($BL$4:$BL$503,BV240,1)="",0,IFERROR(IF(INDEX($BR$4:$BR$503,BW240,1)="es",COUNTIF($BV$4:$BV$503,BW240),0),0)+IF(ISNUMBER(BV240),SUMIFS($CH$4:$CH$503,$BV$4:$BV$503,"&lt;&gt;"&amp;BV240,$BW$4:$BW$503,BV240),0)),0)),0),0)</f>
        <v>0</v>
      </c>
      <c r="CG240" s="193"/>
      <c r="CH240" s="193"/>
      <c r="CI240" s="193"/>
      <c r="CJ240" s="193"/>
      <c r="CK240" s="201">
        <f t="shared" si="302"/>
        <v>1</v>
      </c>
      <c r="CL240" s="193"/>
      <c r="CM240" s="193"/>
      <c r="CN240" s="193"/>
      <c r="CO240" s="193"/>
      <c r="CP240" s="193"/>
      <c r="CQ240" s="193"/>
      <c r="CR240" s="193"/>
      <c r="CT240" s="193"/>
      <c r="CU240" s="193"/>
      <c r="CV240" s="193"/>
      <c r="CW240" s="208"/>
      <c r="CX240" s="208"/>
      <c r="CY240" s="208"/>
      <c r="CZ240" s="208"/>
      <c r="DA240" s="193"/>
      <c r="DC240" s="133" t="str">
        <f>IF(MAX($DC$3:DC239)&lt;$I$2,MAX($DC$3:DC239)+1,"")</f>
        <v/>
      </c>
      <c r="DD240" s="131" t="str">
        <f t="shared" si="344"/>
        <v/>
      </c>
      <c r="DE240" s="131" t="str">
        <f t="shared" si="345"/>
        <v/>
      </c>
      <c r="DF240" s="134" t="str">
        <f t="shared" si="346"/>
        <v/>
      </c>
      <c r="DG240" s="132" t="str">
        <f t="shared" si="347"/>
        <v/>
      </c>
      <c r="DL240" s="107" t="str">
        <f>IF(DM240&lt;&gt;"",MAX($DL$3:DL239)+1,"")</f>
        <v/>
      </c>
      <c r="DM240" s="107" t="str">
        <f>IF(OR(INDEX(Photos!$B$3:$B$502,ROW(DM240)-ROW($DM$3),1)="", ISNUMBER(MATCH(INDEX(Photos!$B$3:$B$502,ROW(DM240)-ROW($DM$3),1),$BJ$4:$BJ$503,0))),"",INDEX(Photos!$B$3:$B$502,ROW(DM240)-ROW($DM$3),1) )</f>
        <v/>
      </c>
      <c r="DN240" s="107" t="str">
        <f t="shared" si="300"/>
        <v/>
      </c>
      <c r="DS240" s="112"/>
      <c r="DT240" s="112"/>
      <c r="DU240" s="111"/>
      <c r="DV240" s="111"/>
      <c r="DW240" s="145"/>
      <c r="DX240" s="111"/>
      <c r="DY240" s="111"/>
      <c r="DZ240" s="111"/>
      <c r="EA240" s="111"/>
      <c r="EB240" s="111"/>
    </row>
    <row r="241" spans="1:132" x14ac:dyDescent="0.25">
      <c r="B241" s="117" t="str">
        <f>IF(P241&lt;&gt;"",MAX(B$3:$B240)+1,"")</f>
        <v/>
      </c>
      <c r="C241" s="141" t="str">
        <f>IF(D241&lt;&gt;"",MAX(C$3:$C240)+1,"")</f>
        <v/>
      </c>
      <c r="D241" s="115" t="str">
        <f>IF(LEN(Q241)&gt;1,IF(ISNUMBER(MATCH(Q241&amp;" ─ "&amp;P241, $D$2:D240,0)),"",P241&amp;" ─ "&amp;Q241),"")</f>
        <v/>
      </c>
      <c r="E241" s="117" t="str">
        <f>IF(F241&lt;&gt;"",MAX($E$3:E240)+1,"")</f>
        <v/>
      </c>
      <c r="F241" s="116" t="str">
        <f>IF(LEN(T241)&gt;1,IF(ISNUMBER(MATCH(T241&amp;" ─ "&amp;P241, $F$2:F240,0)),"",P241&amp;" ─ "&amp;T241),"")</f>
        <v/>
      </c>
      <c r="G241" s="93">
        <v>238</v>
      </c>
      <c r="H241" s="118" t="str">
        <f t="shared" si="359"/>
        <v/>
      </c>
      <c r="I241" s="119" t="str">
        <f>IF(ISNUMBER(SEARCH("─",H241,1)),MAX($I$3:I240)+1,"")</f>
        <v/>
      </c>
      <c r="M241" s="192" t="str">
        <f t="shared" si="303"/>
        <v/>
      </c>
      <c r="N241" s="142" t="str">
        <f t="shared" si="304"/>
        <v/>
      </c>
      <c r="O241" s="102" t="str">
        <f>IF(P241="","",MAX($O$3:O240)+1)</f>
        <v/>
      </c>
      <c r="P241" s="103" t="str">
        <f>IF(LEN(INDEX(Dashboard!B$6:B$505,ROW(P241)-ROW(P$3),1))&lt;=1,"",TRIM(INDEX(Dashboard!B$6:B$505,ROW(P241)-ROW(P$3),1)))</f>
        <v/>
      </c>
      <c r="Q241" s="104" t="str">
        <f t="shared" si="305"/>
        <v/>
      </c>
      <c r="R241" s="104" t="str">
        <f>IF(LEN(INDEX(Dashboard!D$6:D$505,ROW(R241)-ROW(R$3),1))&lt;=1,"",INDEX(Dashboard!D$6:D$505,ROW(R241)-ROW(R$3),1))</f>
        <v/>
      </c>
      <c r="S241" s="104" t="str">
        <f>IF(LEN(INDEX(Dashboard!E$6:E$505,ROW(S241)-ROW(S$3),1))&lt;=1,"",INDEX(Dashboard!E$6:E$505,ROW(S241)-ROW(S$3),1))</f>
        <v/>
      </c>
      <c r="T241" s="104" t="str">
        <f t="shared" si="306"/>
        <v/>
      </c>
      <c r="U241" s="104" t="str">
        <f t="shared" si="307"/>
        <v/>
      </c>
      <c r="V241" s="104" t="str">
        <f t="shared" si="308"/>
        <v/>
      </c>
      <c r="W241" s="106" t="str">
        <f t="shared" si="301"/>
        <v/>
      </c>
      <c r="X241" s="106" t="str">
        <f t="shared" si="309"/>
        <v/>
      </c>
      <c r="Y241" s="106" t="str">
        <f t="shared" si="310"/>
        <v/>
      </c>
      <c r="Z241" s="106" t="str">
        <f t="shared" si="311"/>
        <v/>
      </c>
      <c r="AA241" s="106" t="str">
        <f t="shared" si="312"/>
        <v/>
      </c>
      <c r="AB241" s="106" t="str">
        <f t="shared" si="313"/>
        <v/>
      </c>
      <c r="AC241" s="106" t="str">
        <f t="shared" si="314"/>
        <v/>
      </c>
      <c r="AD241" s="106" t="str">
        <f t="shared" si="315"/>
        <v/>
      </c>
      <c r="AE241" s="106" t="str">
        <f t="shared" si="316"/>
        <v/>
      </c>
      <c r="AF241" s="106" t="str">
        <f t="shared" si="317"/>
        <v/>
      </c>
      <c r="AG241" s="106" t="str">
        <f t="shared" si="318"/>
        <v/>
      </c>
      <c r="AH241" s="106" t="str">
        <f t="shared" si="319"/>
        <v/>
      </c>
      <c r="AI241" s="106" t="str">
        <f t="shared" si="320"/>
        <v/>
      </c>
      <c r="AJ241" s="106" t="str">
        <f t="shared" si="321"/>
        <v/>
      </c>
      <c r="AK241" s="106" t="str">
        <f t="shared" si="322"/>
        <v/>
      </c>
      <c r="AL241" s="106" t="str">
        <f t="shared" si="323"/>
        <v/>
      </c>
      <c r="AM241" s="106" t="str">
        <f t="shared" si="324"/>
        <v/>
      </c>
      <c r="AN241" s="106" t="str">
        <f t="shared" si="325"/>
        <v/>
      </c>
      <c r="AO241" s="106" t="str">
        <f t="shared" si="326"/>
        <v/>
      </c>
      <c r="AP241" s="106" t="str">
        <f t="shared" si="327"/>
        <v/>
      </c>
      <c r="AQ241" s="106" t="str">
        <f t="shared" si="328"/>
        <v/>
      </c>
      <c r="AR241" s="106" t="str">
        <f t="shared" si="329"/>
        <v/>
      </c>
      <c r="AS241" s="106" t="str">
        <f t="shared" si="330"/>
        <v/>
      </c>
      <c r="AT241" s="106" t="str">
        <f t="shared" si="331"/>
        <v/>
      </c>
      <c r="AU241" s="106" t="str">
        <f t="shared" si="332"/>
        <v/>
      </c>
      <c r="AV241" s="106" t="str">
        <f t="shared" si="333"/>
        <v/>
      </c>
      <c r="AW241" s="106" t="str">
        <f t="shared" si="334"/>
        <v/>
      </c>
      <c r="AX241" s="106" t="str">
        <f t="shared" si="335"/>
        <v/>
      </c>
      <c r="AY241" s="106" t="str">
        <f t="shared" si="336"/>
        <v/>
      </c>
      <c r="AZ241" s="106" t="str">
        <f t="shared" si="337"/>
        <v/>
      </c>
      <c r="BA241" s="106" t="str">
        <f t="shared" si="338"/>
        <v/>
      </c>
      <c r="BB241" s="106" t="str">
        <f t="shared" si="339"/>
        <v/>
      </c>
      <c r="BC241" s="106" t="str">
        <f t="shared" si="340"/>
        <v/>
      </c>
      <c r="BD241" s="180" t="str">
        <f>IF(OR(P241="",BA241=""),"",IF(BB241="",MAX($BA$4:$BA$503)-BA241+1-COUNTIF($BA$4:BA241,BA241)/1000,INDEX($BD$4:$BD$503,BC241,1)-COUNTIF($BA$4:BA241,BA241)/1000000))</f>
        <v/>
      </c>
      <c r="BE241" s="181" t="str">
        <f t="shared" si="341"/>
        <v/>
      </c>
      <c r="BF241" s="181" t="str">
        <f>IFERROR(IF(BB241="",BD241-BE241*100,INDEX($BF$4:$BF$503,BC241,1)-COUNTIF($BA$4:BA241,BA241)/1000000),"")</f>
        <v/>
      </c>
      <c r="BG241" s="179" t="str">
        <f t="shared" si="342"/>
        <v/>
      </c>
      <c r="BI241" s="120" t="str">
        <f t="shared" si="348"/>
        <v/>
      </c>
      <c r="BJ241" s="121" t="str">
        <f t="shared" si="349"/>
        <v/>
      </c>
      <c r="BK241" s="122" t="str">
        <f t="shared" si="350"/>
        <v/>
      </c>
      <c r="BL241" s="122" t="str">
        <f t="shared" si="351"/>
        <v/>
      </c>
      <c r="BM241" s="122" t="str">
        <f t="shared" si="352"/>
        <v/>
      </c>
      <c r="BN241" s="122" t="str">
        <f t="shared" si="353"/>
        <v/>
      </c>
      <c r="BO241" s="122" t="str">
        <f t="shared" si="354"/>
        <v/>
      </c>
      <c r="BP241" s="123" t="str">
        <f t="shared" si="355"/>
        <v/>
      </c>
      <c r="BQ241" s="122" t="str">
        <f t="shared" si="356"/>
        <v/>
      </c>
      <c r="BR241" s="123" t="str">
        <f t="shared" si="357"/>
        <v/>
      </c>
      <c r="BS241" s="123" t="str">
        <f t="shared" si="358"/>
        <v/>
      </c>
      <c r="BU241" s="198" t="str">
        <f t="shared" si="343"/>
        <v>xxx</v>
      </c>
      <c r="BV241" s="193"/>
      <c r="BW241" s="193"/>
      <c r="BX241" s="193"/>
      <c r="BY241" s="193"/>
      <c r="BZ241" s="193"/>
      <c r="CA241" s="193"/>
      <c r="CB241" s="193"/>
      <c r="CC241" s="194"/>
      <c r="CD241" s="194"/>
      <c r="CE241" s="193"/>
      <c r="CF241" s="201">
        <f>IFERROR(IF(ISNUMBER(BV241), IF(ISNUMBER(MATCH(BV241,$BV$4:BV240,0)),INDEX($CF$4:CF240, MATCH(BV241,$BV$4:BV240,0),1),IF(AND(BR241="",INDEX($BR$4:$BR$503,BV241,1)=""),
IF(INDEX($BL$4:$BL$503,BV241,1)="",0,IFERROR(IF(INDEX($BR$4:$BR$503,BW241,1)="es",COUNTIF($BV$4:$BV$503,BW241),0),0)+IF(ISNUMBER(BV241),SUMIFS($CH$4:$CH$503,$BV$4:$BV$503,"&lt;&gt;"&amp;BV241,$BW$4:$BW$503,BV241),0)),0)),0),0)</f>
        <v>0</v>
      </c>
      <c r="CG241" s="193"/>
      <c r="CH241" s="193"/>
      <c r="CI241" s="193"/>
      <c r="CJ241" s="193"/>
      <c r="CK241" s="201">
        <f t="shared" si="302"/>
        <v>1</v>
      </c>
      <c r="CL241" s="193"/>
      <c r="CM241" s="193"/>
      <c r="CN241" s="193"/>
      <c r="CO241" s="193"/>
      <c r="CP241" s="193"/>
      <c r="CQ241" s="193"/>
      <c r="CR241" s="193"/>
      <c r="CT241" s="193"/>
      <c r="CU241" s="193"/>
      <c r="CV241" s="193"/>
      <c r="CW241" s="208"/>
      <c r="CX241" s="208"/>
      <c r="CY241" s="208"/>
      <c r="CZ241" s="208"/>
      <c r="DA241" s="193"/>
      <c r="DC241" s="133" t="str">
        <f>IF(MAX($DC$3:DC240)&lt;$I$2,MAX($DC$3:DC240)+1,"")</f>
        <v/>
      </c>
      <c r="DD241" s="131" t="str">
        <f t="shared" si="344"/>
        <v/>
      </c>
      <c r="DE241" s="131" t="str">
        <f t="shared" si="345"/>
        <v/>
      </c>
      <c r="DF241" s="134" t="str">
        <f t="shared" si="346"/>
        <v/>
      </c>
      <c r="DG241" s="132" t="str">
        <f t="shared" si="347"/>
        <v/>
      </c>
      <c r="DL241" s="107" t="str">
        <f>IF(DM241&lt;&gt;"",MAX($DL$3:DL240)+1,"")</f>
        <v/>
      </c>
      <c r="DM241" s="107" t="str">
        <f>IF(OR(INDEX(Photos!$B$3:$B$502,ROW(DM241)-ROW($DM$3),1)="", ISNUMBER(MATCH(INDEX(Photos!$B$3:$B$502,ROW(DM241)-ROW($DM$3),1),$BJ$4:$BJ$503,0))),"",INDEX(Photos!$B$3:$B$502,ROW(DM241)-ROW($DM$3),1) )</f>
        <v/>
      </c>
      <c r="DN241" s="107" t="str">
        <f t="shared" si="300"/>
        <v/>
      </c>
      <c r="DS241" s="112"/>
      <c r="DT241" s="112"/>
      <c r="DU241" s="111"/>
      <c r="DV241" s="111"/>
      <c r="DW241" s="145"/>
      <c r="DX241" s="111"/>
      <c r="DY241" s="111"/>
      <c r="DZ241" s="111"/>
      <c r="EA241" s="111"/>
      <c r="EB241" s="111"/>
    </row>
    <row r="242" spans="1:132" x14ac:dyDescent="0.25">
      <c r="B242" s="117" t="str">
        <f>IF(P242&lt;&gt;"",MAX(B$3:$B241)+1,"")</f>
        <v/>
      </c>
      <c r="C242" s="141" t="str">
        <f>IF(D242&lt;&gt;"",MAX(C$3:$C241)+1,"")</f>
        <v/>
      </c>
      <c r="D242" s="115" t="str">
        <f>IF(LEN(Q242)&gt;1,IF(ISNUMBER(MATCH(Q242&amp;" ─ "&amp;P242, $D$2:D241,0)),"",P242&amp;" ─ "&amp;Q242),"")</f>
        <v/>
      </c>
      <c r="E242" s="117" t="str">
        <f>IF(F242&lt;&gt;"",MAX($E$3:E241)+1,"")</f>
        <v/>
      </c>
      <c r="F242" s="116" t="str">
        <f>IF(LEN(T242)&gt;1,IF(ISNUMBER(MATCH(T242&amp;" ─ "&amp;P242, $F$2:F241,0)),"",P242&amp;" ─ "&amp;T242),"")</f>
        <v/>
      </c>
      <c r="G242" s="93">
        <v>239</v>
      </c>
      <c r="H242" s="118" t="str">
        <f t="shared" si="359"/>
        <v/>
      </c>
      <c r="I242" s="119" t="str">
        <f>IF(ISNUMBER(SEARCH("─",H242,1)),MAX($I$3:I241)+1,"")</f>
        <v/>
      </c>
      <c r="M242" s="192" t="str">
        <f t="shared" si="303"/>
        <v/>
      </c>
      <c r="N242" s="142" t="str">
        <f t="shared" si="304"/>
        <v/>
      </c>
      <c r="O242" s="102" t="str">
        <f>IF(P242="","",MAX($O$3:O241)+1)</f>
        <v/>
      </c>
      <c r="P242" s="103" t="str">
        <f>IF(LEN(INDEX(Dashboard!B$6:B$505,ROW(P242)-ROW(P$3),1))&lt;=1,"",TRIM(INDEX(Dashboard!B$6:B$505,ROW(P242)-ROW(P$3),1)))</f>
        <v/>
      </c>
      <c r="Q242" s="104" t="str">
        <f t="shared" si="305"/>
        <v/>
      </c>
      <c r="R242" s="104" t="str">
        <f>IF(LEN(INDEX(Dashboard!D$6:D$505,ROW(R242)-ROW(R$3),1))&lt;=1,"",INDEX(Dashboard!D$6:D$505,ROW(R242)-ROW(R$3),1))</f>
        <v/>
      </c>
      <c r="S242" s="104" t="str">
        <f>IF(LEN(INDEX(Dashboard!E$6:E$505,ROW(S242)-ROW(S$3),1))&lt;=1,"",INDEX(Dashboard!E$6:E$505,ROW(S242)-ROW(S$3),1))</f>
        <v/>
      </c>
      <c r="T242" s="104" t="str">
        <f t="shared" si="306"/>
        <v/>
      </c>
      <c r="U242" s="104" t="str">
        <f t="shared" si="307"/>
        <v/>
      </c>
      <c r="V242" s="104" t="str">
        <f t="shared" si="308"/>
        <v/>
      </c>
      <c r="W242" s="106" t="str">
        <f t="shared" si="301"/>
        <v/>
      </c>
      <c r="X242" s="106" t="str">
        <f t="shared" si="309"/>
        <v/>
      </c>
      <c r="Y242" s="106" t="str">
        <f t="shared" si="310"/>
        <v/>
      </c>
      <c r="Z242" s="106" t="str">
        <f t="shared" si="311"/>
        <v/>
      </c>
      <c r="AA242" s="106" t="str">
        <f t="shared" si="312"/>
        <v/>
      </c>
      <c r="AB242" s="106" t="str">
        <f t="shared" si="313"/>
        <v/>
      </c>
      <c r="AC242" s="106" t="str">
        <f t="shared" si="314"/>
        <v/>
      </c>
      <c r="AD242" s="106" t="str">
        <f t="shared" si="315"/>
        <v/>
      </c>
      <c r="AE242" s="106" t="str">
        <f t="shared" si="316"/>
        <v/>
      </c>
      <c r="AF242" s="106" t="str">
        <f t="shared" si="317"/>
        <v/>
      </c>
      <c r="AG242" s="106" t="str">
        <f t="shared" si="318"/>
        <v/>
      </c>
      <c r="AH242" s="106" t="str">
        <f t="shared" si="319"/>
        <v/>
      </c>
      <c r="AI242" s="106" t="str">
        <f t="shared" si="320"/>
        <v/>
      </c>
      <c r="AJ242" s="106" t="str">
        <f t="shared" si="321"/>
        <v/>
      </c>
      <c r="AK242" s="106" t="str">
        <f t="shared" si="322"/>
        <v/>
      </c>
      <c r="AL242" s="106" t="str">
        <f t="shared" si="323"/>
        <v/>
      </c>
      <c r="AM242" s="106" t="str">
        <f t="shared" si="324"/>
        <v/>
      </c>
      <c r="AN242" s="106" t="str">
        <f t="shared" si="325"/>
        <v/>
      </c>
      <c r="AO242" s="106" t="str">
        <f t="shared" si="326"/>
        <v/>
      </c>
      <c r="AP242" s="106" t="str">
        <f t="shared" si="327"/>
        <v/>
      </c>
      <c r="AQ242" s="106" t="str">
        <f t="shared" si="328"/>
        <v/>
      </c>
      <c r="AR242" s="106" t="str">
        <f t="shared" si="329"/>
        <v/>
      </c>
      <c r="AS242" s="106" t="str">
        <f t="shared" si="330"/>
        <v/>
      </c>
      <c r="AT242" s="106" t="str">
        <f t="shared" si="331"/>
        <v/>
      </c>
      <c r="AU242" s="106" t="str">
        <f t="shared" si="332"/>
        <v/>
      </c>
      <c r="AV242" s="106" t="str">
        <f t="shared" si="333"/>
        <v/>
      </c>
      <c r="AW242" s="106" t="str">
        <f t="shared" si="334"/>
        <v/>
      </c>
      <c r="AX242" s="106" t="str">
        <f t="shared" si="335"/>
        <v/>
      </c>
      <c r="AY242" s="106" t="str">
        <f t="shared" si="336"/>
        <v/>
      </c>
      <c r="AZ242" s="106" t="str">
        <f t="shared" si="337"/>
        <v/>
      </c>
      <c r="BA242" s="106" t="str">
        <f t="shared" si="338"/>
        <v/>
      </c>
      <c r="BB242" s="106" t="str">
        <f t="shared" si="339"/>
        <v/>
      </c>
      <c r="BC242" s="106" t="str">
        <f t="shared" si="340"/>
        <v/>
      </c>
      <c r="BD242" s="180" t="str">
        <f>IF(OR(P242="",BA242=""),"",IF(BB242="",MAX($BA$4:$BA$503)-BA242+1-COUNTIF($BA$4:BA242,BA242)/1000,INDEX($BD$4:$BD$503,BC242,1)-COUNTIF($BA$4:BA242,BA242)/1000000))</f>
        <v/>
      </c>
      <c r="BE242" s="181" t="str">
        <f t="shared" si="341"/>
        <v/>
      </c>
      <c r="BF242" s="181" t="str">
        <f>IFERROR(IF(BB242="",BD242-BE242*100,INDEX($BF$4:$BF$503,BC242,1)-COUNTIF($BA$4:BA242,BA242)/1000000),"")</f>
        <v/>
      </c>
      <c r="BG242" s="179" t="str">
        <f t="shared" si="342"/>
        <v/>
      </c>
      <c r="BI242" s="120" t="str">
        <f t="shared" si="348"/>
        <v/>
      </c>
      <c r="BJ242" s="121" t="str">
        <f t="shared" si="349"/>
        <v/>
      </c>
      <c r="BK242" s="122" t="str">
        <f t="shared" si="350"/>
        <v/>
      </c>
      <c r="BL242" s="122" t="str">
        <f t="shared" si="351"/>
        <v/>
      </c>
      <c r="BM242" s="122" t="str">
        <f t="shared" si="352"/>
        <v/>
      </c>
      <c r="BN242" s="122" t="str">
        <f t="shared" si="353"/>
        <v/>
      </c>
      <c r="BO242" s="122" t="str">
        <f t="shared" si="354"/>
        <v/>
      </c>
      <c r="BP242" s="123" t="str">
        <f t="shared" si="355"/>
        <v/>
      </c>
      <c r="BQ242" s="122" t="str">
        <f t="shared" si="356"/>
        <v/>
      </c>
      <c r="BR242" s="123" t="str">
        <f t="shared" si="357"/>
        <v/>
      </c>
      <c r="BS242" s="123" t="str">
        <f t="shared" si="358"/>
        <v/>
      </c>
      <c r="BU242" s="198" t="str">
        <f t="shared" si="343"/>
        <v>xxx</v>
      </c>
      <c r="BV242" s="193"/>
      <c r="BW242" s="193"/>
      <c r="BX242" s="193"/>
      <c r="BY242" s="193"/>
      <c r="BZ242" s="193"/>
      <c r="CA242" s="193"/>
      <c r="CB242" s="193"/>
      <c r="CC242" s="194"/>
      <c r="CD242" s="194"/>
      <c r="CE242" s="193"/>
      <c r="CF242" s="201">
        <f>IFERROR(IF(ISNUMBER(BV242), IF(ISNUMBER(MATCH(BV242,$BV$4:BV241,0)),INDEX($CF$4:CF241, MATCH(BV242,$BV$4:BV241,0),1),IF(AND(BR242="",INDEX($BR$4:$BR$503,BV242,1)=""),
IF(INDEX($BL$4:$BL$503,BV242,1)="",0,IFERROR(IF(INDEX($BR$4:$BR$503,BW242,1)="es",COUNTIF($BV$4:$BV$503,BW242),0),0)+IF(ISNUMBER(BV242),SUMIFS($CH$4:$CH$503,$BV$4:$BV$503,"&lt;&gt;"&amp;BV242,$BW$4:$BW$503,BV242),0)),0)),0),0)</f>
        <v>0</v>
      </c>
      <c r="CG242" s="193"/>
      <c r="CH242" s="193"/>
      <c r="CI242" s="193"/>
      <c r="CJ242" s="193"/>
      <c r="CK242" s="201">
        <f t="shared" si="302"/>
        <v>1</v>
      </c>
      <c r="CL242" s="193"/>
      <c r="CM242" s="193"/>
      <c r="CN242" s="193"/>
      <c r="CO242" s="193"/>
      <c r="CP242" s="193"/>
      <c r="CQ242" s="193"/>
      <c r="CR242" s="193"/>
      <c r="CT242" s="193"/>
      <c r="CU242" s="193"/>
      <c r="CV242" s="193"/>
      <c r="CW242" s="208"/>
      <c r="CX242" s="208"/>
      <c r="CY242" s="208"/>
      <c r="CZ242" s="208"/>
      <c r="DA242" s="193"/>
      <c r="DC242" s="133" t="str">
        <f>IF(MAX($DC$3:DC241)&lt;$I$2,MAX($DC$3:DC241)+1,"")</f>
        <v/>
      </c>
      <c r="DD242" s="131" t="str">
        <f t="shared" si="344"/>
        <v/>
      </c>
      <c r="DE242" s="131" t="str">
        <f t="shared" si="345"/>
        <v/>
      </c>
      <c r="DF242" s="134" t="str">
        <f t="shared" si="346"/>
        <v/>
      </c>
      <c r="DG242" s="132" t="str">
        <f t="shared" si="347"/>
        <v/>
      </c>
      <c r="DL242" s="107" t="str">
        <f>IF(DM242&lt;&gt;"",MAX($DL$3:DL241)+1,"")</f>
        <v/>
      </c>
      <c r="DM242" s="107" t="str">
        <f>IF(OR(INDEX(Photos!$B$3:$B$502,ROW(DM242)-ROW($DM$3),1)="", ISNUMBER(MATCH(INDEX(Photos!$B$3:$B$502,ROW(DM242)-ROW($DM$3),1),$BJ$4:$BJ$503,0))),"",INDEX(Photos!$B$3:$B$502,ROW(DM242)-ROW($DM$3),1) )</f>
        <v/>
      </c>
      <c r="DN242" s="107" t="str">
        <f t="shared" si="300"/>
        <v/>
      </c>
      <c r="DS242" s="112"/>
      <c r="DT242" s="112"/>
      <c r="DU242" s="111"/>
      <c r="DV242" s="111"/>
      <c r="DW242" s="145"/>
      <c r="DX242" s="111"/>
      <c r="DY242" s="111"/>
      <c r="DZ242" s="111"/>
      <c r="EA242" s="111"/>
      <c r="EB242" s="111"/>
    </row>
    <row r="243" spans="1:132" x14ac:dyDescent="0.25">
      <c r="B243" s="117" t="str">
        <f>IF(P243&lt;&gt;"",MAX(B$3:$B242)+1,"")</f>
        <v/>
      </c>
      <c r="C243" s="141" t="str">
        <f>IF(D243&lt;&gt;"",MAX(C$3:$C242)+1,"")</f>
        <v/>
      </c>
      <c r="D243" s="115" t="str">
        <f>IF(LEN(Q243)&gt;1,IF(ISNUMBER(MATCH(Q243&amp;" ─ "&amp;P243, $D$2:D242,0)),"",P243&amp;" ─ "&amp;Q243),"")</f>
        <v/>
      </c>
      <c r="E243" s="117" t="str">
        <f>IF(F243&lt;&gt;"",MAX($E$3:E242)+1,"")</f>
        <v/>
      </c>
      <c r="F243" s="116" t="str">
        <f>IF(LEN(T243)&gt;1,IF(ISNUMBER(MATCH(T243&amp;" ─ "&amp;P243, $F$2:F242,0)),"",P243&amp;" ─ "&amp;T243),"")</f>
        <v/>
      </c>
      <c r="G243" s="93">
        <v>240</v>
      </c>
      <c r="H243" s="118" t="str">
        <f t="shared" si="359"/>
        <v/>
      </c>
      <c r="I243" s="119" t="str">
        <f>IF(ISNUMBER(SEARCH("─",H243,1)),MAX($I$3:I242)+1,"")</f>
        <v/>
      </c>
      <c r="M243" s="192" t="str">
        <f t="shared" si="303"/>
        <v/>
      </c>
      <c r="N243" s="142" t="str">
        <f t="shared" si="304"/>
        <v/>
      </c>
      <c r="O243" s="102" t="str">
        <f>IF(P243="","",MAX($O$3:O242)+1)</f>
        <v/>
      </c>
      <c r="P243" s="103" t="str">
        <f>IF(LEN(INDEX(Dashboard!B$6:B$505,ROW(P243)-ROW(P$3),1))&lt;=1,"",TRIM(INDEX(Dashboard!B$6:B$505,ROW(P243)-ROW(P$3),1)))</f>
        <v/>
      </c>
      <c r="Q243" s="104" t="str">
        <f t="shared" si="305"/>
        <v/>
      </c>
      <c r="R243" s="104" t="str">
        <f>IF(LEN(INDEX(Dashboard!D$6:D$505,ROW(R243)-ROW(R$3),1))&lt;=1,"",INDEX(Dashboard!D$6:D$505,ROW(R243)-ROW(R$3),1))</f>
        <v/>
      </c>
      <c r="S243" s="104" t="str">
        <f>IF(LEN(INDEX(Dashboard!E$6:E$505,ROW(S243)-ROW(S$3),1))&lt;=1,"",INDEX(Dashboard!E$6:E$505,ROW(S243)-ROW(S$3),1))</f>
        <v/>
      </c>
      <c r="T243" s="104" t="str">
        <f t="shared" si="306"/>
        <v/>
      </c>
      <c r="U243" s="104" t="str">
        <f t="shared" si="307"/>
        <v/>
      </c>
      <c r="V243" s="104" t="str">
        <f t="shared" si="308"/>
        <v/>
      </c>
      <c r="W243" s="106" t="str">
        <f t="shared" si="301"/>
        <v/>
      </c>
      <c r="X243" s="106" t="str">
        <f t="shared" si="309"/>
        <v/>
      </c>
      <c r="Y243" s="106" t="str">
        <f t="shared" si="310"/>
        <v/>
      </c>
      <c r="Z243" s="106" t="str">
        <f t="shared" si="311"/>
        <v/>
      </c>
      <c r="AA243" s="106" t="str">
        <f t="shared" si="312"/>
        <v/>
      </c>
      <c r="AB243" s="106" t="str">
        <f t="shared" si="313"/>
        <v/>
      </c>
      <c r="AC243" s="106" t="str">
        <f t="shared" si="314"/>
        <v/>
      </c>
      <c r="AD243" s="106" t="str">
        <f t="shared" si="315"/>
        <v/>
      </c>
      <c r="AE243" s="106" t="str">
        <f t="shared" si="316"/>
        <v/>
      </c>
      <c r="AF243" s="106" t="str">
        <f t="shared" si="317"/>
        <v/>
      </c>
      <c r="AG243" s="106" t="str">
        <f t="shared" si="318"/>
        <v/>
      </c>
      <c r="AH243" s="106" t="str">
        <f t="shared" si="319"/>
        <v/>
      </c>
      <c r="AI243" s="106" t="str">
        <f t="shared" si="320"/>
        <v/>
      </c>
      <c r="AJ243" s="106" t="str">
        <f t="shared" si="321"/>
        <v/>
      </c>
      <c r="AK243" s="106" t="str">
        <f t="shared" si="322"/>
        <v/>
      </c>
      <c r="AL243" s="106" t="str">
        <f t="shared" si="323"/>
        <v/>
      </c>
      <c r="AM243" s="106" t="str">
        <f t="shared" si="324"/>
        <v/>
      </c>
      <c r="AN243" s="106" t="str">
        <f t="shared" si="325"/>
        <v/>
      </c>
      <c r="AO243" s="106" t="str">
        <f t="shared" si="326"/>
        <v/>
      </c>
      <c r="AP243" s="106" t="str">
        <f t="shared" si="327"/>
        <v/>
      </c>
      <c r="AQ243" s="106" t="str">
        <f t="shared" si="328"/>
        <v/>
      </c>
      <c r="AR243" s="106" t="str">
        <f t="shared" si="329"/>
        <v/>
      </c>
      <c r="AS243" s="106" t="str">
        <f t="shared" si="330"/>
        <v/>
      </c>
      <c r="AT243" s="106" t="str">
        <f t="shared" si="331"/>
        <v/>
      </c>
      <c r="AU243" s="106" t="str">
        <f t="shared" si="332"/>
        <v/>
      </c>
      <c r="AV243" s="106" t="str">
        <f t="shared" si="333"/>
        <v/>
      </c>
      <c r="AW243" s="106" t="str">
        <f t="shared" si="334"/>
        <v/>
      </c>
      <c r="AX243" s="106" t="str">
        <f t="shared" si="335"/>
        <v/>
      </c>
      <c r="AY243" s="106" t="str">
        <f t="shared" si="336"/>
        <v/>
      </c>
      <c r="AZ243" s="106" t="str">
        <f t="shared" si="337"/>
        <v/>
      </c>
      <c r="BA243" s="106" t="str">
        <f t="shared" si="338"/>
        <v/>
      </c>
      <c r="BB243" s="106" t="str">
        <f t="shared" si="339"/>
        <v/>
      </c>
      <c r="BC243" s="106" t="str">
        <f t="shared" si="340"/>
        <v/>
      </c>
      <c r="BD243" s="180" t="str">
        <f>IF(OR(P243="",BA243=""),"",IF(BB243="",MAX($BA$4:$BA$503)-BA243+1-COUNTIF($BA$4:BA243,BA243)/1000,INDEX($BD$4:$BD$503,BC243,1)-COUNTIF($BA$4:BA243,BA243)/1000000))</f>
        <v/>
      </c>
      <c r="BE243" s="181" t="str">
        <f t="shared" si="341"/>
        <v/>
      </c>
      <c r="BF243" s="181" t="str">
        <f>IFERROR(IF(BB243="",BD243-BE243*100,INDEX($BF$4:$BF$503,BC243,1)-COUNTIF($BA$4:BA243,BA243)/1000000),"")</f>
        <v/>
      </c>
      <c r="BG243" s="179" t="str">
        <f t="shared" si="342"/>
        <v/>
      </c>
      <c r="BI243" s="120" t="str">
        <f t="shared" si="348"/>
        <v/>
      </c>
      <c r="BJ243" s="121" t="str">
        <f t="shared" si="349"/>
        <v/>
      </c>
      <c r="BK243" s="122" t="str">
        <f t="shared" si="350"/>
        <v/>
      </c>
      <c r="BL243" s="122" t="str">
        <f t="shared" si="351"/>
        <v/>
      </c>
      <c r="BM243" s="122" t="str">
        <f t="shared" si="352"/>
        <v/>
      </c>
      <c r="BN243" s="122" t="str">
        <f t="shared" si="353"/>
        <v/>
      </c>
      <c r="BO243" s="122" t="str">
        <f t="shared" si="354"/>
        <v/>
      </c>
      <c r="BP243" s="123" t="str">
        <f t="shared" si="355"/>
        <v/>
      </c>
      <c r="BQ243" s="122" t="str">
        <f t="shared" si="356"/>
        <v/>
      </c>
      <c r="BR243" s="123" t="str">
        <f t="shared" si="357"/>
        <v/>
      </c>
      <c r="BS243" s="123" t="str">
        <f t="shared" si="358"/>
        <v/>
      </c>
      <c r="BU243" s="198" t="str">
        <f t="shared" si="343"/>
        <v>xxx</v>
      </c>
      <c r="BV243" s="193"/>
      <c r="BW243" s="193"/>
      <c r="BX243" s="193"/>
      <c r="BY243" s="193"/>
      <c r="BZ243" s="193"/>
      <c r="CA243" s="193"/>
      <c r="CB243" s="193"/>
      <c r="CC243" s="194"/>
      <c r="CD243" s="194"/>
      <c r="CE243" s="193"/>
      <c r="CF243" s="201">
        <f>IFERROR(IF(ISNUMBER(BV243), IF(ISNUMBER(MATCH(BV243,$BV$4:BV242,0)),INDEX($CF$4:CF242, MATCH(BV243,$BV$4:BV242,0),1),IF(AND(BR243="",INDEX($BR$4:$BR$503,BV243,1)=""),
IF(INDEX($BL$4:$BL$503,BV243,1)="",0,IFERROR(IF(INDEX($BR$4:$BR$503,BW243,1)="es",COUNTIF($BV$4:$BV$503,BW243),0),0)+IF(ISNUMBER(BV243),SUMIFS($CH$4:$CH$503,$BV$4:$BV$503,"&lt;&gt;"&amp;BV243,$BW$4:$BW$503,BV243),0)),0)),0),0)</f>
        <v>0</v>
      </c>
      <c r="CG243" s="193"/>
      <c r="CH243" s="193"/>
      <c r="CI243" s="193"/>
      <c r="CJ243" s="193"/>
      <c r="CK243" s="201">
        <f t="shared" si="302"/>
        <v>1</v>
      </c>
      <c r="CL243" s="193"/>
      <c r="CM243" s="193"/>
      <c r="CN243" s="193"/>
      <c r="CO243" s="193"/>
      <c r="CP243" s="193"/>
      <c r="CQ243" s="193"/>
      <c r="CR243" s="193"/>
      <c r="CT243" s="193"/>
      <c r="CU243" s="193"/>
      <c r="CV243" s="193"/>
      <c r="CW243" s="208"/>
      <c r="CX243" s="208"/>
      <c r="CY243" s="208"/>
      <c r="CZ243" s="208"/>
      <c r="DA243" s="193"/>
      <c r="DC243" s="133" t="str">
        <f>IF(MAX($DC$3:DC242)&lt;$I$2,MAX($DC$3:DC242)+1,"")</f>
        <v/>
      </c>
      <c r="DD243" s="131" t="str">
        <f t="shared" si="344"/>
        <v/>
      </c>
      <c r="DE243" s="131" t="str">
        <f t="shared" si="345"/>
        <v/>
      </c>
      <c r="DF243" s="134" t="str">
        <f t="shared" si="346"/>
        <v/>
      </c>
      <c r="DG243" s="132" t="str">
        <f t="shared" si="347"/>
        <v/>
      </c>
      <c r="DL243" s="107" t="str">
        <f>IF(DM243&lt;&gt;"",MAX($DL$3:DL242)+1,"")</f>
        <v/>
      </c>
      <c r="DM243" s="107" t="str">
        <f>IF(OR(INDEX(Photos!$B$3:$B$502,ROW(DM243)-ROW($DM$3),1)="", ISNUMBER(MATCH(INDEX(Photos!$B$3:$B$502,ROW(DM243)-ROW($DM$3),1),$BJ$4:$BJ$503,0))),"",INDEX(Photos!$B$3:$B$502,ROW(DM243)-ROW($DM$3),1) )</f>
        <v/>
      </c>
      <c r="DN243" s="107" t="str">
        <f t="shared" si="300"/>
        <v/>
      </c>
      <c r="DS243" s="112"/>
      <c r="DT243" s="112"/>
      <c r="DU243" s="111"/>
      <c r="DV243" s="111"/>
      <c r="DW243" s="145"/>
      <c r="DX243" s="111"/>
      <c r="DY243" s="111"/>
      <c r="DZ243" s="111"/>
      <c r="EA243" s="111"/>
      <c r="EB243" s="111"/>
    </row>
    <row r="244" spans="1:132" x14ac:dyDescent="0.25">
      <c r="B244" s="117" t="str">
        <f>IF(P244&lt;&gt;"",MAX(B$3:$B243)+1,"")</f>
        <v/>
      </c>
      <c r="C244" s="141" t="str">
        <f>IF(D244&lt;&gt;"",MAX(C$3:$C243)+1,"")</f>
        <v/>
      </c>
      <c r="D244" s="115" t="str">
        <f>IF(LEN(Q244)&gt;1,IF(ISNUMBER(MATCH(Q244&amp;" ─ "&amp;P244, $D$2:D243,0)),"",P244&amp;" ─ "&amp;Q244),"")</f>
        <v/>
      </c>
      <c r="E244" s="117" t="str">
        <f>IF(F244&lt;&gt;"",MAX($E$3:E243)+1,"")</f>
        <v/>
      </c>
      <c r="F244" s="116" t="str">
        <f>IF(LEN(T244)&gt;1,IF(ISNUMBER(MATCH(T244&amp;" ─ "&amp;P244, $F$2:F243,0)),"",P244&amp;" ─ "&amp;T244),"")</f>
        <v/>
      </c>
      <c r="G244" s="93">
        <v>241</v>
      </c>
      <c r="H244" s="118" t="str">
        <f t="shared" si="359"/>
        <v/>
      </c>
      <c r="I244" s="119" t="str">
        <f>IF(ISNUMBER(SEARCH("─",H244,1)),MAX($I$3:I243)+1,"")</f>
        <v/>
      </c>
      <c r="M244" s="192" t="str">
        <f t="shared" si="303"/>
        <v/>
      </c>
      <c r="N244" s="142" t="str">
        <f t="shared" si="304"/>
        <v/>
      </c>
      <c r="O244" s="102" t="str">
        <f>IF(P244="","",MAX($O$3:O243)+1)</f>
        <v/>
      </c>
      <c r="P244" s="103" t="str">
        <f>IF(LEN(INDEX(Dashboard!B$6:B$505,ROW(P244)-ROW(P$3),1))&lt;=1,"",TRIM(INDEX(Dashboard!B$6:B$505,ROW(P244)-ROW(P$3),1)))</f>
        <v/>
      </c>
      <c r="Q244" s="104" t="str">
        <f t="shared" si="305"/>
        <v/>
      </c>
      <c r="R244" s="104" t="str">
        <f>IF(LEN(INDEX(Dashboard!D$6:D$505,ROW(R244)-ROW(R$3),1))&lt;=1,"",INDEX(Dashboard!D$6:D$505,ROW(R244)-ROW(R$3),1))</f>
        <v/>
      </c>
      <c r="S244" s="104" t="str">
        <f>IF(LEN(INDEX(Dashboard!E$6:E$505,ROW(S244)-ROW(S$3),1))&lt;=1,"",INDEX(Dashboard!E$6:E$505,ROW(S244)-ROW(S$3),1))</f>
        <v/>
      </c>
      <c r="T244" s="104" t="str">
        <f t="shared" si="306"/>
        <v/>
      </c>
      <c r="U244" s="104" t="str">
        <f t="shared" si="307"/>
        <v/>
      </c>
      <c r="V244" s="104" t="str">
        <f t="shared" si="308"/>
        <v/>
      </c>
      <c r="W244" s="106" t="str">
        <f t="shared" si="301"/>
        <v/>
      </c>
      <c r="X244" s="106" t="str">
        <f t="shared" si="309"/>
        <v/>
      </c>
      <c r="Y244" s="106" t="str">
        <f t="shared" si="310"/>
        <v/>
      </c>
      <c r="Z244" s="106" t="str">
        <f t="shared" si="311"/>
        <v/>
      </c>
      <c r="AA244" s="106" t="str">
        <f t="shared" si="312"/>
        <v/>
      </c>
      <c r="AB244" s="106" t="str">
        <f t="shared" si="313"/>
        <v/>
      </c>
      <c r="AC244" s="106" t="str">
        <f t="shared" si="314"/>
        <v/>
      </c>
      <c r="AD244" s="106" t="str">
        <f t="shared" si="315"/>
        <v/>
      </c>
      <c r="AE244" s="106" t="str">
        <f t="shared" si="316"/>
        <v/>
      </c>
      <c r="AF244" s="106" t="str">
        <f t="shared" si="317"/>
        <v/>
      </c>
      <c r="AG244" s="106" t="str">
        <f t="shared" si="318"/>
        <v/>
      </c>
      <c r="AH244" s="106" t="str">
        <f t="shared" si="319"/>
        <v/>
      </c>
      <c r="AI244" s="106" t="str">
        <f t="shared" si="320"/>
        <v/>
      </c>
      <c r="AJ244" s="106" t="str">
        <f t="shared" si="321"/>
        <v/>
      </c>
      <c r="AK244" s="106" t="str">
        <f t="shared" si="322"/>
        <v/>
      </c>
      <c r="AL244" s="106" t="str">
        <f t="shared" si="323"/>
        <v/>
      </c>
      <c r="AM244" s="106" t="str">
        <f t="shared" si="324"/>
        <v/>
      </c>
      <c r="AN244" s="106" t="str">
        <f t="shared" si="325"/>
        <v/>
      </c>
      <c r="AO244" s="106" t="str">
        <f t="shared" si="326"/>
        <v/>
      </c>
      <c r="AP244" s="106" t="str">
        <f t="shared" si="327"/>
        <v/>
      </c>
      <c r="AQ244" s="106" t="str">
        <f t="shared" si="328"/>
        <v/>
      </c>
      <c r="AR244" s="106" t="str">
        <f t="shared" si="329"/>
        <v/>
      </c>
      <c r="AS244" s="106" t="str">
        <f t="shared" si="330"/>
        <v/>
      </c>
      <c r="AT244" s="106" t="str">
        <f t="shared" si="331"/>
        <v/>
      </c>
      <c r="AU244" s="106" t="str">
        <f t="shared" si="332"/>
        <v/>
      </c>
      <c r="AV244" s="106" t="str">
        <f t="shared" si="333"/>
        <v/>
      </c>
      <c r="AW244" s="106" t="str">
        <f t="shared" si="334"/>
        <v/>
      </c>
      <c r="AX244" s="106" t="str">
        <f t="shared" si="335"/>
        <v/>
      </c>
      <c r="AY244" s="106" t="str">
        <f t="shared" si="336"/>
        <v/>
      </c>
      <c r="AZ244" s="106" t="str">
        <f t="shared" si="337"/>
        <v/>
      </c>
      <c r="BA244" s="106" t="str">
        <f t="shared" si="338"/>
        <v/>
      </c>
      <c r="BB244" s="106" t="str">
        <f t="shared" si="339"/>
        <v/>
      </c>
      <c r="BC244" s="106" t="str">
        <f t="shared" si="340"/>
        <v/>
      </c>
      <c r="BD244" s="180" t="str">
        <f>IF(OR(P244="",BA244=""),"",IF(BB244="",MAX($BA$4:$BA$503)-BA244+1-COUNTIF($BA$4:BA244,BA244)/1000,INDEX($BD$4:$BD$503,BC244,1)-COUNTIF($BA$4:BA244,BA244)/1000000))</f>
        <v/>
      </c>
      <c r="BE244" s="181" t="str">
        <f t="shared" si="341"/>
        <v/>
      </c>
      <c r="BF244" s="181" t="str">
        <f>IFERROR(IF(BB244="",BD244-BE244*100,INDEX($BF$4:$BF$503,BC244,1)-COUNTIF($BA$4:BA244,BA244)/1000000),"")</f>
        <v/>
      </c>
      <c r="BG244" s="179" t="str">
        <f t="shared" si="342"/>
        <v/>
      </c>
      <c r="BI244" s="120" t="str">
        <f t="shared" si="348"/>
        <v/>
      </c>
      <c r="BJ244" s="121" t="str">
        <f t="shared" si="349"/>
        <v/>
      </c>
      <c r="BK244" s="122" t="str">
        <f t="shared" si="350"/>
        <v/>
      </c>
      <c r="BL244" s="122" t="str">
        <f t="shared" si="351"/>
        <v/>
      </c>
      <c r="BM244" s="122" t="str">
        <f t="shared" si="352"/>
        <v/>
      </c>
      <c r="BN244" s="122" t="str">
        <f t="shared" si="353"/>
        <v/>
      </c>
      <c r="BO244" s="122" t="str">
        <f t="shared" si="354"/>
        <v/>
      </c>
      <c r="BP244" s="123" t="str">
        <f t="shared" si="355"/>
        <v/>
      </c>
      <c r="BQ244" s="122" t="str">
        <f t="shared" si="356"/>
        <v/>
      </c>
      <c r="BR244" s="123" t="str">
        <f t="shared" si="357"/>
        <v/>
      </c>
      <c r="BS244" s="123" t="str">
        <f t="shared" si="358"/>
        <v/>
      </c>
      <c r="BU244" s="198" t="str">
        <f t="shared" si="343"/>
        <v>xxx</v>
      </c>
      <c r="BV244" s="193"/>
      <c r="BW244" s="193"/>
      <c r="BX244" s="193"/>
      <c r="BY244" s="193"/>
      <c r="BZ244" s="193"/>
      <c r="CA244" s="193"/>
      <c r="CB244" s="193"/>
      <c r="CC244" s="194"/>
      <c r="CD244" s="194"/>
      <c r="CE244" s="193"/>
      <c r="CF244" s="201">
        <f>IFERROR(IF(ISNUMBER(BV244), IF(ISNUMBER(MATCH(BV244,$BV$4:BV243,0)),INDEX($CF$4:CF243, MATCH(BV244,$BV$4:BV243,0),1),IF(AND(BR244="",INDEX($BR$4:$BR$503,BV244,1)=""),
IF(INDEX($BL$4:$BL$503,BV244,1)="",0,IFERROR(IF(INDEX($BR$4:$BR$503,BW244,1)="es",COUNTIF($BV$4:$BV$503,BW244),0),0)+IF(ISNUMBER(BV244),SUMIFS($CH$4:$CH$503,$BV$4:$BV$503,"&lt;&gt;"&amp;BV244,$BW$4:$BW$503,BV244),0)),0)),0),0)</f>
        <v>0</v>
      </c>
      <c r="CG244" s="193"/>
      <c r="CH244" s="193"/>
      <c r="CI244" s="193"/>
      <c r="CJ244" s="193"/>
      <c r="CK244" s="201">
        <f t="shared" si="302"/>
        <v>1</v>
      </c>
      <c r="CL244" s="193"/>
      <c r="CM244" s="193"/>
      <c r="CN244" s="193"/>
      <c r="CO244" s="193"/>
      <c r="CP244" s="193"/>
      <c r="CQ244" s="193"/>
      <c r="CR244" s="193"/>
      <c r="CT244" s="193"/>
      <c r="CU244" s="193"/>
      <c r="CV244" s="193"/>
      <c r="CW244" s="208"/>
      <c r="CX244" s="208"/>
      <c r="CY244" s="208"/>
      <c r="CZ244" s="208"/>
      <c r="DA244" s="193"/>
      <c r="DC244" s="133" t="str">
        <f>IF(MAX($DC$3:DC243)&lt;$I$2,MAX($DC$3:DC243)+1,"")</f>
        <v/>
      </c>
      <c r="DD244" s="131" t="str">
        <f t="shared" si="344"/>
        <v/>
      </c>
      <c r="DE244" s="131" t="str">
        <f t="shared" si="345"/>
        <v/>
      </c>
      <c r="DF244" s="134" t="str">
        <f t="shared" si="346"/>
        <v/>
      </c>
      <c r="DG244" s="132" t="str">
        <f t="shared" si="347"/>
        <v/>
      </c>
      <c r="DL244" s="107" t="str">
        <f>IF(DM244&lt;&gt;"",MAX($DL$3:DL243)+1,"")</f>
        <v/>
      </c>
      <c r="DM244" s="107" t="str">
        <f>IF(OR(INDEX(Photos!$B$3:$B$502,ROW(DM244)-ROW($DM$3),1)="", ISNUMBER(MATCH(INDEX(Photos!$B$3:$B$502,ROW(DM244)-ROW($DM$3),1),$BJ$4:$BJ$503,0))),"",INDEX(Photos!$B$3:$B$502,ROW(DM244)-ROW($DM$3),1) )</f>
        <v/>
      </c>
      <c r="DN244" s="107" t="str">
        <f t="shared" si="300"/>
        <v/>
      </c>
      <c r="DS244" s="112"/>
      <c r="DT244" s="112"/>
      <c r="DU244" s="111"/>
      <c r="DV244" s="111"/>
      <c r="DW244" s="145"/>
      <c r="DX244" s="111"/>
      <c r="DY244" s="111"/>
      <c r="DZ244" s="111"/>
      <c r="EA244" s="111"/>
      <c r="EB244" s="111"/>
    </row>
    <row r="245" spans="1:132" x14ac:dyDescent="0.25">
      <c r="B245" s="117" t="str">
        <f>IF(P245&lt;&gt;"",MAX(B$3:$B244)+1,"")</f>
        <v/>
      </c>
      <c r="C245" s="141" t="str">
        <f>IF(D245&lt;&gt;"",MAX(C$3:$C244)+1,"")</f>
        <v/>
      </c>
      <c r="D245" s="115" t="str">
        <f>IF(LEN(Q245)&gt;1,IF(ISNUMBER(MATCH(Q245&amp;" ─ "&amp;P245, $D$2:D244,0)),"",P245&amp;" ─ "&amp;Q245),"")</f>
        <v/>
      </c>
      <c r="E245" s="117" t="str">
        <f>IF(F245&lt;&gt;"",MAX($E$3:E244)+1,"")</f>
        <v/>
      </c>
      <c r="F245" s="116" t="str">
        <f>IF(LEN(T245)&gt;1,IF(ISNUMBER(MATCH(T245&amp;" ─ "&amp;P245, $F$2:F244,0)),"",P245&amp;" ─ "&amp;T245),"")</f>
        <v/>
      </c>
      <c r="G245" s="93">
        <v>242</v>
      </c>
      <c r="H245" s="118" t="str">
        <f t="shared" si="359"/>
        <v/>
      </c>
      <c r="I245" s="119" t="str">
        <f>IF(ISNUMBER(SEARCH("─",H245,1)),MAX($I$3:I244)+1,"")</f>
        <v/>
      </c>
      <c r="M245" s="192" t="str">
        <f t="shared" si="303"/>
        <v/>
      </c>
      <c r="N245" s="142" t="str">
        <f t="shared" si="304"/>
        <v/>
      </c>
      <c r="O245" s="102" t="str">
        <f>IF(P245="","",MAX($O$3:O244)+1)</f>
        <v/>
      </c>
      <c r="P245" s="103" t="str">
        <f>IF(LEN(INDEX(Dashboard!B$6:B$505,ROW(P245)-ROW(P$3),1))&lt;=1,"",TRIM(INDEX(Dashboard!B$6:B$505,ROW(P245)-ROW(P$3),1)))</f>
        <v/>
      </c>
      <c r="Q245" s="104" t="str">
        <f t="shared" si="305"/>
        <v/>
      </c>
      <c r="R245" s="104" t="str">
        <f>IF(LEN(INDEX(Dashboard!D$6:D$505,ROW(R245)-ROW(R$3),1))&lt;=1,"",INDEX(Dashboard!D$6:D$505,ROW(R245)-ROW(R$3),1))</f>
        <v/>
      </c>
      <c r="S245" s="104" t="str">
        <f>IF(LEN(INDEX(Dashboard!E$6:E$505,ROW(S245)-ROW(S$3),1))&lt;=1,"",INDEX(Dashboard!E$6:E$505,ROW(S245)-ROW(S$3),1))</f>
        <v/>
      </c>
      <c r="T245" s="104" t="str">
        <f t="shared" si="306"/>
        <v/>
      </c>
      <c r="U245" s="104" t="str">
        <f t="shared" si="307"/>
        <v/>
      </c>
      <c r="V245" s="104" t="str">
        <f t="shared" si="308"/>
        <v/>
      </c>
      <c r="W245" s="106" t="str">
        <f t="shared" si="301"/>
        <v/>
      </c>
      <c r="X245" s="106" t="str">
        <f t="shared" si="309"/>
        <v/>
      </c>
      <c r="Y245" s="106" t="str">
        <f t="shared" si="310"/>
        <v/>
      </c>
      <c r="Z245" s="106" t="str">
        <f t="shared" si="311"/>
        <v/>
      </c>
      <c r="AA245" s="106" t="str">
        <f t="shared" si="312"/>
        <v/>
      </c>
      <c r="AB245" s="106" t="str">
        <f t="shared" si="313"/>
        <v/>
      </c>
      <c r="AC245" s="106" t="str">
        <f t="shared" si="314"/>
        <v/>
      </c>
      <c r="AD245" s="106" t="str">
        <f t="shared" si="315"/>
        <v/>
      </c>
      <c r="AE245" s="106" t="str">
        <f t="shared" si="316"/>
        <v/>
      </c>
      <c r="AF245" s="106" t="str">
        <f t="shared" si="317"/>
        <v/>
      </c>
      <c r="AG245" s="106" t="str">
        <f t="shared" si="318"/>
        <v/>
      </c>
      <c r="AH245" s="106" t="str">
        <f t="shared" si="319"/>
        <v/>
      </c>
      <c r="AI245" s="106" t="str">
        <f t="shared" si="320"/>
        <v/>
      </c>
      <c r="AJ245" s="106" t="str">
        <f t="shared" si="321"/>
        <v/>
      </c>
      <c r="AK245" s="106" t="str">
        <f t="shared" si="322"/>
        <v/>
      </c>
      <c r="AL245" s="106" t="str">
        <f t="shared" si="323"/>
        <v/>
      </c>
      <c r="AM245" s="106" t="str">
        <f t="shared" si="324"/>
        <v/>
      </c>
      <c r="AN245" s="106" t="str">
        <f t="shared" si="325"/>
        <v/>
      </c>
      <c r="AO245" s="106" t="str">
        <f t="shared" si="326"/>
        <v/>
      </c>
      <c r="AP245" s="106" t="str">
        <f t="shared" si="327"/>
        <v/>
      </c>
      <c r="AQ245" s="106" t="str">
        <f t="shared" si="328"/>
        <v/>
      </c>
      <c r="AR245" s="106" t="str">
        <f t="shared" si="329"/>
        <v/>
      </c>
      <c r="AS245" s="106" t="str">
        <f t="shared" si="330"/>
        <v/>
      </c>
      <c r="AT245" s="106" t="str">
        <f t="shared" si="331"/>
        <v/>
      </c>
      <c r="AU245" s="106" t="str">
        <f t="shared" si="332"/>
        <v/>
      </c>
      <c r="AV245" s="106" t="str">
        <f t="shared" si="333"/>
        <v/>
      </c>
      <c r="AW245" s="106" t="str">
        <f t="shared" si="334"/>
        <v/>
      </c>
      <c r="AX245" s="106" t="str">
        <f t="shared" si="335"/>
        <v/>
      </c>
      <c r="AY245" s="106" t="str">
        <f t="shared" si="336"/>
        <v/>
      </c>
      <c r="AZ245" s="106" t="str">
        <f t="shared" si="337"/>
        <v/>
      </c>
      <c r="BA245" s="106" t="str">
        <f t="shared" si="338"/>
        <v/>
      </c>
      <c r="BB245" s="106" t="str">
        <f t="shared" si="339"/>
        <v/>
      </c>
      <c r="BC245" s="106" t="str">
        <f t="shared" si="340"/>
        <v/>
      </c>
      <c r="BD245" s="180" t="str">
        <f>IF(OR(P245="",BA245=""),"",IF(BB245="",MAX($BA$4:$BA$503)-BA245+1-COUNTIF($BA$4:BA245,BA245)/1000,INDEX($BD$4:$BD$503,BC245,1)-COUNTIF($BA$4:BA245,BA245)/1000000))</f>
        <v/>
      </c>
      <c r="BE245" s="181" t="str">
        <f t="shared" si="341"/>
        <v/>
      </c>
      <c r="BF245" s="181" t="str">
        <f>IFERROR(IF(BB245="",BD245-BE245*100,INDEX($BF$4:$BF$503,BC245,1)-COUNTIF($BA$4:BA245,BA245)/1000000),"")</f>
        <v/>
      </c>
      <c r="BG245" s="179" t="str">
        <f t="shared" si="342"/>
        <v/>
      </c>
      <c r="BI245" s="120" t="str">
        <f t="shared" si="348"/>
        <v/>
      </c>
      <c r="BJ245" s="121" t="str">
        <f t="shared" si="349"/>
        <v/>
      </c>
      <c r="BK245" s="122" t="str">
        <f t="shared" si="350"/>
        <v/>
      </c>
      <c r="BL245" s="122" t="str">
        <f t="shared" si="351"/>
        <v/>
      </c>
      <c r="BM245" s="122" t="str">
        <f t="shared" si="352"/>
        <v/>
      </c>
      <c r="BN245" s="122" t="str">
        <f t="shared" si="353"/>
        <v/>
      </c>
      <c r="BO245" s="122" t="str">
        <f t="shared" si="354"/>
        <v/>
      </c>
      <c r="BP245" s="123" t="str">
        <f t="shared" si="355"/>
        <v/>
      </c>
      <c r="BQ245" s="122" t="str">
        <f t="shared" si="356"/>
        <v/>
      </c>
      <c r="BR245" s="123" t="str">
        <f t="shared" si="357"/>
        <v/>
      </c>
      <c r="BS245" s="123" t="str">
        <f t="shared" si="358"/>
        <v/>
      </c>
      <c r="BU245" s="198" t="str">
        <f t="shared" si="343"/>
        <v>xxx</v>
      </c>
      <c r="BV245" s="193"/>
      <c r="BW245" s="193"/>
      <c r="BX245" s="193"/>
      <c r="BY245" s="193"/>
      <c r="BZ245" s="193"/>
      <c r="CA245" s="193"/>
      <c r="CB245" s="193"/>
      <c r="CC245" s="194"/>
      <c r="CD245" s="194"/>
      <c r="CE245" s="193"/>
      <c r="CF245" s="201">
        <f>IFERROR(IF(ISNUMBER(BV245), IF(ISNUMBER(MATCH(BV245,$BV$4:BV244,0)),INDEX($CF$4:CF244, MATCH(BV245,$BV$4:BV244,0),1),IF(AND(BR245="",INDEX($BR$4:$BR$503,BV245,1)=""),
IF(INDEX($BL$4:$BL$503,BV245,1)="",0,IFERROR(IF(INDEX($BR$4:$BR$503,BW245,1)="es",COUNTIF($BV$4:$BV$503,BW245),0),0)+IF(ISNUMBER(BV245),SUMIFS($CH$4:$CH$503,$BV$4:$BV$503,"&lt;&gt;"&amp;BV245,$BW$4:$BW$503,BV245),0)),0)),0),0)</f>
        <v>0</v>
      </c>
      <c r="CG245" s="193"/>
      <c r="CH245" s="193"/>
      <c r="CI245" s="193"/>
      <c r="CJ245" s="193"/>
      <c r="CK245" s="201">
        <f t="shared" si="302"/>
        <v>1</v>
      </c>
      <c r="CL245" s="193"/>
      <c r="CM245" s="193"/>
      <c r="CN245" s="193"/>
      <c r="CO245" s="193"/>
      <c r="CP245" s="193"/>
      <c r="CQ245" s="193"/>
      <c r="CR245" s="193"/>
      <c r="CT245" s="193"/>
      <c r="CU245" s="193"/>
      <c r="CV245" s="193"/>
      <c r="CW245" s="208"/>
      <c r="CX245" s="208"/>
      <c r="CY245" s="208"/>
      <c r="CZ245" s="208"/>
      <c r="DA245" s="193"/>
      <c r="DC245" s="133" t="str">
        <f>IF(MAX($DC$3:DC244)&lt;$I$2,MAX($DC$3:DC244)+1,"")</f>
        <v/>
      </c>
      <c r="DD245" s="131" t="str">
        <f t="shared" si="344"/>
        <v/>
      </c>
      <c r="DE245" s="131" t="str">
        <f t="shared" si="345"/>
        <v/>
      </c>
      <c r="DF245" s="134" t="str">
        <f t="shared" si="346"/>
        <v/>
      </c>
      <c r="DG245" s="132" t="str">
        <f t="shared" si="347"/>
        <v/>
      </c>
      <c r="DL245" s="107" t="str">
        <f>IF(DM245&lt;&gt;"",MAX($DL$3:DL244)+1,"")</f>
        <v/>
      </c>
      <c r="DM245" s="107" t="str">
        <f>IF(OR(INDEX(Photos!$B$3:$B$502,ROW(DM245)-ROW($DM$3),1)="", ISNUMBER(MATCH(INDEX(Photos!$B$3:$B$502,ROW(DM245)-ROW($DM$3),1),$BJ$4:$BJ$503,0))),"",INDEX(Photos!$B$3:$B$502,ROW(DM245)-ROW($DM$3),1) )</f>
        <v/>
      </c>
      <c r="DN245" s="107" t="str">
        <f t="shared" si="300"/>
        <v/>
      </c>
      <c r="DS245" s="112"/>
      <c r="DT245" s="112"/>
      <c r="DU245" s="111"/>
      <c r="DV245" s="111"/>
      <c r="DW245" s="145"/>
      <c r="DX245" s="111"/>
      <c r="DY245" s="111"/>
      <c r="DZ245" s="111"/>
      <c r="EA245" s="111"/>
      <c r="EB245" s="111"/>
    </row>
    <row r="246" spans="1:132" x14ac:dyDescent="0.25">
      <c r="B246" s="117" t="str">
        <f>IF(P246&lt;&gt;"",MAX(B$3:$B245)+1,"")</f>
        <v/>
      </c>
      <c r="C246" s="141" t="str">
        <f>IF(D246&lt;&gt;"",MAX(C$3:$C245)+1,"")</f>
        <v/>
      </c>
      <c r="D246" s="115" t="str">
        <f>IF(LEN(Q246)&gt;1,IF(ISNUMBER(MATCH(Q246&amp;" ─ "&amp;P246, $D$2:D245,0)),"",P246&amp;" ─ "&amp;Q246),"")</f>
        <v/>
      </c>
      <c r="E246" s="117" t="str">
        <f>IF(F246&lt;&gt;"",MAX($E$3:E245)+1,"")</f>
        <v/>
      </c>
      <c r="F246" s="116" t="str">
        <f>IF(LEN(T246)&gt;1,IF(ISNUMBER(MATCH(T246&amp;" ─ "&amp;P246, $F$2:F245,0)),"",P246&amp;" ─ "&amp;T246),"")</f>
        <v/>
      </c>
      <c r="G246" s="93">
        <v>243</v>
      </c>
      <c r="H246" s="118" t="str">
        <f t="shared" si="359"/>
        <v/>
      </c>
      <c r="I246" s="119" t="str">
        <f>IF(ISNUMBER(SEARCH("─",H246,1)),MAX($I$3:I245)+1,"")</f>
        <v/>
      </c>
      <c r="M246" s="192" t="str">
        <f t="shared" si="303"/>
        <v/>
      </c>
      <c r="N246" s="142" t="str">
        <f t="shared" si="304"/>
        <v/>
      </c>
      <c r="O246" s="102" t="str">
        <f>IF(P246="","",MAX($O$3:O245)+1)</f>
        <v/>
      </c>
      <c r="P246" s="103" t="str">
        <f>IF(LEN(INDEX(Dashboard!B$6:B$505,ROW(P246)-ROW(P$3),1))&lt;=1,"",TRIM(INDEX(Dashboard!B$6:B$505,ROW(P246)-ROW(P$3),1)))</f>
        <v/>
      </c>
      <c r="Q246" s="104" t="str">
        <f t="shared" si="305"/>
        <v/>
      </c>
      <c r="R246" s="104" t="str">
        <f>IF(LEN(INDEX(Dashboard!D$6:D$505,ROW(R246)-ROW(R$3),1))&lt;=1,"",INDEX(Dashboard!D$6:D$505,ROW(R246)-ROW(R$3),1))</f>
        <v/>
      </c>
      <c r="S246" s="104" t="str">
        <f>IF(LEN(INDEX(Dashboard!E$6:E$505,ROW(S246)-ROW(S$3),1))&lt;=1,"",INDEX(Dashboard!E$6:E$505,ROW(S246)-ROW(S$3),1))</f>
        <v/>
      </c>
      <c r="T246" s="104" t="str">
        <f t="shared" si="306"/>
        <v/>
      </c>
      <c r="U246" s="104" t="str">
        <f t="shared" si="307"/>
        <v/>
      </c>
      <c r="V246" s="104" t="str">
        <f t="shared" si="308"/>
        <v/>
      </c>
      <c r="W246" s="106" t="str">
        <f t="shared" si="301"/>
        <v/>
      </c>
      <c r="X246" s="106" t="str">
        <f t="shared" si="309"/>
        <v/>
      </c>
      <c r="Y246" s="106" t="str">
        <f t="shared" si="310"/>
        <v/>
      </c>
      <c r="Z246" s="106" t="str">
        <f t="shared" si="311"/>
        <v/>
      </c>
      <c r="AA246" s="106" t="str">
        <f t="shared" si="312"/>
        <v/>
      </c>
      <c r="AB246" s="106" t="str">
        <f t="shared" si="313"/>
        <v/>
      </c>
      <c r="AC246" s="106" t="str">
        <f t="shared" si="314"/>
        <v/>
      </c>
      <c r="AD246" s="106" t="str">
        <f t="shared" si="315"/>
        <v/>
      </c>
      <c r="AE246" s="106" t="str">
        <f t="shared" si="316"/>
        <v/>
      </c>
      <c r="AF246" s="106" t="str">
        <f t="shared" si="317"/>
        <v/>
      </c>
      <c r="AG246" s="106" t="str">
        <f t="shared" si="318"/>
        <v/>
      </c>
      <c r="AH246" s="106" t="str">
        <f t="shared" si="319"/>
        <v/>
      </c>
      <c r="AI246" s="106" t="str">
        <f t="shared" si="320"/>
        <v/>
      </c>
      <c r="AJ246" s="106" t="str">
        <f t="shared" si="321"/>
        <v/>
      </c>
      <c r="AK246" s="106" t="str">
        <f t="shared" si="322"/>
        <v/>
      </c>
      <c r="AL246" s="106" t="str">
        <f t="shared" si="323"/>
        <v/>
      </c>
      <c r="AM246" s="106" t="str">
        <f t="shared" si="324"/>
        <v/>
      </c>
      <c r="AN246" s="106" t="str">
        <f t="shared" si="325"/>
        <v/>
      </c>
      <c r="AO246" s="106" t="str">
        <f t="shared" si="326"/>
        <v/>
      </c>
      <c r="AP246" s="106" t="str">
        <f t="shared" si="327"/>
        <v/>
      </c>
      <c r="AQ246" s="106" t="str">
        <f t="shared" si="328"/>
        <v/>
      </c>
      <c r="AR246" s="106" t="str">
        <f t="shared" si="329"/>
        <v/>
      </c>
      <c r="AS246" s="106" t="str">
        <f t="shared" si="330"/>
        <v/>
      </c>
      <c r="AT246" s="106" t="str">
        <f t="shared" si="331"/>
        <v/>
      </c>
      <c r="AU246" s="106" t="str">
        <f t="shared" si="332"/>
        <v/>
      </c>
      <c r="AV246" s="106" t="str">
        <f t="shared" si="333"/>
        <v/>
      </c>
      <c r="AW246" s="106" t="str">
        <f t="shared" si="334"/>
        <v/>
      </c>
      <c r="AX246" s="106" t="str">
        <f t="shared" si="335"/>
        <v/>
      </c>
      <c r="AY246" s="106" t="str">
        <f t="shared" si="336"/>
        <v/>
      </c>
      <c r="AZ246" s="106" t="str">
        <f t="shared" si="337"/>
        <v/>
      </c>
      <c r="BA246" s="106" t="str">
        <f t="shared" si="338"/>
        <v/>
      </c>
      <c r="BB246" s="106" t="str">
        <f t="shared" si="339"/>
        <v/>
      </c>
      <c r="BC246" s="106" t="str">
        <f t="shared" si="340"/>
        <v/>
      </c>
      <c r="BD246" s="180" t="str">
        <f>IF(OR(P246="",BA246=""),"",IF(BB246="",MAX($BA$4:$BA$503)-BA246+1-COUNTIF($BA$4:BA246,BA246)/1000,INDEX($BD$4:$BD$503,BC246,1)-COUNTIF($BA$4:BA246,BA246)/1000000))</f>
        <v/>
      </c>
      <c r="BE246" s="181" t="str">
        <f t="shared" si="341"/>
        <v/>
      </c>
      <c r="BF246" s="181" t="str">
        <f>IFERROR(IF(BB246="",BD246-BE246*100,INDEX($BF$4:$BF$503,BC246,1)-COUNTIF($BA$4:BA246,BA246)/1000000),"")</f>
        <v/>
      </c>
      <c r="BG246" s="179" t="str">
        <f t="shared" si="342"/>
        <v/>
      </c>
      <c r="BI246" s="120" t="str">
        <f t="shared" si="348"/>
        <v/>
      </c>
      <c r="BJ246" s="121" t="str">
        <f t="shared" si="349"/>
        <v/>
      </c>
      <c r="BK246" s="122" t="str">
        <f t="shared" si="350"/>
        <v/>
      </c>
      <c r="BL246" s="122" t="str">
        <f t="shared" si="351"/>
        <v/>
      </c>
      <c r="BM246" s="122" t="str">
        <f t="shared" si="352"/>
        <v/>
      </c>
      <c r="BN246" s="122" t="str">
        <f t="shared" si="353"/>
        <v/>
      </c>
      <c r="BO246" s="122" t="str">
        <f t="shared" si="354"/>
        <v/>
      </c>
      <c r="BP246" s="123" t="str">
        <f t="shared" si="355"/>
        <v/>
      </c>
      <c r="BQ246" s="122" t="str">
        <f t="shared" si="356"/>
        <v/>
      </c>
      <c r="BR246" s="123" t="str">
        <f t="shared" si="357"/>
        <v/>
      </c>
      <c r="BS246" s="123" t="str">
        <f t="shared" si="358"/>
        <v/>
      </c>
      <c r="BU246" s="198" t="str">
        <f t="shared" si="343"/>
        <v>xxx</v>
      </c>
      <c r="BV246" s="193"/>
      <c r="BW246" s="193"/>
      <c r="BX246" s="193"/>
      <c r="BY246" s="193"/>
      <c r="BZ246" s="193"/>
      <c r="CA246" s="193"/>
      <c r="CB246" s="193"/>
      <c r="CC246" s="194"/>
      <c r="CD246" s="194"/>
      <c r="CE246" s="193"/>
      <c r="CF246" s="201">
        <f>IFERROR(IF(ISNUMBER(BV246), IF(ISNUMBER(MATCH(BV246,$BV$4:BV245,0)),INDEX($CF$4:CF245, MATCH(BV246,$BV$4:BV245,0),1),IF(AND(BR246="",INDEX($BR$4:$BR$503,BV246,1)=""),
IF(INDEX($BL$4:$BL$503,BV246,1)="",0,IFERROR(IF(INDEX($BR$4:$BR$503,BW246,1)="es",COUNTIF($BV$4:$BV$503,BW246),0),0)+IF(ISNUMBER(BV246),SUMIFS($CH$4:$CH$503,$BV$4:$BV$503,"&lt;&gt;"&amp;BV246,$BW$4:$BW$503,BV246),0)),0)),0),0)</f>
        <v>0</v>
      </c>
      <c r="CG246" s="193"/>
      <c r="CH246" s="193"/>
      <c r="CI246" s="193"/>
      <c r="CJ246" s="193"/>
      <c r="CK246" s="201">
        <f t="shared" si="302"/>
        <v>1</v>
      </c>
      <c r="CL246" s="193"/>
      <c r="CM246" s="193"/>
      <c r="CN246" s="193"/>
      <c r="CO246" s="193"/>
      <c r="CP246" s="193"/>
      <c r="CQ246" s="193"/>
      <c r="CR246" s="193"/>
      <c r="CT246" s="193"/>
      <c r="CU246" s="193"/>
      <c r="CV246" s="193"/>
      <c r="CW246" s="208"/>
      <c r="CX246" s="208"/>
      <c r="CY246" s="208"/>
      <c r="CZ246" s="208"/>
      <c r="DA246" s="193"/>
      <c r="DC246" s="133" t="str">
        <f>IF(MAX($DC$3:DC245)&lt;$I$2,MAX($DC$3:DC245)+1,"")</f>
        <v/>
      </c>
      <c r="DD246" s="131" t="str">
        <f t="shared" si="344"/>
        <v/>
      </c>
      <c r="DE246" s="131" t="str">
        <f t="shared" si="345"/>
        <v/>
      </c>
      <c r="DF246" s="134" t="str">
        <f t="shared" si="346"/>
        <v/>
      </c>
      <c r="DG246" s="132" t="str">
        <f t="shared" si="347"/>
        <v/>
      </c>
      <c r="DL246" s="107" t="str">
        <f>IF(DM246&lt;&gt;"",MAX($DL$3:DL245)+1,"")</f>
        <v/>
      </c>
      <c r="DM246" s="107" t="str">
        <f>IF(OR(INDEX(Photos!$B$3:$B$502,ROW(DM246)-ROW($DM$3),1)="", ISNUMBER(MATCH(INDEX(Photos!$B$3:$B$502,ROW(DM246)-ROW($DM$3),1),$BJ$4:$BJ$503,0))),"",INDEX(Photos!$B$3:$B$502,ROW(DM246)-ROW($DM$3),1) )</f>
        <v/>
      </c>
      <c r="DN246" s="107" t="str">
        <f t="shared" si="300"/>
        <v/>
      </c>
      <c r="DS246" s="112"/>
      <c r="DT246" s="112"/>
      <c r="DU246" s="111"/>
      <c r="DV246" s="111"/>
      <c r="DW246" s="145"/>
      <c r="DX246" s="111"/>
      <c r="DY246" s="111"/>
      <c r="DZ246" s="111"/>
      <c r="EA246" s="111"/>
      <c r="EB246" s="111"/>
    </row>
    <row r="247" spans="1:132" x14ac:dyDescent="0.25">
      <c r="B247" s="117" t="str">
        <f>IF(P247&lt;&gt;"",MAX(B$3:$B246)+1,"")</f>
        <v/>
      </c>
      <c r="C247" s="141" t="str">
        <f>IF(D247&lt;&gt;"",MAX(C$3:$C246)+1,"")</f>
        <v/>
      </c>
      <c r="D247" s="115" t="str">
        <f>IF(LEN(Q247)&gt;1,IF(ISNUMBER(MATCH(Q247&amp;" ─ "&amp;P247, $D$2:D246,0)),"",P247&amp;" ─ "&amp;Q247),"")</f>
        <v/>
      </c>
      <c r="E247" s="117" t="str">
        <f>IF(F247&lt;&gt;"",MAX($E$3:E246)+1,"")</f>
        <v/>
      </c>
      <c r="F247" s="116" t="str">
        <f>IF(LEN(T247)&gt;1,IF(ISNUMBER(MATCH(T247&amp;" ─ "&amp;P247, $F$2:F246,0)),"",P247&amp;" ─ "&amp;T247),"")</f>
        <v/>
      </c>
      <c r="G247" s="93">
        <v>244</v>
      </c>
      <c r="H247" s="118" t="str">
        <f t="shared" si="359"/>
        <v/>
      </c>
      <c r="I247" s="119" t="str">
        <f>IF(ISNUMBER(SEARCH("─",H247,1)),MAX($I$3:I246)+1,"")</f>
        <v/>
      </c>
      <c r="M247" s="192" t="str">
        <f t="shared" si="303"/>
        <v/>
      </c>
      <c r="N247" s="142" t="str">
        <f t="shared" si="304"/>
        <v/>
      </c>
      <c r="O247" s="102" t="str">
        <f>IF(P247="","",MAX($O$3:O246)+1)</f>
        <v/>
      </c>
      <c r="P247" s="103" t="str">
        <f>IF(LEN(INDEX(Dashboard!B$6:B$505,ROW(P247)-ROW(P$3),1))&lt;=1,"",TRIM(INDEX(Dashboard!B$6:B$505,ROW(P247)-ROW(P$3),1)))</f>
        <v/>
      </c>
      <c r="Q247" s="104" t="str">
        <f t="shared" si="305"/>
        <v/>
      </c>
      <c r="R247" s="104" t="str">
        <f>IF(LEN(INDEX(Dashboard!D$6:D$505,ROW(R247)-ROW(R$3),1))&lt;=1,"",INDEX(Dashboard!D$6:D$505,ROW(R247)-ROW(R$3),1))</f>
        <v/>
      </c>
      <c r="S247" s="104" t="str">
        <f>IF(LEN(INDEX(Dashboard!E$6:E$505,ROW(S247)-ROW(S$3),1))&lt;=1,"",INDEX(Dashboard!E$6:E$505,ROW(S247)-ROW(S$3),1))</f>
        <v/>
      </c>
      <c r="T247" s="104" t="str">
        <f t="shared" si="306"/>
        <v/>
      </c>
      <c r="U247" s="104" t="str">
        <f t="shared" si="307"/>
        <v/>
      </c>
      <c r="V247" s="104" t="str">
        <f t="shared" si="308"/>
        <v/>
      </c>
      <c r="W247" s="106" t="str">
        <f t="shared" si="301"/>
        <v/>
      </c>
      <c r="X247" s="106" t="str">
        <f t="shared" si="309"/>
        <v/>
      </c>
      <c r="Y247" s="106" t="str">
        <f t="shared" si="310"/>
        <v/>
      </c>
      <c r="Z247" s="106" t="str">
        <f t="shared" si="311"/>
        <v/>
      </c>
      <c r="AA247" s="106" t="str">
        <f t="shared" si="312"/>
        <v/>
      </c>
      <c r="AB247" s="106" t="str">
        <f t="shared" si="313"/>
        <v/>
      </c>
      <c r="AC247" s="106" t="str">
        <f t="shared" si="314"/>
        <v/>
      </c>
      <c r="AD247" s="106" t="str">
        <f t="shared" si="315"/>
        <v/>
      </c>
      <c r="AE247" s="106" t="str">
        <f t="shared" si="316"/>
        <v/>
      </c>
      <c r="AF247" s="106" t="str">
        <f t="shared" si="317"/>
        <v/>
      </c>
      <c r="AG247" s="106" t="str">
        <f t="shared" si="318"/>
        <v/>
      </c>
      <c r="AH247" s="106" t="str">
        <f t="shared" si="319"/>
        <v/>
      </c>
      <c r="AI247" s="106" t="str">
        <f t="shared" si="320"/>
        <v/>
      </c>
      <c r="AJ247" s="106" t="str">
        <f t="shared" si="321"/>
        <v/>
      </c>
      <c r="AK247" s="106" t="str">
        <f t="shared" si="322"/>
        <v/>
      </c>
      <c r="AL247" s="106" t="str">
        <f t="shared" si="323"/>
        <v/>
      </c>
      <c r="AM247" s="106" t="str">
        <f t="shared" si="324"/>
        <v/>
      </c>
      <c r="AN247" s="106" t="str">
        <f t="shared" si="325"/>
        <v/>
      </c>
      <c r="AO247" s="106" t="str">
        <f t="shared" si="326"/>
        <v/>
      </c>
      <c r="AP247" s="106" t="str">
        <f t="shared" si="327"/>
        <v/>
      </c>
      <c r="AQ247" s="106" t="str">
        <f t="shared" si="328"/>
        <v/>
      </c>
      <c r="AR247" s="106" t="str">
        <f t="shared" si="329"/>
        <v/>
      </c>
      <c r="AS247" s="106" t="str">
        <f t="shared" si="330"/>
        <v/>
      </c>
      <c r="AT247" s="106" t="str">
        <f t="shared" si="331"/>
        <v/>
      </c>
      <c r="AU247" s="106" t="str">
        <f t="shared" si="332"/>
        <v/>
      </c>
      <c r="AV247" s="106" t="str">
        <f t="shared" si="333"/>
        <v/>
      </c>
      <c r="AW247" s="106" t="str">
        <f t="shared" si="334"/>
        <v/>
      </c>
      <c r="AX247" s="106" t="str">
        <f t="shared" si="335"/>
        <v/>
      </c>
      <c r="AY247" s="106" t="str">
        <f t="shared" si="336"/>
        <v/>
      </c>
      <c r="AZ247" s="106" t="str">
        <f t="shared" si="337"/>
        <v/>
      </c>
      <c r="BA247" s="106" t="str">
        <f t="shared" si="338"/>
        <v/>
      </c>
      <c r="BB247" s="106" t="str">
        <f t="shared" si="339"/>
        <v/>
      </c>
      <c r="BC247" s="106" t="str">
        <f t="shared" si="340"/>
        <v/>
      </c>
      <c r="BD247" s="180" t="str">
        <f>IF(OR(P247="",BA247=""),"",IF(BB247="",MAX($BA$4:$BA$503)-BA247+1-COUNTIF($BA$4:BA247,BA247)/1000,INDEX($BD$4:$BD$503,BC247,1)-COUNTIF($BA$4:BA247,BA247)/1000000))</f>
        <v/>
      </c>
      <c r="BE247" s="181" t="str">
        <f t="shared" si="341"/>
        <v/>
      </c>
      <c r="BF247" s="181" t="str">
        <f>IFERROR(IF(BB247="",BD247-BE247*100,INDEX($BF$4:$BF$503,BC247,1)-COUNTIF($BA$4:BA247,BA247)/1000000),"")</f>
        <v/>
      </c>
      <c r="BG247" s="179" t="str">
        <f t="shared" si="342"/>
        <v/>
      </c>
      <c r="BI247" s="120" t="str">
        <f t="shared" si="348"/>
        <v/>
      </c>
      <c r="BJ247" s="121" t="str">
        <f t="shared" si="349"/>
        <v/>
      </c>
      <c r="BK247" s="122" t="str">
        <f t="shared" si="350"/>
        <v/>
      </c>
      <c r="BL247" s="122" t="str">
        <f t="shared" si="351"/>
        <v/>
      </c>
      <c r="BM247" s="122" t="str">
        <f t="shared" si="352"/>
        <v/>
      </c>
      <c r="BN247" s="122" t="str">
        <f t="shared" si="353"/>
        <v/>
      </c>
      <c r="BO247" s="122" t="str">
        <f t="shared" si="354"/>
        <v/>
      </c>
      <c r="BP247" s="123" t="str">
        <f t="shared" si="355"/>
        <v/>
      </c>
      <c r="BQ247" s="122" t="str">
        <f t="shared" si="356"/>
        <v/>
      </c>
      <c r="BR247" s="123" t="str">
        <f t="shared" si="357"/>
        <v/>
      </c>
      <c r="BS247" s="123" t="str">
        <f t="shared" si="358"/>
        <v/>
      </c>
      <c r="BU247" s="198" t="str">
        <f t="shared" si="343"/>
        <v>xxx</v>
      </c>
      <c r="BV247" s="193"/>
      <c r="BW247" s="193"/>
      <c r="BX247" s="193"/>
      <c r="BY247" s="193"/>
      <c r="BZ247" s="193"/>
      <c r="CA247" s="193"/>
      <c r="CB247" s="193"/>
      <c r="CC247" s="194"/>
      <c r="CD247" s="194"/>
      <c r="CE247" s="193"/>
      <c r="CF247" s="201">
        <f>IFERROR(IF(ISNUMBER(BV247), IF(ISNUMBER(MATCH(BV247,$BV$4:BV246,0)),INDEX($CF$4:CF246, MATCH(BV247,$BV$4:BV246,0),1),IF(AND(BR247="",INDEX($BR$4:$BR$503,BV247,1)=""),
IF(INDEX($BL$4:$BL$503,BV247,1)="",0,IFERROR(IF(INDEX($BR$4:$BR$503,BW247,1)="es",COUNTIF($BV$4:$BV$503,BW247),0),0)+IF(ISNUMBER(BV247),SUMIFS($CH$4:$CH$503,$BV$4:$BV$503,"&lt;&gt;"&amp;BV247,$BW$4:$BW$503,BV247),0)),0)),0),0)</f>
        <v>0</v>
      </c>
      <c r="CG247" s="193"/>
      <c r="CH247" s="193"/>
      <c r="CI247" s="193"/>
      <c r="CJ247" s="193"/>
      <c r="CK247" s="201">
        <f t="shared" si="302"/>
        <v>1</v>
      </c>
      <c r="CL247" s="193"/>
      <c r="CM247" s="193"/>
      <c r="CN247" s="193"/>
      <c r="CO247" s="193"/>
      <c r="CP247" s="193"/>
      <c r="CQ247" s="193"/>
      <c r="CR247" s="193"/>
      <c r="CT247" s="193"/>
      <c r="CU247" s="193"/>
      <c r="CV247" s="193"/>
      <c r="CW247" s="208"/>
      <c r="CX247" s="208"/>
      <c r="CY247" s="208"/>
      <c r="CZ247" s="208"/>
      <c r="DA247" s="193"/>
      <c r="DC247" s="133" t="str">
        <f>IF(MAX($DC$3:DC246)&lt;$I$2,MAX($DC$3:DC246)+1,"")</f>
        <v/>
      </c>
      <c r="DD247" s="131" t="str">
        <f t="shared" si="344"/>
        <v/>
      </c>
      <c r="DE247" s="131" t="str">
        <f t="shared" si="345"/>
        <v/>
      </c>
      <c r="DF247" s="134" t="str">
        <f t="shared" si="346"/>
        <v/>
      </c>
      <c r="DG247" s="132" t="str">
        <f t="shared" si="347"/>
        <v/>
      </c>
      <c r="DL247" s="107" t="str">
        <f>IF(DM247&lt;&gt;"",MAX($DL$3:DL246)+1,"")</f>
        <v/>
      </c>
      <c r="DM247" s="107" t="str">
        <f>IF(OR(INDEX(Photos!$B$3:$B$502,ROW(DM247)-ROW($DM$3),1)="", ISNUMBER(MATCH(INDEX(Photos!$B$3:$B$502,ROW(DM247)-ROW($DM$3),1),$BJ$4:$BJ$503,0))),"",INDEX(Photos!$B$3:$B$502,ROW(DM247)-ROW($DM$3),1) )</f>
        <v/>
      </c>
      <c r="DN247" s="107" t="str">
        <f t="shared" si="300"/>
        <v/>
      </c>
      <c r="DS247" s="112"/>
      <c r="DT247" s="112"/>
      <c r="DU247" s="111"/>
      <c r="DV247" s="111"/>
      <c r="DW247" s="145"/>
      <c r="DX247" s="111"/>
      <c r="DY247" s="111"/>
      <c r="DZ247" s="111"/>
      <c r="EA247" s="111"/>
      <c r="EB247" s="111"/>
    </row>
    <row r="248" spans="1:132" x14ac:dyDescent="0.25">
      <c r="B248" s="117" t="str">
        <f>IF(P248&lt;&gt;"",MAX(B$3:$B247)+1,"")</f>
        <v/>
      </c>
      <c r="C248" s="141" t="str">
        <f>IF(D248&lt;&gt;"",MAX(C$3:$C247)+1,"")</f>
        <v/>
      </c>
      <c r="D248" s="115" t="str">
        <f>IF(LEN(Q248)&gt;1,IF(ISNUMBER(MATCH(Q248&amp;" ─ "&amp;P248, $D$2:D247,0)),"",P248&amp;" ─ "&amp;Q248),"")</f>
        <v/>
      </c>
      <c r="E248" s="117" t="str">
        <f>IF(F248&lt;&gt;"",MAX($E$3:E247)+1,"")</f>
        <v/>
      </c>
      <c r="F248" s="116" t="str">
        <f>IF(LEN(T248)&gt;1,IF(ISNUMBER(MATCH(T248&amp;" ─ "&amp;P248, $F$2:F247,0)),"",P248&amp;" ─ "&amp;T248),"")</f>
        <v/>
      </c>
      <c r="G248" s="93">
        <v>245</v>
      </c>
      <c r="H248" s="118" t="str">
        <f t="shared" si="359"/>
        <v/>
      </c>
      <c r="I248" s="119" t="str">
        <f>IF(ISNUMBER(SEARCH("─",H248,1)),MAX($I$3:I247)+1,"")</f>
        <v/>
      </c>
      <c r="M248" s="192" t="str">
        <f t="shared" si="303"/>
        <v/>
      </c>
      <c r="N248" s="142" t="str">
        <f t="shared" si="304"/>
        <v/>
      </c>
      <c r="O248" s="102" t="str">
        <f>IF(P248="","",MAX($O$3:O247)+1)</f>
        <v/>
      </c>
      <c r="P248" s="103" t="str">
        <f>IF(LEN(INDEX(Dashboard!B$6:B$505,ROW(P248)-ROW(P$3),1))&lt;=1,"",TRIM(INDEX(Dashboard!B$6:B$505,ROW(P248)-ROW(P$3),1)))</f>
        <v/>
      </c>
      <c r="Q248" s="104" t="str">
        <f t="shared" si="305"/>
        <v/>
      </c>
      <c r="R248" s="104" t="str">
        <f>IF(LEN(INDEX(Dashboard!D$6:D$505,ROW(R248)-ROW(R$3),1))&lt;=1,"",INDEX(Dashboard!D$6:D$505,ROW(R248)-ROW(R$3),1))</f>
        <v/>
      </c>
      <c r="S248" s="104" t="str">
        <f>IF(LEN(INDEX(Dashboard!E$6:E$505,ROW(S248)-ROW(S$3),1))&lt;=1,"",INDEX(Dashboard!E$6:E$505,ROW(S248)-ROW(S$3),1))</f>
        <v/>
      </c>
      <c r="T248" s="104" t="str">
        <f t="shared" si="306"/>
        <v/>
      </c>
      <c r="U248" s="104" t="str">
        <f t="shared" si="307"/>
        <v/>
      </c>
      <c r="V248" s="104" t="str">
        <f t="shared" si="308"/>
        <v/>
      </c>
      <c r="W248" s="106" t="str">
        <f t="shared" si="301"/>
        <v/>
      </c>
      <c r="X248" s="106" t="str">
        <f t="shared" si="309"/>
        <v/>
      </c>
      <c r="Y248" s="106" t="str">
        <f t="shared" si="310"/>
        <v/>
      </c>
      <c r="Z248" s="106" t="str">
        <f t="shared" si="311"/>
        <v/>
      </c>
      <c r="AA248" s="106" t="str">
        <f t="shared" si="312"/>
        <v/>
      </c>
      <c r="AB248" s="106" t="str">
        <f t="shared" si="313"/>
        <v/>
      </c>
      <c r="AC248" s="106" t="str">
        <f t="shared" si="314"/>
        <v/>
      </c>
      <c r="AD248" s="106" t="str">
        <f t="shared" si="315"/>
        <v/>
      </c>
      <c r="AE248" s="106" t="str">
        <f t="shared" si="316"/>
        <v/>
      </c>
      <c r="AF248" s="106" t="str">
        <f t="shared" si="317"/>
        <v/>
      </c>
      <c r="AG248" s="106" t="str">
        <f t="shared" si="318"/>
        <v/>
      </c>
      <c r="AH248" s="106" t="str">
        <f t="shared" si="319"/>
        <v/>
      </c>
      <c r="AI248" s="106" t="str">
        <f t="shared" si="320"/>
        <v/>
      </c>
      <c r="AJ248" s="106" t="str">
        <f t="shared" si="321"/>
        <v/>
      </c>
      <c r="AK248" s="106" t="str">
        <f t="shared" si="322"/>
        <v/>
      </c>
      <c r="AL248" s="106" t="str">
        <f t="shared" si="323"/>
        <v/>
      </c>
      <c r="AM248" s="106" t="str">
        <f t="shared" si="324"/>
        <v/>
      </c>
      <c r="AN248" s="106" t="str">
        <f t="shared" si="325"/>
        <v/>
      </c>
      <c r="AO248" s="106" t="str">
        <f t="shared" si="326"/>
        <v/>
      </c>
      <c r="AP248" s="106" t="str">
        <f t="shared" si="327"/>
        <v/>
      </c>
      <c r="AQ248" s="106" t="str">
        <f t="shared" si="328"/>
        <v/>
      </c>
      <c r="AR248" s="106" t="str">
        <f t="shared" si="329"/>
        <v/>
      </c>
      <c r="AS248" s="106" t="str">
        <f t="shared" si="330"/>
        <v/>
      </c>
      <c r="AT248" s="106" t="str">
        <f t="shared" si="331"/>
        <v/>
      </c>
      <c r="AU248" s="106" t="str">
        <f t="shared" si="332"/>
        <v/>
      </c>
      <c r="AV248" s="106" t="str">
        <f t="shared" si="333"/>
        <v/>
      </c>
      <c r="AW248" s="106" t="str">
        <f t="shared" si="334"/>
        <v/>
      </c>
      <c r="AX248" s="106" t="str">
        <f t="shared" si="335"/>
        <v/>
      </c>
      <c r="AY248" s="106" t="str">
        <f t="shared" si="336"/>
        <v/>
      </c>
      <c r="AZ248" s="106" t="str">
        <f t="shared" si="337"/>
        <v/>
      </c>
      <c r="BA248" s="106" t="str">
        <f t="shared" si="338"/>
        <v/>
      </c>
      <c r="BB248" s="106" t="str">
        <f t="shared" si="339"/>
        <v/>
      </c>
      <c r="BC248" s="106" t="str">
        <f t="shared" si="340"/>
        <v/>
      </c>
      <c r="BD248" s="180" t="str">
        <f>IF(OR(P248="",BA248=""),"",IF(BB248="",MAX($BA$4:$BA$503)-BA248+1-COUNTIF($BA$4:BA248,BA248)/1000,INDEX($BD$4:$BD$503,BC248,1)-COUNTIF($BA$4:BA248,BA248)/1000000))</f>
        <v/>
      </c>
      <c r="BE248" s="181" t="str">
        <f t="shared" si="341"/>
        <v/>
      </c>
      <c r="BF248" s="181" t="str">
        <f>IFERROR(IF(BB248="",BD248-BE248*100,INDEX($BF$4:$BF$503,BC248,1)-COUNTIF($BA$4:BA248,BA248)/1000000),"")</f>
        <v/>
      </c>
      <c r="BG248" s="179" t="str">
        <f t="shared" si="342"/>
        <v/>
      </c>
      <c r="BI248" s="120" t="str">
        <f t="shared" si="348"/>
        <v/>
      </c>
      <c r="BJ248" s="121" t="str">
        <f t="shared" si="349"/>
        <v/>
      </c>
      <c r="BK248" s="122" t="str">
        <f t="shared" si="350"/>
        <v/>
      </c>
      <c r="BL248" s="122" t="str">
        <f t="shared" si="351"/>
        <v/>
      </c>
      <c r="BM248" s="122" t="str">
        <f t="shared" si="352"/>
        <v/>
      </c>
      <c r="BN248" s="122" t="str">
        <f t="shared" si="353"/>
        <v/>
      </c>
      <c r="BO248" s="122" t="str">
        <f t="shared" si="354"/>
        <v/>
      </c>
      <c r="BP248" s="123" t="str">
        <f t="shared" si="355"/>
        <v/>
      </c>
      <c r="BQ248" s="122" t="str">
        <f t="shared" si="356"/>
        <v/>
      </c>
      <c r="BR248" s="123" t="str">
        <f t="shared" si="357"/>
        <v/>
      </c>
      <c r="BS248" s="123" t="str">
        <f t="shared" si="358"/>
        <v/>
      </c>
      <c r="BU248" s="198" t="str">
        <f t="shared" si="343"/>
        <v>xxx</v>
      </c>
      <c r="BV248" s="193"/>
      <c r="BW248" s="193"/>
      <c r="BX248" s="193"/>
      <c r="BY248" s="193"/>
      <c r="BZ248" s="193"/>
      <c r="CA248" s="193"/>
      <c r="CB248" s="193"/>
      <c r="CC248" s="194"/>
      <c r="CD248" s="194"/>
      <c r="CE248" s="193"/>
      <c r="CF248" s="201">
        <f>IFERROR(IF(ISNUMBER(BV248), IF(ISNUMBER(MATCH(BV248,$BV$4:BV247,0)),INDEX($CF$4:CF247, MATCH(BV248,$BV$4:BV247,0),1),IF(AND(BR248="",INDEX($BR$4:$BR$503,BV248,1)=""),
IF(INDEX($BL$4:$BL$503,BV248,1)="",0,IFERROR(IF(INDEX($BR$4:$BR$503,BW248,1)="es",COUNTIF($BV$4:$BV$503,BW248),0),0)+IF(ISNUMBER(BV248),SUMIFS($CH$4:$CH$503,$BV$4:$BV$503,"&lt;&gt;"&amp;BV248,$BW$4:$BW$503,BV248),0)),0)),0),0)</f>
        <v>0</v>
      </c>
      <c r="CG248" s="193"/>
      <c r="CH248" s="193"/>
      <c r="CI248" s="193"/>
      <c r="CJ248" s="193"/>
      <c r="CK248" s="201">
        <f t="shared" si="302"/>
        <v>1</v>
      </c>
      <c r="CL248" s="193"/>
      <c r="CM248" s="193"/>
      <c r="CN248" s="193"/>
      <c r="CO248" s="193"/>
      <c r="CP248" s="193"/>
      <c r="CQ248" s="193"/>
      <c r="CR248" s="193"/>
      <c r="CT248" s="193"/>
      <c r="CU248" s="193"/>
      <c r="CV248" s="193"/>
      <c r="CW248" s="208"/>
      <c r="CX248" s="208"/>
      <c r="CY248" s="208"/>
      <c r="CZ248" s="208"/>
      <c r="DA248" s="193"/>
      <c r="DC248" s="133" t="str">
        <f>IF(MAX($DC$3:DC247)&lt;$I$2,MAX($DC$3:DC247)+1,"")</f>
        <v/>
      </c>
      <c r="DD248" s="131" t="str">
        <f t="shared" si="344"/>
        <v/>
      </c>
      <c r="DE248" s="131" t="str">
        <f t="shared" si="345"/>
        <v/>
      </c>
      <c r="DF248" s="134" t="str">
        <f t="shared" si="346"/>
        <v/>
      </c>
      <c r="DG248" s="132" t="str">
        <f t="shared" si="347"/>
        <v/>
      </c>
      <c r="DL248" s="107" t="str">
        <f>IF(DM248&lt;&gt;"",MAX($DL$3:DL247)+1,"")</f>
        <v/>
      </c>
      <c r="DM248" s="107" t="str">
        <f>IF(OR(INDEX(Photos!$B$3:$B$502,ROW(DM248)-ROW($DM$3),1)="", ISNUMBER(MATCH(INDEX(Photos!$B$3:$B$502,ROW(DM248)-ROW($DM$3),1),$BJ$4:$BJ$503,0))),"",INDEX(Photos!$B$3:$B$502,ROW(DM248)-ROW($DM$3),1) )</f>
        <v/>
      </c>
      <c r="DN248" s="107" t="str">
        <f t="shared" si="300"/>
        <v/>
      </c>
      <c r="DS248" s="112"/>
      <c r="DT248" s="112"/>
      <c r="DU248" s="111"/>
      <c r="DV248" s="111"/>
      <c r="DW248" s="145"/>
      <c r="DX248" s="111"/>
      <c r="DY248" s="111"/>
      <c r="DZ248" s="111"/>
      <c r="EA248" s="111"/>
      <c r="EB248" s="111"/>
    </row>
    <row r="249" spans="1:132" x14ac:dyDescent="0.25">
      <c r="B249" s="117" t="str">
        <f>IF(P249&lt;&gt;"",MAX(B$3:$B248)+1,"")</f>
        <v/>
      </c>
      <c r="C249" s="141" t="str">
        <f>IF(D249&lt;&gt;"",MAX(C$3:$C248)+1,"")</f>
        <v/>
      </c>
      <c r="D249" s="115" t="str">
        <f>IF(LEN(Q249)&gt;1,IF(ISNUMBER(MATCH(Q249&amp;" ─ "&amp;P249, $D$2:D248,0)),"",P249&amp;" ─ "&amp;Q249),"")</f>
        <v/>
      </c>
      <c r="E249" s="117" t="str">
        <f>IF(F249&lt;&gt;"",MAX($E$3:E248)+1,"")</f>
        <v/>
      </c>
      <c r="F249" s="116" t="str">
        <f>IF(LEN(T249)&gt;1,IF(ISNUMBER(MATCH(T249&amp;" ─ "&amp;P249, $F$2:F248,0)),"",P249&amp;" ─ "&amp;T249),"")</f>
        <v/>
      </c>
      <c r="G249" s="93">
        <v>246</v>
      </c>
      <c r="H249" s="118" t="str">
        <f t="shared" si="359"/>
        <v/>
      </c>
      <c r="I249" s="119" t="str">
        <f>IF(ISNUMBER(SEARCH("─",H249,1)),MAX($I$3:I248)+1,"")</f>
        <v/>
      </c>
      <c r="M249" s="192" t="str">
        <f t="shared" si="303"/>
        <v/>
      </c>
      <c r="N249" s="142" t="str">
        <f t="shared" si="304"/>
        <v/>
      </c>
      <c r="O249" s="102" t="str">
        <f>IF(P249="","",MAX($O$3:O248)+1)</f>
        <v/>
      </c>
      <c r="P249" s="103" t="str">
        <f>IF(LEN(INDEX(Dashboard!B$6:B$505,ROW(P249)-ROW(P$3),1))&lt;=1,"",TRIM(INDEX(Dashboard!B$6:B$505,ROW(P249)-ROW(P$3),1)))</f>
        <v/>
      </c>
      <c r="Q249" s="104" t="str">
        <f t="shared" si="305"/>
        <v/>
      </c>
      <c r="R249" s="104" t="str">
        <f>IF(LEN(INDEX(Dashboard!D$6:D$505,ROW(R249)-ROW(R$3),1))&lt;=1,"",INDEX(Dashboard!D$6:D$505,ROW(R249)-ROW(R$3),1))</f>
        <v/>
      </c>
      <c r="S249" s="104" t="str">
        <f>IF(LEN(INDEX(Dashboard!E$6:E$505,ROW(S249)-ROW(S$3),1))&lt;=1,"",INDEX(Dashboard!E$6:E$505,ROW(S249)-ROW(S$3),1))</f>
        <v/>
      </c>
      <c r="T249" s="104" t="str">
        <f t="shared" si="306"/>
        <v/>
      </c>
      <c r="U249" s="104" t="str">
        <f t="shared" si="307"/>
        <v/>
      </c>
      <c r="V249" s="104" t="str">
        <f t="shared" si="308"/>
        <v/>
      </c>
      <c r="W249" s="106" t="str">
        <f t="shared" si="301"/>
        <v/>
      </c>
      <c r="X249" s="106" t="str">
        <f t="shared" si="309"/>
        <v/>
      </c>
      <c r="Y249" s="106" t="str">
        <f t="shared" si="310"/>
        <v/>
      </c>
      <c r="Z249" s="106" t="str">
        <f t="shared" si="311"/>
        <v/>
      </c>
      <c r="AA249" s="106" t="str">
        <f t="shared" si="312"/>
        <v/>
      </c>
      <c r="AB249" s="106" t="str">
        <f t="shared" si="313"/>
        <v/>
      </c>
      <c r="AC249" s="106" t="str">
        <f t="shared" si="314"/>
        <v/>
      </c>
      <c r="AD249" s="106" t="str">
        <f t="shared" si="315"/>
        <v/>
      </c>
      <c r="AE249" s="106" t="str">
        <f t="shared" si="316"/>
        <v/>
      </c>
      <c r="AF249" s="106" t="str">
        <f t="shared" si="317"/>
        <v/>
      </c>
      <c r="AG249" s="106" t="str">
        <f t="shared" si="318"/>
        <v/>
      </c>
      <c r="AH249" s="106" t="str">
        <f t="shared" si="319"/>
        <v/>
      </c>
      <c r="AI249" s="106" t="str">
        <f t="shared" si="320"/>
        <v/>
      </c>
      <c r="AJ249" s="106" t="str">
        <f t="shared" si="321"/>
        <v/>
      </c>
      <c r="AK249" s="106" t="str">
        <f t="shared" si="322"/>
        <v/>
      </c>
      <c r="AL249" s="106" t="str">
        <f t="shared" si="323"/>
        <v/>
      </c>
      <c r="AM249" s="106" t="str">
        <f t="shared" si="324"/>
        <v/>
      </c>
      <c r="AN249" s="106" t="str">
        <f t="shared" si="325"/>
        <v/>
      </c>
      <c r="AO249" s="106" t="str">
        <f t="shared" si="326"/>
        <v/>
      </c>
      <c r="AP249" s="106" t="str">
        <f t="shared" si="327"/>
        <v/>
      </c>
      <c r="AQ249" s="106" t="str">
        <f t="shared" si="328"/>
        <v/>
      </c>
      <c r="AR249" s="106" t="str">
        <f t="shared" si="329"/>
        <v/>
      </c>
      <c r="AS249" s="106" t="str">
        <f t="shared" si="330"/>
        <v/>
      </c>
      <c r="AT249" s="106" t="str">
        <f t="shared" si="331"/>
        <v/>
      </c>
      <c r="AU249" s="106" t="str">
        <f t="shared" si="332"/>
        <v/>
      </c>
      <c r="AV249" s="106" t="str">
        <f t="shared" si="333"/>
        <v/>
      </c>
      <c r="AW249" s="106" t="str">
        <f t="shared" si="334"/>
        <v/>
      </c>
      <c r="AX249" s="106" t="str">
        <f t="shared" si="335"/>
        <v/>
      </c>
      <c r="AY249" s="106" t="str">
        <f t="shared" si="336"/>
        <v/>
      </c>
      <c r="AZ249" s="106" t="str">
        <f t="shared" si="337"/>
        <v/>
      </c>
      <c r="BA249" s="106" t="str">
        <f t="shared" si="338"/>
        <v/>
      </c>
      <c r="BB249" s="106" t="str">
        <f t="shared" si="339"/>
        <v/>
      </c>
      <c r="BC249" s="106" t="str">
        <f t="shared" si="340"/>
        <v/>
      </c>
      <c r="BD249" s="180" t="str">
        <f>IF(OR(P249="",BA249=""),"",IF(BB249="",MAX($BA$4:$BA$503)-BA249+1-COUNTIF($BA$4:BA249,BA249)/1000,INDEX($BD$4:$BD$503,BC249,1)-COUNTIF($BA$4:BA249,BA249)/1000000))</f>
        <v/>
      </c>
      <c r="BE249" s="181" t="str">
        <f t="shared" si="341"/>
        <v/>
      </c>
      <c r="BF249" s="181" t="str">
        <f>IFERROR(IF(BB249="",BD249-BE249*100,INDEX($BF$4:$BF$503,BC249,1)-COUNTIF($BA$4:BA249,BA249)/1000000),"")</f>
        <v/>
      </c>
      <c r="BG249" s="179" t="str">
        <f t="shared" si="342"/>
        <v/>
      </c>
      <c r="BI249" s="120" t="str">
        <f t="shared" si="348"/>
        <v/>
      </c>
      <c r="BJ249" s="121" t="str">
        <f t="shared" si="349"/>
        <v/>
      </c>
      <c r="BK249" s="122" t="str">
        <f t="shared" si="350"/>
        <v/>
      </c>
      <c r="BL249" s="122" t="str">
        <f t="shared" si="351"/>
        <v/>
      </c>
      <c r="BM249" s="122" t="str">
        <f t="shared" si="352"/>
        <v/>
      </c>
      <c r="BN249" s="122" t="str">
        <f t="shared" si="353"/>
        <v/>
      </c>
      <c r="BO249" s="122" t="str">
        <f t="shared" si="354"/>
        <v/>
      </c>
      <c r="BP249" s="123" t="str">
        <f t="shared" si="355"/>
        <v/>
      </c>
      <c r="BQ249" s="122" t="str">
        <f t="shared" si="356"/>
        <v/>
      </c>
      <c r="BR249" s="123" t="str">
        <f t="shared" si="357"/>
        <v/>
      </c>
      <c r="BS249" s="123" t="str">
        <f t="shared" si="358"/>
        <v/>
      </c>
      <c r="BU249" s="198" t="str">
        <f t="shared" si="343"/>
        <v>xxx</v>
      </c>
      <c r="BV249" s="193"/>
      <c r="BW249" s="193"/>
      <c r="BX249" s="193"/>
      <c r="BY249" s="193"/>
      <c r="BZ249" s="193"/>
      <c r="CA249" s="193"/>
      <c r="CB249" s="193"/>
      <c r="CC249" s="194"/>
      <c r="CD249" s="194"/>
      <c r="CE249" s="193"/>
      <c r="CF249" s="201">
        <f>IFERROR(IF(ISNUMBER(BV249), IF(ISNUMBER(MATCH(BV249,$BV$4:BV248,0)),INDEX($CF$4:CF248, MATCH(BV249,$BV$4:BV248,0),1),IF(AND(BR249="",INDEX($BR$4:$BR$503,BV249,1)=""),
IF(INDEX($BL$4:$BL$503,BV249,1)="",0,IFERROR(IF(INDEX($BR$4:$BR$503,BW249,1)="es",COUNTIF($BV$4:$BV$503,BW249),0),0)+IF(ISNUMBER(BV249),SUMIFS($CH$4:$CH$503,$BV$4:$BV$503,"&lt;&gt;"&amp;BV249,$BW$4:$BW$503,BV249),0)),0)),0),0)</f>
        <v>0</v>
      </c>
      <c r="CG249" s="193"/>
      <c r="CH249" s="193"/>
      <c r="CI249" s="193"/>
      <c r="CJ249" s="193"/>
      <c r="CK249" s="201">
        <f t="shared" si="302"/>
        <v>1</v>
      </c>
      <c r="CL249" s="193"/>
      <c r="CM249" s="193"/>
      <c r="CN249" s="193"/>
      <c r="CO249" s="193"/>
      <c r="CP249" s="193"/>
      <c r="CQ249" s="193"/>
      <c r="CR249" s="193"/>
      <c r="CT249" s="193"/>
      <c r="CU249" s="193"/>
      <c r="CV249" s="193"/>
      <c r="CW249" s="208"/>
      <c r="CX249" s="208"/>
      <c r="CY249" s="208"/>
      <c r="CZ249" s="208"/>
      <c r="DA249" s="193"/>
      <c r="DC249" s="133" t="str">
        <f>IF(MAX($DC$3:DC248)&lt;$I$2,MAX($DC$3:DC248)+1,"")</f>
        <v/>
      </c>
      <c r="DD249" s="131" t="str">
        <f t="shared" si="344"/>
        <v/>
      </c>
      <c r="DE249" s="131" t="str">
        <f t="shared" si="345"/>
        <v/>
      </c>
      <c r="DF249" s="134" t="str">
        <f t="shared" si="346"/>
        <v/>
      </c>
      <c r="DG249" s="132" t="str">
        <f t="shared" si="347"/>
        <v/>
      </c>
      <c r="DL249" s="107" t="str">
        <f>IF(DM249&lt;&gt;"",MAX($DL$3:DL248)+1,"")</f>
        <v/>
      </c>
      <c r="DM249" s="107" t="str">
        <f>IF(OR(INDEX(Photos!$B$3:$B$502,ROW(DM249)-ROW($DM$3),1)="", ISNUMBER(MATCH(INDEX(Photos!$B$3:$B$502,ROW(DM249)-ROW($DM$3),1),$BJ$4:$BJ$503,0))),"",INDEX(Photos!$B$3:$B$502,ROW(DM249)-ROW($DM$3),1) )</f>
        <v/>
      </c>
      <c r="DN249" s="107" t="str">
        <f t="shared" si="300"/>
        <v/>
      </c>
      <c r="DS249" s="112"/>
      <c r="DT249" s="112"/>
      <c r="DU249" s="111"/>
      <c r="DV249" s="111"/>
      <c r="DW249" s="145"/>
      <c r="DX249" s="111"/>
      <c r="DY249" s="111"/>
      <c r="DZ249" s="111"/>
      <c r="EA249" s="111"/>
      <c r="EB249" s="111"/>
    </row>
    <row r="250" spans="1:132" x14ac:dyDescent="0.25">
      <c r="B250" s="117" t="str">
        <f>IF(P250&lt;&gt;"",MAX(B$3:$B249)+1,"")</f>
        <v/>
      </c>
      <c r="C250" s="141" t="str">
        <f>IF(D250&lt;&gt;"",MAX(C$3:$C249)+1,"")</f>
        <v/>
      </c>
      <c r="D250" s="115" t="str">
        <f>IF(LEN(Q250)&gt;1,IF(ISNUMBER(MATCH(Q250&amp;" ─ "&amp;P250, $D$2:D249,0)),"",P250&amp;" ─ "&amp;Q250),"")</f>
        <v/>
      </c>
      <c r="E250" s="117" t="str">
        <f>IF(F250&lt;&gt;"",MAX($E$3:E249)+1,"")</f>
        <v/>
      </c>
      <c r="F250" s="116" t="str">
        <f>IF(LEN(T250)&gt;1,IF(ISNUMBER(MATCH(T250&amp;" ─ "&amp;P250, $F$2:F249,0)),"",P250&amp;" ─ "&amp;T250),"")</f>
        <v/>
      </c>
      <c r="G250" s="93">
        <v>247</v>
      </c>
      <c r="H250" s="118" t="str">
        <f t="shared" si="359"/>
        <v/>
      </c>
      <c r="I250" s="119" t="str">
        <f>IF(ISNUMBER(SEARCH("─",H250,1)),MAX($I$3:I249)+1,"")</f>
        <v/>
      </c>
      <c r="M250" s="192" t="str">
        <f t="shared" si="303"/>
        <v/>
      </c>
      <c r="N250" s="142" t="str">
        <f t="shared" si="304"/>
        <v/>
      </c>
      <c r="O250" s="102" t="str">
        <f>IF(P250="","",MAX($O$3:O249)+1)</f>
        <v/>
      </c>
      <c r="P250" s="103" t="str">
        <f>IF(LEN(INDEX(Dashboard!B$6:B$505,ROW(P250)-ROW(P$3),1))&lt;=1,"",TRIM(INDEX(Dashboard!B$6:B$505,ROW(P250)-ROW(P$3),1)))</f>
        <v/>
      </c>
      <c r="Q250" s="104" t="str">
        <f t="shared" si="305"/>
        <v/>
      </c>
      <c r="R250" s="104" t="str">
        <f>IF(LEN(INDEX(Dashboard!D$6:D$505,ROW(R250)-ROW(R$3),1))&lt;=1,"",INDEX(Dashboard!D$6:D$505,ROW(R250)-ROW(R$3),1))</f>
        <v/>
      </c>
      <c r="S250" s="104" t="str">
        <f>IF(LEN(INDEX(Dashboard!E$6:E$505,ROW(S250)-ROW(S$3),1))&lt;=1,"",INDEX(Dashboard!E$6:E$505,ROW(S250)-ROW(S$3),1))</f>
        <v/>
      </c>
      <c r="T250" s="104" t="str">
        <f t="shared" si="306"/>
        <v/>
      </c>
      <c r="U250" s="104" t="str">
        <f t="shared" si="307"/>
        <v/>
      </c>
      <c r="V250" s="104" t="str">
        <f t="shared" si="308"/>
        <v/>
      </c>
      <c r="W250" s="106" t="str">
        <f t="shared" si="301"/>
        <v/>
      </c>
      <c r="X250" s="106" t="str">
        <f t="shared" si="309"/>
        <v/>
      </c>
      <c r="Y250" s="106" t="str">
        <f t="shared" si="310"/>
        <v/>
      </c>
      <c r="Z250" s="106" t="str">
        <f t="shared" si="311"/>
        <v/>
      </c>
      <c r="AA250" s="106" t="str">
        <f t="shared" si="312"/>
        <v/>
      </c>
      <c r="AB250" s="106" t="str">
        <f t="shared" si="313"/>
        <v/>
      </c>
      <c r="AC250" s="106" t="str">
        <f t="shared" si="314"/>
        <v/>
      </c>
      <c r="AD250" s="106" t="str">
        <f t="shared" si="315"/>
        <v/>
      </c>
      <c r="AE250" s="106" t="str">
        <f t="shared" si="316"/>
        <v/>
      </c>
      <c r="AF250" s="106" t="str">
        <f t="shared" si="317"/>
        <v/>
      </c>
      <c r="AG250" s="106" t="str">
        <f t="shared" si="318"/>
        <v/>
      </c>
      <c r="AH250" s="106" t="str">
        <f t="shared" si="319"/>
        <v/>
      </c>
      <c r="AI250" s="106" t="str">
        <f t="shared" si="320"/>
        <v/>
      </c>
      <c r="AJ250" s="106" t="str">
        <f t="shared" si="321"/>
        <v/>
      </c>
      <c r="AK250" s="106" t="str">
        <f t="shared" si="322"/>
        <v/>
      </c>
      <c r="AL250" s="106" t="str">
        <f t="shared" si="323"/>
        <v/>
      </c>
      <c r="AM250" s="106" t="str">
        <f t="shared" si="324"/>
        <v/>
      </c>
      <c r="AN250" s="106" t="str">
        <f t="shared" si="325"/>
        <v/>
      </c>
      <c r="AO250" s="106" t="str">
        <f t="shared" si="326"/>
        <v/>
      </c>
      <c r="AP250" s="106" t="str">
        <f t="shared" si="327"/>
        <v/>
      </c>
      <c r="AQ250" s="106" t="str">
        <f t="shared" si="328"/>
        <v/>
      </c>
      <c r="AR250" s="106" t="str">
        <f t="shared" si="329"/>
        <v/>
      </c>
      <c r="AS250" s="106" t="str">
        <f t="shared" si="330"/>
        <v/>
      </c>
      <c r="AT250" s="106" t="str">
        <f t="shared" si="331"/>
        <v/>
      </c>
      <c r="AU250" s="106" t="str">
        <f t="shared" si="332"/>
        <v/>
      </c>
      <c r="AV250" s="106" t="str">
        <f t="shared" si="333"/>
        <v/>
      </c>
      <c r="AW250" s="106" t="str">
        <f t="shared" si="334"/>
        <v/>
      </c>
      <c r="AX250" s="106" t="str">
        <f t="shared" si="335"/>
        <v/>
      </c>
      <c r="AY250" s="106" t="str">
        <f t="shared" si="336"/>
        <v/>
      </c>
      <c r="AZ250" s="106" t="str">
        <f t="shared" si="337"/>
        <v/>
      </c>
      <c r="BA250" s="106" t="str">
        <f t="shared" si="338"/>
        <v/>
      </c>
      <c r="BB250" s="106" t="str">
        <f t="shared" si="339"/>
        <v/>
      </c>
      <c r="BC250" s="106" t="str">
        <f t="shared" si="340"/>
        <v/>
      </c>
      <c r="BD250" s="180" t="str">
        <f>IF(OR(P250="",BA250=""),"",IF(BB250="",MAX($BA$4:$BA$503)-BA250+1-COUNTIF($BA$4:BA250,BA250)/1000,INDEX($BD$4:$BD$503,BC250,1)-COUNTIF($BA$4:BA250,BA250)/1000000))</f>
        <v/>
      </c>
      <c r="BE250" s="181" t="str">
        <f t="shared" si="341"/>
        <v/>
      </c>
      <c r="BF250" s="181" t="str">
        <f>IFERROR(IF(BB250="",BD250-BE250*100,INDEX($BF$4:$BF$503,BC250,1)-COUNTIF($BA$4:BA250,BA250)/1000000),"")</f>
        <v/>
      </c>
      <c r="BG250" s="179" t="str">
        <f t="shared" si="342"/>
        <v/>
      </c>
      <c r="BI250" s="120" t="str">
        <f t="shared" si="348"/>
        <v/>
      </c>
      <c r="BJ250" s="121" t="str">
        <f t="shared" si="349"/>
        <v/>
      </c>
      <c r="BK250" s="122" t="str">
        <f t="shared" si="350"/>
        <v/>
      </c>
      <c r="BL250" s="122" t="str">
        <f t="shared" si="351"/>
        <v/>
      </c>
      <c r="BM250" s="122" t="str">
        <f t="shared" si="352"/>
        <v/>
      </c>
      <c r="BN250" s="122" t="str">
        <f t="shared" si="353"/>
        <v/>
      </c>
      <c r="BO250" s="122" t="str">
        <f t="shared" si="354"/>
        <v/>
      </c>
      <c r="BP250" s="123" t="str">
        <f t="shared" si="355"/>
        <v/>
      </c>
      <c r="BQ250" s="122" t="str">
        <f t="shared" si="356"/>
        <v/>
      </c>
      <c r="BR250" s="123" t="str">
        <f t="shared" si="357"/>
        <v/>
      </c>
      <c r="BS250" s="123" t="str">
        <f t="shared" si="358"/>
        <v/>
      </c>
      <c r="BU250" s="198" t="str">
        <f t="shared" si="343"/>
        <v>xxx</v>
      </c>
      <c r="BV250" s="193"/>
      <c r="BW250" s="193"/>
      <c r="BX250" s="193"/>
      <c r="BY250" s="193"/>
      <c r="BZ250" s="193"/>
      <c r="CA250" s="193"/>
      <c r="CB250" s="193"/>
      <c r="CC250" s="194"/>
      <c r="CD250" s="194"/>
      <c r="CE250" s="193"/>
      <c r="CF250" s="201">
        <f>IFERROR(IF(ISNUMBER(BV250), IF(ISNUMBER(MATCH(BV250,$BV$4:BV249,0)),INDEX($CF$4:CF249, MATCH(BV250,$BV$4:BV249,0),1),IF(AND(BR250="",INDEX($BR$4:$BR$503,BV250,1)=""),
IF(INDEX($BL$4:$BL$503,BV250,1)="",0,IFERROR(IF(INDEX($BR$4:$BR$503,BW250,1)="es",COUNTIF($BV$4:$BV$503,BW250),0),0)+IF(ISNUMBER(BV250),SUMIFS($CH$4:$CH$503,$BV$4:$BV$503,"&lt;&gt;"&amp;BV250,$BW$4:$BW$503,BV250),0)),0)),0),0)</f>
        <v>0</v>
      </c>
      <c r="CG250" s="193"/>
      <c r="CH250" s="193"/>
      <c r="CI250" s="193"/>
      <c r="CJ250" s="193"/>
      <c r="CK250" s="201">
        <f t="shared" si="302"/>
        <v>1</v>
      </c>
      <c r="CL250" s="193"/>
      <c r="CM250" s="193"/>
      <c r="CN250" s="193"/>
      <c r="CO250" s="193"/>
      <c r="CP250" s="193"/>
      <c r="CQ250" s="193"/>
      <c r="CR250" s="193"/>
      <c r="CT250" s="193"/>
      <c r="CU250" s="193"/>
      <c r="CV250" s="193"/>
      <c r="CW250" s="208"/>
      <c r="CX250" s="208"/>
      <c r="CY250" s="208"/>
      <c r="CZ250" s="208"/>
      <c r="DA250" s="193"/>
      <c r="DC250" s="133" t="str">
        <f>IF(MAX($DC$3:DC249)&lt;$I$2,MAX($DC$3:DC249)+1,"")</f>
        <v/>
      </c>
      <c r="DD250" s="131" t="str">
        <f t="shared" si="344"/>
        <v/>
      </c>
      <c r="DE250" s="131" t="str">
        <f t="shared" si="345"/>
        <v/>
      </c>
      <c r="DF250" s="134" t="str">
        <f t="shared" si="346"/>
        <v/>
      </c>
      <c r="DG250" s="132" t="str">
        <f t="shared" si="347"/>
        <v/>
      </c>
      <c r="DL250" s="107" t="str">
        <f>IF(DM250&lt;&gt;"",MAX($DL$3:DL249)+1,"")</f>
        <v/>
      </c>
      <c r="DM250" s="107" t="str">
        <f>IF(OR(INDEX(Photos!$B$3:$B$502,ROW(DM250)-ROW($DM$3),1)="", ISNUMBER(MATCH(INDEX(Photos!$B$3:$B$502,ROW(DM250)-ROW($DM$3),1),$BJ$4:$BJ$503,0))),"",INDEX(Photos!$B$3:$B$502,ROW(DM250)-ROW($DM$3),1) )</f>
        <v/>
      </c>
      <c r="DN250" s="107" t="str">
        <f t="shared" si="300"/>
        <v/>
      </c>
      <c r="DS250" s="112"/>
      <c r="DT250" s="112"/>
      <c r="DU250" s="111"/>
      <c r="DV250" s="111"/>
      <c r="DW250" s="145"/>
      <c r="DX250" s="111"/>
      <c r="DY250" s="111"/>
      <c r="DZ250" s="111"/>
      <c r="EA250" s="111"/>
      <c r="EB250" s="111"/>
    </row>
    <row r="251" spans="1:132" x14ac:dyDescent="0.25">
      <c r="B251" s="117" t="str">
        <f>IF(P251&lt;&gt;"",MAX(B$3:$B250)+1,"")</f>
        <v/>
      </c>
      <c r="C251" s="141" t="str">
        <f>IF(D251&lt;&gt;"",MAX(C$3:$C250)+1,"")</f>
        <v/>
      </c>
      <c r="D251" s="115" t="str">
        <f>IF(LEN(Q251)&gt;1,IF(ISNUMBER(MATCH(Q251&amp;" ─ "&amp;P251, $D$2:D250,0)),"",P251&amp;" ─ "&amp;Q251),"")</f>
        <v/>
      </c>
      <c r="E251" s="117" t="str">
        <f>IF(F251&lt;&gt;"",MAX($E$3:E250)+1,"")</f>
        <v/>
      </c>
      <c r="F251" s="116" t="str">
        <f>IF(LEN(T251)&gt;1,IF(ISNUMBER(MATCH(T251&amp;" ─ "&amp;P251, $F$2:F250,0)),"",P251&amp;" ─ "&amp;T251),"")</f>
        <v/>
      </c>
      <c r="G251" s="93">
        <v>248</v>
      </c>
      <c r="H251" s="118" t="str">
        <f t="shared" si="359"/>
        <v/>
      </c>
      <c r="I251" s="119" t="str">
        <f>IF(ISNUMBER(SEARCH("─",H251,1)),MAX($I$3:I250)+1,"")</f>
        <v/>
      </c>
      <c r="M251" s="192" t="str">
        <f t="shared" si="303"/>
        <v/>
      </c>
      <c r="N251" s="142" t="str">
        <f t="shared" si="304"/>
        <v/>
      </c>
      <c r="O251" s="102" t="str">
        <f>IF(P251="","",MAX($O$3:O250)+1)</f>
        <v/>
      </c>
      <c r="P251" s="103" t="str">
        <f>IF(LEN(INDEX(Dashboard!B$6:B$505,ROW(P251)-ROW(P$3),1))&lt;=1,"",TRIM(INDEX(Dashboard!B$6:B$505,ROW(P251)-ROW(P$3),1)))</f>
        <v/>
      </c>
      <c r="Q251" s="104" t="str">
        <f t="shared" si="305"/>
        <v/>
      </c>
      <c r="R251" s="104" t="str">
        <f>IF(LEN(INDEX(Dashboard!D$6:D$505,ROW(R251)-ROW(R$3),1))&lt;=1,"",INDEX(Dashboard!D$6:D$505,ROW(R251)-ROW(R$3),1))</f>
        <v/>
      </c>
      <c r="S251" s="104" t="str">
        <f>IF(LEN(INDEX(Dashboard!E$6:E$505,ROW(S251)-ROW(S$3),1))&lt;=1,"",INDEX(Dashboard!E$6:E$505,ROW(S251)-ROW(S$3),1))</f>
        <v/>
      </c>
      <c r="T251" s="104" t="str">
        <f t="shared" si="306"/>
        <v/>
      </c>
      <c r="U251" s="104" t="str">
        <f t="shared" si="307"/>
        <v/>
      </c>
      <c r="V251" s="104" t="str">
        <f t="shared" si="308"/>
        <v/>
      </c>
      <c r="W251" s="106" t="str">
        <f t="shared" si="301"/>
        <v/>
      </c>
      <c r="X251" s="106" t="str">
        <f t="shared" si="309"/>
        <v/>
      </c>
      <c r="Y251" s="106" t="str">
        <f t="shared" si="310"/>
        <v/>
      </c>
      <c r="Z251" s="106" t="str">
        <f t="shared" si="311"/>
        <v/>
      </c>
      <c r="AA251" s="106" t="str">
        <f t="shared" si="312"/>
        <v/>
      </c>
      <c r="AB251" s="106" t="str">
        <f t="shared" si="313"/>
        <v/>
      </c>
      <c r="AC251" s="106" t="str">
        <f t="shared" si="314"/>
        <v/>
      </c>
      <c r="AD251" s="106" t="str">
        <f t="shared" si="315"/>
        <v/>
      </c>
      <c r="AE251" s="106" t="str">
        <f t="shared" si="316"/>
        <v/>
      </c>
      <c r="AF251" s="106" t="str">
        <f t="shared" si="317"/>
        <v/>
      </c>
      <c r="AG251" s="106" t="str">
        <f t="shared" si="318"/>
        <v/>
      </c>
      <c r="AH251" s="106" t="str">
        <f t="shared" si="319"/>
        <v/>
      </c>
      <c r="AI251" s="106" t="str">
        <f t="shared" si="320"/>
        <v/>
      </c>
      <c r="AJ251" s="106" t="str">
        <f t="shared" si="321"/>
        <v/>
      </c>
      <c r="AK251" s="106" t="str">
        <f t="shared" si="322"/>
        <v/>
      </c>
      <c r="AL251" s="106" t="str">
        <f t="shared" si="323"/>
        <v/>
      </c>
      <c r="AM251" s="106" t="str">
        <f t="shared" si="324"/>
        <v/>
      </c>
      <c r="AN251" s="106" t="str">
        <f t="shared" si="325"/>
        <v/>
      </c>
      <c r="AO251" s="106" t="str">
        <f t="shared" si="326"/>
        <v/>
      </c>
      <c r="AP251" s="106" t="str">
        <f t="shared" si="327"/>
        <v/>
      </c>
      <c r="AQ251" s="106" t="str">
        <f t="shared" si="328"/>
        <v/>
      </c>
      <c r="AR251" s="106" t="str">
        <f t="shared" si="329"/>
        <v/>
      </c>
      <c r="AS251" s="106" t="str">
        <f t="shared" si="330"/>
        <v/>
      </c>
      <c r="AT251" s="106" t="str">
        <f t="shared" si="331"/>
        <v/>
      </c>
      <c r="AU251" s="106" t="str">
        <f t="shared" si="332"/>
        <v/>
      </c>
      <c r="AV251" s="106" t="str">
        <f t="shared" si="333"/>
        <v/>
      </c>
      <c r="AW251" s="106" t="str">
        <f t="shared" si="334"/>
        <v/>
      </c>
      <c r="AX251" s="106" t="str">
        <f t="shared" si="335"/>
        <v/>
      </c>
      <c r="AY251" s="106" t="str">
        <f t="shared" si="336"/>
        <v/>
      </c>
      <c r="AZ251" s="106" t="str">
        <f t="shared" si="337"/>
        <v/>
      </c>
      <c r="BA251" s="106" t="str">
        <f t="shared" si="338"/>
        <v/>
      </c>
      <c r="BB251" s="106" t="str">
        <f t="shared" si="339"/>
        <v/>
      </c>
      <c r="BC251" s="106" t="str">
        <f t="shared" si="340"/>
        <v/>
      </c>
      <c r="BD251" s="180" t="str">
        <f>IF(OR(P251="",BA251=""),"",IF(BB251="",MAX($BA$4:$BA$503)-BA251+1-COUNTIF($BA$4:BA251,BA251)/1000,INDEX($BD$4:$BD$503,BC251,1)-COUNTIF($BA$4:BA251,BA251)/1000000))</f>
        <v/>
      </c>
      <c r="BE251" s="181" t="str">
        <f t="shared" si="341"/>
        <v/>
      </c>
      <c r="BF251" s="181" t="str">
        <f>IFERROR(IF(BB251="",BD251-BE251*100,INDEX($BF$4:$BF$503,BC251,1)-COUNTIF($BA$4:BA251,BA251)/1000000),"")</f>
        <v/>
      </c>
      <c r="BG251" s="179" t="str">
        <f t="shared" si="342"/>
        <v/>
      </c>
      <c r="BI251" s="120" t="str">
        <f t="shared" si="348"/>
        <v/>
      </c>
      <c r="BJ251" s="121" t="str">
        <f t="shared" si="349"/>
        <v/>
      </c>
      <c r="BK251" s="122" t="str">
        <f t="shared" si="350"/>
        <v/>
      </c>
      <c r="BL251" s="122" t="str">
        <f t="shared" si="351"/>
        <v/>
      </c>
      <c r="BM251" s="122" t="str">
        <f t="shared" si="352"/>
        <v/>
      </c>
      <c r="BN251" s="122" t="str">
        <f t="shared" si="353"/>
        <v/>
      </c>
      <c r="BO251" s="122" t="str">
        <f t="shared" si="354"/>
        <v/>
      </c>
      <c r="BP251" s="123" t="str">
        <f t="shared" si="355"/>
        <v/>
      </c>
      <c r="BQ251" s="122" t="str">
        <f t="shared" si="356"/>
        <v/>
      </c>
      <c r="BR251" s="123" t="str">
        <f t="shared" si="357"/>
        <v/>
      </c>
      <c r="BS251" s="123" t="str">
        <f t="shared" si="358"/>
        <v/>
      </c>
      <c r="BU251" s="198" t="str">
        <f t="shared" si="343"/>
        <v>xxx</v>
      </c>
      <c r="BV251" s="193"/>
      <c r="BW251" s="193"/>
      <c r="BX251" s="193"/>
      <c r="BY251" s="193"/>
      <c r="BZ251" s="193"/>
      <c r="CA251" s="193"/>
      <c r="CB251" s="193"/>
      <c r="CC251" s="194"/>
      <c r="CD251" s="194"/>
      <c r="CE251" s="193"/>
      <c r="CF251" s="201">
        <f>IFERROR(IF(ISNUMBER(BV251), IF(ISNUMBER(MATCH(BV251,$BV$4:BV250,0)),INDEX($CF$4:CF250, MATCH(BV251,$BV$4:BV250,0),1),IF(AND(BR251="",INDEX($BR$4:$BR$503,BV251,1)=""),
IF(INDEX($BL$4:$BL$503,BV251,1)="",0,IFERROR(IF(INDEX($BR$4:$BR$503,BW251,1)="es",COUNTIF($BV$4:$BV$503,BW251),0),0)+IF(ISNUMBER(BV251),SUMIFS($CH$4:$CH$503,$BV$4:$BV$503,"&lt;&gt;"&amp;BV251,$BW$4:$BW$503,BV251),0)),0)),0),0)</f>
        <v>0</v>
      </c>
      <c r="CG251" s="193"/>
      <c r="CH251" s="193"/>
      <c r="CI251" s="193"/>
      <c r="CJ251" s="193"/>
      <c r="CK251" s="201">
        <f t="shared" si="302"/>
        <v>1</v>
      </c>
      <c r="CL251" s="193"/>
      <c r="CM251" s="193"/>
      <c r="CN251" s="193"/>
      <c r="CO251" s="193"/>
      <c r="CP251" s="193"/>
      <c r="CQ251" s="193"/>
      <c r="CR251" s="193"/>
      <c r="CT251" s="193"/>
      <c r="CU251" s="193"/>
      <c r="CV251" s="193"/>
      <c r="CW251" s="208"/>
      <c r="CX251" s="208"/>
      <c r="CY251" s="208"/>
      <c r="CZ251" s="208"/>
      <c r="DA251" s="193"/>
      <c r="DC251" s="133" t="str">
        <f>IF(MAX($DC$3:DC250)&lt;$I$2,MAX($DC$3:DC250)+1,"")</f>
        <v/>
      </c>
      <c r="DD251" s="131" t="str">
        <f t="shared" si="344"/>
        <v/>
      </c>
      <c r="DE251" s="131" t="str">
        <f t="shared" si="345"/>
        <v/>
      </c>
      <c r="DF251" s="134" t="str">
        <f t="shared" si="346"/>
        <v/>
      </c>
      <c r="DG251" s="132" t="str">
        <f t="shared" si="347"/>
        <v/>
      </c>
      <c r="DL251" s="107" t="str">
        <f>IF(DM251&lt;&gt;"",MAX($DL$3:DL250)+1,"")</f>
        <v/>
      </c>
      <c r="DM251" s="107" t="str">
        <f>IF(OR(INDEX(Photos!$B$3:$B$502,ROW(DM251)-ROW($DM$3),1)="", ISNUMBER(MATCH(INDEX(Photos!$B$3:$B$502,ROW(DM251)-ROW($DM$3),1),$BJ$4:$BJ$503,0))),"",INDEX(Photos!$B$3:$B$502,ROW(DM251)-ROW($DM$3),1) )</f>
        <v/>
      </c>
      <c r="DN251" s="107" t="str">
        <f t="shared" si="300"/>
        <v/>
      </c>
      <c r="DS251" s="112"/>
      <c r="DT251" s="112"/>
      <c r="DU251" s="111"/>
      <c r="DV251" s="111"/>
      <c r="DW251" s="145"/>
      <c r="DX251" s="111"/>
      <c r="DY251" s="111"/>
      <c r="DZ251" s="111"/>
      <c r="EA251" s="111"/>
      <c r="EB251" s="111"/>
    </row>
    <row r="252" spans="1:132" x14ac:dyDescent="0.25">
      <c r="B252" s="117" t="str">
        <f>IF(P252&lt;&gt;"",MAX(B$3:$B251)+1,"")</f>
        <v/>
      </c>
      <c r="C252" s="141" t="str">
        <f>IF(D252&lt;&gt;"",MAX(C$3:$C251)+1,"")</f>
        <v/>
      </c>
      <c r="D252" s="115" t="str">
        <f>IF(LEN(Q252)&gt;1,IF(ISNUMBER(MATCH(Q252&amp;" ─ "&amp;P252, $D$2:D251,0)),"",P252&amp;" ─ "&amp;Q252),"")</f>
        <v/>
      </c>
      <c r="E252" s="117" t="str">
        <f>IF(F252&lt;&gt;"",MAX($E$3:E251)+1,"")</f>
        <v/>
      </c>
      <c r="F252" s="116" t="str">
        <f>IF(LEN(T252)&gt;1,IF(ISNUMBER(MATCH(T252&amp;" ─ "&amp;P252, $F$2:F251,0)),"",P252&amp;" ─ "&amp;T252),"")</f>
        <v/>
      </c>
      <c r="G252" s="93">
        <v>249</v>
      </c>
      <c r="H252" s="118" t="str">
        <f t="shared" si="359"/>
        <v/>
      </c>
      <c r="I252" s="119" t="str">
        <f>IF(ISNUMBER(SEARCH("─",H252,1)),MAX($I$3:I251)+1,"")</f>
        <v/>
      </c>
      <c r="M252" s="192" t="str">
        <f t="shared" si="303"/>
        <v/>
      </c>
      <c r="N252" s="142" t="str">
        <f t="shared" si="304"/>
        <v/>
      </c>
      <c r="O252" s="102" t="str">
        <f>IF(P252="","",MAX($O$3:O251)+1)</f>
        <v/>
      </c>
      <c r="P252" s="103" t="str">
        <f>IF(LEN(INDEX(Dashboard!B$6:B$505,ROW(P252)-ROW(P$3),1))&lt;=1,"",TRIM(INDEX(Dashboard!B$6:B$505,ROW(P252)-ROW(P$3),1)))</f>
        <v/>
      </c>
      <c r="Q252" s="104" t="str">
        <f t="shared" si="305"/>
        <v/>
      </c>
      <c r="R252" s="104" t="str">
        <f>IF(LEN(INDEX(Dashboard!D$6:D$505,ROW(R252)-ROW(R$3),1))&lt;=1,"",INDEX(Dashboard!D$6:D$505,ROW(R252)-ROW(R$3),1))</f>
        <v/>
      </c>
      <c r="S252" s="104" t="str">
        <f>IF(LEN(INDEX(Dashboard!E$6:E$505,ROW(S252)-ROW(S$3),1))&lt;=1,"",INDEX(Dashboard!E$6:E$505,ROW(S252)-ROW(S$3),1))</f>
        <v/>
      </c>
      <c r="T252" s="104" t="str">
        <f t="shared" si="306"/>
        <v/>
      </c>
      <c r="U252" s="104" t="str">
        <f t="shared" si="307"/>
        <v/>
      </c>
      <c r="V252" s="104" t="str">
        <f t="shared" si="308"/>
        <v/>
      </c>
      <c r="W252" s="106" t="str">
        <f t="shared" si="301"/>
        <v/>
      </c>
      <c r="X252" s="106" t="str">
        <f t="shared" si="309"/>
        <v/>
      </c>
      <c r="Y252" s="106" t="str">
        <f t="shared" si="310"/>
        <v/>
      </c>
      <c r="Z252" s="106" t="str">
        <f t="shared" si="311"/>
        <v/>
      </c>
      <c r="AA252" s="106" t="str">
        <f t="shared" si="312"/>
        <v/>
      </c>
      <c r="AB252" s="106" t="str">
        <f t="shared" si="313"/>
        <v/>
      </c>
      <c r="AC252" s="106" t="str">
        <f t="shared" si="314"/>
        <v/>
      </c>
      <c r="AD252" s="106" t="str">
        <f t="shared" si="315"/>
        <v/>
      </c>
      <c r="AE252" s="106" t="str">
        <f t="shared" si="316"/>
        <v/>
      </c>
      <c r="AF252" s="106" t="str">
        <f t="shared" si="317"/>
        <v/>
      </c>
      <c r="AG252" s="106" t="str">
        <f t="shared" si="318"/>
        <v/>
      </c>
      <c r="AH252" s="106" t="str">
        <f t="shared" si="319"/>
        <v/>
      </c>
      <c r="AI252" s="106" t="str">
        <f t="shared" si="320"/>
        <v/>
      </c>
      <c r="AJ252" s="106" t="str">
        <f t="shared" si="321"/>
        <v/>
      </c>
      <c r="AK252" s="106" t="str">
        <f t="shared" si="322"/>
        <v/>
      </c>
      <c r="AL252" s="106" t="str">
        <f t="shared" si="323"/>
        <v/>
      </c>
      <c r="AM252" s="106" t="str">
        <f t="shared" si="324"/>
        <v/>
      </c>
      <c r="AN252" s="106" t="str">
        <f t="shared" si="325"/>
        <v/>
      </c>
      <c r="AO252" s="106" t="str">
        <f t="shared" si="326"/>
        <v/>
      </c>
      <c r="AP252" s="106" t="str">
        <f t="shared" si="327"/>
        <v/>
      </c>
      <c r="AQ252" s="106" t="str">
        <f t="shared" si="328"/>
        <v/>
      </c>
      <c r="AR252" s="106" t="str">
        <f t="shared" si="329"/>
        <v/>
      </c>
      <c r="AS252" s="106" t="str">
        <f t="shared" si="330"/>
        <v/>
      </c>
      <c r="AT252" s="106" t="str">
        <f t="shared" si="331"/>
        <v/>
      </c>
      <c r="AU252" s="106" t="str">
        <f t="shared" si="332"/>
        <v/>
      </c>
      <c r="AV252" s="106" t="str">
        <f t="shared" si="333"/>
        <v/>
      </c>
      <c r="AW252" s="106" t="str">
        <f t="shared" si="334"/>
        <v/>
      </c>
      <c r="AX252" s="106" t="str">
        <f t="shared" si="335"/>
        <v/>
      </c>
      <c r="AY252" s="106" t="str">
        <f t="shared" si="336"/>
        <v/>
      </c>
      <c r="AZ252" s="106" t="str">
        <f t="shared" si="337"/>
        <v/>
      </c>
      <c r="BA252" s="106" t="str">
        <f t="shared" si="338"/>
        <v/>
      </c>
      <c r="BB252" s="106" t="str">
        <f t="shared" si="339"/>
        <v/>
      </c>
      <c r="BC252" s="106" t="str">
        <f t="shared" si="340"/>
        <v/>
      </c>
      <c r="BD252" s="180" t="str">
        <f>IF(OR(P252="",BA252=""),"",IF(BB252="",MAX($BA$4:$BA$503)-BA252+1-COUNTIF($BA$4:BA252,BA252)/1000,INDEX($BD$4:$BD$503,BC252,1)-COUNTIF($BA$4:BA252,BA252)/1000000))</f>
        <v/>
      </c>
      <c r="BE252" s="181" t="str">
        <f t="shared" si="341"/>
        <v/>
      </c>
      <c r="BF252" s="181" t="str">
        <f>IFERROR(IF(BB252="",BD252-BE252*100,INDEX($BF$4:$BF$503,BC252,1)-COUNTIF($BA$4:BA252,BA252)/1000000),"")</f>
        <v/>
      </c>
      <c r="BG252" s="179" t="str">
        <f t="shared" si="342"/>
        <v/>
      </c>
      <c r="BI252" s="120" t="str">
        <f t="shared" si="348"/>
        <v/>
      </c>
      <c r="BJ252" s="121" t="str">
        <f t="shared" si="349"/>
        <v/>
      </c>
      <c r="BK252" s="122" t="str">
        <f t="shared" si="350"/>
        <v/>
      </c>
      <c r="BL252" s="122" t="str">
        <f t="shared" si="351"/>
        <v/>
      </c>
      <c r="BM252" s="122" t="str">
        <f t="shared" si="352"/>
        <v/>
      </c>
      <c r="BN252" s="122" t="str">
        <f t="shared" si="353"/>
        <v/>
      </c>
      <c r="BO252" s="122" t="str">
        <f t="shared" si="354"/>
        <v/>
      </c>
      <c r="BP252" s="123" t="str">
        <f t="shared" si="355"/>
        <v/>
      </c>
      <c r="BQ252" s="122" t="str">
        <f t="shared" si="356"/>
        <v/>
      </c>
      <c r="BR252" s="123" t="str">
        <f t="shared" si="357"/>
        <v/>
      </c>
      <c r="BS252" s="123" t="str">
        <f t="shared" si="358"/>
        <v/>
      </c>
      <c r="BU252" s="198" t="str">
        <f t="shared" si="343"/>
        <v>xxx</v>
      </c>
      <c r="BV252" s="193"/>
      <c r="BW252" s="193"/>
      <c r="BX252" s="193"/>
      <c r="BY252" s="193"/>
      <c r="BZ252" s="193"/>
      <c r="CA252" s="193"/>
      <c r="CB252" s="193"/>
      <c r="CC252" s="194"/>
      <c r="CD252" s="194"/>
      <c r="CE252" s="193"/>
      <c r="CF252" s="201">
        <f>IFERROR(IF(ISNUMBER(BV252), IF(ISNUMBER(MATCH(BV252,$BV$4:BV251,0)),INDEX($CF$4:CF251, MATCH(BV252,$BV$4:BV251,0),1),IF(AND(BR252="",INDEX($BR$4:$BR$503,BV252,1)=""),
IF(INDEX($BL$4:$BL$503,BV252,1)="",0,IFERROR(IF(INDEX($BR$4:$BR$503,BW252,1)="es",COUNTIF($BV$4:$BV$503,BW252),0),0)+IF(ISNUMBER(BV252),SUMIFS($CH$4:$CH$503,$BV$4:$BV$503,"&lt;&gt;"&amp;BV252,$BW$4:$BW$503,BV252),0)),0)),0),0)</f>
        <v>0</v>
      </c>
      <c r="CG252" s="193"/>
      <c r="CH252" s="193"/>
      <c r="CI252" s="193"/>
      <c r="CJ252" s="193"/>
      <c r="CK252" s="201">
        <f t="shared" si="302"/>
        <v>1</v>
      </c>
      <c r="CL252" s="193"/>
      <c r="CM252" s="193"/>
      <c r="CN252" s="193"/>
      <c r="CO252" s="193"/>
      <c r="CP252" s="193"/>
      <c r="CQ252" s="193"/>
      <c r="CR252" s="193"/>
      <c r="CT252" s="193"/>
      <c r="CU252" s="193"/>
      <c r="CV252" s="193"/>
      <c r="CW252" s="208"/>
      <c r="CX252" s="208"/>
      <c r="CY252" s="208"/>
      <c r="CZ252" s="208"/>
      <c r="DA252" s="193"/>
      <c r="DC252" s="133" t="str">
        <f>IF(MAX($DC$3:DC251)&lt;$I$2,MAX($DC$3:DC251)+1,"")</f>
        <v/>
      </c>
      <c r="DD252" s="131" t="str">
        <f t="shared" si="344"/>
        <v/>
      </c>
      <c r="DE252" s="131" t="str">
        <f t="shared" si="345"/>
        <v/>
      </c>
      <c r="DF252" s="134" t="str">
        <f t="shared" si="346"/>
        <v/>
      </c>
      <c r="DG252" s="132" t="str">
        <f t="shared" si="347"/>
        <v/>
      </c>
      <c r="DL252" s="107" t="str">
        <f>IF(DM252&lt;&gt;"",MAX($DL$3:DL251)+1,"")</f>
        <v/>
      </c>
      <c r="DM252" s="107" t="str">
        <f>IF(OR(INDEX(Photos!$B$3:$B$502,ROW(DM252)-ROW($DM$3),1)="", ISNUMBER(MATCH(INDEX(Photos!$B$3:$B$502,ROW(DM252)-ROW($DM$3),1),$BJ$4:$BJ$503,0))),"",INDEX(Photos!$B$3:$B$502,ROW(DM252)-ROW($DM$3),1) )</f>
        <v/>
      </c>
      <c r="DN252" s="107" t="str">
        <f t="shared" si="300"/>
        <v/>
      </c>
      <c r="DS252" s="112"/>
      <c r="DT252" s="112"/>
      <c r="DU252" s="111"/>
      <c r="DV252" s="111"/>
      <c r="DW252" s="145"/>
      <c r="DX252" s="111"/>
      <c r="DY252" s="111"/>
      <c r="DZ252" s="111"/>
      <c r="EA252" s="111"/>
      <c r="EB252" s="111"/>
    </row>
    <row r="253" spans="1:132" s="152" customFormat="1" x14ac:dyDescent="0.25">
      <c r="A253" s="88"/>
      <c r="B253" s="117" t="str">
        <f>IF(P253&lt;&gt;"",MAX(B$3:$B252)+1,"")</f>
        <v/>
      </c>
      <c r="C253" s="141" t="str">
        <f>IF(D253&lt;&gt;"",MAX(C$3:$C252)+1,"")</f>
        <v/>
      </c>
      <c r="D253" s="115" t="str">
        <f>IF(LEN(Q253)&gt;1,IF(ISNUMBER(MATCH(Q253&amp;" ─ "&amp;P253, $D$2:D252,0)),"",P253&amp;" ─ "&amp;Q253),"")</f>
        <v/>
      </c>
      <c r="E253" s="117" t="str">
        <f>IF(F253&lt;&gt;"",MAX($E$3:E252)+1,"")</f>
        <v/>
      </c>
      <c r="F253" s="116" t="str">
        <f>IF(LEN(T253)&gt;1,IF(ISNUMBER(MATCH(T253&amp;" ─ "&amp;P253, $F$2:F252,0)),"",P253&amp;" ─ "&amp;T253),"")</f>
        <v/>
      </c>
      <c r="G253" s="93">
        <v>250</v>
      </c>
      <c r="H253" s="118" t="str">
        <f t="shared" si="359"/>
        <v/>
      </c>
      <c r="I253" s="119" t="str">
        <f>IF(ISNUMBER(SEARCH("─",H253,1)),MAX($I$3:I252)+1,"")</f>
        <v/>
      </c>
      <c r="J253" s="88"/>
      <c r="K253" s="88"/>
      <c r="L253" s="88"/>
      <c r="M253" s="192" t="str">
        <f t="shared" si="303"/>
        <v/>
      </c>
      <c r="N253" s="142" t="str">
        <f t="shared" si="304"/>
        <v/>
      </c>
      <c r="O253" s="102" t="str">
        <f>IF(P253="","",MAX($O$3:O252)+1)</f>
        <v/>
      </c>
      <c r="P253" s="103" t="str">
        <f>IF(LEN(INDEX(Dashboard!B$6:B$505,ROW(P253)-ROW(P$3),1))&lt;=1,"",TRIM(INDEX(Dashboard!B$6:B$505,ROW(P253)-ROW(P$3),1)))</f>
        <v/>
      </c>
      <c r="Q253" s="104" t="str">
        <f t="shared" si="305"/>
        <v/>
      </c>
      <c r="R253" s="104" t="str">
        <f>IF(LEN(INDEX(Dashboard!D$6:D$505,ROW(R253)-ROW(R$3),1))&lt;=1,"",INDEX(Dashboard!D$6:D$505,ROW(R253)-ROW(R$3),1))</f>
        <v/>
      </c>
      <c r="S253" s="104" t="str">
        <f>IF(LEN(INDEX(Dashboard!E$6:E$505,ROW(S253)-ROW(S$3),1))&lt;=1,"",INDEX(Dashboard!E$6:E$505,ROW(S253)-ROW(S$3),1))</f>
        <v/>
      </c>
      <c r="T253" s="104" t="str">
        <f t="shared" si="306"/>
        <v/>
      </c>
      <c r="U253" s="104" t="str">
        <f t="shared" si="307"/>
        <v/>
      </c>
      <c r="V253" s="104" t="str">
        <f t="shared" si="308"/>
        <v/>
      </c>
      <c r="W253" s="106" t="str">
        <f t="shared" si="301"/>
        <v/>
      </c>
      <c r="X253" s="106" t="str">
        <f t="shared" si="309"/>
        <v/>
      </c>
      <c r="Y253" s="106" t="str">
        <f t="shared" si="310"/>
        <v/>
      </c>
      <c r="Z253" s="106" t="str">
        <f t="shared" si="311"/>
        <v/>
      </c>
      <c r="AA253" s="106" t="str">
        <f t="shared" si="312"/>
        <v/>
      </c>
      <c r="AB253" s="106" t="str">
        <f t="shared" si="313"/>
        <v/>
      </c>
      <c r="AC253" s="106" t="str">
        <f t="shared" si="314"/>
        <v/>
      </c>
      <c r="AD253" s="106" t="str">
        <f t="shared" si="315"/>
        <v/>
      </c>
      <c r="AE253" s="106" t="str">
        <f t="shared" si="316"/>
        <v/>
      </c>
      <c r="AF253" s="106" t="str">
        <f t="shared" si="317"/>
        <v/>
      </c>
      <c r="AG253" s="106" t="str">
        <f t="shared" si="318"/>
        <v/>
      </c>
      <c r="AH253" s="106" t="str">
        <f t="shared" si="319"/>
        <v/>
      </c>
      <c r="AI253" s="106" t="str">
        <f t="shared" si="320"/>
        <v/>
      </c>
      <c r="AJ253" s="106" t="str">
        <f t="shared" si="321"/>
        <v/>
      </c>
      <c r="AK253" s="106" t="str">
        <f t="shared" si="322"/>
        <v/>
      </c>
      <c r="AL253" s="106" t="str">
        <f t="shared" si="323"/>
        <v/>
      </c>
      <c r="AM253" s="106" t="str">
        <f t="shared" si="324"/>
        <v/>
      </c>
      <c r="AN253" s="106" t="str">
        <f t="shared" si="325"/>
        <v/>
      </c>
      <c r="AO253" s="106" t="str">
        <f t="shared" si="326"/>
        <v/>
      </c>
      <c r="AP253" s="106" t="str">
        <f t="shared" si="327"/>
        <v/>
      </c>
      <c r="AQ253" s="106" t="str">
        <f t="shared" si="328"/>
        <v/>
      </c>
      <c r="AR253" s="106" t="str">
        <f t="shared" si="329"/>
        <v/>
      </c>
      <c r="AS253" s="106" t="str">
        <f t="shared" si="330"/>
        <v/>
      </c>
      <c r="AT253" s="106" t="str">
        <f t="shared" si="331"/>
        <v/>
      </c>
      <c r="AU253" s="106" t="str">
        <f t="shared" si="332"/>
        <v/>
      </c>
      <c r="AV253" s="106" t="str">
        <f t="shared" si="333"/>
        <v/>
      </c>
      <c r="AW253" s="106" t="str">
        <f t="shared" si="334"/>
        <v/>
      </c>
      <c r="AX253" s="106" t="str">
        <f t="shared" si="335"/>
        <v/>
      </c>
      <c r="AY253" s="106" t="str">
        <f t="shared" si="336"/>
        <v/>
      </c>
      <c r="AZ253" s="106" t="str">
        <f t="shared" si="337"/>
        <v/>
      </c>
      <c r="BA253" s="106" t="str">
        <f t="shared" si="338"/>
        <v/>
      </c>
      <c r="BB253" s="106" t="str">
        <f t="shared" si="339"/>
        <v/>
      </c>
      <c r="BC253" s="106" t="str">
        <f t="shared" si="340"/>
        <v/>
      </c>
      <c r="BD253" s="180" t="str">
        <f>IF(OR(P253="",BA253=""),"",IF(BB253="",MAX($BA$4:$BA$503)-BA253+1-COUNTIF($BA$4:BA253,BA253)/1000,INDEX($BD$4:$BD$503,BC253,1)-COUNTIF($BA$4:BA253,BA253)/1000000))</f>
        <v/>
      </c>
      <c r="BE253" s="181" t="str">
        <f t="shared" si="341"/>
        <v/>
      </c>
      <c r="BF253" s="181" t="str">
        <f>IFERROR(IF(BB253="",BD253-BE253*100,INDEX($BF$4:$BF$503,BC253,1)-COUNTIF($BA$4:BA253,BA253)/1000000),"")</f>
        <v/>
      </c>
      <c r="BG253" s="179" t="str">
        <f t="shared" si="342"/>
        <v/>
      </c>
      <c r="BH253" s="90"/>
      <c r="BI253" s="120" t="str">
        <f t="shared" si="348"/>
        <v/>
      </c>
      <c r="BJ253" s="121" t="str">
        <f t="shared" si="349"/>
        <v/>
      </c>
      <c r="BK253" s="122" t="str">
        <f t="shared" si="350"/>
        <v/>
      </c>
      <c r="BL253" s="122" t="str">
        <f t="shared" si="351"/>
        <v/>
      </c>
      <c r="BM253" s="122" t="str">
        <f t="shared" si="352"/>
        <v/>
      </c>
      <c r="BN253" s="122" t="str">
        <f t="shared" si="353"/>
        <v/>
      </c>
      <c r="BO253" s="122" t="str">
        <f t="shared" si="354"/>
        <v/>
      </c>
      <c r="BP253" s="123" t="str">
        <f t="shared" si="355"/>
        <v/>
      </c>
      <c r="BQ253" s="122" t="str">
        <f t="shared" si="356"/>
        <v/>
      </c>
      <c r="BR253" s="123" t="str">
        <f t="shared" si="357"/>
        <v/>
      </c>
      <c r="BS253" s="123" t="str">
        <f t="shared" si="358"/>
        <v/>
      </c>
      <c r="BT253" s="88"/>
      <c r="BU253" s="198" t="str">
        <f t="shared" si="343"/>
        <v>xxx</v>
      </c>
      <c r="BV253" s="193"/>
      <c r="BW253" s="193"/>
      <c r="BX253" s="193"/>
      <c r="BY253" s="193"/>
      <c r="BZ253" s="193"/>
      <c r="CA253" s="193"/>
      <c r="CB253" s="193"/>
      <c r="CC253" s="194"/>
      <c r="CD253" s="194"/>
      <c r="CE253" s="193"/>
      <c r="CF253" s="201">
        <f>IFERROR(IF(ISNUMBER(BV253), IF(ISNUMBER(MATCH(BV253,$BV$4:BV252,0)),INDEX($CF$4:CF252, MATCH(BV253,$BV$4:BV252,0),1),IF(AND(BR253="",INDEX($BR$4:$BR$503,BV253,1)=""),
IF(INDEX($BL$4:$BL$503,BV253,1)="",0,IFERROR(IF(INDEX($BR$4:$BR$503,BW253,1)="es",COUNTIF($BV$4:$BV$503,BW253),0),0)+IF(ISNUMBER(BV253),SUMIFS($CH$4:$CH$503,$BV$4:$BV$503,"&lt;&gt;"&amp;BV253,$BW$4:$BW$503,BV253),0)),0)),0),0)</f>
        <v>0</v>
      </c>
      <c r="CG253" s="193"/>
      <c r="CH253" s="193"/>
      <c r="CI253" s="193"/>
      <c r="CJ253" s="193"/>
      <c r="CK253" s="201">
        <f t="shared" si="302"/>
        <v>1</v>
      </c>
      <c r="CL253" s="193"/>
      <c r="CM253" s="193"/>
      <c r="CN253" s="193"/>
      <c r="CO253" s="193"/>
      <c r="CP253" s="193"/>
      <c r="CQ253" s="193"/>
      <c r="CR253" s="193"/>
      <c r="CS253" s="88"/>
      <c r="CT253" s="193"/>
      <c r="CU253" s="193"/>
      <c r="CV253" s="193"/>
      <c r="CW253" s="208"/>
      <c r="CX253" s="208"/>
      <c r="CY253" s="208"/>
      <c r="CZ253" s="208"/>
      <c r="DA253" s="193"/>
      <c r="DB253" s="90"/>
      <c r="DC253" s="133" t="str">
        <f>IF(MAX($DC$3:DC252)&lt;$I$2,MAX($DC$3:DC252)+1,"")</f>
        <v/>
      </c>
      <c r="DD253" s="131" t="str">
        <f t="shared" si="344"/>
        <v/>
      </c>
      <c r="DE253" s="131" t="str">
        <f t="shared" si="345"/>
        <v/>
      </c>
      <c r="DF253" s="134" t="str">
        <f t="shared" si="346"/>
        <v/>
      </c>
      <c r="DG253" s="132" t="str">
        <f t="shared" si="347"/>
        <v/>
      </c>
      <c r="DI253" s="151"/>
      <c r="DL253" s="153" t="str">
        <f>IF(DM253&lt;&gt;"",MAX($DL$3:DL252)+1,"")</f>
        <v/>
      </c>
      <c r="DM253" s="153" t="str">
        <f>IF(OR(INDEX(Photos!$B$3:$B$502,ROW(DM253)-ROW($DM$3),1)="", ISNUMBER(MATCH(INDEX(Photos!$B$3:$B$502,ROW(DM253)-ROW($DM$3),1),$BJ$4:$BJ$503,0))),"",INDEX(Photos!$B$3:$B$502,ROW(DM253)-ROW($DM$3),1) )</f>
        <v/>
      </c>
      <c r="DN253" s="153" t="str">
        <f t="shared" si="300"/>
        <v/>
      </c>
      <c r="DS253" s="112"/>
      <c r="DT253" s="112"/>
      <c r="DU253" s="111"/>
      <c r="DV253" s="111"/>
      <c r="DW253" s="145"/>
      <c r="DX253" s="111"/>
      <c r="DY253" s="111"/>
      <c r="DZ253" s="111"/>
      <c r="EA253" s="111"/>
      <c r="EB253" s="111"/>
    </row>
    <row r="254" spans="1:132" x14ac:dyDescent="0.25">
      <c r="B254" s="117" t="str">
        <f>IF(P254&lt;&gt;"",MAX(B$3:$B253)+1,"")</f>
        <v/>
      </c>
      <c r="C254" s="141" t="str">
        <f>IF(D254&lt;&gt;"",MAX(C$3:$C253)+1,"")</f>
        <v/>
      </c>
      <c r="D254" s="115" t="str">
        <f>IF(LEN(Q254)&gt;1,IF(ISNUMBER(MATCH(Q254&amp;" ─ "&amp;P254, $D$2:D253,0)),"",P254&amp;" ─ "&amp;Q254),"")</f>
        <v/>
      </c>
      <c r="E254" s="117" t="str">
        <f>IF(F254&lt;&gt;"",MAX($E$3:E253)+1,"")</f>
        <v/>
      </c>
      <c r="F254" s="116" t="str">
        <f>IF(LEN(T254)&gt;1,IF(ISNUMBER(MATCH(T254&amp;" ─ "&amp;P254, $F$2:F253,0)),"",P254&amp;" ─ "&amp;T254),"")</f>
        <v/>
      </c>
      <c r="G254" s="93">
        <v>251</v>
      </c>
      <c r="H254" s="118" t="str">
        <f t="shared" si="359"/>
        <v/>
      </c>
      <c r="I254" s="119" t="str">
        <f>IF(ISNUMBER(SEARCH("─",H254,1)),MAX($I$3:I253)+1,"")</f>
        <v/>
      </c>
      <c r="M254" s="192" t="str">
        <f t="shared" si="303"/>
        <v/>
      </c>
      <c r="N254" s="142" t="str">
        <f t="shared" si="304"/>
        <v/>
      </c>
      <c r="O254" s="102" t="str">
        <f>IF(P254="","",MAX($O$3:O253)+1)</f>
        <v/>
      </c>
      <c r="P254" s="103" t="str">
        <f>IF(LEN(INDEX(Dashboard!B$6:B$505,ROW(P254)-ROW(P$3),1))&lt;=1,"",TRIM(INDEX(Dashboard!B$6:B$505,ROW(P254)-ROW(P$3),1)))</f>
        <v/>
      </c>
      <c r="Q254" s="104" t="str">
        <f t="shared" si="305"/>
        <v/>
      </c>
      <c r="R254" s="104" t="str">
        <f>IF(LEN(INDEX(Dashboard!D$6:D$505,ROW(R254)-ROW(R$3),1))&lt;=1,"",INDEX(Dashboard!D$6:D$505,ROW(R254)-ROW(R$3),1))</f>
        <v/>
      </c>
      <c r="S254" s="104" t="str">
        <f>IF(LEN(INDEX(Dashboard!E$6:E$505,ROW(S254)-ROW(S$3),1))&lt;=1,"",INDEX(Dashboard!E$6:E$505,ROW(S254)-ROW(S$3),1))</f>
        <v/>
      </c>
      <c r="T254" s="104" t="str">
        <f t="shared" si="306"/>
        <v/>
      </c>
      <c r="U254" s="104" t="str">
        <f t="shared" si="307"/>
        <v/>
      </c>
      <c r="V254" s="104" t="str">
        <f t="shared" si="308"/>
        <v/>
      </c>
      <c r="W254" s="106" t="str">
        <f t="shared" si="301"/>
        <v/>
      </c>
      <c r="X254" s="106" t="str">
        <f t="shared" si="309"/>
        <v/>
      </c>
      <c r="Y254" s="106" t="str">
        <f t="shared" si="310"/>
        <v/>
      </c>
      <c r="Z254" s="106" t="str">
        <f t="shared" si="311"/>
        <v/>
      </c>
      <c r="AA254" s="106" t="str">
        <f t="shared" si="312"/>
        <v/>
      </c>
      <c r="AB254" s="106" t="str">
        <f t="shared" si="313"/>
        <v/>
      </c>
      <c r="AC254" s="106" t="str">
        <f t="shared" si="314"/>
        <v/>
      </c>
      <c r="AD254" s="106" t="str">
        <f t="shared" si="315"/>
        <v/>
      </c>
      <c r="AE254" s="106" t="str">
        <f t="shared" si="316"/>
        <v/>
      </c>
      <c r="AF254" s="106" t="str">
        <f t="shared" si="317"/>
        <v/>
      </c>
      <c r="AG254" s="106" t="str">
        <f t="shared" si="318"/>
        <v/>
      </c>
      <c r="AH254" s="106" t="str">
        <f t="shared" si="319"/>
        <v/>
      </c>
      <c r="AI254" s="106" t="str">
        <f t="shared" si="320"/>
        <v/>
      </c>
      <c r="AJ254" s="106" t="str">
        <f t="shared" si="321"/>
        <v/>
      </c>
      <c r="AK254" s="106" t="str">
        <f t="shared" si="322"/>
        <v/>
      </c>
      <c r="AL254" s="106" t="str">
        <f t="shared" si="323"/>
        <v/>
      </c>
      <c r="AM254" s="106" t="str">
        <f t="shared" si="324"/>
        <v/>
      </c>
      <c r="AN254" s="106" t="str">
        <f t="shared" si="325"/>
        <v/>
      </c>
      <c r="AO254" s="106" t="str">
        <f t="shared" si="326"/>
        <v/>
      </c>
      <c r="AP254" s="106" t="str">
        <f t="shared" si="327"/>
        <v/>
      </c>
      <c r="AQ254" s="106" t="str">
        <f t="shared" si="328"/>
        <v/>
      </c>
      <c r="AR254" s="106" t="str">
        <f t="shared" si="329"/>
        <v/>
      </c>
      <c r="AS254" s="106" t="str">
        <f t="shared" si="330"/>
        <v/>
      </c>
      <c r="AT254" s="106" t="str">
        <f t="shared" si="331"/>
        <v/>
      </c>
      <c r="AU254" s="106" t="str">
        <f t="shared" si="332"/>
        <v/>
      </c>
      <c r="AV254" s="106" t="str">
        <f t="shared" si="333"/>
        <v/>
      </c>
      <c r="AW254" s="106" t="str">
        <f t="shared" si="334"/>
        <v/>
      </c>
      <c r="AX254" s="106" t="str">
        <f t="shared" si="335"/>
        <v/>
      </c>
      <c r="AY254" s="106" t="str">
        <f t="shared" si="336"/>
        <v/>
      </c>
      <c r="AZ254" s="106" t="str">
        <f t="shared" si="337"/>
        <v/>
      </c>
      <c r="BA254" s="106" t="str">
        <f t="shared" si="338"/>
        <v/>
      </c>
      <c r="BB254" s="106" t="str">
        <f t="shared" si="339"/>
        <v/>
      </c>
      <c r="BC254" s="106" t="str">
        <f t="shared" si="340"/>
        <v/>
      </c>
      <c r="BD254" s="180" t="str">
        <f>IF(OR(P254="",BA254=""),"",IF(BB254="",MAX($BA$4:$BA$503)-BA254+1-COUNTIF($BA$4:BA254,BA254)/1000,INDEX($BD$4:$BD$503,BC254,1)-COUNTIF($BA$4:BA254,BA254)/1000000))</f>
        <v/>
      </c>
      <c r="BE254" s="181" t="str">
        <f t="shared" si="341"/>
        <v/>
      </c>
      <c r="BF254" s="181" t="str">
        <f>IFERROR(IF(BB254="",BD254-BE254*100,INDEX($BF$4:$BF$503,BC254,1)-COUNTIF($BA$4:BA254,BA254)/1000000),"")</f>
        <v/>
      </c>
      <c r="BG254" s="179" t="str">
        <f t="shared" si="342"/>
        <v/>
      </c>
      <c r="BI254" s="120" t="str">
        <f t="shared" si="348"/>
        <v/>
      </c>
      <c r="BJ254" s="121" t="str">
        <f t="shared" si="349"/>
        <v/>
      </c>
      <c r="BK254" s="122" t="str">
        <f t="shared" si="350"/>
        <v/>
      </c>
      <c r="BL254" s="122" t="str">
        <f t="shared" si="351"/>
        <v/>
      </c>
      <c r="BM254" s="122" t="str">
        <f t="shared" si="352"/>
        <v/>
      </c>
      <c r="BN254" s="122" t="str">
        <f t="shared" si="353"/>
        <v/>
      </c>
      <c r="BO254" s="122" t="str">
        <f t="shared" si="354"/>
        <v/>
      </c>
      <c r="BP254" s="123" t="str">
        <f t="shared" si="355"/>
        <v/>
      </c>
      <c r="BQ254" s="122" t="str">
        <f t="shared" si="356"/>
        <v/>
      </c>
      <c r="BR254" s="123" t="str">
        <f t="shared" si="357"/>
        <v/>
      </c>
      <c r="BS254" s="123" t="str">
        <f t="shared" si="358"/>
        <v/>
      </c>
      <c r="BU254" s="198" t="str">
        <f t="shared" si="343"/>
        <v>xxx</v>
      </c>
      <c r="BV254" s="193"/>
      <c r="BW254" s="193"/>
      <c r="BX254" s="193"/>
      <c r="BY254" s="193"/>
      <c r="BZ254" s="193"/>
      <c r="CA254" s="193"/>
      <c r="CB254" s="193"/>
      <c r="CC254" s="194"/>
      <c r="CD254" s="194"/>
      <c r="CE254" s="193"/>
      <c r="CF254" s="201">
        <f>IFERROR(IF(ISNUMBER(BV254), IF(ISNUMBER(MATCH(BV254,$BV$4:BV253,0)),INDEX($CF$4:CF253, MATCH(BV254,$BV$4:BV253,0),1),IF(AND(BR254="",INDEX($BR$4:$BR$503,BV254,1)=""),
IF(INDEX($BL$4:$BL$503,BV254,1)="",0,IFERROR(IF(INDEX($BR$4:$BR$503,BW254,1)="es",COUNTIF($BV$4:$BV$503,BW254),0),0)+IF(ISNUMBER(BV254),SUMIFS($CH$4:$CH$503,$BV$4:$BV$503,"&lt;&gt;"&amp;BV254,$BW$4:$BW$503,BV254),0)),0)),0),0)</f>
        <v>0</v>
      </c>
      <c r="CG254" s="193"/>
      <c r="CH254" s="193"/>
      <c r="CI254" s="193"/>
      <c r="CJ254" s="193"/>
      <c r="CK254" s="201">
        <f t="shared" si="302"/>
        <v>1</v>
      </c>
      <c r="CL254" s="193"/>
      <c r="CM254" s="193"/>
      <c r="CN254" s="193"/>
      <c r="CO254" s="193"/>
      <c r="CP254" s="193"/>
      <c r="CQ254" s="193"/>
      <c r="CR254" s="193"/>
      <c r="CT254" s="193"/>
      <c r="CU254" s="193"/>
      <c r="CV254" s="193"/>
      <c r="CW254" s="208"/>
      <c r="CX254" s="208"/>
      <c r="CY254" s="208"/>
      <c r="CZ254" s="208"/>
      <c r="DA254" s="193"/>
      <c r="DC254" s="133" t="str">
        <f>IF(MAX($DC$3:DC253)&lt;$I$2,MAX($DC$3:DC253)+1,"")</f>
        <v/>
      </c>
      <c r="DD254" s="131" t="str">
        <f t="shared" si="344"/>
        <v/>
      </c>
      <c r="DE254" s="131" t="str">
        <f t="shared" si="345"/>
        <v/>
      </c>
      <c r="DF254" s="134" t="str">
        <f t="shared" si="346"/>
        <v/>
      </c>
      <c r="DG254" s="132" t="str">
        <f t="shared" si="347"/>
        <v/>
      </c>
      <c r="DL254" s="107" t="str">
        <f>IF(DM254&lt;&gt;"",MAX($DL$3:DL253)+1,"")</f>
        <v/>
      </c>
      <c r="DM254" s="107" t="str">
        <f>IF(OR(INDEX(Photos!$B$3:$B$502,ROW(DM254)-ROW($DM$3),1)="", ISNUMBER(MATCH(INDEX(Photos!$B$3:$B$502,ROW(DM254)-ROW($DM$3),1),$BJ$4:$BJ$503,0))),"",INDEX(Photos!$B$3:$B$502,ROW(DM254)-ROW($DM$3),1) )</f>
        <v/>
      </c>
      <c r="DN254" s="107" t="str">
        <f t="shared" si="300"/>
        <v/>
      </c>
      <c r="DS254" s="112"/>
      <c r="DT254" s="112"/>
      <c r="DU254" s="111"/>
      <c r="DV254" s="111"/>
      <c r="DW254" s="145"/>
      <c r="DX254" s="111"/>
      <c r="DY254" s="111"/>
      <c r="DZ254" s="111"/>
      <c r="EA254" s="111"/>
      <c r="EB254" s="111"/>
    </row>
    <row r="255" spans="1:132" x14ac:dyDescent="0.25">
      <c r="B255" s="117" t="str">
        <f>IF(P255&lt;&gt;"",MAX(B$3:$B254)+1,"")</f>
        <v/>
      </c>
      <c r="C255" s="141" t="str">
        <f>IF(D255&lt;&gt;"",MAX(C$3:$C254)+1,"")</f>
        <v/>
      </c>
      <c r="D255" s="115" t="str">
        <f>IF(LEN(Q255)&gt;1,IF(ISNUMBER(MATCH(Q255&amp;" ─ "&amp;P255, $D$2:D254,0)),"",P255&amp;" ─ "&amp;Q255),"")</f>
        <v/>
      </c>
      <c r="E255" s="117" t="str">
        <f>IF(F255&lt;&gt;"",MAX($E$3:E254)+1,"")</f>
        <v/>
      </c>
      <c r="F255" s="116" t="str">
        <f>IF(LEN(T255)&gt;1,IF(ISNUMBER(MATCH(T255&amp;" ─ "&amp;P255, $F$2:F254,0)),"",P255&amp;" ─ "&amp;T255),"")</f>
        <v/>
      </c>
      <c r="G255" s="93">
        <v>252</v>
      </c>
      <c r="H255" s="118" t="str">
        <f t="shared" si="359"/>
        <v/>
      </c>
      <c r="I255" s="119" t="str">
        <f>IF(ISNUMBER(SEARCH("─",H255,1)),MAX($I$3:I254)+1,"")</f>
        <v/>
      </c>
      <c r="M255" s="192" t="str">
        <f t="shared" si="303"/>
        <v/>
      </c>
      <c r="N255" s="142" t="str">
        <f t="shared" si="304"/>
        <v/>
      </c>
      <c r="O255" s="102" t="str">
        <f>IF(P255="","",MAX($O$3:O254)+1)</f>
        <v/>
      </c>
      <c r="P255" s="103" t="str">
        <f>IF(LEN(INDEX(Dashboard!B$6:B$505,ROW(P255)-ROW(P$3),1))&lt;=1,"",TRIM(INDEX(Dashboard!B$6:B$505,ROW(P255)-ROW(P$3),1)))</f>
        <v/>
      </c>
      <c r="Q255" s="104" t="str">
        <f t="shared" si="305"/>
        <v/>
      </c>
      <c r="R255" s="104" t="str">
        <f>IF(LEN(INDEX(Dashboard!D$6:D$505,ROW(R255)-ROW(R$3),1))&lt;=1,"",INDEX(Dashboard!D$6:D$505,ROW(R255)-ROW(R$3),1))</f>
        <v/>
      </c>
      <c r="S255" s="104" t="str">
        <f>IF(LEN(INDEX(Dashboard!E$6:E$505,ROW(S255)-ROW(S$3),1))&lt;=1,"",INDEX(Dashboard!E$6:E$505,ROW(S255)-ROW(S$3),1))</f>
        <v/>
      </c>
      <c r="T255" s="104" t="str">
        <f t="shared" si="306"/>
        <v/>
      </c>
      <c r="U255" s="104" t="str">
        <f t="shared" si="307"/>
        <v/>
      </c>
      <c r="V255" s="104" t="str">
        <f t="shared" si="308"/>
        <v/>
      </c>
      <c r="W255" s="106" t="str">
        <f t="shared" si="301"/>
        <v/>
      </c>
      <c r="X255" s="106" t="str">
        <f t="shared" si="309"/>
        <v/>
      </c>
      <c r="Y255" s="106" t="str">
        <f t="shared" si="310"/>
        <v/>
      </c>
      <c r="Z255" s="106" t="str">
        <f t="shared" si="311"/>
        <v/>
      </c>
      <c r="AA255" s="106" t="str">
        <f t="shared" si="312"/>
        <v/>
      </c>
      <c r="AB255" s="106" t="str">
        <f t="shared" si="313"/>
        <v/>
      </c>
      <c r="AC255" s="106" t="str">
        <f t="shared" si="314"/>
        <v/>
      </c>
      <c r="AD255" s="106" t="str">
        <f t="shared" si="315"/>
        <v/>
      </c>
      <c r="AE255" s="106" t="str">
        <f t="shared" si="316"/>
        <v/>
      </c>
      <c r="AF255" s="106" t="str">
        <f t="shared" si="317"/>
        <v/>
      </c>
      <c r="AG255" s="106" t="str">
        <f t="shared" si="318"/>
        <v/>
      </c>
      <c r="AH255" s="106" t="str">
        <f t="shared" si="319"/>
        <v/>
      </c>
      <c r="AI255" s="106" t="str">
        <f t="shared" si="320"/>
        <v/>
      </c>
      <c r="AJ255" s="106" t="str">
        <f t="shared" si="321"/>
        <v/>
      </c>
      <c r="AK255" s="106" t="str">
        <f t="shared" si="322"/>
        <v/>
      </c>
      <c r="AL255" s="106" t="str">
        <f t="shared" si="323"/>
        <v/>
      </c>
      <c r="AM255" s="106" t="str">
        <f t="shared" si="324"/>
        <v/>
      </c>
      <c r="AN255" s="106" t="str">
        <f t="shared" si="325"/>
        <v/>
      </c>
      <c r="AO255" s="106" t="str">
        <f t="shared" si="326"/>
        <v/>
      </c>
      <c r="AP255" s="106" t="str">
        <f t="shared" si="327"/>
        <v/>
      </c>
      <c r="AQ255" s="106" t="str">
        <f t="shared" si="328"/>
        <v/>
      </c>
      <c r="AR255" s="106" t="str">
        <f t="shared" si="329"/>
        <v/>
      </c>
      <c r="AS255" s="106" t="str">
        <f t="shared" si="330"/>
        <v/>
      </c>
      <c r="AT255" s="106" t="str">
        <f t="shared" si="331"/>
        <v/>
      </c>
      <c r="AU255" s="106" t="str">
        <f t="shared" si="332"/>
        <v/>
      </c>
      <c r="AV255" s="106" t="str">
        <f t="shared" si="333"/>
        <v/>
      </c>
      <c r="AW255" s="106" t="str">
        <f t="shared" si="334"/>
        <v/>
      </c>
      <c r="AX255" s="106" t="str">
        <f t="shared" si="335"/>
        <v/>
      </c>
      <c r="AY255" s="106" t="str">
        <f t="shared" si="336"/>
        <v/>
      </c>
      <c r="AZ255" s="106" t="str">
        <f t="shared" si="337"/>
        <v/>
      </c>
      <c r="BA255" s="106" t="str">
        <f t="shared" si="338"/>
        <v/>
      </c>
      <c r="BB255" s="106" t="str">
        <f t="shared" si="339"/>
        <v/>
      </c>
      <c r="BC255" s="106" t="str">
        <f t="shared" si="340"/>
        <v/>
      </c>
      <c r="BD255" s="180" t="str">
        <f>IF(OR(P255="",BA255=""),"",IF(BB255="",MAX($BA$4:$BA$503)-BA255+1-COUNTIF($BA$4:BA255,BA255)/1000,INDEX($BD$4:$BD$503,BC255,1)-COUNTIF($BA$4:BA255,BA255)/1000000))</f>
        <v/>
      </c>
      <c r="BE255" s="181" t="str">
        <f t="shared" si="341"/>
        <v/>
      </c>
      <c r="BF255" s="181" t="str">
        <f>IFERROR(IF(BB255="",BD255-BE255*100,INDEX($BF$4:$BF$503,BC255,1)-COUNTIF($BA$4:BA255,BA255)/1000000),"")</f>
        <v/>
      </c>
      <c r="BG255" s="179" t="str">
        <f t="shared" si="342"/>
        <v/>
      </c>
      <c r="BI255" s="120" t="str">
        <f t="shared" si="348"/>
        <v/>
      </c>
      <c r="BJ255" s="121" t="str">
        <f t="shared" si="349"/>
        <v/>
      </c>
      <c r="BK255" s="122" t="str">
        <f t="shared" si="350"/>
        <v/>
      </c>
      <c r="BL255" s="122" t="str">
        <f t="shared" si="351"/>
        <v/>
      </c>
      <c r="BM255" s="122" t="str">
        <f t="shared" si="352"/>
        <v/>
      </c>
      <c r="BN255" s="122" t="str">
        <f t="shared" si="353"/>
        <v/>
      </c>
      <c r="BO255" s="122" t="str">
        <f t="shared" si="354"/>
        <v/>
      </c>
      <c r="BP255" s="123" t="str">
        <f t="shared" si="355"/>
        <v/>
      </c>
      <c r="BQ255" s="122" t="str">
        <f t="shared" si="356"/>
        <v/>
      </c>
      <c r="BR255" s="123" t="str">
        <f t="shared" si="357"/>
        <v/>
      </c>
      <c r="BS255" s="123" t="str">
        <f t="shared" si="358"/>
        <v/>
      </c>
      <c r="BU255" s="198" t="str">
        <f t="shared" si="343"/>
        <v>xxx</v>
      </c>
      <c r="BV255" s="193"/>
      <c r="BW255" s="193"/>
      <c r="BX255" s="193"/>
      <c r="BY255" s="193"/>
      <c r="BZ255" s="193"/>
      <c r="CA255" s="193"/>
      <c r="CB255" s="193"/>
      <c r="CC255" s="194"/>
      <c r="CD255" s="194"/>
      <c r="CE255" s="193"/>
      <c r="CF255" s="201">
        <f>IFERROR(IF(ISNUMBER(BV255), IF(ISNUMBER(MATCH(BV255,$BV$4:BV254,0)),INDEX($CF$4:CF254, MATCH(BV255,$BV$4:BV254,0),1),IF(AND(BR255="",INDEX($BR$4:$BR$503,BV255,1)=""),
IF(INDEX($BL$4:$BL$503,BV255,1)="",0,IFERROR(IF(INDEX($BR$4:$BR$503,BW255,1)="es",COUNTIF($BV$4:$BV$503,BW255),0),0)+IF(ISNUMBER(BV255),SUMIFS($CH$4:$CH$503,$BV$4:$BV$503,"&lt;&gt;"&amp;BV255,$BW$4:$BW$503,BV255),0)),0)),0),0)</f>
        <v>0</v>
      </c>
      <c r="CG255" s="193"/>
      <c r="CH255" s="193"/>
      <c r="CI255" s="193"/>
      <c r="CJ255" s="193"/>
      <c r="CK255" s="201">
        <f t="shared" si="302"/>
        <v>1</v>
      </c>
      <c r="CL255" s="193"/>
      <c r="CM255" s="193"/>
      <c r="CN255" s="193"/>
      <c r="CO255" s="193"/>
      <c r="CP255" s="193"/>
      <c r="CQ255" s="193"/>
      <c r="CR255" s="193"/>
      <c r="CT255" s="193"/>
      <c r="CU255" s="193"/>
      <c r="CV255" s="193"/>
      <c r="CW255" s="208"/>
      <c r="CX255" s="208"/>
      <c r="CY255" s="208"/>
      <c r="CZ255" s="208"/>
      <c r="DA255" s="193"/>
      <c r="DC255" s="133" t="str">
        <f>IF(MAX($DC$3:DC254)&lt;$I$2,MAX($DC$3:DC254)+1,"")</f>
        <v/>
      </c>
      <c r="DD255" s="131" t="str">
        <f t="shared" si="344"/>
        <v/>
      </c>
      <c r="DE255" s="131" t="str">
        <f t="shared" si="345"/>
        <v/>
      </c>
      <c r="DF255" s="134" t="str">
        <f t="shared" si="346"/>
        <v/>
      </c>
      <c r="DG255" s="132" t="str">
        <f t="shared" si="347"/>
        <v/>
      </c>
      <c r="DL255" s="107" t="str">
        <f>IF(DM255&lt;&gt;"",MAX($DL$3:DL254)+1,"")</f>
        <v/>
      </c>
      <c r="DM255" s="107" t="str">
        <f>IF(OR(INDEX(Photos!$B$3:$B$502,ROW(DM255)-ROW($DM$3),1)="", ISNUMBER(MATCH(INDEX(Photos!$B$3:$B$502,ROW(DM255)-ROW($DM$3),1),$BJ$4:$BJ$503,0))),"",INDEX(Photos!$B$3:$B$502,ROW(DM255)-ROW($DM$3),1) )</f>
        <v/>
      </c>
      <c r="DN255" s="107" t="str">
        <f t="shared" si="300"/>
        <v/>
      </c>
      <c r="DS255" s="112"/>
      <c r="DT255" s="112"/>
      <c r="DU255" s="111"/>
      <c r="DV255" s="111"/>
      <c r="DW255" s="145"/>
      <c r="DX255" s="111"/>
      <c r="DY255" s="111"/>
      <c r="DZ255" s="111"/>
      <c r="EA255" s="111"/>
      <c r="EB255" s="111"/>
    </row>
    <row r="256" spans="1:132" x14ac:dyDescent="0.25">
      <c r="B256" s="117" t="str">
        <f>IF(P256&lt;&gt;"",MAX(B$3:$B255)+1,"")</f>
        <v/>
      </c>
      <c r="C256" s="141" t="str">
        <f>IF(D256&lt;&gt;"",MAX(C$3:$C255)+1,"")</f>
        <v/>
      </c>
      <c r="D256" s="115" t="str">
        <f>IF(LEN(Q256)&gt;1,IF(ISNUMBER(MATCH(Q256&amp;" ─ "&amp;P256, $D$2:D255,0)),"",P256&amp;" ─ "&amp;Q256),"")</f>
        <v/>
      </c>
      <c r="E256" s="117" t="str">
        <f>IF(F256&lt;&gt;"",MAX($E$3:E255)+1,"")</f>
        <v/>
      </c>
      <c r="F256" s="116" t="str">
        <f>IF(LEN(T256)&gt;1,IF(ISNUMBER(MATCH(T256&amp;" ─ "&amp;P256, $F$2:F255,0)),"",P256&amp;" ─ "&amp;T256),"")</f>
        <v/>
      </c>
      <c r="G256" s="93">
        <v>253</v>
      </c>
      <c r="H256" s="118" t="str">
        <f t="shared" si="359"/>
        <v/>
      </c>
      <c r="I256" s="119" t="str">
        <f>IF(ISNUMBER(SEARCH("─",H256,1)),MAX($I$3:I255)+1,"")</f>
        <v/>
      </c>
      <c r="M256" s="192" t="str">
        <f t="shared" si="303"/>
        <v/>
      </c>
      <c r="N256" s="142" t="str">
        <f t="shared" si="304"/>
        <v/>
      </c>
      <c r="O256" s="102" t="str">
        <f>IF(P256="","",MAX($O$3:O255)+1)</f>
        <v/>
      </c>
      <c r="P256" s="103" t="str">
        <f>IF(LEN(INDEX(Dashboard!B$6:B$505,ROW(P256)-ROW(P$3),1))&lt;=1,"",TRIM(INDEX(Dashboard!B$6:B$505,ROW(P256)-ROW(P$3),1)))</f>
        <v/>
      </c>
      <c r="Q256" s="104" t="str">
        <f t="shared" si="305"/>
        <v/>
      </c>
      <c r="R256" s="104" t="str">
        <f>IF(LEN(INDEX(Dashboard!D$6:D$505,ROW(R256)-ROW(R$3),1))&lt;=1,"",INDEX(Dashboard!D$6:D$505,ROW(R256)-ROW(R$3),1))</f>
        <v/>
      </c>
      <c r="S256" s="104" t="str">
        <f>IF(LEN(INDEX(Dashboard!E$6:E$505,ROW(S256)-ROW(S$3),1))&lt;=1,"",INDEX(Dashboard!E$6:E$505,ROW(S256)-ROW(S$3),1))</f>
        <v/>
      </c>
      <c r="T256" s="104" t="str">
        <f t="shared" si="306"/>
        <v/>
      </c>
      <c r="U256" s="104" t="str">
        <f t="shared" si="307"/>
        <v/>
      </c>
      <c r="V256" s="104" t="str">
        <f t="shared" si="308"/>
        <v/>
      </c>
      <c r="W256" s="106" t="str">
        <f t="shared" si="301"/>
        <v/>
      </c>
      <c r="X256" s="106" t="str">
        <f t="shared" si="309"/>
        <v/>
      </c>
      <c r="Y256" s="106" t="str">
        <f t="shared" si="310"/>
        <v/>
      </c>
      <c r="Z256" s="106" t="str">
        <f t="shared" si="311"/>
        <v/>
      </c>
      <c r="AA256" s="106" t="str">
        <f t="shared" si="312"/>
        <v/>
      </c>
      <c r="AB256" s="106" t="str">
        <f t="shared" si="313"/>
        <v/>
      </c>
      <c r="AC256" s="106" t="str">
        <f t="shared" si="314"/>
        <v/>
      </c>
      <c r="AD256" s="106" t="str">
        <f t="shared" si="315"/>
        <v/>
      </c>
      <c r="AE256" s="106" t="str">
        <f t="shared" si="316"/>
        <v/>
      </c>
      <c r="AF256" s="106" t="str">
        <f t="shared" si="317"/>
        <v/>
      </c>
      <c r="AG256" s="106" t="str">
        <f t="shared" si="318"/>
        <v/>
      </c>
      <c r="AH256" s="106" t="str">
        <f t="shared" si="319"/>
        <v/>
      </c>
      <c r="AI256" s="106" t="str">
        <f t="shared" si="320"/>
        <v/>
      </c>
      <c r="AJ256" s="106" t="str">
        <f t="shared" si="321"/>
        <v/>
      </c>
      <c r="AK256" s="106" t="str">
        <f t="shared" si="322"/>
        <v/>
      </c>
      <c r="AL256" s="106" t="str">
        <f t="shared" si="323"/>
        <v/>
      </c>
      <c r="AM256" s="106" t="str">
        <f t="shared" si="324"/>
        <v/>
      </c>
      <c r="AN256" s="106" t="str">
        <f t="shared" si="325"/>
        <v/>
      </c>
      <c r="AO256" s="106" t="str">
        <f t="shared" si="326"/>
        <v/>
      </c>
      <c r="AP256" s="106" t="str">
        <f t="shared" si="327"/>
        <v/>
      </c>
      <c r="AQ256" s="106" t="str">
        <f t="shared" si="328"/>
        <v/>
      </c>
      <c r="AR256" s="106" t="str">
        <f t="shared" si="329"/>
        <v/>
      </c>
      <c r="AS256" s="106" t="str">
        <f t="shared" si="330"/>
        <v/>
      </c>
      <c r="AT256" s="106" t="str">
        <f t="shared" si="331"/>
        <v/>
      </c>
      <c r="AU256" s="106" t="str">
        <f t="shared" si="332"/>
        <v/>
      </c>
      <c r="AV256" s="106" t="str">
        <f t="shared" si="333"/>
        <v/>
      </c>
      <c r="AW256" s="106" t="str">
        <f t="shared" si="334"/>
        <v/>
      </c>
      <c r="AX256" s="106" t="str">
        <f t="shared" si="335"/>
        <v/>
      </c>
      <c r="AY256" s="106" t="str">
        <f t="shared" si="336"/>
        <v/>
      </c>
      <c r="AZ256" s="106" t="str">
        <f t="shared" si="337"/>
        <v/>
      </c>
      <c r="BA256" s="106" t="str">
        <f t="shared" si="338"/>
        <v/>
      </c>
      <c r="BB256" s="106" t="str">
        <f t="shared" si="339"/>
        <v/>
      </c>
      <c r="BC256" s="106" t="str">
        <f t="shared" si="340"/>
        <v/>
      </c>
      <c r="BD256" s="180" t="str">
        <f>IF(OR(P256="",BA256=""),"",IF(BB256="",MAX($BA$4:$BA$503)-BA256+1-COUNTIF($BA$4:BA256,BA256)/1000,INDEX($BD$4:$BD$503,BC256,1)-COUNTIF($BA$4:BA256,BA256)/1000000))</f>
        <v/>
      </c>
      <c r="BE256" s="181" t="str">
        <f t="shared" si="341"/>
        <v/>
      </c>
      <c r="BF256" s="181" t="str">
        <f>IFERROR(IF(BB256="",BD256-BE256*100,INDEX($BF$4:$BF$503,BC256,1)-COUNTIF($BA$4:BA256,BA256)/1000000),"")</f>
        <v/>
      </c>
      <c r="BG256" s="179" t="str">
        <f t="shared" si="342"/>
        <v/>
      </c>
      <c r="BI256" s="120" t="str">
        <f t="shared" si="348"/>
        <v/>
      </c>
      <c r="BJ256" s="121" t="str">
        <f t="shared" si="349"/>
        <v/>
      </c>
      <c r="BK256" s="122" t="str">
        <f t="shared" si="350"/>
        <v/>
      </c>
      <c r="BL256" s="122" t="str">
        <f t="shared" si="351"/>
        <v/>
      </c>
      <c r="BM256" s="122" t="str">
        <f t="shared" si="352"/>
        <v/>
      </c>
      <c r="BN256" s="122" t="str">
        <f t="shared" si="353"/>
        <v/>
      </c>
      <c r="BO256" s="122" t="str">
        <f t="shared" si="354"/>
        <v/>
      </c>
      <c r="BP256" s="123" t="str">
        <f t="shared" si="355"/>
        <v/>
      </c>
      <c r="BQ256" s="122" t="str">
        <f t="shared" si="356"/>
        <v/>
      </c>
      <c r="BR256" s="123" t="str">
        <f t="shared" si="357"/>
        <v/>
      </c>
      <c r="BS256" s="123" t="str">
        <f t="shared" si="358"/>
        <v/>
      </c>
      <c r="BU256" s="198" t="str">
        <f t="shared" si="343"/>
        <v>xxx</v>
      </c>
      <c r="BV256" s="193"/>
      <c r="BW256" s="193"/>
      <c r="BX256" s="193"/>
      <c r="BY256" s="193"/>
      <c r="BZ256" s="193"/>
      <c r="CA256" s="193"/>
      <c r="CB256" s="193"/>
      <c r="CC256" s="194"/>
      <c r="CD256" s="194"/>
      <c r="CE256" s="193"/>
      <c r="CF256" s="201">
        <f>IFERROR(IF(ISNUMBER(BV256), IF(ISNUMBER(MATCH(BV256,$BV$4:BV255,0)),INDEX($CF$4:CF255, MATCH(BV256,$BV$4:BV255,0),1),IF(AND(BR256="",INDEX($BR$4:$BR$503,BV256,1)=""),
IF(INDEX($BL$4:$BL$503,BV256,1)="",0,IFERROR(IF(INDEX($BR$4:$BR$503,BW256,1)="es",COUNTIF($BV$4:$BV$503,BW256),0),0)+IF(ISNUMBER(BV256),SUMIFS($CH$4:$CH$503,$BV$4:$BV$503,"&lt;&gt;"&amp;BV256,$BW$4:$BW$503,BV256),0)),0)),0),0)</f>
        <v>0</v>
      </c>
      <c r="CG256" s="193"/>
      <c r="CH256" s="193"/>
      <c r="CI256" s="193"/>
      <c r="CJ256" s="193"/>
      <c r="CK256" s="201">
        <f t="shared" si="302"/>
        <v>1</v>
      </c>
      <c r="CL256" s="193"/>
      <c r="CM256" s="193"/>
      <c r="CN256" s="193"/>
      <c r="CO256" s="193"/>
      <c r="CP256" s="193"/>
      <c r="CQ256" s="193"/>
      <c r="CR256" s="193"/>
      <c r="CT256" s="193"/>
      <c r="CU256" s="193"/>
      <c r="CV256" s="193"/>
      <c r="CW256" s="208"/>
      <c r="CX256" s="208"/>
      <c r="CY256" s="208"/>
      <c r="CZ256" s="208"/>
      <c r="DA256" s="193"/>
      <c r="DC256" s="133" t="str">
        <f>IF(MAX($DC$3:DC255)&lt;$I$2,MAX($DC$3:DC255)+1,"")</f>
        <v/>
      </c>
      <c r="DD256" s="131" t="str">
        <f t="shared" si="344"/>
        <v/>
      </c>
      <c r="DE256" s="131" t="str">
        <f t="shared" si="345"/>
        <v/>
      </c>
      <c r="DF256" s="134" t="str">
        <f t="shared" si="346"/>
        <v/>
      </c>
      <c r="DG256" s="132" t="str">
        <f t="shared" si="347"/>
        <v/>
      </c>
      <c r="DL256" s="107" t="str">
        <f>IF(DM256&lt;&gt;"",MAX($DL$3:DL255)+1,"")</f>
        <v/>
      </c>
      <c r="DM256" s="107" t="str">
        <f>IF(OR(INDEX(Photos!$B$3:$B$502,ROW(DM256)-ROW($DM$3),1)="", ISNUMBER(MATCH(INDEX(Photos!$B$3:$B$502,ROW(DM256)-ROW($DM$3),1),$BJ$4:$BJ$503,0))),"",INDEX(Photos!$B$3:$B$502,ROW(DM256)-ROW($DM$3),1) )</f>
        <v/>
      </c>
      <c r="DN256" s="107" t="str">
        <f t="shared" si="300"/>
        <v/>
      </c>
      <c r="DS256" s="112"/>
      <c r="DT256" s="112"/>
      <c r="DU256" s="111"/>
      <c r="DV256" s="111"/>
      <c r="DW256" s="145"/>
      <c r="DX256" s="111"/>
      <c r="DY256" s="111"/>
      <c r="DZ256" s="111"/>
      <c r="EA256" s="111"/>
      <c r="EB256" s="111"/>
    </row>
    <row r="257" spans="2:132" x14ac:dyDescent="0.25">
      <c r="B257" s="117" t="str">
        <f>IF(P257&lt;&gt;"",MAX(B$3:$B256)+1,"")</f>
        <v/>
      </c>
      <c r="C257" s="141" t="str">
        <f>IF(D257&lt;&gt;"",MAX(C$3:$C256)+1,"")</f>
        <v/>
      </c>
      <c r="D257" s="115" t="str">
        <f>IF(LEN(Q257)&gt;1,IF(ISNUMBER(MATCH(Q257&amp;" ─ "&amp;P257, $D$2:D256,0)),"",P257&amp;" ─ "&amp;Q257),"")</f>
        <v/>
      </c>
      <c r="E257" s="117" t="str">
        <f>IF(F257&lt;&gt;"",MAX($E$3:E256)+1,"")</f>
        <v/>
      </c>
      <c r="F257" s="116" t="str">
        <f>IF(LEN(T257)&gt;1,IF(ISNUMBER(MATCH(T257&amp;" ─ "&amp;P257, $F$2:F256,0)),"",P257&amp;" ─ "&amp;T257),"")</f>
        <v/>
      </c>
      <c r="G257" s="93">
        <v>254</v>
      </c>
      <c r="H257" s="118" t="str">
        <f t="shared" si="359"/>
        <v/>
      </c>
      <c r="I257" s="119" t="str">
        <f>IF(ISNUMBER(SEARCH("─",H257,1)),MAX($I$3:I256)+1,"")</f>
        <v/>
      </c>
      <c r="M257" s="192" t="str">
        <f t="shared" si="303"/>
        <v/>
      </c>
      <c r="N257" s="142" t="str">
        <f t="shared" si="304"/>
        <v/>
      </c>
      <c r="O257" s="102" t="str">
        <f>IF(P257="","",MAX($O$3:O256)+1)</f>
        <v/>
      </c>
      <c r="P257" s="103" t="str">
        <f>IF(LEN(INDEX(Dashboard!B$6:B$505,ROW(P257)-ROW(P$3),1))&lt;=1,"",TRIM(INDEX(Dashboard!B$6:B$505,ROW(P257)-ROW(P$3),1)))</f>
        <v/>
      </c>
      <c r="Q257" s="104" t="str">
        <f t="shared" si="305"/>
        <v/>
      </c>
      <c r="R257" s="104" t="str">
        <f>IF(LEN(INDEX(Dashboard!D$6:D$505,ROW(R257)-ROW(R$3),1))&lt;=1,"",INDEX(Dashboard!D$6:D$505,ROW(R257)-ROW(R$3),1))</f>
        <v/>
      </c>
      <c r="S257" s="104" t="str">
        <f>IF(LEN(INDEX(Dashboard!E$6:E$505,ROW(S257)-ROW(S$3),1))&lt;=1,"",INDEX(Dashboard!E$6:E$505,ROW(S257)-ROW(S$3),1))</f>
        <v/>
      </c>
      <c r="T257" s="104" t="str">
        <f t="shared" si="306"/>
        <v/>
      </c>
      <c r="U257" s="104" t="str">
        <f t="shared" si="307"/>
        <v/>
      </c>
      <c r="V257" s="104" t="str">
        <f t="shared" si="308"/>
        <v/>
      </c>
      <c r="W257" s="106" t="str">
        <f t="shared" si="301"/>
        <v/>
      </c>
      <c r="X257" s="106" t="str">
        <f t="shared" si="309"/>
        <v/>
      </c>
      <c r="Y257" s="106" t="str">
        <f t="shared" si="310"/>
        <v/>
      </c>
      <c r="Z257" s="106" t="str">
        <f t="shared" si="311"/>
        <v/>
      </c>
      <c r="AA257" s="106" t="str">
        <f t="shared" si="312"/>
        <v/>
      </c>
      <c r="AB257" s="106" t="str">
        <f t="shared" si="313"/>
        <v/>
      </c>
      <c r="AC257" s="106" t="str">
        <f t="shared" si="314"/>
        <v/>
      </c>
      <c r="AD257" s="106" t="str">
        <f t="shared" si="315"/>
        <v/>
      </c>
      <c r="AE257" s="106" t="str">
        <f t="shared" si="316"/>
        <v/>
      </c>
      <c r="AF257" s="106" t="str">
        <f t="shared" si="317"/>
        <v/>
      </c>
      <c r="AG257" s="106" t="str">
        <f t="shared" si="318"/>
        <v/>
      </c>
      <c r="AH257" s="106" t="str">
        <f t="shared" si="319"/>
        <v/>
      </c>
      <c r="AI257" s="106" t="str">
        <f t="shared" si="320"/>
        <v/>
      </c>
      <c r="AJ257" s="106" t="str">
        <f t="shared" si="321"/>
        <v/>
      </c>
      <c r="AK257" s="106" t="str">
        <f t="shared" si="322"/>
        <v/>
      </c>
      <c r="AL257" s="106" t="str">
        <f t="shared" si="323"/>
        <v/>
      </c>
      <c r="AM257" s="106" t="str">
        <f t="shared" si="324"/>
        <v/>
      </c>
      <c r="AN257" s="106" t="str">
        <f t="shared" si="325"/>
        <v/>
      </c>
      <c r="AO257" s="106" t="str">
        <f t="shared" si="326"/>
        <v/>
      </c>
      <c r="AP257" s="106" t="str">
        <f t="shared" si="327"/>
        <v/>
      </c>
      <c r="AQ257" s="106" t="str">
        <f t="shared" si="328"/>
        <v/>
      </c>
      <c r="AR257" s="106" t="str">
        <f t="shared" si="329"/>
        <v/>
      </c>
      <c r="AS257" s="106" t="str">
        <f t="shared" si="330"/>
        <v/>
      </c>
      <c r="AT257" s="106" t="str">
        <f t="shared" si="331"/>
        <v/>
      </c>
      <c r="AU257" s="106" t="str">
        <f t="shared" si="332"/>
        <v/>
      </c>
      <c r="AV257" s="106" t="str">
        <f t="shared" si="333"/>
        <v/>
      </c>
      <c r="AW257" s="106" t="str">
        <f t="shared" si="334"/>
        <v/>
      </c>
      <c r="AX257" s="106" t="str">
        <f t="shared" si="335"/>
        <v/>
      </c>
      <c r="AY257" s="106" t="str">
        <f t="shared" si="336"/>
        <v/>
      </c>
      <c r="AZ257" s="106" t="str">
        <f t="shared" si="337"/>
        <v/>
      </c>
      <c r="BA257" s="106" t="str">
        <f t="shared" si="338"/>
        <v/>
      </c>
      <c r="BB257" s="106" t="str">
        <f t="shared" si="339"/>
        <v/>
      </c>
      <c r="BC257" s="106" t="str">
        <f t="shared" si="340"/>
        <v/>
      </c>
      <c r="BD257" s="180" t="str">
        <f>IF(OR(P257="",BA257=""),"",IF(BB257="",MAX($BA$4:$BA$503)-BA257+1-COUNTIF($BA$4:BA257,BA257)/1000,INDEX($BD$4:$BD$503,BC257,1)-COUNTIF($BA$4:BA257,BA257)/1000000))</f>
        <v/>
      </c>
      <c r="BE257" s="181" t="str">
        <f t="shared" si="341"/>
        <v/>
      </c>
      <c r="BF257" s="181" t="str">
        <f>IFERROR(IF(BB257="",BD257-BE257*100,INDEX($BF$4:$BF$503,BC257,1)-COUNTIF($BA$4:BA257,BA257)/1000000),"")</f>
        <v/>
      </c>
      <c r="BG257" s="179" t="str">
        <f t="shared" si="342"/>
        <v/>
      </c>
      <c r="BI257" s="120" t="str">
        <f t="shared" si="348"/>
        <v/>
      </c>
      <c r="BJ257" s="121" t="str">
        <f t="shared" si="349"/>
        <v/>
      </c>
      <c r="BK257" s="122" t="str">
        <f t="shared" si="350"/>
        <v/>
      </c>
      <c r="BL257" s="122" t="str">
        <f t="shared" si="351"/>
        <v/>
      </c>
      <c r="BM257" s="122" t="str">
        <f t="shared" si="352"/>
        <v/>
      </c>
      <c r="BN257" s="122" t="str">
        <f t="shared" si="353"/>
        <v/>
      </c>
      <c r="BO257" s="122" t="str">
        <f t="shared" si="354"/>
        <v/>
      </c>
      <c r="BP257" s="123" t="str">
        <f t="shared" si="355"/>
        <v/>
      </c>
      <c r="BQ257" s="122" t="str">
        <f t="shared" si="356"/>
        <v/>
      </c>
      <c r="BR257" s="123" t="str">
        <f t="shared" si="357"/>
        <v/>
      </c>
      <c r="BS257" s="123" t="str">
        <f t="shared" si="358"/>
        <v/>
      </c>
      <c r="BU257" s="198" t="str">
        <f t="shared" si="343"/>
        <v>xxx</v>
      </c>
      <c r="BV257" s="193"/>
      <c r="BW257" s="193"/>
      <c r="BX257" s="193"/>
      <c r="BY257" s="193"/>
      <c r="BZ257" s="193"/>
      <c r="CA257" s="193"/>
      <c r="CB257" s="193"/>
      <c r="CC257" s="194"/>
      <c r="CD257" s="194"/>
      <c r="CE257" s="193"/>
      <c r="CF257" s="201">
        <f>IFERROR(IF(ISNUMBER(BV257), IF(ISNUMBER(MATCH(BV257,$BV$4:BV256,0)),INDEX($CF$4:CF256, MATCH(BV257,$BV$4:BV256,0),1),IF(AND(BR257="",INDEX($BR$4:$BR$503,BV257,1)=""),
IF(INDEX($BL$4:$BL$503,BV257,1)="",0,IFERROR(IF(INDEX($BR$4:$BR$503,BW257,1)="es",COUNTIF($BV$4:$BV$503,BW257),0),0)+IF(ISNUMBER(BV257),SUMIFS($CH$4:$CH$503,$BV$4:$BV$503,"&lt;&gt;"&amp;BV257,$BW$4:$BW$503,BV257),0)),0)),0),0)</f>
        <v>0</v>
      </c>
      <c r="CG257" s="193"/>
      <c r="CH257" s="193"/>
      <c r="CI257" s="193"/>
      <c r="CJ257" s="193"/>
      <c r="CK257" s="201">
        <f t="shared" si="302"/>
        <v>1</v>
      </c>
      <c r="CL257" s="193"/>
      <c r="CM257" s="193"/>
      <c r="CN257" s="193"/>
      <c r="CO257" s="193"/>
      <c r="CP257" s="193"/>
      <c r="CQ257" s="193"/>
      <c r="CR257" s="193"/>
      <c r="CT257" s="193"/>
      <c r="CU257" s="193"/>
      <c r="CV257" s="193"/>
      <c r="CW257" s="208"/>
      <c r="CX257" s="208"/>
      <c r="CY257" s="208"/>
      <c r="CZ257" s="208"/>
      <c r="DA257" s="193"/>
      <c r="DC257" s="133" t="str">
        <f>IF(MAX($DC$3:DC256)&lt;$I$2,MAX($DC$3:DC256)+1,"")</f>
        <v/>
      </c>
      <c r="DD257" s="131" t="str">
        <f t="shared" si="344"/>
        <v/>
      </c>
      <c r="DE257" s="131" t="str">
        <f t="shared" si="345"/>
        <v/>
      </c>
      <c r="DF257" s="134" t="str">
        <f t="shared" si="346"/>
        <v/>
      </c>
      <c r="DG257" s="132" t="str">
        <f t="shared" si="347"/>
        <v/>
      </c>
      <c r="DL257" s="107" t="str">
        <f>IF(DM257&lt;&gt;"",MAX($DL$3:DL256)+1,"")</f>
        <v/>
      </c>
      <c r="DM257" s="107" t="str">
        <f>IF(OR(INDEX(Photos!$B$3:$B$502,ROW(DM257)-ROW($DM$3),1)="", ISNUMBER(MATCH(INDEX(Photos!$B$3:$B$502,ROW(DM257)-ROW($DM$3),1),$BJ$4:$BJ$503,0))),"",INDEX(Photos!$B$3:$B$502,ROW(DM257)-ROW($DM$3),1) )</f>
        <v/>
      </c>
      <c r="DN257" s="107" t="str">
        <f t="shared" si="300"/>
        <v/>
      </c>
      <c r="DS257" s="112"/>
      <c r="DT257" s="112"/>
      <c r="DU257" s="111"/>
      <c r="DV257" s="111"/>
      <c r="DW257" s="145"/>
      <c r="DX257" s="111"/>
      <c r="DY257" s="111"/>
      <c r="DZ257" s="111"/>
      <c r="EA257" s="111"/>
      <c r="EB257" s="111"/>
    </row>
    <row r="258" spans="2:132" x14ac:dyDescent="0.25">
      <c r="B258" s="117" t="str">
        <f>IF(P258&lt;&gt;"",MAX(B$3:$B257)+1,"")</f>
        <v/>
      </c>
      <c r="C258" s="141" t="str">
        <f>IF(D258&lt;&gt;"",MAX(C$3:$C257)+1,"")</f>
        <v/>
      </c>
      <c r="D258" s="115" t="str">
        <f>IF(LEN(Q258)&gt;1,IF(ISNUMBER(MATCH(Q258&amp;" ─ "&amp;P258, $D$2:D257,0)),"",P258&amp;" ─ "&amp;Q258),"")</f>
        <v/>
      </c>
      <c r="E258" s="117" t="str">
        <f>IF(F258&lt;&gt;"",MAX($E$3:E257)+1,"")</f>
        <v/>
      </c>
      <c r="F258" s="116" t="str">
        <f>IF(LEN(T258)&gt;1,IF(ISNUMBER(MATCH(T258&amp;" ─ "&amp;P258, $F$2:F257,0)),"",P258&amp;" ─ "&amp;T258),"")</f>
        <v/>
      </c>
      <c r="G258" s="93">
        <v>255</v>
      </c>
      <c r="H258" s="118" t="str">
        <f t="shared" si="359"/>
        <v/>
      </c>
      <c r="I258" s="119" t="str">
        <f>IF(ISNUMBER(SEARCH("─",H258,1)),MAX($I$3:I257)+1,"")</f>
        <v/>
      </c>
      <c r="M258" s="192" t="str">
        <f t="shared" si="303"/>
        <v/>
      </c>
      <c r="N258" s="142" t="str">
        <f t="shared" si="304"/>
        <v/>
      </c>
      <c r="O258" s="102" t="str">
        <f>IF(P258="","",MAX($O$3:O257)+1)</f>
        <v/>
      </c>
      <c r="P258" s="103" t="str">
        <f>IF(LEN(INDEX(Dashboard!B$6:B$505,ROW(P258)-ROW(P$3),1))&lt;=1,"",TRIM(INDEX(Dashboard!B$6:B$505,ROW(P258)-ROW(P$3),1)))</f>
        <v/>
      </c>
      <c r="Q258" s="104" t="str">
        <f t="shared" si="305"/>
        <v/>
      </c>
      <c r="R258" s="104" t="str">
        <f>IF(LEN(INDEX(Dashboard!D$6:D$505,ROW(R258)-ROW(R$3),1))&lt;=1,"",INDEX(Dashboard!D$6:D$505,ROW(R258)-ROW(R$3),1))</f>
        <v/>
      </c>
      <c r="S258" s="104" t="str">
        <f>IF(LEN(INDEX(Dashboard!E$6:E$505,ROW(S258)-ROW(S$3),1))&lt;=1,"",INDEX(Dashboard!E$6:E$505,ROW(S258)-ROW(S$3),1))</f>
        <v/>
      </c>
      <c r="T258" s="104" t="str">
        <f t="shared" si="306"/>
        <v/>
      </c>
      <c r="U258" s="104" t="str">
        <f t="shared" si="307"/>
        <v/>
      </c>
      <c r="V258" s="104" t="str">
        <f t="shared" si="308"/>
        <v/>
      </c>
      <c r="W258" s="106" t="str">
        <f t="shared" si="301"/>
        <v/>
      </c>
      <c r="X258" s="106" t="str">
        <f t="shared" si="309"/>
        <v/>
      </c>
      <c r="Y258" s="106" t="str">
        <f t="shared" si="310"/>
        <v/>
      </c>
      <c r="Z258" s="106" t="str">
        <f t="shared" si="311"/>
        <v/>
      </c>
      <c r="AA258" s="106" t="str">
        <f t="shared" si="312"/>
        <v/>
      </c>
      <c r="AB258" s="106" t="str">
        <f t="shared" si="313"/>
        <v/>
      </c>
      <c r="AC258" s="106" t="str">
        <f t="shared" si="314"/>
        <v/>
      </c>
      <c r="AD258" s="106" t="str">
        <f t="shared" si="315"/>
        <v/>
      </c>
      <c r="AE258" s="106" t="str">
        <f t="shared" si="316"/>
        <v/>
      </c>
      <c r="AF258" s="106" t="str">
        <f t="shared" si="317"/>
        <v/>
      </c>
      <c r="AG258" s="106" t="str">
        <f t="shared" si="318"/>
        <v/>
      </c>
      <c r="AH258" s="106" t="str">
        <f t="shared" si="319"/>
        <v/>
      </c>
      <c r="AI258" s="106" t="str">
        <f t="shared" si="320"/>
        <v/>
      </c>
      <c r="AJ258" s="106" t="str">
        <f t="shared" si="321"/>
        <v/>
      </c>
      <c r="AK258" s="106" t="str">
        <f t="shared" si="322"/>
        <v/>
      </c>
      <c r="AL258" s="106" t="str">
        <f t="shared" si="323"/>
        <v/>
      </c>
      <c r="AM258" s="106" t="str">
        <f t="shared" si="324"/>
        <v/>
      </c>
      <c r="AN258" s="106" t="str">
        <f t="shared" si="325"/>
        <v/>
      </c>
      <c r="AO258" s="106" t="str">
        <f t="shared" si="326"/>
        <v/>
      </c>
      <c r="AP258" s="106" t="str">
        <f t="shared" si="327"/>
        <v/>
      </c>
      <c r="AQ258" s="106" t="str">
        <f t="shared" si="328"/>
        <v/>
      </c>
      <c r="AR258" s="106" t="str">
        <f t="shared" si="329"/>
        <v/>
      </c>
      <c r="AS258" s="106" t="str">
        <f t="shared" si="330"/>
        <v/>
      </c>
      <c r="AT258" s="106" t="str">
        <f t="shared" si="331"/>
        <v/>
      </c>
      <c r="AU258" s="106" t="str">
        <f t="shared" si="332"/>
        <v/>
      </c>
      <c r="AV258" s="106" t="str">
        <f t="shared" si="333"/>
        <v/>
      </c>
      <c r="AW258" s="106" t="str">
        <f t="shared" si="334"/>
        <v/>
      </c>
      <c r="AX258" s="106" t="str">
        <f t="shared" si="335"/>
        <v/>
      </c>
      <c r="AY258" s="106" t="str">
        <f t="shared" si="336"/>
        <v/>
      </c>
      <c r="AZ258" s="106" t="str">
        <f t="shared" si="337"/>
        <v/>
      </c>
      <c r="BA258" s="106" t="str">
        <f t="shared" si="338"/>
        <v/>
      </c>
      <c r="BB258" s="106" t="str">
        <f t="shared" si="339"/>
        <v/>
      </c>
      <c r="BC258" s="106" t="str">
        <f t="shared" si="340"/>
        <v/>
      </c>
      <c r="BD258" s="180" t="str">
        <f>IF(OR(P258="",BA258=""),"",IF(BB258="",MAX($BA$4:$BA$503)-BA258+1-COUNTIF($BA$4:BA258,BA258)/1000,INDEX($BD$4:$BD$503,BC258,1)-COUNTIF($BA$4:BA258,BA258)/1000000))</f>
        <v/>
      </c>
      <c r="BE258" s="181" t="str">
        <f t="shared" si="341"/>
        <v/>
      </c>
      <c r="BF258" s="181" t="str">
        <f>IFERROR(IF(BB258="",BD258-BE258*100,INDEX($BF$4:$BF$503,BC258,1)-COUNTIF($BA$4:BA258,BA258)/1000000),"")</f>
        <v/>
      </c>
      <c r="BG258" s="179" t="str">
        <f t="shared" si="342"/>
        <v/>
      </c>
      <c r="BI258" s="120" t="str">
        <f t="shared" si="348"/>
        <v/>
      </c>
      <c r="BJ258" s="121" t="str">
        <f t="shared" si="349"/>
        <v/>
      </c>
      <c r="BK258" s="122" t="str">
        <f t="shared" si="350"/>
        <v/>
      </c>
      <c r="BL258" s="122" t="str">
        <f t="shared" si="351"/>
        <v/>
      </c>
      <c r="BM258" s="122" t="str">
        <f t="shared" si="352"/>
        <v/>
      </c>
      <c r="BN258" s="122" t="str">
        <f t="shared" si="353"/>
        <v/>
      </c>
      <c r="BO258" s="122" t="str">
        <f t="shared" si="354"/>
        <v/>
      </c>
      <c r="BP258" s="123" t="str">
        <f t="shared" si="355"/>
        <v/>
      </c>
      <c r="BQ258" s="122" t="str">
        <f t="shared" si="356"/>
        <v/>
      </c>
      <c r="BR258" s="123" t="str">
        <f t="shared" si="357"/>
        <v/>
      </c>
      <c r="BS258" s="123" t="str">
        <f t="shared" si="358"/>
        <v/>
      </c>
      <c r="BU258" s="198" t="str">
        <f t="shared" si="343"/>
        <v>xxx</v>
      </c>
      <c r="BV258" s="193"/>
      <c r="BW258" s="193"/>
      <c r="BX258" s="193"/>
      <c r="BY258" s="193"/>
      <c r="BZ258" s="193"/>
      <c r="CA258" s="193"/>
      <c r="CB258" s="193"/>
      <c r="CC258" s="194"/>
      <c r="CD258" s="194"/>
      <c r="CE258" s="193"/>
      <c r="CF258" s="201">
        <f>IFERROR(IF(ISNUMBER(BV258), IF(ISNUMBER(MATCH(BV258,$BV$4:BV257,0)),INDEX($CF$4:CF257, MATCH(BV258,$BV$4:BV257,0),1),IF(AND(BR258="",INDEX($BR$4:$BR$503,BV258,1)=""),
IF(INDEX($BL$4:$BL$503,BV258,1)="",0,IFERROR(IF(INDEX($BR$4:$BR$503,BW258,1)="es",COUNTIF($BV$4:$BV$503,BW258),0),0)+IF(ISNUMBER(BV258),SUMIFS($CH$4:$CH$503,$BV$4:$BV$503,"&lt;&gt;"&amp;BV258,$BW$4:$BW$503,BV258),0)),0)),0),0)</f>
        <v>0</v>
      </c>
      <c r="CG258" s="193"/>
      <c r="CH258" s="193"/>
      <c r="CI258" s="193"/>
      <c r="CJ258" s="193"/>
      <c r="CK258" s="201">
        <f t="shared" si="302"/>
        <v>1</v>
      </c>
      <c r="CL258" s="193"/>
      <c r="CM258" s="193"/>
      <c r="CN258" s="193"/>
      <c r="CO258" s="193"/>
      <c r="CP258" s="193"/>
      <c r="CQ258" s="193"/>
      <c r="CR258" s="193"/>
      <c r="CT258" s="193"/>
      <c r="CU258" s="193"/>
      <c r="CV258" s="193"/>
      <c r="CW258" s="208"/>
      <c r="CX258" s="208"/>
      <c r="CY258" s="208"/>
      <c r="CZ258" s="208"/>
      <c r="DA258" s="193"/>
      <c r="DC258" s="133" t="str">
        <f>IF(MAX($DC$3:DC257)&lt;$I$2,MAX($DC$3:DC257)+1,"")</f>
        <v/>
      </c>
      <c r="DD258" s="131" t="str">
        <f t="shared" si="344"/>
        <v/>
      </c>
      <c r="DE258" s="131" t="str">
        <f t="shared" si="345"/>
        <v/>
      </c>
      <c r="DF258" s="134" t="str">
        <f t="shared" si="346"/>
        <v/>
      </c>
      <c r="DG258" s="132" t="str">
        <f t="shared" si="347"/>
        <v/>
      </c>
      <c r="DL258" s="107" t="str">
        <f>IF(DM258&lt;&gt;"",MAX($DL$3:DL257)+1,"")</f>
        <v/>
      </c>
      <c r="DM258" s="107" t="str">
        <f>IF(OR(INDEX(Photos!$B$3:$B$502,ROW(DM258)-ROW($DM$3),1)="", ISNUMBER(MATCH(INDEX(Photos!$B$3:$B$502,ROW(DM258)-ROW($DM$3),1),$BJ$4:$BJ$503,0))),"",INDEX(Photos!$B$3:$B$502,ROW(DM258)-ROW($DM$3),1) )</f>
        <v/>
      </c>
      <c r="DN258" s="107" t="str">
        <f t="shared" si="300"/>
        <v/>
      </c>
      <c r="DS258" s="112"/>
      <c r="DT258" s="112"/>
      <c r="DU258" s="111"/>
      <c r="DV258" s="111"/>
      <c r="DW258" s="145"/>
      <c r="DX258" s="111"/>
      <c r="DY258" s="111"/>
      <c r="DZ258" s="111"/>
      <c r="EA258" s="111"/>
      <c r="EB258" s="111"/>
    </row>
    <row r="259" spans="2:132" x14ac:dyDescent="0.25">
      <c r="B259" s="117" t="str">
        <f>IF(P259&lt;&gt;"",MAX(B$3:$B258)+1,"")</f>
        <v/>
      </c>
      <c r="C259" s="141" t="str">
        <f>IF(D259&lt;&gt;"",MAX(C$3:$C258)+1,"")</f>
        <v/>
      </c>
      <c r="D259" s="115" t="str">
        <f>IF(LEN(Q259)&gt;1,IF(ISNUMBER(MATCH(Q259&amp;" ─ "&amp;P259, $D$2:D258,0)),"",P259&amp;" ─ "&amp;Q259),"")</f>
        <v/>
      </c>
      <c r="E259" s="117" t="str">
        <f>IF(F259&lt;&gt;"",MAX($E$3:E258)+1,"")</f>
        <v/>
      </c>
      <c r="F259" s="116" t="str">
        <f>IF(LEN(T259)&gt;1,IF(ISNUMBER(MATCH(T259&amp;" ─ "&amp;P259, $F$2:F258,0)),"",P259&amp;" ─ "&amp;T259),"")</f>
        <v/>
      </c>
      <c r="G259" s="93">
        <v>256</v>
      </c>
      <c r="H259" s="118" t="str">
        <f t="shared" si="359"/>
        <v/>
      </c>
      <c r="I259" s="119" t="str">
        <f>IF(ISNUMBER(SEARCH("─",H259,1)),MAX($I$3:I258)+1,"")</f>
        <v/>
      </c>
      <c r="M259" s="192" t="str">
        <f t="shared" si="303"/>
        <v/>
      </c>
      <c r="N259" s="142" t="str">
        <f t="shared" si="304"/>
        <v/>
      </c>
      <c r="O259" s="102" t="str">
        <f>IF(P259="","",MAX($O$3:O258)+1)</f>
        <v/>
      </c>
      <c r="P259" s="103" t="str">
        <f>IF(LEN(INDEX(Dashboard!B$6:B$505,ROW(P259)-ROW(P$3),1))&lt;=1,"",TRIM(INDEX(Dashboard!B$6:B$505,ROW(P259)-ROW(P$3),1)))</f>
        <v/>
      </c>
      <c r="Q259" s="104" t="str">
        <f t="shared" si="305"/>
        <v/>
      </c>
      <c r="R259" s="104" t="str">
        <f>IF(LEN(INDEX(Dashboard!D$6:D$505,ROW(R259)-ROW(R$3),1))&lt;=1,"",INDEX(Dashboard!D$6:D$505,ROW(R259)-ROW(R$3),1))</f>
        <v/>
      </c>
      <c r="S259" s="104" t="str">
        <f>IF(LEN(INDEX(Dashboard!E$6:E$505,ROW(S259)-ROW(S$3),1))&lt;=1,"",INDEX(Dashboard!E$6:E$505,ROW(S259)-ROW(S$3),1))</f>
        <v/>
      </c>
      <c r="T259" s="104" t="str">
        <f t="shared" si="306"/>
        <v/>
      </c>
      <c r="U259" s="104" t="str">
        <f t="shared" si="307"/>
        <v/>
      </c>
      <c r="V259" s="104" t="str">
        <f t="shared" si="308"/>
        <v/>
      </c>
      <c r="W259" s="106" t="str">
        <f t="shared" si="301"/>
        <v/>
      </c>
      <c r="X259" s="106" t="str">
        <f t="shared" si="309"/>
        <v/>
      </c>
      <c r="Y259" s="106" t="str">
        <f t="shared" si="310"/>
        <v/>
      </c>
      <c r="Z259" s="106" t="str">
        <f t="shared" si="311"/>
        <v/>
      </c>
      <c r="AA259" s="106" t="str">
        <f t="shared" si="312"/>
        <v/>
      </c>
      <c r="AB259" s="106" t="str">
        <f t="shared" si="313"/>
        <v/>
      </c>
      <c r="AC259" s="106" t="str">
        <f t="shared" si="314"/>
        <v/>
      </c>
      <c r="AD259" s="106" t="str">
        <f t="shared" si="315"/>
        <v/>
      </c>
      <c r="AE259" s="106" t="str">
        <f t="shared" si="316"/>
        <v/>
      </c>
      <c r="AF259" s="106" t="str">
        <f t="shared" si="317"/>
        <v/>
      </c>
      <c r="AG259" s="106" t="str">
        <f t="shared" si="318"/>
        <v/>
      </c>
      <c r="AH259" s="106" t="str">
        <f t="shared" si="319"/>
        <v/>
      </c>
      <c r="AI259" s="106" t="str">
        <f t="shared" si="320"/>
        <v/>
      </c>
      <c r="AJ259" s="106" t="str">
        <f t="shared" si="321"/>
        <v/>
      </c>
      <c r="AK259" s="106" t="str">
        <f t="shared" si="322"/>
        <v/>
      </c>
      <c r="AL259" s="106" t="str">
        <f t="shared" si="323"/>
        <v/>
      </c>
      <c r="AM259" s="106" t="str">
        <f t="shared" si="324"/>
        <v/>
      </c>
      <c r="AN259" s="106" t="str">
        <f t="shared" si="325"/>
        <v/>
      </c>
      <c r="AO259" s="106" t="str">
        <f t="shared" si="326"/>
        <v/>
      </c>
      <c r="AP259" s="106" t="str">
        <f t="shared" si="327"/>
        <v/>
      </c>
      <c r="AQ259" s="106" t="str">
        <f t="shared" si="328"/>
        <v/>
      </c>
      <c r="AR259" s="106" t="str">
        <f t="shared" si="329"/>
        <v/>
      </c>
      <c r="AS259" s="106" t="str">
        <f t="shared" si="330"/>
        <v/>
      </c>
      <c r="AT259" s="106" t="str">
        <f t="shared" si="331"/>
        <v/>
      </c>
      <c r="AU259" s="106" t="str">
        <f t="shared" si="332"/>
        <v/>
      </c>
      <c r="AV259" s="106" t="str">
        <f t="shared" si="333"/>
        <v/>
      </c>
      <c r="AW259" s="106" t="str">
        <f t="shared" si="334"/>
        <v/>
      </c>
      <c r="AX259" s="106" t="str">
        <f t="shared" si="335"/>
        <v/>
      </c>
      <c r="AY259" s="106" t="str">
        <f t="shared" si="336"/>
        <v/>
      </c>
      <c r="AZ259" s="106" t="str">
        <f t="shared" si="337"/>
        <v/>
      </c>
      <c r="BA259" s="106" t="str">
        <f t="shared" si="338"/>
        <v/>
      </c>
      <c r="BB259" s="106" t="str">
        <f t="shared" si="339"/>
        <v/>
      </c>
      <c r="BC259" s="106" t="str">
        <f t="shared" si="340"/>
        <v/>
      </c>
      <c r="BD259" s="180" t="str">
        <f>IF(OR(P259="",BA259=""),"",IF(BB259="",MAX($BA$4:$BA$503)-BA259+1-COUNTIF($BA$4:BA259,BA259)/1000,INDEX($BD$4:$BD$503,BC259,1)-COUNTIF($BA$4:BA259,BA259)/1000000))</f>
        <v/>
      </c>
      <c r="BE259" s="181" t="str">
        <f t="shared" si="341"/>
        <v/>
      </c>
      <c r="BF259" s="181" t="str">
        <f>IFERROR(IF(BB259="",BD259-BE259*100,INDEX($BF$4:$BF$503,BC259,1)-COUNTIF($BA$4:BA259,BA259)/1000000),"")</f>
        <v/>
      </c>
      <c r="BG259" s="179" t="str">
        <f t="shared" si="342"/>
        <v/>
      </c>
      <c r="BI259" s="120" t="str">
        <f t="shared" si="348"/>
        <v/>
      </c>
      <c r="BJ259" s="121" t="str">
        <f t="shared" si="349"/>
        <v/>
      </c>
      <c r="BK259" s="122" t="str">
        <f t="shared" si="350"/>
        <v/>
      </c>
      <c r="BL259" s="122" t="str">
        <f t="shared" si="351"/>
        <v/>
      </c>
      <c r="BM259" s="122" t="str">
        <f t="shared" si="352"/>
        <v/>
      </c>
      <c r="BN259" s="122" t="str">
        <f t="shared" si="353"/>
        <v/>
      </c>
      <c r="BO259" s="122" t="str">
        <f t="shared" si="354"/>
        <v/>
      </c>
      <c r="BP259" s="123" t="str">
        <f t="shared" si="355"/>
        <v/>
      </c>
      <c r="BQ259" s="122" t="str">
        <f t="shared" si="356"/>
        <v/>
      </c>
      <c r="BR259" s="123" t="str">
        <f t="shared" si="357"/>
        <v/>
      </c>
      <c r="BS259" s="123" t="str">
        <f t="shared" si="358"/>
        <v/>
      </c>
      <c r="BU259" s="198" t="str">
        <f t="shared" si="343"/>
        <v>xxx</v>
      </c>
      <c r="BV259" s="193"/>
      <c r="BW259" s="193"/>
      <c r="BX259" s="193"/>
      <c r="BY259" s="193"/>
      <c r="BZ259" s="193"/>
      <c r="CA259" s="193"/>
      <c r="CB259" s="193"/>
      <c r="CC259" s="194"/>
      <c r="CD259" s="194"/>
      <c r="CE259" s="193"/>
      <c r="CF259" s="201">
        <f>IFERROR(IF(ISNUMBER(BV259), IF(ISNUMBER(MATCH(BV259,$BV$4:BV258,0)),INDEX($CF$4:CF258, MATCH(BV259,$BV$4:BV258,0),1),IF(AND(BR259="",INDEX($BR$4:$BR$503,BV259,1)=""),
IF(INDEX($BL$4:$BL$503,BV259,1)="",0,IFERROR(IF(INDEX($BR$4:$BR$503,BW259,1)="es",COUNTIF($BV$4:$BV$503,BW259),0),0)+IF(ISNUMBER(BV259),SUMIFS($CH$4:$CH$503,$BV$4:$BV$503,"&lt;&gt;"&amp;BV259,$BW$4:$BW$503,BV259),0)),0)),0),0)</f>
        <v>0</v>
      </c>
      <c r="CG259" s="193"/>
      <c r="CH259" s="193"/>
      <c r="CI259" s="193"/>
      <c r="CJ259" s="193"/>
      <c r="CK259" s="201">
        <f t="shared" si="302"/>
        <v>1</v>
      </c>
      <c r="CL259" s="193"/>
      <c r="CM259" s="193"/>
      <c r="CN259" s="193"/>
      <c r="CO259" s="193"/>
      <c r="CP259" s="193"/>
      <c r="CQ259" s="193"/>
      <c r="CR259" s="193"/>
      <c r="CT259" s="193"/>
      <c r="CU259" s="193"/>
      <c r="CV259" s="193"/>
      <c r="CW259" s="208"/>
      <c r="CX259" s="208"/>
      <c r="CY259" s="208"/>
      <c r="CZ259" s="208"/>
      <c r="DA259" s="193"/>
      <c r="DC259" s="133" t="str">
        <f>IF(MAX($DC$3:DC258)&lt;$I$2,MAX($DC$3:DC258)+1,"")</f>
        <v/>
      </c>
      <c r="DD259" s="131" t="str">
        <f t="shared" si="344"/>
        <v/>
      </c>
      <c r="DE259" s="131" t="str">
        <f t="shared" si="345"/>
        <v/>
      </c>
      <c r="DF259" s="134" t="str">
        <f t="shared" si="346"/>
        <v/>
      </c>
      <c r="DG259" s="132" t="str">
        <f t="shared" si="347"/>
        <v/>
      </c>
      <c r="DL259" s="107" t="str">
        <f>IF(DM259&lt;&gt;"",MAX($DL$3:DL258)+1,"")</f>
        <v/>
      </c>
      <c r="DM259" s="107" t="str">
        <f>IF(OR(INDEX(Photos!$B$3:$B$502,ROW(DM259)-ROW($DM$3),1)="", ISNUMBER(MATCH(INDEX(Photos!$B$3:$B$502,ROW(DM259)-ROW($DM$3),1),$BJ$4:$BJ$503,0))),"",INDEX(Photos!$B$3:$B$502,ROW(DM259)-ROW($DM$3),1) )</f>
        <v/>
      </c>
      <c r="DN259" s="107" t="str">
        <f t="shared" si="300"/>
        <v/>
      </c>
      <c r="DS259" s="112"/>
      <c r="DT259" s="112"/>
      <c r="DU259" s="111"/>
      <c r="DV259" s="111"/>
      <c r="DW259" s="145"/>
      <c r="DX259" s="111"/>
      <c r="DY259" s="111"/>
      <c r="DZ259" s="111"/>
      <c r="EA259" s="111"/>
      <c r="EB259" s="111"/>
    </row>
    <row r="260" spans="2:132" x14ac:dyDescent="0.25">
      <c r="B260" s="117" t="str">
        <f>IF(P260&lt;&gt;"",MAX(B$3:$B259)+1,"")</f>
        <v/>
      </c>
      <c r="C260" s="141" t="str">
        <f>IF(D260&lt;&gt;"",MAX(C$3:$C259)+1,"")</f>
        <v/>
      </c>
      <c r="D260" s="115" t="str">
        <f>IF(LEN(Q260)&gt;1,IF(ISNUMBER(MATCH(Q260&amp;" ─ "&amp;P260, $D$2:D259,0)),"",P260&amp;" ─ "&amp;Q260),"")</f>
        <v/>
      </c>
      <c r="E260" s="117" t="str">
        <f>IF(F260&lt;&gt;"",MAX($E$3:E259)+1,"")</f>
        <v/>
      </c>
      <c r="F260" s="116" t="str">
        <f>IF(LEN(T260)&gt;1,IF(ISNUMBER(MATCH(T260&amp;" ─ "&amp;P260, $F$2:F259,0)),"",P260&amp;" ─ "&amp;T260),"")</f>
        <v/>
      </c>
      <c r="G260" s="93">
        <v>257</v>
      </c>
      <c r="H260" s="118" t="str">
        <f t="shared" si="359"/>
        <v/>
      </c>
      <c r="I260" s="119" t="str">
        <f>IF(ISNUMBER(SEARCH("─",H260,1)),MAX($I$3:I259)+1,"")</f>
        <v/>
      </c>
      <c r="M260" s="192" t="str">
        <f t="shared" si="303"/>
        <v/>
      </c>
      <c r="N260" s="142" t="str">
        <f t="shared" si="304"/>
        <v/>
      </c>
      <c r="O260" s="102" t="str">
        <f>IF(P260="","",MAX($O$3:O259)+1)</f>
        <v/>
      </c>
      <c r="P260" s="103" t="str">
        <f>IF(LEN(INDEX(Dashboard!B$6:B$505,ROW(P260)-ROW(P$3),1))&lt;=1,"",TRIM(INDEX(Dashboard!B$6:B$505,ROW(P260)-ROW(P$3),1)))</f>
        <v/>
      </c>
      <c r="Q260" s="104" t="str">
        <f t="shared" si="305"/>
        <v/>
      </c>
      <c r="R260" s="104" t="str">
        <f>IF(LEN(INDEX(Dashboard!D$6:D$505,ROW(R260)-ROW(R$3),1))&lt;=1,"",INDEX(Dashboard!D$6:D$505,ROW(R260)-ROW(R$3),1))</f>
        <v/>
      </c>
      <c r="S260" s="104" t="str">
        <f>IF(LEN(INDEX(Dashboard!E$6:E$505,ROW(S260)-ROW(S$3),1))&lt;=1,"",INDEX(Dashboard!E$6:E$505,ROW(S260)-ROW(S$3),1))</f>
        <v/>
      </c>
      <c r="T260" s="104" t="str">
        <f t="shared" si="306"/>
        <v/>
      </c>
      <c r="U260" s="104" t="str">
        <f t="shared" si="307"/>
        <v/>
      </c>
      <c r="V260" s="104" t="str">
        <f t="shared" si="308"/>
        <v/>
      </c>
      <c r="W260" s="106" t="str">
        <f t="shared" si="301"/>
        <v/>
      </c>
      <c r="X260" s="106" t="str">
        <f t="shared" si="309"/>
        <v/>
      </c>
      <c r="Y260" s="106" t="str">
        <f t="shared" si="310"/>
        <v/>
      </c>
      <c r="Z260" s="106" t="str">
        <f t="shared" si="311"/>
        <v/>
      </c>
      <c r="AA260" s="106" t="str">
        <f t="shared" si="312"/>
        <v/>
      </c>
      <c r="AB260" s="106" t="str">
        <f t="shared" si="313"/>
        <v/>
      </c>
      <c r="AC260" s="106" t="str">
        <f t="shared" si="314"/>
        <v/>
      </c>
      <c r="AD260" s="106" t="str">
        <f t="shared" si="315"/>
        <v/>
      </c>
      <c r="AE260" s="106" t="str">
        <f t="shared" si="316"/>
        <v/>
      </c>
      <c r="AF260" s="106" t="str">
        <f t="shared" si="317"/>
        <v/>
      </c>
      <c r="AG260" s="106" t="str">
        <f t="shared" si="318"/>
        <v/>
      </c>
      <c r="AH260" s="106" t="str">
        <f t="shared" si="319"/>
        <v/>
      </c>
      <c r="AI260" s="106" t="str">
        <f t="shared" si="320"/>
        <v/>
      </c>
      <c r="AJ260" s="106" t="str">
        <f t="shared" si="321"/>
        <v/>
      </c>
      <c r="AK260" s="106" t="str">
        <f t="shared" si="322"/>
        <v/>
      </c>
      <c r="AL260" s="106" t="str">
        <f t="shared" si="323"/>
        <v/>
      </c>
      <c r="AM260" s="106" t="str">
        <f t="shared" si="324"/>
        <v/>
      </c>
      <c r="AN260" s="106" t="str">
        <f t="shared" si="325"/>
        <v/>
      </c>
      <c r="AO260" s="106" t="str">
        <f t="shared" si="326"/>
        <v/>
      </c>
      <c r="AP260" s="106" t="str">
        <f t="shared" si="327"/>
        <v/>
      </c>
      <c r="AQ260" s="106" t="str">
        <f t="shared" si="328"/>
        <v/>
      </c>
      <c r="AR260" s="106" t="str">
        <f t="shared" si="329"/>
        <v/>
      </c>
      <c r="AS260" s="106" t="str">
        <f t="shared" si="330"/>
        <v/>
      </c>
      <c r="AT260" s="106" t="str">
        <f t="shared" si="331"/>
        <v/>
      </c>
      <c r="AU260" s="106" t="str">
        <f t="shared" si="332"/>
        <v/>
      </c>
      <c r="AV260" s="106" t="str">
        <f t="shared" si="333"/>
        <v/>
      </c>
      <c r="AW260" s="106" t="str">
        <f t="shared" si="334"/>
        <v/>
      </c>
      <c r="AX260" s="106" t="str">
        <f t="shared" si="335"/>
        <v/>
      </c>
      <c r="AY260" s="106" t="str">
        <f t="shared" si="336"/>
        <v/>
      </c>
      <c r="AZ260" s="106" t="str">
        <f t="shared" si="337"/>
        <v/>
      </c>
      <c r="BA260" s="106" t="str">
        <f t="shared" si="338"/>
        <v/>
      </c>
      <c r="BB260" s="106" t="str">
        <f t="shared" si="339"/>
        <v/>
      </c>
      <c r="BC260" s="106" t="str">
        <f t="shared" si="340"/>
        <v/>
      </c>
      <c r="BD260" s="180" t="str">
        <f>IF(OR(P260="",BA260=""),"",IF(BB260="",MAX($BA$4:$BA$503)-BA260+1-COUNTIF($BA$4:BA260,BA260)/1000,INDEX($BD$4:$BD$503,BC260,1)-COUNTIF($BA$4:BA260,BA260)/1000000))</f>
        <v/>
      </c>
      <c r="BE260" s="181" t="str">
        <f t="shared" si="341"/>
        <v/>
      </c>
      <c r="BF260" s="181" t="str">
        <f>IFERROR(IF(BB260="",BD260-BE260*100,INDEX($BF$4:$BF$503,BC260,1)-COUNTIF($BA$4:BA260,BA260)/1000000),"")</f>
        <v/>
      </c>
      <c r="BG260" s="179" t="str">
        <f t="shared" si="342"/>
        <v/>
      </c>
      <c r="BI260" s="120" t="str">
        <f t="shared" si="348"/>
        <v/>
      </c>
      <c r="BJ260" s="121" t="str">
        <f t="shared" si="349"/>
        <v/>
      </c>
      <c r="BK260" s="122" t="str">
        <f t="shared" si="350"/>
        <v/>
      </c>
      <c r="BL260" s="122" t="str">
        <f t="shared" si="351"/>
        <v/>
      </c>
      <c r="BM260" s="122" t="str">
        <f t="shared" si="352"/>
        <v/>
      </c>
      <c r="BN260" s="122" t="str">
        <f t="shared" si="353"/>
        <v/>
      </c>
      <c r="BO260" s="122" t="str">
        <f t="shared" si="354"/>
        <v/>
      </c>
      <c r="BP260" s="123" t="str">
        <f t="shared" si="355"/>
        <v/>
      </c>
      <c r="BQ260" s="122" t="str">
        <f t="shared" si="356"/>
        <v/>
      </c>
      <c r="BR260" s="123" t="str">
        <f t="shared" si="357"/>
        <v/>
      </c>
      <c r="BS260" s="123" t="str">
        <f t="shared" si="358"/>
        <v/>
      </c>
      <c r="BU260" s="198" t="str">
        <f t="shared" si="343"/>
        <v>xxx</v>
      </c>
      <c r="BV260" s="193"/>
      <c r="BW260" s="193"/>
      <c r="BX260" s="193"/>
      <c r="BY260" s="193"/>
      <c r="BZ260" s="193"/>
      <c r="CA260" s="193"/>
      <c r="CB260" s="193"/>
      <c r="CC260" s="194"/>
      <c r="CD260" s="194"/>
      <c r="CE260" s="193"/>
      <c r="CF260" s="201">
        <f>IFERROR(IF(ISNUMBER(BV260), IF(ISNUMBER(MATCH(BV260,$BV$4:BV259,0)),INDEX($CF$4:CF259, MATCH(BV260,$BV$4:BV259,0),1),IF(AND(BR260="",INDEX($BR$4:$BR$503,BV260,1)=""),
IF(INDEX($BL$4:$BL$503,BV260,1)="",0,IFERROR(IF(INDEX($BR$4:$BR$503,BW260,1)="es",COUNTIF($BV$4:$BV$503,BW260),0),0)+IF(ISNUMBER(BV260),SUMIFS($CH$4:$CH$503,$BV$4:$BV$503,"&lt;&gt;"&amp;BV260,$BW$4:$BW$503,BV260),0)),0)),0),0)</f>
        <v>0</v>
      </c>
      <c r="CG260" s="193"/>
      <c r="CH260" s="193"/>
      <c r="CI260" s="193"/>
      <c r="CJ260" s="193"/>
      <c r="CK260" s="201">
        <f t="shared" si="302"/>
        <v>1</v>
      </c>
      <c r="CL260" s="193"/>
      <c r="CM260" s="193"/>
      <c r="CN260" s="193"/>
      <c r="CO260" s="193"/>
      <c r="CP260" s="193"/>
      <c r="CQ260" s="193"/>
      <c r="CR260" s="193"/>
      <c r="CT260" s="193"/>
      <c r="CU260" s="193"/>
      <c r="CV260" s="193"/>
      <c r="CW260" s="208"/>
      <c r="CX260" s="208"/>
      <c r="CY260" s="208"/>
      <c r="CZ260" s="208"/>
      <c r="DA260" s="193"/>
      <c r="DC260" s="133" t="str">
        <f>IF(MAX($DC$3:DC259)&lt;$I$2,MAX($DC$3:DC259)+1,"")</f>
        <v/>
      </c>
      <c r="DD260" s="131" t="str">
        <f t="shared" si="344"/>
        <v/>
      </c>
      <c r="DE260" s="131" t="str">
        <f t="shared" si="345"/>
        <v/>
      </c>
      <c r="DF260" s="134" t="str">
        <f t="shared" si="346"/>
        <v/>
      </c>
      <c r="DG260" s="132" t="str">
        <f t="shared" si="347"/>
        <v/>
      </c>
      <c r="DL260" s="107" t="str">
        <f>IF(DM260&lt;&gt;"",MAX($DL$3:DL259)+1,"")</f>
        <v/>
      </c>
      <c r="DM260" s="107" t="str">
        <f>IF(OR(INDEX(Photos!$B$3:$B$502,ROW(DM260)-ROW($DM$3),1)="", ISNUMBER(MATCH(INDEX(Photos!$B$3:$B$502,ROW(DM260)-ROW($DM$3),1),$BJ$4:$BJ$503,0))),"",INDEX(Photos!$B$3:$B$502,ROW(DM260)-ROW($DM$3),1) )</f>
        <v/>
      </c>
      <c r="DN260" s="107" t="str">
        <f t="shared" ref="DN260:DN323" si="360">IFERROR(IF(BI260&lt;&gt;"",BJ260,INDEX($DM$4:$DM$503,MATCH(ROW(DN260)-ROW($DN$3)-MAX($BI$4:$BI$503),$DL$4:$DL$503,0),1)),"")</f>
        <v/>
      </c>
      <c r="DS260" s="112"/>
      <c r="DT260" s="112"/>
      <c r="DU260" s="111"/>
      <c r="DV260" s="111"/>
      <c r="DW260" s="145"/>
      <c r="DX260" s="111"/>
      <c r="DY260" s="111"/>
      <c r="DZ260" s="111"/>
      <c r="EA260" s="111"/>
      <c r="EB260" s="111"/>
    </row>
    <row r="261" spans="2:132" x14ac:dyDescent="0.25">
      <c r="B261" s="117" t="str">
        <f>IF(P261&lt;&gt;"",MAX(B$3:$B260)+1,"")</f>
        <v/>
      </c>
      <c r="C261" s="141" t="str">
        <f>IF(D261&lt;&gt;"",MAX(C$3:$C260)+1,"")</f>
        <v/>
      </c>
      <c r="D261" s="115" t="str">
        <f>IF(LEN(Q261)&gt;1,IF(ISNUMBER(MATCH(Q261&amp;" ─ "&amp;P261, $D$2:D260,0)),"",P261&amp;" ─ "&amp;Q261),"")</f>
        <v/>
      </c>
      <c r="E261" s="117" t="str">
        <f>IF(F261&lt;&gt;"",MAX($E$3:E260)+1,"")</f>
        <v/>
      </c>
      <c r="F261" s="116" t="str">
        <f>IF(LEN(T261)&gt;1,IF(ISNUMBER(MATCH(T261&amp;" ─ "&amp;P261, $F$2:F260,0)),"",P261&amp;" ─ "&amp;T261),"")</f>
        <v/>
      </c>
      <c r="G261" s="93">
        <v>258</v>
      </c>
      <c r="H261" s="118" t="str">
        <f t="shared" si="359"/>
        <v/>
      </c>
      <c r="I261" s="119" t="str">
        <f>IF(ISNUMBER(SEARCH("─",H261,1)),MAX($I$3:I260)+1,"")</f>
        <v/>
      </c>
      <c r="M261" s="192" t="str">
        <f t="shared" si="303"/>
        <v/>
      </c>
      <c r="N261" s="142" t="str">
        <f t="shared" si="304"/>
        <v/>
      </c>
      <c r="O261" s="102" t="str">
        <f>IF(P261="","",MAX($O$3:O260)+1)</f>
        <v/>
      </c>
      <c r="P261" s="103" t="str">
        <f>IF(LEN(INDEX(Dashboard!B$6:B$505,ROW(P261)-ROW(P$3),1))&lt;=1,"",TRIM(INDEX(Dashboard!B$6:B$505,ROW(P261)-ROW(P$3),1)))</f>
        <v/>
      </c>
      <c r="Q261" s="104" t="str">
        <f t="shared" si="305"/>
        <v/>
      </c>
      <c r="R261" s="104" t="str">
        <f>IF(LEN(INDEX(Dashboard!D$6:D$505,ROW(R261)-ROW(R$3),1))&lt;=1,"",INDEX(Dashboard!D$6:D$505,ROW(R261)-ROW(R$3),1))</f>
        <v/>
      </c>
      <c r="S261" s="104" t="str">
        <f>IF(LEN(INDEX(Dashboard!E$6:E$505,ROW(S261)-ROW(S$3),1))&lt;=1,"",INDEX(Dashboard!E$6:E$505,ROW(S261)-ROW(S$3),1))</f>
        <v/>
      </c>
      <c r="T261" s="104" t="str">
        <f t="shared" si="306"/>
        <v/>
      </c>
      <c r="U261" s="104" t="str">
        <f t="shared" si="307"/>
        <v/>
      </c>
      <c r="V261" s="104" t="str">
        <f t="shared" si="308"/>
        <v/>
      </c>
      <c r="W261" s="106" t="str">
        <f t="shared" ref="W261:W324" si="361">IF(O261&lt;&gt;"",
IF(ISNUMBER(INDEX($W$4:$W$503,MATCH(P261,$U$4:$U$503,0),1)),INDEX($W$4:$W$503,MATCH(P261,$U$4:$U$503,0),1)-1,
IF(ISNUMBER(INDEX($W$4:$W$503,MATCH(P261,$V$4:$V$503,0),1)),INDEX($W$4:$W$503,MATCH(P261,$V$4:$V$503,0),1)-1,
"")),"")</f>
        <v/>
      </c>
      <c r="X261" s="106" t="str">
        <f t="shared" si="309"/>
        <v/>
      </c>
      <c r="Y261" s="106" t="str">
        <f t="shared" si="310"/>
        <v/>
      </c>
      <c r="Z261" s="106" t="str">
        <f t="shared" si="311"/>
        <v/>
      </c>
      <c r="AA261" s="106" t="str">
        <f t="shared" si="312"/>
        <v/>
      </c>
      <c r="AB261" s="106" t="str">
        <f t="shared" si="313"/>
        <v/>
      </c>
      <c r="AC261" s="106" t="str">
        <f t="shared" si="314"/>
        <v/>
      </c>
      <c r="AD261" s="106" t="str">
        <f t="shared" si="315"/>
        <v/>
      </c>
      <c r="AE261" s="106" t="str">
        <f t="shared" si="316"/>
        <v/>
      </c>
      <c r="AF261" s="106" t="str">
        <f t="shared" si="317"/>
        <v/>
      </c>
      <c r="AG261" s="106" t="str">
        <f t="shared" si="318"/>
        <v/>
      </c>
      <c r="AH261" s="106" t="str">
        <f t="shared" si="319"/>
        <v/>
      </c>
      <c r="AI261" s="106" t="str">
        <f t="shared" si="320"/>
        <v/>
      </c>
      <c r="AJ261" s="106" t="str">
        <f t="shared" si="321"/>
        <v/>
      </c>
      <c r="AK261" s="106" t="str">
        <f t="shared" si="322"/>
        <v/>
      </c>
      <c r="AL261" s="106" t="str">
        <f t="shared" si="323"/>
        <v/>
      </c>
      <c r="AM261" s="106" t="str">
        <f t="shared" si="324"/>
        <v/>
      </c>
      <c r="AN261" s="106" t="str">
        <f t="shared" si="325"/>
        <v/>
      </c>
      <c r="AO261" s="106" t="str">
        <f t="shared" si="326"/>
        <v/>
      </c>
      <c r="AP261" s="106" t="str">
        <f t="shared" si="327"/>
        <v/>
      </c>
      <c r="AQ261" s="106" t="str">
        <f t="shared" si="328"/>
        <v/>
      </c>
      <c r="AR261" s="106" t="str">
        <f t="shared" si="329"/>
        <v/>
      </c>
      <c r="AS261" s="106" t="str">
        <f t="shared" si="330"/>
        <v/>
      </c>
      <c r="AT261" s="106" t="str">
        <f t="shared" si="331"/>
        <v/>
      </c>
      <c r="AU261" s="106" t="str">
        <f t="shared" si="332"/>
        <v/>
      </c>
      <c r="AV261" s="106" t="str">
        <f t="shared" si="333"/>
        <v/>
      </c>
      <c r="AW261" s="106" t="str">
        <f t="shared" si="334"/>
        <v/>
      </c>
      <c r="AX261" s="106" t="str">
        <f t="shared" si="335"/>
        <v/>
      </c>
      <c r="AY261" s="106" t="str">
        <f t="shared" si="336"/>
        <v/>
      </c>
      <c r="AZ261" s="106" t="str">
        <f t="shared" si="337"/>
        <v/>
      </c>
      <c r="BA261" s="106" t="str">
        <f t="shared" si="338"/>
        <v/>
      </c>
      <c r="BB261" s="106" t="str">
        <f t="shared" si="339"/>
        <v/>
      </c>
      <c r="BC261" s="106" t="str">
        <f t="shared" si="340"/>
        <v/>
      </c>
      <c r="BD261" s="180" t="str">
        <f>IF(OR(P261="",BA261=""),"",IF(BB261="",MAX($BA$4:$BA$503)-BA261+1-COUNTIF($BA$4:BA261,BA261)/1000,INDEX($BD$4:$BD$503,BC261,1)-COUNTIF($BA$4:BA261,BA261)/1000000))</f>
        <v/>
      </c>
      <c r="BE261" s="181" t="str">
        <f t="shared" si="341"/>
        <v/>
      </c>
      <c r="BF261" s="181" t="str">
        <f>IFERROR(IF(BB261="",BD261-BE261*100,INDEX($BF$4:$BF$503,BC261,1)-COUNTIF($BA$4:BA261,BA261)/1000000),"")</f>
        <v/>
      </c>
      <c r="BG261" s="179" t="str">
        <f t="shared" si="342"/>
        <v/>
      </c>
      <c r="BI261" s="120" t="str">
        <f t="shared" si="348"/>
        <v/>
      </c>
      <c r="BJ261" s="121" t="str">
        <f t="shared" si="349"/>
        <v/>
      </c>
      <c r="BK261" s="122" t="str">
        <f t="shared" si="350"/>
        <v/>
      </c>
      <c r="BL261" s="122" t="str">
        <f t="shared" si="351"/>
        <v/>
      </c>
      <c r="BM261" s="122" t="str">
        <f t="shared" si="352"/>
        <v/>
      </c>
      <c r="BN261" s="122" t="str">
        <f t="shared" si="353"/>
        <v/>
      </c>
      <c r="BO261" s="122" t="str">
        <f t="shared" si="354"/>
        <v/>
      </c>
      <c r="BP261" s="123" t="str">
        <f t="shared" si="355"/>
        <v/>
      </c>
      <c r="BQ261" s="122" t="str">
        <f t="shared" si="356"/>
        <v/>
      </c>
      <c r="BR261" s="123" t="str">
        <f t="shared" si="357"/>
        <v/>
      </c>
      <c r="BS261" s="123" t="str">
        <f t="shared" si="358"/>
        <v/>
      </c>
      <c r="BU261" s="198" t="str">
        <f t="shared" si="343"/>
        <v>xxx</v>
      </c>
      <c r="BV261" s="193"/>
      <c r="BW261" s="193"/>
      <c r="BX261" s="193"/>
      <c r="BY261" s="193"/>
      <c r="BZ261" s="193"/>
      <c r="CA261" s="193"/>
      <c r="CB261" s="193"/>
      <c r="CC261" s="194"/>
      <c r="CD261" s="194"/>
      <c r="CE261" s="193"/>
      <c r="CF261" s="201">
        <f>IFERROR(IF(ISNUMBER(BV261), IF(ISNUMBER(MATCH(BV261,$BV$4:BV260,0)),INDEX($CF$4:CF260, MATCH(BV261,$BV$4:BV260,0),1),IF(AND(BR261="",INDEX($BR$4:$BR$503,BV261,1)=""),
IF(INDEX($BL$4:$BL$503,BV261,1)="",0,IFERROR(IF(INDEX($BR$4:$BR$503,BW261,1)="es",COUNTIF($BV$4:$BV$503,BW261),0),0)+IF(ISNUMBER(BV261),SUMIFS($CH$4:$CH$503,$BV$4:$BV$503,"&lt;&gt;"&amp;BV261,$BW$4:$BW$503,BV261),0)),0)),0),0)</f>
        <v>0</v>
      </c>
      <c r="CG261" s="193"/>
      <c r="CH261" s="193"/>
      <c r="CI261" s="193"/>
      <c r="CJ261" s="193"/>
      <c r="CK261" s="201">
        <f t="shared" ref="CK261:CK324" si="362">IF(BR261&lt;&gt;"",0,IF(IF(AND(BR262="s",BN262&lt;&gt;""),BN262&lt;&gt;BN261,FALSE),1,IF(BQ261="",1,IF(SUMIF($BQ$4:$BQ$503,BQ261,$BZ$4:$BZ$503)=0,0,1))))</f>
        <v>1</v>
      </c>
      <c r="CL261" s="193"/>
      <c r="CM261" s="193"/>
      <c r="CN261" s="193"/>
      <c r="CO261" s="193"/>
      <c r="CP261" s="193"/>
      <c r="CQ261" s="193"/>
      <c r="CR261" s="193"/>
      <c r="CT261" s="193"/>
      <c r="CU261" s="193"/>
      <c r="CV261" s="193"/>
      <c r="CW261" s="208"/>
      <c r="CX261" s="208"/>
      <c r="CY261" s="208"/>
      <c r="CZ261" s="208"/>
      <c r="DA261" s="193"/>
      <c r="DC261" s="133" t="str">
        <f>IF(MAX($DC$3:DC260)&lt;$I$2,MAX($DC$3:DC260)+1,"")</f>
        <v/>
      </c>
      <c r="DD261" s="131" t="str">
        <f t="shared" si="344"/>
        <v/>
      </c>
      <c r="DE261" s="131" t="str">
        <f t="shared" si="345"/>
        <v/>
      </c>
      <c r="DF261" s="134" t="str">
        <f t="shared" si="346"/>
        <v/>
      </c>
      <c r="DG261" s="132" t="str">
        <f t="shared" si="347"/>
        <v/>
      </c>
      <c r="DL261" s="107" t="str">
        <f>IF(DM261&lt;&gt;"",MAX($DL$3:DL260)+1,"")</f>
        <v/>
      </c>
      <c r="DM261" s="107" t="str">
        <f>IF(OR(INDEX(Photos!$B$3:$B$502,ROW(DM261)-ROW($DM$3),1)="", ISNUMBER(MATCH(INDEX(Photos!$B$3:$B$502,ROW(DM261)-ROW($DM$3),1),$BJ$4:$BJ$503,0))),"",INDEX(Photos!$B$3:$B$502,ROW(DM261)-ROW($DM$3),1) )</f>
        <v/>
      </c>
      <c r="DN261" s="107" t="str">
        <f t="shared" si="360"/>
        <v/>
      </c>
      <c r="DS261" s="112"/>
      <c r="DT261" s="112"/>
      <c r="DU261" s="111"/>
      <c r="DV261" s="111"/>
      <c r="DW261" s="145"/>
      <c r="DX261" s="111"/>
      <c r="DY261" s="111"/>
      <c r="DZ261" s="111"/>
      <c r="EA261" s="111"/>
      <c r="EB261" s="111"/>
    </row>
    <row r="262" spans="2:132" x14ac:dyDescent="0.25">
      <c r="B262" s="117" t="str">
        <f>IF(P262&lt;&gt;"",MAX(B$3:$B261)+1,"")</f>
        <v/>
      </c>
      <c r="C262" s="141" t="str">
        <f>IF(D262&lt;&gt;"",MAX(C$3:$C261)+1,"")</f>
        <v/>
      </c>
      <c r="D262" s="115" t="str">
        <f>IF(LEN(Q262)&gt;1,IF(ISNUMBER(MATCH(Q262&amp;" ─ "&amp;P262, $D$2:D261,0)),"",P262&amp;" ─ "&amp;Q262),"")</f>
        <v/>
      </c>
      <c r="E262" s="117" t="str">
        <f>IF(F262&lt;&gt;"",MAX($E$3:E261)+1,"")</f>
        <v/>
      </c>
      <c r="F262" s="116" t="str">
        <f>IF(LEN(T262)&gt;1,IF(ISNUMBER(MATCH(T262&amp;" ─ "&amp;P262, $F$2:F261,0)),"",P262&amp;" ─ "&amp;T262),"")</f>
        <v/>
      </c>
      <c r="G262" s="93">
        <v>259</v>
      </c>
      <c r="H262" s="118" t="str">
        <f t="shared" si="359"/>
        <v/>
      </c>
      <c r="I262" s="119" t="str">
        <f>IF(ISNUMBER(SEARCH("─",H262,1)),MAX($I$3:I261)+1,"")</f>
        <v/>
      </c>
      <c r="M262" s="192" t="str">
        <f t="shared" ref="M262:M325" si="363">IF(P262="","",IF(AND(ISNUMBER(MATCH(P262,$K$4:$K$503,0)),K262=""),INDEX($P$4:$P$503,MATCH(P262,$K$4:$K$503,0),1),""))</f>
        <v/>
      </c>
      <c r="N262" s="142" t="str">
        <f t="shared" ref="N262:N325" si="364">IF(P262="","",IF(AND(ISNUMBER(MATCH(P262,$L$4:$L$503,0)),L262=""),INDEX($P$4:$P$503,MATCH(P262,$L$4:$L$503,0),1),""))</f>
        <v/>
      </c>
      <c r="O262" s="102" t="str">
        <f>IF(P262="","",MAX($O$3:O261)+1)</f>
        <v/>
      </c>
      <c r="P262" s="103" t="str">
        <f>IF(LEN(INDEX(Dashboard!B$6:B$505,ROW(P262)-ROW(P$3),1))&lt;=1,"",TRIM(INDEX(Dashboard!B$6:B$505,ROW(P262)-ROW(P$3),1)))</f>
        <v/>
      </c>
      <c r="Q262" s="104" t="str">
        <f t="shared" ref="Q262:Q325" si="365">IF(K262="",M262,K262)</f>
        <v/>
      </c>
      <c r="R262" s="104" t="str">
        <f>IF(LEN(INDEX(Dashboard!D$6:D$505,ROW(R262)-ROW(R$3),1))&lt;=1,"",INDEX(Dashboard!D$6:D$505,ROW(R262)-ROW(R$3),1))</f>
        <v/>
      </c>
      <c r="S262" s="104" t="str">
        <f>IF(LEN(INDEX(Dashboard!E$6:E$505,ROW(S262)-ROW(S$3),1))&lt;=1,"",INDEX(Dashboard!E$6:E$505,ROW(S262)-ROW(S$3),1))</f>
        <v/>
      </c>
      <c r="T262" s="104" t="str">
        <f t="shared" ref="T262:T325" si="366">IF(L262="",N262,L262)</f>
        <v/>
      </c>
      <c r="U262" s="104" t="str">
        <f t="shared" ref="U262:U325" si="367">IF(LEN(R262)&gt;1,IF(ISNUMBER(SEARCH("─",R262,1)),TRIM(LEFT(R262,SEARCH("─",R262,1)-1)), TRIM(R262)),"")</f>
        <v/>
      </c>
      <c r="V262" s="104" t="str">
        <f t="shared" ref="V262:V325" si="368">IF(LEN(R262)&gt;1,IF(ISNUMBER(SEARCH("─",R262,1)),TRIM(RIGHT(R262,LEN(R262)-SEARCH("─",R262,1))), ""),"")</f>
        <v/>
      </c>
      <c r="W262" s="106" t="str">
        <f t="shared" si="361"/>
        <v/>
      </c>
      <c r="X262" s="106" t="str">
        <f t="shared" ref="X262:X325" si="369">IF(O262&lt;&gt;"",
IF(ISNUMBER(INDEX($X$4:$X$503,MATCH(U262,$P$4:$P$503,0),1)),INDEX($X$4:$X$503,MATCH(U262,$P$4:$P$503,0),1)+1,
IF(ISNUMBER(INDEX($X$4:$X$503,MATCH(V262,$P$4:$P$503,0),1)),INDEX($X$4:$X$503,MATCH(V262,$P$4:$P$503,0),1)+1,
"")),"")</f>
        <v/>
      </c>
      <c r="Y262" s="106" t="str">
        <f t="shared" ref="Y262:Y325" si="370">IF(LEN(P262)&gt;1,IFERROR(IF(Q262&lt;&gt;"",INDEX($X$4:$X$503,MATCH(P262,$Q$4:$Q$503,0),1),IF(T262&lt;&gt;"",INDEX($X$4:$X$503,MATCH(P262,$T$4:$T$503,0),1),"")),""),"")</f>
        <v/>
      </c>
      <c r="Z262" s="106" t="str">
        <f t="shared" ref="Z262:Z325" si="371">IF(OR(ISNUMBER(W262),ISNUMBER(X262),ISNUMBER(Y262)),MIN(W262:Y262),"")</f>
        <v/>
      </c>
      <c r="AA262" s="106" t="str">
        <f t="shared" ref="AA262:AA325" si="372">IF(LEN(P262)&gt;1,IFERROR(INDEX($Z$4:$Z$503,MATCH(P262,$U$4:$U$503,0),1)-1,""),"")</f>
        <v/>
      </c>
      <c r="AB262" s="106" t="str">
        <f t="shared" ref="AB262:AB325" si="373">IF(OR(ISNUMBER(Z262),ISNUMBER(AA262)),MIN(Z262:AA262),"")</f>
        <v/>
      </c>
      <c r="AC262" s="106" t="str">
        <f t="shared" ref="AC262:AC325" si="374">IF(LEN(P262)&gt;1,IFERROR(IF(Q262&lt;&gt;"",INDEX($AB$4:$AB$503,MATCH(P262,$Q$4:$Q$503,0),1),IF(T262&lt;&gt;"",INDEX($AB$4:$AB$503,MATCH(P262,$T$4:$T$503,0),1),"")),""),"")</f>
        <v/>
      </c>
      <c r="AD262" s="106" t="str">
        <f t="shared" ref="AD262:AD325" si="375">IF(OR(ISNUMBER(AB262),ISNUMBER(AC262)),MIN(AB262:AC262),"")</f>
        <v/>
      </c>
      <c r="AE262" s="106" t="str">
        <f t="shared" ref="AE262:AE325" si="376">IF(LEN(U262)&gt;1,IFERROR(INDEX($AD$4:$AD$503,MATCH(U262,$P$4:$P$503,0),1)+1,IFERROR(INDEX($AD$4:$AD$503,MATCH(V262,$P$4:$P$503,0),1)+1,"")),"")</f>
        <v/>
      </c>
      <c r="AF262" s="106" t="str">
        <f t="shared" ref="AF262:AF325" si="377">IF(OR(ISNUMBER(AD262),ISNUMBER(AE262)),MIN(AD262:AE262),"")</f>
        <v/>
      </c>
      <c r="AG262" s="106" t="str">
        <f t="shared" ref="AG262:AG325" si="378">IF(LEN(P262)&gt;1,IFERROR(IF(Q262&lt;&gt;"",INDEX($AF$4:$AF$503,MATCH(P262,$Q$4:$Q$503,0),1),IF(T262&lt;&gt;"",INDEX($AF$4:$AF$503,MATCH(P262,$T$4:$T$503,0),1),"")),""),"")</f>
        <v/>
      </c>
      <c r="AH262" s="106" t="str">
        <f t="shared" ref="AH262:AH325" si="379">IF(OR(ISNUMBER(AF262),ISNUMBER(AG262)),MIN(AF262:AG262),"")</f>
        <v/>
      </c>
      <c r="AI262" s="106" t="str">
        <f t="shared" ref="AI262:AI325" si="380">IF(LEN(P262)&gt;1,IFERROR(INDEX($AH$4:$AH$503,MATCH(P262,$U$4:$U$503,0),1)-1,""),"")</f>
        <v/>
      </c>
      <c r="AJ262" s="106" t="str">
        <f t="shared" ref="AJ262:AJ325" si="381">IF(OR(ISNUMBER(AH262),ISNUMBER(AI262)),MIN(AH262:AI262),"")</f>
        <v/>
      </c>
      <c r="AK262" s="106" t="str">
        <f t="shared" ref="AK262:AK325" si="382">IF(LEN(U262)&gt;1,IFERROR(INDEX($AJ$4:$AJ$503,MATCH(U262,$P$4:$P$503,0),1)+1,IFERROR(INDEX($AJ$4:$AJ$503,MATCH(V262,$P$4:$P$503,0),1)+1,"")),"")</f>
        <v/>
      </c>
      <c r="AL262" s="106" t="str">
        <f t="shared" ref="AL262:AL325" si="383">IF(OR(ISNUMBER(AJ262),ISNUMBER(AK262)),MIN(AJ262:AK262),"")</f>
        <v/>
      </c>
      <c r="AM262" s="106" t="str">
        <f t="shared" ref="AM262:AM325" si="384">IF(LEN(P262)&gt;1,IFERROR(IF(Q262&lt;&gt;"",INDEX($AL$4:$AL$503,MATCH(P262,$Q$4:$Q$503,0),1),IF(T262&lt;&gt;"",INDEX($AL$4:$AL$503,MATCH(P262,$T$4:$T$503,0),1),"")),""),"")</f>
        <v/>
      </c>
      <c r="AN262" s="106" t="str">
        <f t="shared" ref="AN262:AN325" si="385">IF(OR(ISNUMBER(AL262),ISNUMBER(AM262)),MIN(AL262:AM262),"")</f>
        <v/>
      </c>
      <c r="AO262" s="106" t="str">
        <f t="shared" ref="AO262:AO325" si="386">IF(LEN(P262)&gt;1,IFERROR(INDEX($AN$4:$AN$503,MATCH(P262,$U$4:$U$503,0),1)-1,""),"")</f>
        <v/>
      </c>
      <c r="AP262" s="106" t="str">
        <f t="shared" ref="AP262:AP325" si="387">IF(OR(ISNUMBER(AN262),ISNUMBER(AO262)),MIN(AN262:AO262),"")</f>
        <v/>
      </c>
      <c r="AQ262" s="106" t="str">
        <f t="shared" ref="AQ262:AQ325" si="388">IF(LEN(U262)&gt;1,IFERROR(INDEX($AP$4:$AP$503,MATCH(U262,$P$4:$P$503,0),1)+1,IFERROR(INDEX($AP$4:$AP$503,MATCH(V262,$P$4:$P$503,0),1)+1,"")),"")</f>
        <v/>
      </c>
      <c r="AR262" s="106" t="str">
        <f t="shared" ref="AR262:AR325" si="389">IF(OR(ISNUMBER(AP262),ISNUMBER(AQ262)),MIN(AP262:AQ262),"")</f>
        <v/>
      </c>
      <c r="AS262" s="106" t="str">
        <f t="shared" ref="AS262:AS325" si="390">IF(LEN(P262)&gt;1,IFERROR(IF(Q262&lt;&gt;"",INDEX($AR$4:$AR$503,MATCH(P262,$Q$4:$Q$503,0),1),IF(T262&lt;&gt;"",INDEX($AR$4:$AR$503,MATCH(P262,$T$4:$T$503,0),1),"")),""),"")</f>
        <v/>
      </c>
      <c r="AT262" s="106" t="str">
        <f t="shared" ref="AT262:AT325" si="391">IF(OR(ISNUMBER(AR262),ISNUMBER(AS262)),MIN(AR262:AS262),"")</f>
        <v/>
      </c>
      <c r="AU262" s="106" t="str">
        <f t="shared" ref="AU262:AU325" si="392">IF(LEN(P262)&gt;1,IFERROR(INDEX($AT$4:$AT$503,MATCH(P262,$U$4:$U$503,0),1)-1,""),"")</f>
        <v/>
      </c>
      <c r="AV262" s="106" t="str">
        <f t="shared" ref="AV262:AV325" si="393">IF(OR(ISNUMBER(AT262),ISNUMBER(AU262)),MIN(AT262:AU262),"")</f>
        <v/>
      </c>
      <c r="AW262" s="106" t="str">
        <f t="shared" ref="AW262:AW325" si="394">IF(LEN(U262)&gt;1,IFERROR(INDEX($AV$4:$AV$503,MATCH(U262,$P$4:$P$503,0),1)+1,IFERROR(INDEX($AV$4:$AV$503,MATCH(V262,$P$4:$P$503,0),1)+1,"")),"")</f>
        <v/>
      </c>
      <c r="AX262" s="106" t="str">
        <f t="shared" ref="AX262:AX325" si="395">IF(OR(ISNUMBER(AV262),ISNUMBER(AW262)),MIN(AV262:AW262),"")</f>
        <v/>
      </c>
      <c r="AY262" s="106" t="str">
        <f t="shared" ref="AY262:AY325" si="396">IF(LEN(P262)&gt;1,IFERROR(IF(Q262&lt;&gt;"",INDEX($AX$4:$AX$503,MATCH(P262,$Q$4:$Q$503,0),1),IF(T262&lt;&gt;"",INDEX($AX$4:$AX$503,MATCH(P262,$T$4:$T$503,0),1),"")),""),"")</f>
        <v/>
      </c>
      <c r="AZ262" s="106" t="str">
        <f t="shared" ref="AZ262:AZ325" si="397">IF(OR(ISNUMBER(AX262),ISNUMBER(AY262)),MIN(AX262:AY262),"")</f>
        <v/>
      </c>
      <c r="BA262" s="106" t="str">
        <f t="shared" ref="BA262:BA325" si="398">IF(AZ262="","",AZ262-$BA$2)</f>
        <v/>
      </c>
      <c r="BB262" s="106" t="str">
        <f t="shared" ref="BB262:BB325" si="399">IF(AND(ISNUMBER(INDEX($W$4:$W$503,MATCH(Q262,allNames,0),1)),ISNUMBER(INDEX($W$4:$W$503,MATCH(P262,$Q$4:$Q$503,0),1)),AA262=""),"s",INDEX($X$2:$AZ$2,1,MATCH(AZ262,X262:AY262,0)))</f>
        <v/>
      </c>
      <c r="BC262" s="106" t="str">
        <f t="shared" ref="BC262:BC325" si="400">IF(BB262="","",IF(Q262&lt;&gt;"",MATCH(Q262,$P$4:$P$503,0),MATCH(T262,$P$4:$P$503,0)))</f>
        <v/>
      </c>
      <c r="BD262" s="180" t="str">
        <f>IF(OR(P262="",BA262=""),"",IF(BB262="",MAX($BA$4:$BA$503)-BA262+1-COUNTIF($BA$4:BA262,BA262)/1000,INDEX($BD$4:$BD$503,BC262,1)-COUNTIF($BA$4:BA262,BA262)/1000000))</f>
        <v/>
      </c>
      <c r="BE262" s="181" t="str">
        <f t="shared" ref="BE262:BE325" si="401">IFERROR(RANK(BD262,$BD$4:$BD$503,0),"")</f>
        <v/>
      </c>
      <c r="BF262" s="181" t="str">
        <f>IFERROR(IF(BB262="",BD262-BE262*100,INDEX($BF$4:$BF$503,BC262,1)-COUNTIF($BA$4:BA262,BA262)/1000000),"")</f>
        <v/>
      </c>
      <c r="BG262" s="179" t="str">
        <f t="shared" ref="BG262:BG325" si="402">IFERROR(RANK(BF262,$BF$4:$BF$503,0),"")</f>
        <v/>
      </c>
      <c r="BI262" s="120" t="str">
        <f t="shared" si="348"/>
        <v/>
      </c>
      <c r="BJ262" s="121" t="str">
        <f t="shared" si="349"/>
        <v/>
      </c>
      <c r="BK262" s="122" t="str">
        <f t="shared" si="350"/>
        <v/>
      </c>
      <c r="BL262" s="122" t="str">
        <f t="shared" si="351"/>
        <v/>
      </c>
      <c r="BM262" s="122" t="str">
        <f t="shared" si="352"/>
        <v/>
      </c>
      <c r="BN262" s="122" t="str">
        <f t="shared" si="353"/>
        <v/>
      </c>
      <c r="BO262" s="122" t="str">
        <f t="shared" si="354"/>
        <v/>
      </c>
      <c r="BP262" s="123" t="str">
        <f t="shared" si="355"/>
        <v/>
      </c>
      <c r="BQ262" s="122" t="str">
        <f t="shared" si="356"/>
        <v/>
      </c>
      <c r="BR262" s="123" t="str">
        <f t="shared" si="357"/>
        <v/>
      </c>
      <c r="BS262" s="123" t="str">
        <f t="shared" si="358"/>
        <v/>
      </c>
      <c r="BU262" s="198" t="str">
        <f t="shared" ref="BU262:BU325" si="403">IF(BI262="","xxx",ROW(BU262)-3)</f>
        <v>xxx</v>
      </c>
      <c r="BV262" s="193"/>
      <c r="BW262" s="193"/>
      <c r="BX262" s="193"/>
      <c r="BY262" s="193"/>
      <c r="BZ262" s="193"/>
      <c r="CA262" s="193"/>
      <c r="CB262" s="193"/>
      <c r="CC262" s="194"/>
      <c r="CD262" s="194"/>
      <c r="CE262" s="193"/>
      <c r="CF262" s="201">
        <f>IFERROR(IF(ISNUMBER(BV262), IF(ISNUMBER(MATCH(BV262,$BV$4:BV261,0)),INDEX($CF$4:CF261, MATCH(BV262,$BV$4:BV261,0),1),IF(AND(BR262="",INDEX($BR$4:$BR$503,BV262,1)=""),
IF(INDEX($BL$4:$BL$503,BV262,1)="",0,IFERROR(IF(INDEX($BR$4:$BR$503,BW262,1)="es",COUNTIF($BV$4:$BV$503,BW262),0),0)+IF(ISNUMBER(BV262),SUMIFS($CH$4:$CH$503,$BV$4:$BV$503,"&lt;&gt;"&amp;BV262,$BW$4:$BW$503,BV262),0)),0)),0),0)</f>
        <v>0</v>
      </c>
      <c r="CG262" s="193"/>
      <c r="CH262" s="193"/>
      <c r="CI262" s="193"/>
      <c r="CJ262" s="193"/>
      <c r="CK262" s="201">
        <f t="shared" si="362"/>
        <v>1</v>
      </c>
      <c r="CL262" s="193"/>
      <c r="CM262" s="193"/>
      <c r="CN262" s="193"/>
      <c r="CO262" s="193"/>
      <c r="CP262" s="193"/>
      <c r="CQ262" s="193"/>
      <c r="CR262" s="193"/>
      <c r="CT262" s="193"/>
      <c r="CU262" s="193"/>
      <c r="CV262" s="193"/>
      <c r="CW262" s="208"/>
      <c r="CX262" s="208"/>
      <c r="CY262" s="208"/>
      <c r="CZ262" s="208"/>
      <c r="DA262" s="193"/>
      <c r="DC262" s="133" t="str">
        <f>IF(MAX($DC$3:DC261)&lt;$I$2,MAX($DC$3:DC261)+1,"")</f>
        <v/>
      </c>
      <c r="DD262" s="131" t="str">
        <f t="shared" ref="DD262:DD325" si="404">IF(DC262&lt;&gt;"",INDEX($H$4:$H$1003,MATCH(DC262,$I$4:$I$1003,0),1),"")</f>
        <v/>
      </c>
      <c r="DE262" s="131" t="str">
        <f t="shared" ref="DE262:DE325" si="405">IF(DC262="","",TRIM(LEFT(DD262,SEARCH("─",DD262,1)-1)))</f>
        <v/>
      </c>
      <c r="DF262" s="134" t="str">
        <f t="shared" ref="DF262:DF325" si="406">IF(DC262="","",TRIM(RIGHT(DD262,LEN(DD262)-SEARCH("─",DD262,1))))</f>
        <v/>
      </c>
      <c r="DG262" s="132" t="str">
        <f t="shared" ref="DG262:DG325" si="407">IF(DD262="","",IF(ISNUMBER(MATCH(DD262,$F$4:$F$503,0)),"e",""))</f>
        <v/>
      </c>
      <c r="DL262" s="107" t="str">
        <f>IF(DM262&lt;&gt;"",MAX($DL$3:DL261)+1,"")</f>
        <v/>
      </c>
      <c r="DM262" s="107" t="str">
        <f>IF(OR(INDEX(Photos!$B$3:$B$502,ROW(DM262)-ROW($DM$3),1)="", ISNUMBER(MATCH(INDEX(Photos!$B$3:$B$502,ROW(DM262)-ROW($DM$3),1),$BJ$4:$BJ$503,0))),"",INDEX(Photos!$B$3:$B$502,ROW(DM262)-ROW($DM$3),1) )</f>
        <v/>
      </c>
      <c r="DN262" s="107" t="str">
        <f t="shared" si="360"/>
        <v/>
      </c>
      <c r="DS262" s="112"/>
      <c r="DT262" s="112"/>
      <c r="DU262" s="111"/>
      <c r="DV262" s="111"/>
      <c r="DW262" s="145"/>
      <c r="DX262" s="111"/>
      <c r="DY262" s="111"/>
      <c r="DZ262" s="111"/>
      <c r="EA262" s="111"/>
      <c r="EB262" s="111"/>
    </row>
    <row r="263" spans="2:132" x14ac:dyDescent="0.25">
      <c r="B263" s="117" t="str">
        <f>IF(P263&lt;&gt;"",MAX(B$3:$B262)+1,"")</f>
        <v/>
      </c>
      <c r="C263" s="141" t="str">
        <f>IF(D263&lt;&gt;"",MAX(C$3:$C262)+1,"")</f>
        <v/>
      </c>
      <c r="D263" s="115" t="str">
        <f>IF(LEN(Q263)&gt;1,IF(ISNUMBER(MATCH(Q263&amp;" ─ "&amp;P263, $D$2:D262,0)),"",P263&amp;" ─ "&amp;Q263),"")</f>
        <v/>
      </c>
      <c r="E263" s="117" t="str">
        <f>IF(F263&lt;&gt;"",MAX($E$3:E262)+1,"")</f>
        <v/>
      </c>
      <c r="F263" s="116" t="str">
        <f>IF(LEN(T263)&gt;1,IF(ISNUMBER(MATCH(T263&amp;" ─ "&amp;P263, $F$2:F262,0)),"",P263&amp;" ─ "&amp;T263),"")</f>
        <v/>
      </c>
      <c r="G263" s="93">
        <v>260</v>
      </c>
      <c r="H263" s="118" t="str">
        <f t="shared" si="359"/>
        <v/>
      </c>
      <c r="I263" s="119" t="str">
        <f>IF(ISNUMBER(SEARCH("─",H263,1)),MAX($I$3:I262)+1,"")</f>
        <v/>
      </c>
      <c r="M263" s="192" t="str">
        <f t="shared" si="363"/>
        <v/>
      </c>
      <c r="N263" s="142" t="str">
        <f t="shared" si="364"/>
        <v/>
      </c>
      <c r="O263" s="102" t="str">
        <f>IF(P263="","",MAX($O$3:O262)+1)</f>
        <v/>
      </c>
      <c r="P263" s="103" t="str">
        <f>IF(LEN(INDEX(Dashboard!B$6:B$505,ROW(P263)-ROW(P$3),1))&lt;=1,"",TRIM(INDEX(Dashboard!B$6:B$505,ROW(P263)-ROW(P$3),1)))</f>
        <v/>
      </c>
      <c r="Q263" s="104" t="str">
        <f t="shared" si="365"/>
        <v/>
      </c>
      <c r="R263" s="104" t="str">
        <f>IF(LEN(INDEX(Dashboard!D$6:D$505,ROW(R263)-ROW(R$3),1))&lt;=1,"",INDEX(Dashboard!D$6:D$505,ROW(R263)-ROW(R$3),1))</f>
        <v/>
      </c>
      <c r="S263" s="104" t="str">
        <f>IF(LEN(INDEX(Dashboard!E$6:E$505,ROW(S263)-ROW(S$3),1))&lt;=1,"",INDEX(Dashboard!E$6:E$505,ROW(S263)-ROW(S$3),1))</f>
        <v/>
      </c>
      <c r="T263" s="104" t="str">
        <f t="shared" si="366"/>
        <v/>
      </c>
      <c r="U263" s="104" t="str">
        <f t="shared" si="367"/>
        <v/>
      </c>
      <c r="V263" s="104" t="str">
        <f t="shared" si="368"/>
        <v/>
      </c>
      <c r="W263" s="106" t="str">
        <f t="shared" si="361"/>
        <v/>
      </c>
      <c r="X263" s="106" t="str">
        <f t="shared" si="369"/>
        <v/>
      </c>
      <c r="Y263" s="106" t="str">
        <f t="shared" si="370"/>
        <v/>
      </c>
      <c r="Z263" s="106" t="str">
        <f t="shared" si="371"/>
        <v/>
      </c>
      <c r="AA263" s="106" t="str">
        <f t="shared" si="372"/>
        <v/>
      </c>
      <c r="AB263" s="106" t="str">
        <f t="shared" si="373"/>
        <v/>
      </c>
      <c r="AC263" s="106" t="str">
        <f t="shared" si="374"/>
        <v/>
      </c>
      <c r="AD263" s="106" t="str">
        <f t="shared" si="375"/>
        <v/>
      </c>
      <c r="AE263" s="106" t="str">
        <f t="shared" si="376"/>
        <v/>
      </c>
      <c r="AF263" s="106" t="str">
        <f t="shared" si="377"/>
        <v/>
      </c>
      <c r="AG263" s="106" t="str">
        <f t="shared" si="378"/>
        <v/>
      </c>
      <c r="AH263" s="106" t="str">
        <f t="shared" si="379"/>
        <v/>
      </c>
      <c r="AI263" s="106" t="str">
        <f t="shared" si="380"/>
        <v/>
      </c>
      <c r="AJ263" s="106" t="str">
        <f t="shared" si="381"/>
        <v/>
      </c>
      <c r="AK263" s="106" t="str">
        <f t="shared" si="382"/>
        <v/>
      </c>
      <c r="AL263" s="106" t="str">
        <f t="shared" si="383"/>
        <v/>
      </c>
      <c r="AM263" s="106" t="str">
        <f t="shared" si="384"/>
        <v/>
      </c>
      <c r="AN263" s="106" t="str">
        <f t="shared" si="385"/>
        <v/>
      </c>
      <c r="AO263" s="106" t="str">
        <f t="shared" si="386"/>
        <v/>
      </c>
      <c r="AP263" s="106" t="str">
        <f t="shared" si="387"/>
        <v/>
      </c>
      <c r="AQ263" s="106" t="str">
        <f t="shared" si="388"/>
        <v/>
      </c>
      <c r="AR263" s="106" t="str">
        <f t="shared" si="389"/>
        <v/>
      </c>
      <c r="AS263" s="106" t="str">
        <f t="shared" si="390"/>
        <v/>
      </c>
      <c r="AT263" s="106" t="str">
        <f t="shared" si="391"/>
        <v/>
      </c>
      <c r="AU263" s="106" t="str">
        <f t="shared" si="392"/>
        <v/>
      </c>
      <c r="AV263" s="106" t="str">
        <f t="shared" si="393"/>
        <v/>
      </c>
      <c r="AW263" s="106" t="str">
        <f t="shared" si="394"/>
        <v/>
      </c>
      <c r="AX263" s="106" t="str">
        <f t="shared" si="395"/>
        <v/>
      </c>
      <c r="AY263" s="106" t="str">
        <f t="shared" si="396"/>
        <v/>
      </c>
      <c r="AZ263" s="106" t="str">
        <f t="shared" si="397"/>
        <v/>
      </c>
      <c r="BA263" s="106" t="str">
        <f t="shared" si="398"/>
        <v/>
      </c>
      <c r="BB263" s="106" t="str">
        <f t="shared" si="399"/>
        <v/>
      </c>
      <c r="BC263" s="106" t="str">
        <f t="shared" si="400"/>
        <v/>
      </c>
      <c r="BD263" s="180" t="str">
        <f>IF(OR(P263="",BA263=""),"",IF(BB263="",MAX($BA$4:$BA$503)-BA263+1-COUNTIF($BA$4:BA263,BA263)/1000,INDEX($BD$4:$BD$503,BC263,1)-COUNTIF($BA$4:BA263,BA263)/1000000))</f>
        <v/>
      </c>
      <c r="BE263" s="181" t="str">
        <f t="shared" si="401"/>
        <v/>
      </c>
      <c r="BF263" s="181" t="str">
        <f>IFERROR(IF(BB263="",BD263-BE263*100,INDEX($BF$4:$BF$503,BC263,1)-COUNTIF($BA$4:BA263,BA263)/1000000),"")</f>
        <v/>
      </c>
      <c r="BG263" s="179" t="str">
        <f t="shared" si="402"/>
        <v/>
      </c>
      <c r="BI263" s="120" t="str">
        <f t="shared" ref="BI263:BI326" si="408">IFERROR(MATCH(ROW(BJ263)-ROW($BJ$3),$BG$4:$BG$503,0),"")</f>
        <v/>
      </c>
      <c r="BJ263" s="121" t="str">
        <f t="shared" ref="BJ263:BJ326" si="409" xml:space="preserve"> IF(BI263="","",INDEX($P$4:$P$503,$BI263,1))</f>
        <v/>
      </c>
      <c r="BK263" s="122" t="str">
        <f t="shared" ref="BK263:BK326" si="410">IF(BI263="","",INDEX($Q$4:$Q$503,$BI263,1))</f>
        <v/>
      </c>
      <c r="BL263" s="122" t="str">
        <f t="shared" ref="BL263:BL326" si="411">IF(BJ263="","",INDEX($T$4:$T$503,$BI263,1))</f>
        <v/>
      </c>
      <c r="BM263" s="122" t="str">
        <f t="shared" ref="BM263:BM326" si="412">IF(BJ263="","",INDEX($S$4:$S$503,$BI263,1))</f>
        <v/>
      </c>
      <c r="BN263" s="122" t="str">
        <f t="shared" ref="BN263:BN326" si="413">IFERROR(IF(BI263="","",IF(INDEX($BR$4:$BR$503,MATCH(INDEX($U$4:$U$503,$BI263,1),$BJ$4:$BJ$503,0),1)="s",INDEX($V$4:$V$503,$BI263,1),INDEX($U$4:$U$503,$BI263,1))),"")</f>
        <v/>
      </c>
      <c r="BO263" s="122" t="str">
        <f t="shared" ref="BO263:BO326" si="414">IFERROR(IF(BI263="","",IF(OR(INDEX($BR$4:$BR$503,MATCH(INDEX($V$4:$V$503,$BI263,1),$BJ$4:$BJ$503,0),1)="s",INDEX($V$4:$V$503,$BI263,1)&lt;&gt;BN263), INDEX($V$4:$V$503,$BI263,1),  INDEX($U$4:$U$503,$BI263,1))),"")</f>
        <v/>
      </c>
      <c r="BP263" s="123" t="str">
        <f t="shared" ref="BP263:BP326" si="415" xml:space="preserve"> IF(BI263="","",COUNTA(BN263:BO263)-COUNTIF(BN263:BO263,""))</f>
        <v/>
      </c>
      <c r="BQ263" s="122" t="str">
        <f t="shared" ref="BQ263:BQ326" si="416" xml:space="preserve"> IF(BI263="","",IF(BR263="",IF(AND(BN263="", BO263&lt;&gt;""),INDEX($BJ$4:$BJ$503,MATCH(BO263,$BK$4:$BK$503,0),1),IF(AND(INDEX($BR$4:$BR$503,MATCH(BN263,$BJ$4:$BJ$503,0),1)&lt;&gt;"",BO263&lt;&gt;""), BO263,BN263)),INDEX($BN$4:$BN$503,MATCH(BK263,$BJ$4:$BJ$503,0),1)))</f>
        <v/>
      </c>
      <c r="BR263" s="123" t="str">
        <f t="shared" ref="BR263:BR326" si="417">IF(BI263="","",IF(AND(BK263="",INDEX($BB$4:$BB$503,$BI263,1)="s"),IF(INDEX($BB$4:$BB$503,INDEX($BI$4:$BI$503,MATCH(BL263,$BJ$4:$BJ$503,0),1),1)="s","ess","es"),INDEX($BB$4:$BB$503,$BI263,1)))</f>
        <v/>
      </c>
      <c r="BS263" s="123" t="str">
        <f t="shared" ref="BS263:BS326" si="418">IFERROR(IF(AND(BV263="xxx",BY263&gt;1,BR263=""),IF(MATCH(INDEX($BQ$4:$BQ$503,MATCH(BJ263,$BN$4:$BN$503,0),1),$BJ$4:$BJ$503,0)=(ROW(BS263)-3),"x",MATCH(INDEX($BQ$4:$BQ$503,MATCH(BJ263,$BN$4:$BN$503,0),1),$BJ$4:$BJ$503,0)),""),BW263)</f>
        <v/>
      </c>
      <c r="BU263" s="198" t="str">
        <f t="shared" si="403"/>
        <v>xxx</v>
      </c>
      <c r="BV263" s="193"/>
      <c r="BW263" s="193"/>
      <c r="BX263" s="193"/>
      <c r="BY263" s="193"/>
      <c r="BZ263" s="193"/>
      <c r="CA263" s="193"/>
      <c r="CB263" s="193"/>
      <c r="CC263" s="194"/>
      <c r="CD263" s="194"/>
      <c r="CE263" s="193"/>
      <c r="CF263" s="201">
        <f>IFERROR(IF(ISNUMBER(BV263), IF(ISNUMBER(MATCH(BV263,$BV$4:BV262,0)),INDEX($CF$4:CF262, MATCH(BV263,$BV$4:BV262,0),1),IF(AND(BR263="",INDEX($BR$4:$BR$503,BV263,1)=""),
IF(INDEX($BL$4:$BL$503,BV263,1)="",0,IFERROR(IF(INDEX($BR$4:$BR$503,BW263,1)="es",COUNTIF($BV$4:$BV$503,BW263),0),0)+IF(ISNUMBER(BV263),SUMIFS($CH$4:$CH$503,$BV$4:$BV$503,"&lt;&gt;"&amp;BV263,$BW$4:$BW$503,BV263),0)),0)),0),0)</f>
        <v>0</v>
      </c>
      <c r="CG263" s="193"/>
      <c r="CH263" s="193"/>
      <c r="CI263" s="193"/>
      <c r="CJ263" s="193"/>
      <c r="CK263" s="201">
        <f t="shared" si="362"/>
        <v>1</v>
      </c>
      <c r="CL263" s="193"/>
      <c r="CM263" s="193"/>
      <c r="CN263" s="193"/>
      <c r="CO263" s="193"/>
      <c r="CP263" s="193"/>
      <c r="CQ263" s="193"/>
      <c r="CR263" s="193"/>
      <c r="CT263" s="193"/>
      <c r="CU263" s="193"/>
      <c r="CV263" s="193"/>
      <c r="CW263" s="208"/>
      <c r="CX263" s="208"/>
      <c r="CY263" s="208"/>
      <c r="CZ263" s="208"/>
      <c r="DA263" s="193"/>
      <c r="DC263" s="133" t="str">
        <f>IF(MAX($DC$3:DC262)&lt;$I$2,MAX($DC$3:DC262)+1,"")</f>
        <v/>
      </c>
      <c r="DD263" s="131" t="str">
        <f t="shared" si="404"/>
        <v/>
      </c>
      <c r="DE263" s="131" t="str">
        <f t="shared" si="405"/>
        <v/>
      </c>
      <c r="DF263" s="134" t="str">
        <f t="shared" si="406"/>
        <v/>
      </c>
      <c r="DG263" s="132" t="str">
        <f t="shared" si="407"/>
        <v/>
      </c>
      <c r="DL263" s="107" t="str">
        <f>IF(DM263&lt;&gt;"",MAX($DL$3:DL262)+1,"")</f>
        <v/>
      </c>
      <c r="DM263" s="107" t="str">
        <f>IF(OR(INDEX(Photos!$B$3:$B$502,ROW(DM263)-ROW($DM$3),1)="", ISNUMBER(MATCH(INDEX(Photos!$B$3:$B$502,ROW(DM263)-ROW($DM$3),1),$BJ$4:$BJ$503,0))),"",INDEX(Photos!$B$3:$B$502,ROW(DM263)-ROW($DM$3),1) )</f>
        <v/>
      </c>
      <c r="DN263" s="107" t="str">
        <f t="shared" si="360"/>
        <v/>
      </c>
      <c r="DS263" s="112"/>
      <c r="DT263" s="112"/>
      <c r="DU263" s="111"/>
      <c r="DV263" s="111"/>
      <c r="DW263" s="145"/>
      <c r="DX263" s="111"/>
      <c r="DY263" s="111"/>
      <c r="DZ263" s="111"/>
      <c r="EA263" s="111"/>
      <c r="EB263" s="111"/>
    </row>
    <row r="264" spans="2:132" x14ac:dyDescent="0.25">
      <c r="B264" s="117" t="str">
        <f>IF(P264&lt;&gt;"",MAX(B$3:$B263)+1,"")</f>
        <v/>
      </c>
      <c r="C264" s="141" t="str">
        <f>IF(D264&lt;&gt;"",MAX(C$3:$C263)+1,"")</f>
        <v/>
      </c>
      <c r="D264" s="115" t="str">
        <f>IF(LEN(Q264)&gt;1,IF(ISNUMBER(MATCH(Q264&amp;" ─ "&amp;P264, $D$2:D263,0)),"",P264&amp;" ─ "&amp;Q264),"")</f>
        <v/>
      </c>
      <c r="E264" s="117" t="str">
        <f>IF(F264&lt;&gt;"",MAX($E$3:E263)+1,"")</f>
        <v/>
      </c>
      <c r="F264" s="116" t="str">
        <f>IF(LEN(T264)&gt;1,IF(ISNUMBER(MATCH(T264&amp;" ─ "&amp;P264, $F$2:F263,0)),"",P264&amp;" ─ "&amp;T264),"")</f>
        <v/>
      </c>
      <c r="G264" s="93">
        <v>261</v>
      </c>
      <c r="H264" s="118" t="str">
        <f t="shared" si="359"/>
        <v/>
      </c>
      <c r="I264" s="119" t="str">
        <f>IF(ISNUMBER(SEARCH("─",H264,1)),MAX($I$3:I263)+1,"")</f>
        <v/>
      </c>
      <c r="M264" s="192" t="str">
        <f t="shared" si="363"/>
        <v/>
      </c>
      <c r="N264" s="142" t="str">
        <f t="shared" si="364"/>
        <v/>
      </c>
      <c r="O264" s="102" t="str">
        <f>IF(P264="","",MAX($O$3:O263)+1)</f>
        <v/>
      </c>
      <c r="P264" s="103" t="str">
        <f>IF(LEN(INDEX(Dashboard!B$6:B$505,ROW(P264)-ROW(P$3),1))&lt;=1,"",TRIM(INDEX(Dashboard!B$6:B$505,ROW(P264)-ROW(P$3),1)))</f>
        <v/>
      </c>
      <c r="Q264" s="104" t="str">
        <f t="shared" si="365"/>
        <v/>
      </c>
      <c r="R264" s="104" t="str">
        <f>IF(LEN(INDEX(Dashboard!D$6:D$505,ROW(R264)-ROW(R$3),1))&lt;=1,"",INDEX(Dashboard!D$6:D$505,ROW(R264)-ROW(R$3),1))</f>
        <v/>
      </c>
      <c r="S264" s="104" t="str">
        <f>IF(LEN(INDEX(Dashboard!E$6:E$505,ROW(S264)-ROW(S$3),1))&lt;=1,"",INDEX(Dashboard!E$6:E$505,ROW(S264)-ROW(S$3),1))</f>
        <v/>
      </c>
      <c r="T264" s="104" t="str">
        <f t="shared" si="366"/>
        <v/>
      </c>
      <c r="U264" s="104" t="str">
        <f t="shared" si="367"/>
        <v/>
      </c>
      <c r="V264" s="104" t="str">
        <f t="shared" si="368"/>
        <v/>
      </c>
      <c r="W264" s="106" t="str">
        <f t="shared" si="361"/>
        <v/>
      </c>
      <c r="X264" s="106" t="str">
        <f t="shared" si="369"/>
        <v/>
      </c>
      <c r="Y264" s="106" t="str">
        <f t="shared" si="370"/>
        <v/>
      </c>
      <c r="Z264" s="106" t="str">
        <f t="shared" si="371"/>
        <v/>
      </c>
      <c r="AA264" s="106" t="str">
        <f t="shared" si="372"/>
        <v/>
      </c>
      <c r="AB264" s="106" t="str">
        <f t="shared" si="373"/>
        <v/>
      </c>
      <c r="AC264" s="106" t="str">
        <f t="shared" si="374"/>
        <v/>
      </c>
      <c r="AD264" s="106" t="str">
        <f t="shared" si="375"/>
        <v/>
      </c>
      <c r="AE264" s="106" t="str">
        <f t="shared" si="376"/>
        <v/>
      </c>
      <c r="AF264" s="106" t="str">
        <f t="shared" si="377"/>
        <v/>
      </c>
      <c r="AG264" s="106" t="str">
        <f t="shared" si="378"/>
        <v/>
      </c>
      <c r="AH264" s="106" t="str">
        <f t="shared" si="379"/>
        <v/>
      </c>
      <c r="AI264" s="106" t="str">
        <f t="shared" si="380"/>
        <v/>
      </c>
      <c r="AJ264" s="106" t="str">
        <f t="shared" si="381"/>
        <v/>
      </c>
      <c r="AK264" s="106" t="str">
        <f t="shared" si="382"/>
        <v/>
      </c>
      <c r="AL264" s="106" t="str">
        <f t="shared" si="383"/>
        <v/>
      </c>
      <c r="AM264" s="106" t="str">
        <f t="shared" si="384"/>
        <v/>
      </c>
      <c r="AN264" s="106" t="str">
        <f t="shared" si="385"/>
        <v/>
      </c>
      <c r="AO264" s="106" t="str">
        <f t="shared" si="386"/>
        <v/>
      </c>
      <c r="AP264" s="106" t="str">
        <f t="shared" si="387"/>
        <v/>
      </c>
      <c r="AQ264" s="106" t="str">
        <f t="shared" si="388"/>
        <v/>
      </c>
      <c r="AR264" s="106" t="str">
        <f t="shared" si="389"/>
        <v/>
      </c>
      <c r="AS264" s="106" t="str">
        <f t="shared" si="390"/>
        <v/>
      </c>
      <c r="AT264" s="106" t="str">
        <f t="shared" si="391"/>
        <v/>
      </c>
      <c r="AU264" s="106" t="str">
        <f t="shared" si="392"/>
        <v/>
      </c>
      <c r="AV264" s="106" t="str">
        <f t="shared" si="393"/>
        <v/>
      </c>
      <c r="AW264" s="106" t="str">
        <f t="shared" si="394"/>
        <v/>
      </c>
      <c r="AX264" s="106" t="str">
        <f t="shared" si="395"/>
        <v/>
      </c>
      <c r="AY264" s="106" t="str">
        <f t="shared" si="396"/>
        <v/>
      </c>
      <c r="AZ264" s="106" t="str">
        <f t="shared" si="397"/>
        <v/>
      </c>
      <c r="BA264" s="106" t="str">
        <f t="shared" si="398"/>
        <v/>
      </c>
      <c r="BB264" s="106" t="str">
        <f t="shared" si="399"/>
        <v/>
      </c>
      <c r="BC264" s="106" t="str">
        <f t="shared" si="400"/>
        <v/>
      </c>
      <c r="BD264" s="180" t="str">
        <f>IF(OR(P264="",BA264=""),"",IF(BB264="",MAX($BA$4:$BA$503)-BA264+1-COUNTIF($BA$4:BA264,BA264)/1000,INDEX($BD$4:$BD$503,BC264,1)-COUNTIF($BA$4:BA264,BA264)/1000000))</f>
        <v/>
      </c>
      <c r="BE264" s="181" t="str">
        <f t="shared" si="401"/>
        <v/>
      </c>
      <c r="BF264" s="181" t="str">
        <f>IFERROR(IF(BB264="",BD264-BE264*100,INDEX($BF$4:$BF$503,BC264,1)-COUNTIF($BA$4:BA264,BA264)/1000000),"")</f>
        <v/>
      </c>
      <c r="BG264" s="179" t="str">
        <f t="shared" si="402"/>
        <v/>
      </c>
      <c r="BI264" s="120" t="str">
        <f t="shared" si="408"/>
        <v/>
      </c>
      <c r="BJ264" s="121" t="str">
        <f t="shared" si="409"/>
        <v/>
      </c>
      <c r="BK264" s="122" t="str">
        <f t="shared" si="410"/>
        <v/>
      </c>
      <c r="BL264" s="122" t="str">
        <f t="shared" si="411"/>
        <v/>
      </c>
      <c r="BM264" s="122" t="str">
        <f t="shared" si="412"/>
        <v/>
      </c>
      <c r="BN264" s="122" t="str">
        <f t="shared" si="413"/>
        <v/>
      </c>
      <c r="BO264" s="122" t="str">
        <f t="shared" si="414"/>
        <v/>
      </c>
      <c r="BP264" s="123" t="str">
        <f t="shared" si="415"/>
        <v/>
      </c>
      <c r="BQ264" s="122" t="str">
        <f t="shared" si="416"/>
        <v/>
      </c>
      <c r="BR264" s="123" t="str">
        <f t="shared" si="417"/>
        <v/>
      </c>
      <c r="BS264" s="123" t="str">
        <f t="shared" si="418"/>
        <v/>
      </c>
      <c r="BU264" s="198" t="str">
        <f t="shared" si="403"/>
        <v>xxx</v>
      </c>
      <c r="BV264" s="193"/>
      <c r="BW264" s="193"/>
      <c r="BX264" s="193"/>
      <c r="BY264" s="193"/>
      <c r="BZ264" s="193"/>
      <c r="CA264" s="193"/>
      <c r="CB264" s="193"/>
      <c r="CC264" s="194"/>
      <c r="CD264" s="194"/>
      <c r="CE264" s="193"/>
      <c r="CF264" s="201">
        <f>IFERROR(IF(ISNUMBER(BV264), IF(ISNUMBER(MATCH(BV264,$BV$4:BV263,0)),INDEX($CF$4:CF263, MATCH(BV264,$BV$4:BV263,0),1),IF(AND(BR264="",INDEX($BR$4:$BR$503,BV264,1)=""),
IF(INDEX($BL$4:$BL$503,BV264,1)="",0,IFERROR(IF(INDEX($BR$4:$BR$503,BW264,1)="es",COUNTIF($BV$4:$BV$503,BW264),0),0)+IF(ISNUMBER(BV264),SUMIFS($CH$4:$CH$503,$BV$4:$BV$503,"&lt;&gt;"&amp;BV264,$BW$4:$BW$503,BV264),0)),0)),0),0)</f>
        <v>0</v>
      </c>
      <c r="CG264" s="193"/>
      <c r="CH264" s="193"/>
      <c r="CI264" s="193"/>
      <c r="CJ264" s="193"/>
      <c r="CK264" s="201">
        <f t="shared" si="362"/>
        <v>1</v>
      </c>
      <c r="CL264" s="193"/>
      <c r="CM264" s="193"/>
      <c r="CN264" s="193"/>
      <c r="CO264" s="193"/>
      <c r="CP264" s="193"/>
      <c r="CQ264" s="193"/>
      <c r="CR264" s="193"/>
      <c r="CT264" s="193"/>
      <c r="CU264" s="193"/>
      <c r="CV264" s="193"/>
      <c r="CW264" s="208"/>
      <c r="CX264" s="208"/>
      <c r="CY264" s="208"/>
      <c r="CZ264" s="208"/>
      <c r="DA264" s="193"/>
      <c r="DC264" s="133" t="str">
        <f>IF(MAX($DC$3:DC263)&lt;$I$2,MAX($DC$3:DC263)+1,"")</f>
        <v/>
      </c>
      <c r="DD264" s="131" t="str">
        <f t="shared" si="404"/>
        <v/>
      </c>
      <c r="DE264" s="131" t="str">
        <f t="shared" si="405"/>
        <v/>
      </c>
      <c r="DF264" s="134" t="str">
        <f t="shared" si="406"/>
        <v/>
      </c>
      <c r="DG264" s="132" t="str">
        <f t="shared" si="407"/>
        <v/>
      </c>
      <c r="DL264" s="107" t="str">
        <f>IF(DM264&lt;&gt;"",MAX($DL$3:DL263)+1,"")</f>
        <v/>
      </c>
      <c r="DM264" s="107" t="str">
        <f>IF(OR(INDEX(Photos!$B$3:$B$502,ROW(DM264)-ROW($DM$3),1)="", ISNUMBER(MATCH(INDEX(Photos!$B$3:$B$502,ROW(DM264)-ROW($DM$3),1),$BJ$4:$BJ$503,0))),"",INDEX(Photos!$B$3:$B$502,ROW(DM264)-ROW($DM$3),1) )</f>
        <v/>
      </c>
      <c r="DN264" s="107" t="str">
        <f t="shared" si="360"/>
        <v/>
      </c>
      <c r="DS264" s="112"/>
      <c r="DT264" s="112"/>
      <c r="DU264" s="111"/>
      <c r="DV264" s="111"/>
      <c r="DW264" s="145"/>
      <c r="DX264" s="111"/>
      <c r="DY264" s="111"/>
      <c r="DZ264" s="111"/>
      <c r="EA264" s="111"/>
      <c r="EB264" s="111"/>
    </row>
    <row r="265" spans="2:132" x14ac:dyDescent="0.25">
      <c r="B265" s="117" t="str">
        <f>IF(P265&lt;&gt;"",MAX(B$3:$B264)+1,"")</f>
        <v/>
      </c>
      <c r="C265" s="141" t="str">
        <f>IF(D265&lt;&gt;"",MAX(C$3:$C264)+1,"")</f>
        <v/>
      </c>
      <c r="D265" s="115" t="str">
        <f>IF(LEN(Q265)&gt;1,IF(ISNUMBER(MATCH(Q265&amp;" ─ "&amp;P265, $D$2:D264,0)),"",P265&amp;" ─ "&amp;Q265),"")</f>
        <v/>
      </c>
      <c r="E265" s="117" t="str">
        <f>IF(F265&lt;&gt;"",MAX($E$3:E264)+1,"")</f>
        <v/>
      </c>
      <c r="F265" s="116" t="str">
        <f>IF(LEN(T265)&gt;1,IF(ISNUMBER(MATCH(T265&amp;" ─ "&amp;P265, $F$2:F264,0)),"",P265&amp;" ─ "&amp;T265),"")</f>
        <v/>
      </c>
      <c r="G265" s="93">
        <v>262</v>
      </c>
      <c r="H265" s="118" t="str">
        <f t="shared" si="359"/>
        <v/>
      </c>
      <c r="I265" s="119" t="str">
        <f>IF(ISNUMBER(SEARCH("─",H265,1)),MAX($I$3:I264)+1,"")</f>
        <v/>
      </c>
      <c r="M265" s="192" t="str">
        <f t="shared" si="363"/>
        <v/>
      </c>
      <c r="N265" s="142" t="str">
        <f t="shared" si="364"/>
        <v/>
      </c>
      <c r="O265" s="102" t="str">
        <f>IF(P265="","",MAX($O$3:O264)+1)</f>
        <v/>
      </c>
      <c r="P265" s="103" t="str">
        <f>IF(LEN(INDEX(Dashboard!B$6:B$505,ROW(P265)-ROW(P$3),1))&lt;=1,"",TRIM(INDEX(Dashboard!B$6:B$505,ROW(P265)-ROW(P$3),1)))</f>
        <v/>
      </c>
      <c r="Q265" s="104" t="str">
        <f t="shared" si="365"/>
        <v/>
      </c>
      <c r="R265" s="104" t="str">
        <f>IF(LEN(INDEX(Dashboard!D$6:D$505,ROW(R265)-ROW(R$3),1))&lt;=1,"",INDEX(Dashboard!D$6:D$505,ROW(R265)-ROW(R$3),1))</f>
        <v/>
      </c>
      <c r="S265" s="104" t="str">
        <f>IF(LEN(INDEX(Dashboard!E$6:E$505,ROW(S265)-ROW(S$3),1))&lt;=1,"",INDEX(Dashboard!E$6:E$505,ROW(S265)-ROW(S$3),1))</f>
        <v/>
      </c>
      <c r="T265" s="104" t="str">
        <f t="shared" si="366"/>
        <v/>
      </c>
      <c r="U265" s="104" t="str">
        <f t="shared" si="367"/>
        <v/>
      </c>
      <c r="V265" s="104" t="str">
        <f t="shared" si="368"/>
        <v/>
      </c>
      <c r="W265" s="106" t="str">
        <f t="shared" si="361"/>
        <v/>
      </c>
      <c r="X265" s="106" t="str">
        <f t="shared" si="369"/>
        <v/>
      </c>
      <c r="Y265" s="106" t="str">
        <f t="shared" si="370"/>
        <v/>
      </c>
      <c r="Z265" s="106" t="str">
        <f t="shared" si="371"/>
        <v/>
      </c>
      <c r="AA265" s="106" t="str">
        <f t="shared" si="372"/>
        <v/>
      </c>
      <c r="AB265" s="106" t="str">
        <f t="shared" si="373"/>
        <v/>
      </c>
      <c r="AC265" s="106" t="str">
        <f t="shared" si="374"/>
        <v/>
      </c>
      <c r="AD265" s="106" t="str">
        <f t="shared" si="375"/>
        <v/>
      </c>
      <c r="AE265" s="106" t="str">
        <f t="shared" si="376"/>
        <v/>
      </c>
      <c r="AF265" s="106" t="str">
        <f t="shared" si="377"/>
        <v/>
      </c>
      <c r="AG265" s="106" t="str">
        <f t="shared" si="378"/>
        <v/>
      </c>
      <c r="AH265" s="106" t="str">
        <f t="shared" si="379"/>
        <v/>
      </c>
      <c r="AI265" s="106" t="str">
        <f t="shared" si="380"/>
        <v/>
      </c>
      <c r="AJ265" s="106" t="str">
        <f t="shared" si="381"/>
        <v/>
      </c>
      <c r="AK265" s="106" t="str">
        <f t="shared" si="382"/>
        <v/>
      </c>
      <c r="AL265" s="106" t="str">
        <f t="shared" si="383"/>
        <v/>
      </c>
      <c r="AM265" s="106" t="str">
        <f t="shared" si="384"/>
        <v/>
      </c>
      <c r="AN265" s="106" t="str">
        <f t="shared" si="385"/>
        <v/>
      </c>
      <c r="AO265" s="106" t="str">
        <f t="shared" si="386"/>
        <v/>
      </c>
      <c r="AP265" s="106" t="str">
        <f t="shared" si="387"/>
        <v/>
      </c>
      <c r="AQ265" s="106" t="str">
        <f t="shared" si="388"/>
        <v/>
      </c>
      <c r="AR265" s="106" t="str">
        <f t="shared" si="389"/>
        <v/>
      </c>
      <c r="AS265" s="106" t="str">
        <f t="shared" si="390"/>
        <v/>
      </c>
      <c r="AT265" s="106" t="str">
        <f t="shared" si="391"/>
        <v/>
      </c>
      <c r="AU265" s="106" t="str">
        <f t="shared" si="392"/>
        <v/>
      </c>
      <c r="AV265" s="106" t="str">
        <f t="shared" si="393"/>
        <v/>
      </c>
      <c r="AW265" s="106" t="str">
        <f t="shared" si="394"/>
        <v/>
      </c>
      <c r="AX265" s="106" t="str">
        <f t="shared" si="395"/>
        <v/>
      </c>
      <c r="AY265" s="106" t="str">
        <f t="shared" si="396"/>
        <v/>
      </c>
      <c r="AZ265" s="106" t="str">
        <f t="shared" si="397"/>
        <v/>
      </c>
      <c r="BA265" s="106" t="str">
        <f t="shared" si="398"/>
        <v/>
      </c>
      <c r="BB265" s="106" t="str">
        <f t="shared" si="399"/>
        <v/>
      </c>
      <c r="BC265" s="106" t="str">
        <f t="shared" si="400"/>
        <v/>
      </c>
      <c r="BD265" s="180" t="str">
        <f>IF(OR(P265="",BA265=""),"",IF(BB265="",MAX($BA$4:$BA$503)-BA265+1-COUNTIF($BA$4:BA265,BA265)/1000,INDEX($BD$4:$BD$503,BC265,1)-COUNTIF($BA$4:BA265,BA265)/1000000))</f>
        <v/>
      </c>
      <c r="BE265" s="181" t="str">
        <f t="shared" si="401"/>
        <v/>
      </c>
      <c r="BF265" s="181" t="str">
        <f>IFERROR(IF(BB265="",BD265-BE265*100,INDEX($BF$4:$BF$503,BC265,1)-COUNTIF($BA$4:BA265,BA265)/1000000),"")</f>
        <v/>
      </c>
      <c r="BG265" s="179" t="str">
        <f t="shared" si="402"/>
        <v/>
      </c>
      <c r="BI265" s="120" t="str">
        <f t="shared" si="408"/>
        <v/>
      </c>
      <c r="BJ265" s="121" t="str">
        <f t="shared" si="409"/>
        <v/>
      </c>
      <c r="BK265" s="122" t="str">
        <f t="shared" si="410"/>
        <v/>
      </c>
      <c r="BL265" s="122" t="str">
        <f t="shared" si="411"/>
        <v/>
      </c>
      <c r="BM265" s="122" t="str">
        <f t="shared" si="412"/>
        <v/>
      </c>
      <c r="BN265" s="122" t="str">
        <f t="shared" si="413"/>
        <v/>
      </c>
      <c r="BO265" s="122" t="str">
        <f t="shared" si="414"/>
        <v/>
      </c>
      <c r="BP265" s="123" t="str">
        <f t="shared" si="415"/>
        <v/>
      </c>
      <c r="BQ265" s="122" t="str">
        <f t="shared" si="416"/>
        <v/>
      </c>
      <c r="BR265" s="123" t="str">
        <f t="shared" si="417"/>
        <v/>
      </c>
      <c r="BS265" s="123" t="str">
        <f t="shared" si="418"/>
        <v/>
      </c>
      <c r="BU265" s="198" t="str">
        <f t="shared" si="403"/>
        <v>xxx</v>
      </c>
      <c r="BV265" s="193"/>
      <c r="BW265" s="193"/>
      <c r="BX265" s="193"/>
      <c r="BY265" s="193"/>
      <c r="BZ265" s="193"/>
      <c r="CA265" s="193"/>
      <c r="CB265" s="193"/>
      <c r="CC265" s="194"/>
      <c r="CD265" s="194"/>
      <c r="CE265" s="193"/>
      <c r="CF265" s="201">
        <f>IFERROR(IF(ISNUMBER(BV265), IF(ISNUMBER(MATCH(BV265,$BV$4:BV264,0)),INDEX($CF$4:CF264, MATCH(BV265,$BV$4:BV264,0),1),IF(AND(BR265="",INDEX($BR$4:$BR$503,BV265,1)=""),
IF(INDEX($BL$4:$BL$503,BV265,1)="",0,IFERROR(IF(INDEX($BR$4:$BR$503,BW265,1)="es",COUNTIF($BV$4:$BV$503,BW265),0),0)+IF(ISNUMBER(BV265),SUMIFS($CH$4:$CH$503,$BV$4:$BV$503,"&lt;&gt;"&amp;BV265,$BW$4:$BW$503,BV265),0)),0)),0),0)</f>
        <v>0</v>
      </c>
      <c r="CG265" s="193"/>
      <c r="CH265" s="193"/>
      <c r="CI265" s="193"/>
      <c r="CJ265" s="193"/>
      <c r="CK265" s="201">
        <f t="shared" si="362"/>
        <v>1</v>
      </c>
      <c r="CL265" s="193"/>
      <c r="CM265" s="193"/>
      <c r="CN265" s="193"/>
      <c r="CO265" s="193"/>
      <c r="CP265" s="193"/>
      <c r="CQ265" s="193"/>
      <c r="CR265" s="193"/>
      <c r="CT265" s="193"/>
      <c r="CU265" s="193"/>
      <c r="CV265" s="193"/>
      <c r="CW265" s="208"/>
      <c r="CX265" s="208"/>
      <c r="CY265" s="208"/>
      <c r="CZ265" s="208"/>
      <c r="DA265" s="193"/>
      <c r="DC265" s="133" t="str">
        <f>IF(MAX($DC$3:DC264)&lt;$I$2,MAX($DC$3:DC264)+1,"")</f>
        <v/>
      </c>
      <c r="DD265" s="131" t="str">
        <f t="shared" si="404"/>
        <v/>
      </c>
      <c r="DE265" s="131" t="str">
        <f t="shared" si="405"/>
        <v/>
      </c>
      <c r="DF265" s="134" t="str">
        <f t="shared" si="406"/>
        <v/>
      </c>
      <c r="DG265" s="132" t="str">
        <f t="shared" si="407"/>
        <v/>
      </c>
      <c r="DL265" s="107" t="str">
        <f>IF(DM265&lt;&gt;"",MAX($DL$3:DL264)+1,"")</f>
        <v/>
      </c>
      <c r="DM265" s="107" t="str">
        <f>IF(OR(INDEX(Photos!$B$3:$B$502,ROW(DM265)-ROW($DM$3),1)="", ISNUMBER(MATCH(INDEX(Photos!$B$3:$B$502,ROW(DM265)-ROW($DM$3),1),$BJ$4:$BJ$503,0))),"",INDEX(Photos!$B$3:$B$502,ROW(DM265)-ROW($DM$3),1) )</f>
        <v/>
      </c>
      <c r="DN265" s="107" t="str">
        <f t="shared" si="360"/>
        <v/>
      </c>
      <c r="DS265" s="112"/>
      <c r="DT265" s="112"/>
      <c r="DU265" s="111"/>
      <c r="DV265" s="111"/>
      <c r="DW265" s="145"/>
      <c r="DX265" s="111"/>
      <c r="DY265" s="111"/>
      <c r="DZ265" s="111"/>
      <c r="EA265" s="111"/>
      <c r="EB265" s="111"/>
    </row>
    <row r="266" spans="2:132" x14ac:dyDescent="0.25">
      <c r="B266" s="117" t="str">
        <f>IF(P266&lt;&gt;"",MAX(B$3:$B265)+1,"")</f>
        <v/>
      </c>
      <c r="C266" s="141" t="str">
        <f>IF(D266&lt;&gt;"",MAX(C$3:$C265)+1,"")</f>
        <v/>
      </c>
      <c r="D266" s="115" t="str">
        <f>IF(LEN(Q266)&gt;1,IF(ISNUMBER(MATCH(Q266&amp;" ─ "&amp;P266, $D$2:D265,0)),"",P266&amp;" ─ "&amp;Q266),"")</f>
        <v/>
      </c>
      <c r="E266" s="117" t="str">
        <f>IF(F266&lt;&gt;"",MAX($E$3:E265)+1,"")</f>
        <v/>
      </c>
      <c r="F266" s="116" t="str">
        <f>IF(LEN(T266)&gt;1,IF(ISNUMBER(MATCH(T266&amp;" ─ "&amp;P266, $F$2:F265,0)),"",P266&amp;" ─ "&amp;T266),"")</f>
        <v/>
      </c>
      <c r="G266" s="93">
        <v>263</v>
      </c>
      <c r="H266" s="118" t="str">
        <f t="shared" si="359"/>
        <v/>
      </c>
      <c r="I266" s="119" t="str">
        <f>IF(ISNUMBER(SEARCH("─",H266,1)),MAX($I$3:I265)+1,"")</f>
        <v/>
      </c>
      <c r="M266" s="192" t="str">
        <f t="shared" si="363"/>
        <v/>
      </c>
      <c r="N266" s="142" t="str">
        <f t="shared" si="364"/>
        <v/>
      </c>
      <c r="O266" s="102" t="str">
        <f>IF(P266="","",MAX($O$3:O265)+1)</f>
        <v/>
      </c>
      <c r="P266" s="103" t="str">
        <f>IF(LEN(INDEX(Dashboard!B$6:B$505,ROW(P266)-ROW(P$3),1))&lt;=1,"",TRIM(INDEX(Dashboard!B$6:B$505,ROW(P266)-ROW(P$3),1)))</f>
        <v/>
      </c>
      <c r="Q266" s="104" t="str">
        <f t="shared" si="365"/>
        <v/>
      </c>
      <c r="R266" s="104" t="str">
        <f>IF(LEN(INDEX(Dashboard!D$6:D$505,ROW(R266)-ROW(R$3),1))&lt;=1,"",INDEX(Dashboard!D$6:D$505,ROW(R266)-ROW(R$3),1))</f>
        <v/>
      </c>
      <c r="S266" s="104" t="str">
        <f>IF(LEN(INDEX(Dashboard!E$6:E$505,ROW(S266)-ROW(S$3),1))&lt;=1,"",INDEX(Dashboard!E$6:E$505,ROW(S266)-ROW(S$3),1))</f>
        <v/>
      </c>
      <c r="T266" s="104" t="str">
        <f t="shared" si="366"/>
        <v/>
      </c>
      <c r="U266" s="104" t="str">
        <f t="shared" si="367"/>
        <v/>
      </c>
      <c r="V266" s="104" t="str">
        <f t="shared" si="368"/>
        <v/>
      </c>
      <c r="W266" s="106" t="str">
        <f t="shared" si="361"/>
        <v/>
      </c>
      <c r="X266" s="106" t="str">
        <f t="shared" si="369"/>
        <v/>
      </c>
      <c r="Y266" s="106" t="str">
        <f t="shared" si="370"/>
        <v/>
      </c>
      <c r="Z266" s="106" t="str">
        <f t="shared" si="371"/>
        <v/>
      </c>
      <c r="AA266" s="106" t="str">
        <f t="shared" si="372"/>
        <v/>
      </c>
      <c r="AB266" s="106" t="str">
        <f t="shared" si="373"/>
        <v/>
      </c>
      <c r="AC266" s="106" t="str">
        <f t="shared" si="374"/>
        <v/>
      </c>
      <c r="AD266" s="106" t="str">
        <f t="shared" si="375"/>
        <v/>
      </c>
      <c r="AE266" s="106" t="str">
        <f t="shared" si="376"/>
        <v/>
      </c>
      <c r="AF266" s="106" t="str">
        <f t="shared" si="377"/>
        <v/>
      </c>
      <c r="AG266" s="106" t="str">
        <f t="shared" si="378"/>
        <v/>
      </c>
      <c r="AH266" s="106" t="str">
        <f t="shared" si="379"/>
        <v/>
      </c>
      <c r="AI266" s="106" t="str">
        <f t="shared" si="380"/>
        <v/>
      </c>
      <c r="AJ266" s="106" t="str">
        <f t="shared" si="381"/>
        <v/>
      </c>
      <c r="AK266" s="106" t="str">
        <f t="shared" si="382"/>
        <v/>
      </c>
      <c r="AL266" s="106" t="str">
        <f t="shared" si="383"/>
        <v/>
      </c>
      <c r="AM266" s="106" t="str">
        <f t="shared" si="384"/>
        <v/>
      </c>
      <c r="AN266" s="106" t="str">
        <f t="shared" si="385"/>
        <v/>
      </c>
      <c r="AO266" s="106" t="str">
        <f t="shared" si="386"/>
        <v/>
      </c>
      <c r="AP266" s="106" t="str">
        <f t="shared" si="387"/>
        <v/>
      </c>
      <c r="AQ266" s="106" t="str">
        <f t="shared" si="388"/>
        <v/>
      </c>
      <c r="AR266" s="106" t="str">
        <f t="shared" si="389"/>
        <v/>
      </c>
      <c r="AS266" s="106" t="str">
        <f t="shared" si="390"/>
        <v/>
      </c>
      <c r="AT266" s="106" t="str">
        <f t="shared" si="391"/>
        <v/>
      </c>
      <c r="AU266" s="106" t="str">
        <f t="shared" si="392"/>
        <v/>
      </c>
      <c r="AV266" s="106" t="str">
        <f t="shared" si="393"/>
        <v/>
      </c>
      <c r="AW266" s="106" t="str">
        <f t="shared" si="394"/>
        <v/>
      </c>
      <c r="AX266" s="106" t="str">
        <f t="shared" si="395"/>
        <v/>
      </c>
      <c r="AY266" s="106" t="str">
        <f t="shared" si="396"/>
        <v/>
      </c>
      <c r="AZ266" s="106" t="str">
        <f t="shared" si="397"/>
        <v/>
      </c>
      <c r="BA266" s="106" t="str">
        <f t="shared" si="398"/>
        <v/>
      </c>
      <c r="BB266" s="106" t="str">
        <f t="shared" si="399"/>
        <v/>
      </c>
      <c r="BC266" s="106" t="str">
        <f t="shared" si="400"/>
        <v/>
      </c>
      <c r="BD266" s="180" t="str">
        <f>IF(OR(P266="",BA266=""),"",IF(BB266="",MAX($BA$4:$BA$503)-BA266+1-COUNTIF($BA$4:BA266,BA266)/1000,INDEX($BD$4:$BD$503,BC266,1)-COUNTIF($BA$4:BA266,BA266)/1000000))</f>
        <v/>
      </c>
      <c r="BE266" s="181" t="str">
        <f t="shared" si="401"/>
        <v/>
      </c>
      <c r="BF266" s="181" t="str">
        <f>IFERROR(IF(BB266="",BD266-BE266*100,INDEX($BF$4:$BF$503,BC266,1)-COUNTIF($BA$4:BA266,BA266)/1000000),"")</f>
        <v/>
      </c>
      <c r="BG266" s="179" t="str">
        <f t="shared" si="402"/>
        <v/>
      </c>
      <c r="BI266" s="120" t="str">
        <f t="shared" si="408"/>
        <v/>
      </c>
      <c r="BJ266" s="121" t="str">
        <f t="shared" si="409"/>
        <v/>
      </c>
      <c r="BK266" s="122" t="str">
        <f t="shared" si="410"/>
        <v/>
      </c>
      <c r="BL266" s="122" t="str">
        <f t="shared" si="411"/>
        <v/>
      </c>
      <c r="BM266" s="122" t="str">
        <f t="shared" si="412"/>
        <v/>
      </c>
      <c r="BN266" s="122" t="str">
        <f t="shared" si="413"/>
        <v/>
      </c>
      <c r="BO266" s="122" t="str">
        <f t="shared" si="414"/>
        <v/>
      </c>
      <c r="BP266" s="123" t="str">
        <f t="shared" si="415"/>
        <v/>
      </c>
      <c r="BQ266" s="122" t="str">
        <f t="shared" si="416"/>
        <v/>
      </c>
      <c r="BR266" s="123" t="str">
        <f t="shared" si="417"/>
        <v/>
      </c>
      <c r="BS266" s="123" t="str">
        <f t="shared" si="418"/>
        <v/>
      </c>
      <c r="BU266" s="198" t="str">
        <f t="shared" si="403"/>
        <v>xxx</v>
      </c>
      <c r="BV266" s="193"/>
      <c r="BW266" s="193"/>
      <c r="BX266" s="193"/>
      <c r="BY266" s="193"/>
      <c r="BZ266" s="193"/>
      <c r="CA266" s="193"/>
      <c r="CB266" s="193"/>
      <c r="CC266" s="194"/>
      <c r="CD266" s="194"/>
      <c r="CE266" s="193"/>
      <c r="CF266" s="201">
        <f>IFERROR(IF(ISNUMBER(BV266), IF(ISNUMBER(MATCH(BV266,$BV$4:BV265,0)),INDEX($CF$4:CF265, MATCH(BV266,$BV$4:BV265,0),1),IF(AND(BR266="",INDEX($BR$4:$BR$503,BV266,1)=""),
IF(INDEX($BL$4:$BL$503,BV266,1)="",0,IFERROR(IF(INDEX($BR$4:$BR$503,BW266,1)="es",COUNTIF($BV$4:$BV$503,BW266),0),0)+IF(ISNUMBER(BV266),SUMIFS($CH$4:$CH$503,$BV$4:$BV$503,"&lt;&gt;"&amp;BV266,$BW$4:$BW$503,BV266),0)),0)),0),0)</f>
        <v>0</v>
      </c>
      <c r="CG266" s="193"/>
      <c r="CH266" s="193"/>
      <c r="CI266" s="193"/>
      <c r="CJ266" s="193"/>
      <c r="CK266" s="201">
        <f t="shared" si="362"/>
        <v>1</v>
      </c>
      <c r="CL266" s="193"/>
      <c r="CM266" s="193"/>
      <c r="CN266" s="193"/>
      <c r="CO266" s="193"/>
      <c r="CP266" s="193"/>
      <c r="CQ266" s="193"/>
      <c r="CR266" s="193"/>
      <c r="CT266" s="193"/>
      <c r="CU266" s="193"/>
      <c r="CV266" s="193"/>
      <c r="CW266" s="208"/>
      <c r="CX266" s="208"/>
      <c r="CY266" s="208"/>
      <c r="CZ266" s="208"/>
      <c r="DA266" s="193"/>
      <c r="DC266" s="133" t="str">
        <f>IF(MAX($DC$3:DC265)&lt;$I$2,MAX($DC$3:DC265)+1,"")</f>
        <v/>
      </c>
      <c r="DD266" s="131" t="str">
        <f t="shared" si="404"/>
        <v/>
      </c>
      <c r="DE266" s="131" t="str">
        <f t="shared" si="405"/>
        <v/>
      </c>
      <c r="DF266" s="134" t="str">
        <f t="shared" si="406"/>
        <v/>
      </c>
      <c r="DG266" s="132" t="str">
        <f t="shared" si="407"/>
        <v/>
      </c>
      <c r="DL266" s="107" t="str">
        <f>IF(DM266&lt;&gt;"",MAX($DL$3:DL265)+1,"")</f>
        <v/>
      </c>
      <c r="DM266" s="107" t="str">
        <f>IF(OR(INDEX(Photos!$B$3:$B$502,ROW(DM266)-ROW($DM$3),1)="", ISNUMBER(MATCH(INDEX(Photos!$B$3:$B$502,ROW(DM266)-ROW($DM$3),1),$BJ$4:$BJ$503,0))),"",INDEX(Photos!$B$3:$B$502,ROW(DM266)-ROW($DM$3),1) )</f>
        <v/>
      </c>
      <c r="DN266" s="107" t="str">
        <f t="shared" si="360"/>
        <v/>
      </c>
      <c r="DS266" s="112"/>
      <c r="DT266" s="112"/>
      <c r="DU266" s="111"/>
      <c r="DV266" s="111"/>
      <c r="DW266" s="145"/>
      <c r="DX266" s="111"/>
      <c r="DY266" s="111"/>
      <c r="DZ266" s="111"/>
      <c r="EA266" s="111"/>
      <c r="EB266" s="111"/>
    </row>
    <row r="267" spans="2:132" x14ac:dyDescent="0.25">
      <c r="B267" s="117" t="str">
        <f>IF(P267&lt;&gt;"",MAX(B$3:$B266)+1,"")</f>
        <v/>
      </c>
      <c r="C267" s="141" t="str">
        <f>IF(D267&lt;&gt;"",MAX(C$3:$C266)+1,"")</f>
        <v/>
      </c>
      <c r="D267" s="115" t="str">
        <f>IF(LEN(Q267)&gt;1,IF(ISNUMBER(MATCH(Q267&amp;" ─ "&amp;P267, $D$2:D266,0)),"",P267&amp;" ─ "&amp;Q267),"")</f>
        <v/>
      </c>
      <c r="E267" s="117" t="str">
        <f>IF(F267&lt;&gt;"",MAX($E$3:E266)+1,"")</f>
        <v/>
      </c>
      <c r="F267" s="116" t="str">
        <f>IF(LEN(T267)&gt;1,IF(ISNUMBER(MATCH(T267&amp;" ─ "&amp;P267, $F$2:F266,0)),"",P267&amp;" ─ "&amp;T267),"")</f>
        <v/>
      </c>
      <c r="G267" s="93">
        <v>264</v>
      </c>
      <c r="H267" s="118" t="str">
        <f t="shared" si="359"/>
        <v/>
      </c>
      <c r="I267" s="119" t="str">
        <f>IF(ISNUMBER(SEARCH("─",H267,1)),MAX($I$3:I266)+1,"")</f>
        <v/>
      </c>
      <c r="M267" s="192" t="str">
        <f t="shared" si="363"/>
        <v/>
      </c>
      <c r="N267" s="142" t="str">
        <f t="shared" si="364"/>
        <v/>
      </c>
      <c r="O267" s="102" t="str">
        <f>IF(P267="","",MAX($O$3:O266)+1)</f>
        <v/>
      </c>
      <c r="P267" s="103" t="str">
        <f>IF(LEN(INDEX(Dashboard!B$6:B$505,ROW(P267)-ROW(P$3),1))&lt;=1,"",TRIM(INDEX(Dashboard!B$6:B$505,ROW(P267)-ROW(P$3),1)))</f>
        <v/>
      </c>
      <c r="Q267" s="104" t="str">
        <f t="shared" si="365"/>
        <v/>
      </c>
      <c r="R267" s="104" t="str">
        <f>IF(LEN(INDEX(Dashboard!D$6:D$505,ROW(R267)-ROW(R$3),1))&lt;=1,"",INDEX(Dashboard!D$6:D$505,ROW(R267)-ROW(R$3),1))</f>
        <v/>
      </c>
      <c r="S267" s="104" t="str">
        <f>IF(LEN(INDEX(Dashboard!E$6:E$505,ROW(S267)-ROW(S$3),1))&lt;=1,"",INDEX(Dashboard!E$6:E$505,ROW(S267)-ROW(S$3),1))</f>
        <v/>
      </c>
      <c r="T267" s="104" t="str">
        <f t="shared" si="366"/>
        <v/>
      </c>
      <c r="U267" s="104" t="str">
        <f t="shared" si="367"/>
        <v/>
      </c>
      <c r="V267" s="104" t="str">
        <f t="shared" si="368"/>
        <v/>
      </c>
      <c r="W267" s="106" t="str">
        <f t="shared" si="361"/>
        <v/>
      </c>
      <c r="X267" s="106" t="str">
        <f t="shared" si="369"/>
        <v/>
      </c>
      <c r="Y267" s="106" t="str">
        <f t="shared" si="370"/>
        <v/>
      </c>
      <c r="Z267" s="106" t="str">
        <f t="shared" si="371"/>
        <v/>
      </c>
      <c r="AA267" s="106" t="str">
        <f t="shared" si="372"/>
        <v/>
      </c>
      <c r="AB267" s="106" t="str">
        <f t="shared" si="373"/>
        <v/>
      </c>
      <c r="AC267" s="106" t="str">
        <f t="shared" si="374"/>
        <v/>
      </c>
      <c r="AD267" s="106" t="str">
        <f t="shared" si="375"/>
        <v/>
      </c>
      <c r="AE267" s="106" t="str">
        <f t="shared" si="376"/>
        <v/>
      </c>
      <c r="AF267" s="106" t="str">
        <f t="shared" si="377"/>
        <v/>
      </c>
      <c r="AG267" s="106" t="str">
        <f t="shared" si="378"/>
        <v/>
      </c>
      <c r="AH267" s="106" t="str">
        <f t="shared" si="379"/>
        <v/>
      </c>
      <c r="AI267" s="106" t="str">
        <f t="shared" si="380"/>
        <v/>
      </c>
      <c r="AJ267" s="106" t="str">
        <f t="shared" si="381"/>
        <v/>
      </c>
      <c r="AK267" s="106" t="str">
        <f t="shared" si="382"/>
        <v/>
      </c>
      <c r="AL267" s="106" t="str">
        <f t="shared" si="383"/>
        <v/>
      </c>
      <c r="AM267" s="106" t="str">
        <f t="shared" si="384"/>
        <v/>
      </c>
      <c r="AN267" s="106" t="str">
        <f t="shared" si="385"/>
        <v/>
      </c>
      <c r="AO267" s="106" t="str">
        <f t="shared" si="386"/>
        <v/>
      </c>
      <c r="AP267" s="106" t="str">
        <f t="shared" si="387"/>
        <v/>
      </c>
      <c r="AQ267" s="106" t="str">
        <f t="shared" si="388"/>
        <v/>
      </c>
      <c r="AR267" s="106" t="str">
        <f t="shared" si="389"/>
        <v/>
      </c>
      <c r="AS267" s="106" t="str">
        <f t="shared" si="390"/>
        <v/>
      </c>
      <c r="AT267" s="106" t="str">
        <f t="shared" si="391"/>
        <v/>
      </c>
      <c r="AU267" s="106" t="str">
        <f t="shared" si="392"/>
        <v/>
      </c>
      <c r="AV267" s="106" t="str">
        <f t="shared" si="393"/>
        <v/>
      </c>
      <c r="AW267" s="106" t="str">
        <f t="shared" si="394"/>
        <v/>
      </c>
      <c r="AX267" s="106" t="str">
        <f t="shared" si="395"/>
        <v/>
      </c>
      <c r="AY267" s="106" t="str">
        <f t="shared" si="396"/>
        <v/>
      </c>
      <c r="AZ267" s="106" t="str">
        <f t="shared" si="397"/>
        <v/>
      </c>
      <c r="BA267" s="106" t="str">
        <f t="shared" si="398"/>
        <v/>
      </c>
      <c r="BB267" s="106" t="str">
        <f t="shared" si="399"/>
        <v/>
      </c>
      <c r="BC267" s="106" t="str">
        <f t="shared" si="400"/>
        <v/>
      </c>
      <c r="BD267" s="180" t="str">
        <f>IF(OR(P267="",BA267=""),"",IF(BB267="",MAX($BA$4:$BA$503)-BA267+1-COUNTIF($BA$4:BA267,BA267)/1000,INDEX($BD$4:$BD$503,BC267,1)-COUNTIF($BA$4:BA267,BA267)/1000000))</f>
        <v/>
      </c>
      <c r="BE267" s="181" t="str">
        <f t="shared" si="401"/>
        <v/>
      </c>
      <c r="BF267" s="181" t="str">
        <f>IFERROR(IF(BB267="",BD267-BE267*100,INDEX($BF$4:$BF$503,BC267,1)-COUNTIF($BA$4:BA267,BA267)/1000000),"")</f>
        <v/>
      </c>
      <c r="BG267" s="179" t="str">
        <f t="shared" si="402"/>
        <v/>
      </c>
      <c r="BI267" s="120" t="str">
        <f t="shared" si="408"/>
        <v/>
      </c>
      <c r="BJ267" s="121" t="str">
        <f t="shared" si="409"/>
        <v/>
      </c>
      <c r="BK267" s="122" t="str">
        <f t="shared" si="410"/>
        <v/>
      </c>
      <c r="BL267" s="122" t="str">
        <f t="shared" si="411"/>
        <v/>
      </c>
      <c r="BM267" s="122" t="str">
        <f t="shared" si="412"/>
        <v/>
      </c>
      <c r="BN267" s="122" t="str">
        <f t="shared" si="413"/>
        <v/>
      </c>
      <c r="BO267" s="122" t="str">
        <f t="shared" si="414"/>
        <v/>
      </c>
      <c r="BP267" s="123" t="str">
        <f t="shared" si="415"/>
        <v/>
      </c>
      <c r="BQ267" s="122" t="str">
        <f t="shared" si="416"/>
        <v/>
      </c>
      <c r="BR267" s="123" t="str">
        <f t="shared" si="417"/>
        <v/>
      </c>
      <c r="BS267" s="123" t="str">
        <f t="shared" si="418"/>
        <v/>
      </c>
      <c r="BU267" s="198" t="str">
        <f t="shared" si="403"/>
        <v>xxx</v>
      </c>
      <c r="BV267" s="193"/>
      <c r="BW267" s="193"/>
      <c r="BX267" s="193"/>
      <c r="BY267" s="193"/>
      <c r="BZ267" s="193"/>
      <c r="CA267" s="193"/>
      <c r="CB267" s="193"/>
      <c r="CC267" s="194"/>
      <c r="CD267" s="194"/>
      <c r="CE267" s="193"/>
      <c r="CF267" s="201">
        <f>IFERROR(IF(ISNUMBER(BV267), IF(ISNUMBER(MATCH(BV267,$BV$4:BV266,0)),INDEX($CF$4:CF266, MATCH(BV267,$BV$4:BV266,0),1),IF(AND(BR267="",INDEX($BR$4:$BR$503,BV267,1)=""),
IF(INDEX($BL$4:$BL$503,BV267,1)="",0,IFERROR(IF(INDEX($BR$4:$BR$503,BW267,1)="es",COUNTIF($BV$4:$BV$503,BW267),0),0)+IF(ISNUMBER(BV267),SUMIFS($CH$4:$CH$503,$BV$4:$BV$503,"&lt;&gt;"&amp;BV267,$BW$4:$BW$503,BV267),0)),0)),0),0)</f>
        <v>0</v>
      </c>
      <c r="CG267" s="193"/>
      <c r="CH267" s="193"/>
      <c r="CI267" s="193"/>
      <c r="CJ267" s="193"/>
      <c r="CK267" s="201">
        <f t="shared" si="362"/>
        <v>1</v>
      </c>
      <c r="CL267" s="193"/>
      <c r="CM267" s="193"/>
      <c r="CN267" s="193"/>
      <c r="CO267" s="193"/>
      <c r="CP267" s="193"/>
      <c r="CQ267" s="193"/>
      <c r="CR267" s="193"/>
      <c r="CT267" s="193"/>
      <c r="CU267" s="193"/>
      <c r="CV267" s="193"/>
      <c r="CW267" s="208"/>
      <c r="CX267" s="208"/>
      <c r="CY267" s="208"/>
      <c r="CZ267" s="208"/>
      <c r="DA267" s="193"/>
      <c r="DC267" s="133" t="str">
        <f>IF(MAX($DC$3:DC266)&lt;$I$2,MAX($DC$3:DC266)+1,"")</f>
        <v/>
      </c>
      <c r="DD267" s="131" t="str">
        <f t="shared" si="404"/>
        <v/>
      </c>
      <c r="DE267" s="131" t="str">
        <f t="shared" si="405"/>
        <v/>
      </c>
      <c r="DF267" s="134" t="str">
        <f t="shared" si="406"/>
        <v/>
      </c>
      <c r="DG267" s="132" t="str">
        <f t="shared" si="407"/>
        <v/>
      </c>
      <c r="DL267" s="107" t="str">
        <f>IF(DM267&lt;&gt;"",MAX($DL$3:DL266)+1,"")</f>
        <v/>
      </c>
      <c r="DM267" s="107" t="str">
        <f>IF(OR(INDEX(Photos!$B$3:$B$502,ROW(DM267)-ROW($DM$3),1)="", ISNUMBER(MATCH(INDEX(Photos!$B$3:$B$502,ROW(DM267)-ROW($DM$3),1),$BJ$4:$BJ$503,0))),"",INDEX(Photos!$B$3:$B$502,ROW(DM267)-ROW($DM$3),1) )</f>
        <v/>
      </c>
      <c r="DN267" s="107" t="str">
        <f t="shared" si="360"/>
        <v/>
      </c>
      <c r="DS267" s="112"/>
      <c r="DT267" s="112"/>
      <c r="DU267" s="111"/>
      <c r="DV267" s="111"/>
      <c r="DW267" s="145"/>
      <c r="DX267" s="111"/>
      <c r="DY267" s="111"/>
      <c r="DZ267" s="111"/>
      <c r="EA267" s="111"/>
      <c r="EB267" s="111"/>
    </row>
    <row r="268" spans="2:132" x14ac:dyDescent="0.25">
      <c r="B268" s="117" t="str">
        <f>IF(P268&lt;&gt;"",MAX(B$3:$B267)+1,"")</f>
        <v/>
      </c>
      <c r="C268" s="141" t="str">
        <f>IF(D268&lt;&gt;"",MAX(C$3:$C267)+1,"")</f>
        <v/>
      </c>
      <c r="D268" s="115" t="str">
        <f>IF(LEN(Q268)&gt;1,IF(ISNUMBER(MATCH(Q268&amp;" ─ "&amp;P268, $D$2:D267,0)),"",P268&amp;" ─ "&amp;Q268),"")</f>
        <v/>
      </c>
      <c r="E268" s="117" t="str">
        <f>IF(F268&lt;&gt;"",MAX($E$3:E267)+1,"")</f>
        <v/>
      </c>
      <c r="F268" s="116" t="str">
        <f>IF(LEN(T268)&gt;1,IF(ISNUMBER(MATCH(T268&amp;" ─ "&amp;P268, $F$2:F267,0)),"",P268&amp;" ─ "&amp;T268),"")</f>
        <v/>
      </c>
      <c r="G268" s="93">
        <v>265</v>
      </c>
      <c r="H268" s="118" t="str">
        <f t="shared" si="359"/>
        <v/>
      </c>
      <c r="I268" s="119" t="str">
        <f>IF(ISNUMBER(SEARCH("─",H268,1)),MAX($I$3:I267)+1,"")</f>
        <v/>
      </c>
      <c r="M268" s="192" t="str">
        <f t="shared" si="363"/>
        <v/>
      </c>
      <c r="N268" s="142" t="str">
        <f t="shared" si="364"/>
        <v/>
      </c>
      <c r="O268" s="102" t="str">
        <f>IF(P268="","",MAX($O$3:O267)+1)</f>
        <v/>
      </c>
      <c r="P268" s="103" t="str">
        <f>IF(LEN(INDEX(Dashboard!B$6:B$505,ROW(P268)-ROW(P$3),1))&lt;=1,"",TRIM(INDEX(Dashboard!B$6:B$505,ROW(P268)-ROW(P$3),1)))</f>
        <v/>
      </c>
      <c r="Q268" s="104" t="str">
        <f t="shared" si="365"/>
        <v/>
      </c>
      <c r="R268" s="104" t="str">
        <f>IF(LEN(INDEX(Dashboard!D$6:D$505,ROW(R268)-ROW(R$3),1))&lt;=1,"",INDEX(Dashboard!D$6:D$505,ROW(R268)-ROW(R$3),1))</f>
        <v/>
      </c>
      <c r="S268" s="104" t="str">
        <f>IF(LEN(INDEX(Dashboard!E$6:E$505,ROW(S268)-ROW(S$3),1))&lt;=1,"",INDEX(Dashboard!E$6:E$505,ROW(S268)-ROW(S$3),1))</f>
        <v/>
      </c>
      <c r="T268" s="104" t="str">
        <f t="shared" si="366"/>
        <v/>
      </c>
      <c r="U268" s="104" t="str">
        <f t="shared" si="367"/>
        <v/>
      </c>
      <c r="V268" s="104" t="str">
        <f t="shared" si="368"/>
        <v/>
      </c>
      <c r="W268" s="106" t="str">
        <f t="shared" si="361"/>
        <v/>
      </c>
      <c r="X268" s="106" t="str">
        <f t="shared" si="369"/>
        <v/>
      </c>
      <c r="Y268" s="106" t="str">
        <f t="shared" si="370"/>
        <v/>
      </c>
      <c r="Z268" s="106" t="str">
        <f t="shared" si="371"/>
        <v/>
      </c>
      <c r="AA268" s="106" t="str">
        <f t="shared" si="372"/>
        <v/>
      </c>
      <c r="AB268" s="106" t="str">
        <f t="shared" si="373"/>
        <v/>
      </c>
      <c r="AC268" s="106" t="str">
        <f t="shared" si="374"/>
        <v/>
      </c>
      <c r="AD268" s="106" t="str">
        <f t="shared" si="375"/>
        <v/>
      </c>
      <c r="AE268" s="106" t="str">
        <f t="shared" si="376"/>
        <v/>
      </c>
      <c r="AF268" s="106" t="str">
        <f t="shared" si="377"/>
        <v/>
      </c>
      <c r="AG268" s="106" t="str">
        <f t="shared" si="378"/>
        <v/>
      </c>
      <c r="AH268" s="106" t="str">
        <f t="shared" si="379"/>
        <v/>
      </c>
      <c r="AI268" s="106" t="str">
        <f t="shared" si="380"/>
        <v/>
      </c>
      <c r="AJ268" s="106" t="str">
        <f t="shared" si="381"/>
        <v/>
      </c>
      <c r="AK268" s="106" t="str">
        <f t="shared" si="382"/>
        <v/>
      </c>
      <c r="AL268" s="106" t="str">
        <f t="shared" si="383"/>
        <v/>
      </c>
      <c r="AM268" s="106" t="str">
        <f t="shared" si="384"/>
        <v/>
      </c>
      <c r="AN268" s="106" t="str">
        <f t="shared" si="385"/>
        <v/>
      </c>
      <c r="AO268" s="106" t="str">
        <f t="shared" si="386"/>
        <v/>
      </c>
      <c r="AP268" s="106" t="str">
        <f t="shared" si="387"/>
        <v/>
      </c>
      <c r="AQ268" s="106" t="str">
        <f t="shared" si="388"/>
        <v/>
      </c>
      <c r="AR268" s="106" t="str">
        <f t="shared" si="389"/>
        <v/>
      </c>
      <c r="AS268" s="106" t="str">
        <f t="shared" si="390"/>
        <v/>
      </c>
      <c r="AT268" s="106" t="str">
        <f t="shared" si="391"/>
        <v/>
      </c>
      <c r="AU268" s="106" t="str">
        <f t="shared" si="392"/>
        <v/>
      </c>
      <c r="AV268" s="106" t="str">
        <f t="shared" si="393"/>
        <v/>
      </c>
      <c r="AW268" s="106" t="str">
        <f t="shared" si="394"/>
        <v/>
      </c>
      <c r="AX268" s="106" t="str">
        <f t="shared" si="395"/>
        <v/>
      </c>
      <c r="AY268" s="106" t="str">
        <f t="shared" si="396"/>
        <v/>
      </c>
      <c r="AZ268" s="106" t="str">
        <f t="shared" si="397"/>
        <v/>
      </c>
      <c r="BA268" s="106" t="str">
        <f t="shared" si="398"/>
        <v/>
      </c>
      <c r="BB268" s="106" t="str">
        <f t="shared" si="399"/>
        <v/>
      </c>
      <c r="BC268" s="106" t="str">
        <f t="shared" si="400"/>
        <v/>
      </c>
      <c r="BD268" s="180" t="str">
        <f>IF(OR(P268="",BA268=""),"",IF(BB268="",MAX($BA$4:$BA$503)-BA268+1-COUNTIF($BA$4:BA268,BA268)/1000,INDEX($BD$4:$BD$503,BC268,1)-COUNTIF($BA$4:BA268,BA268)/1000000))</f>
        <v/>
      </c>
      <c r="BE268" s="181" t="str">
        <f t="shared" si="401"/>
        <v/>
      </c>
      <c r="BF268" s="181" t="str">
        <f>IFERROR(IF(BB268="",BD268-BE268*100,INDEX($BF$4:$BF$503,BC268,1)-COUNTIF($BA$4:BA268,BA268)/1000000),"")</f>
        <v/>
      </c>
      <c r="BG268" s="179" t="str">
        <f t="shared" si="402"/>
        <v/>
      </c>
      <c r="BI268" s="120" t="str">
        <f t="shared" si="408"/>
        <v/>
      </c>
      <c r="BJ268" s="121" t="str">
        <f t="shared" si="409"/>
        <v/>
      </c>
      <c r="BK268" s="122" t="str">
        <f t="shared" si="410"/>
        <v/>
      </c>
      <c r="BL268" s="122" t="str">
        <f t="shared" si="411"/>
        <v/>
      </c>
      <c r="BM268" s="122" t="str">
        <f t="shared" si="412"/>
        <v/>
      </c>
      <c r="BN268" s="122" t="str">
        <f t="shared" si="413"/>
        <v/>
      </c>
      <c r="BO268" s="122" t="str">
        <f t="shared" si="414"/>
        <v/>
      </c>
      <c r="BP268" s="123" t="str">
        <f t="shared" si="415"/>
        <v/>
      </c>
      <c r="BQ268" s="122" t="str">
        <f t="shared" si="416"/>
        <v/>
      </c>
      <c r="BR268" s="123" t="str">
        <f t="shared" si="417"/>
        <v/>
      </c>
      <c r="BS268" s="123" t="str">
        <f t="shared" si="418"/>
        <v/>
      </c>
      <c r="BU268" s="198" t="str">
        <f t="shared" si="403"/>
        <v>xxx</v>
      </c>
      <c r="BV268" s="193"/>
      <c r="BW268" s="193"/>
      <c r="BX268" s="193"/>
      <c r="BY268" s="193"/>
      <c r="BZ268" s="193"/>
      <c r="CA268" s="193"/>
      <c r="CB268" s="193"/>
      <c r="CC268" s="194"/>
      <c r="CD268" s="194"/>
      <c r="CE268" s="193"/>
      <c r="CF268" s="201">
        <f>IFERROR(IF(ISNUMBER(BV268), IF(ISNUMBER(MATCH(BV268,$BV$4:BV267,0)),INDEX($CF$4:CF267, MATCH(BV268,$BV$4:BV267,0),1),IF(AND(BR268="",INDEX($BR$4:$BR$503,BV268,1)=""),
IF(INDEX($BL$4:$BL$503,BV268,1)="",0,IFERROR(IF(INDEX($BR$4:$BR$503,BW268,1)="es",COUNTIF($BV$4:$BV$503,BW268),0),0)+IF(ISNUMBER(BV268),SUMIFS($CH$4:$CH$503,$BV$4:$BV$503,"&lt;&gt;"&amp;BV268,$BW$4:$BW$503,BV268),0)),0)),0),0)</f>
        <v>0</v>
      </c>
      <c r="CG268" s="193"/>
      <c r="CH268" s="193"/>
      <c r="CI268" s="193"/>
      <c r="CJ268" s="193"/>
      <c r="CK268" s="201">
        <f t="shared" si="362"/>
        <v>1</v>
      </c>
      <c r="CL268" s="193"/>
      <c r="CM268" s="193"/>
      <c r="CN268" s="193"/>
      <c r="CO268" s="193"/>
      <c r="CP268" s="193"/>
      <c r="CQ268" s="193"/>
      <c r="CR268" s="193"/>
      <c r="CT268" s="193"/>
      <c r="CU268" s="193"/>
      <c r="CV268" s="193"/>
      <c r="CW268" s="208"/>
      <c r="CX268" s="208"/>
      <c r="CY268" s="208"/>
      <c r="CZ268" s="208"/>
      <c r="DA268" s="193"/>
      <c r="DC268" s="133" t="str">
        <f>IF(MAX($DC$3:DC267)&lt;$I$2,MAX($DC$3:DC267)+1,"")</f>
        <v/>
      </c>
      <c r="DD268" s="131" t="str">
        <f t="shared" si="404"/>
        <v/>
      </c>
      <c r="DE268" s="131" t="str">
        <f t="shared" si="405"/>
        <v/>
      </c>
      <c r="DF268" s="134" t="str">
        <f t="shared" si="406"/>
        <v/>
      </c>
      <c r="DG268" s="132" t="str">
        <f t="shared" si="407"/>
        <v/>
      </c>
      <c r="DL268" s="107" t="str">
        <f>IF(DM268&lt;&gt;"",MAX($DL$3:DL267)+1,"")</f>
        <v/>
      </c>
      <c r="DM268" s="107" t="str">
        <f>IF(OR(INDEX(Photos!$B$3:$B$502,ROW(DM268)-ROW($DM$3),1)="", ISNUMBER(MATCH(INDEX(Photos!$B$3:$B$502,ROW(DM268)-ROW($DM$3),1),$BJ$4:$BJ$503,0))),"",INDEX(Photos!$B$3:$B$502,ROW(DM268)-ROW($DM$3),1) )</f>
        <v/>
      </c>
      <c r="DN268" s="107" t="str">
        <f t="shared" si="360"/>
        <v/>
      </c>
      <c r="DS268" s="112"/>
      <c r="DT268" s="112"/>
      <c r="DU268" s="111"/>
      <c r="DV268" s="111"/>
      <c r="DW268" s="145"/>
      <c r="DX268" s="111"/>
      <c r="DY268" s="111"/>
      <c r="DZ268" s="111"/>
      <c r="EA268" s="111"/>
      <c r="EB268" s="111"/>
    </row>
    <row r="269" spans="2:132" x14ac:dyDescent="0.25">
      <c r="B269" s="117" t="str">
        <f>IF(P269&lt;&gt;"",MAX(B$3:$B268)+1,"")</f>
        <v/>
      </c>
      <c r="C269" s="141" t="str">
        <f>IF(D269&lt;&gt;"",MAX(C$3:$C268)+1,"")</f>
        <v/>
      </c>
      <c r="D269" s="115" t="str">
        <f>IF(LEN(Q269)&gt;1,IF(ISNUMBER(MATCH(Q269&amp;" ─ "&amp;P269, $D$2:D268,0)),"",P269&amp;" ─ "&amp;Q269),"")</f>
        <v/>
      </c>
      <c r="E269" s="117" t="str">
        <f>IF(F269&lt;&gt;"",MAX($E$3:E268)+1,"")</f>
        <v/>
      </c>
      <c r="F269" s="116" t="str">
        <f>IF(LEN(T269)&gt;1,IF(ISNUMBER(MATCH(T269&amp;" ─ "&amp;P269, $F$2:F268,0)),"",P269&amp;" ─ "&amp;T269),"")</f>
        <v/>
      </c>
      <c r="G269" s="93">
        <v>266</v>
      </c>
      <c r="H269" s="118" t="str">
        <f t="shared" si="359"/>
        <v/>
      </c>
      <c r="I269" s="119" t="str">
        <f>IF(ISNUMBER(SEARCH("─",H269,1)),MAX($I$3:I268)+1,"")</f>
        <v/>
      </c>
      <c r="M269" s="192" t="str">
        <f t="shared" si="363"/>
        <v/>
      </c>
      <c r="N269" s="142" t="str">
        <f t="shared" si="364"/>
        <v/>
      </c>
      <c r="O269" s="102" t="str">
        <f>IF(P269="","",MAX($O$3:O268)+1)</f>
        <v/>
      </c>
      <c r="P269" s="103" t="str">
        <f>IF(LEN(INDEX(Dashboard!B$6:B$505,ROW(P269)-ROW(P$3),1))&lt;=1,"",TRIM(INDEX(Dashboard!B$6:B$505,ROW(P269)-ROW(P$3),1)))</f>
        <v/>
      </c>
      <c r="Q269" s="104" t="str">
        <f t="shared" si="365"/>
        <v/>
      </c>
      <c r="R269" s="104" t="str">
        <f>IF(LEN(INDEX(Dashboard!D$6:D$505,ROW(R269)-ROW(R$3),1))&lt;=1,"",INDEX(Dashboard!D$6:D$505,ROW(R269)-ROW(R$3),1))</f>
        <v/>
      </c>
      <c r="S269" s="104" t="str">
        <f>IF(LEN(INDEX(Dashboard!E$6:E$505,ROW(S269)-ROW(S$3),1))&lt;=1,"",INDEX(Dashboard!E$6:E$505,ROW(S269)-ROW(S$3),1))</f>
        <v/>
      </c>
      <c r="T269" s="104" t="str">
        <f t="shared" si="366"/>
        <v/>
      </c>
      <c r="U269" s="104" t="str">
        <f t="shared" si="367"/>
        <v/>
      </c>
      <c r="V269" s="104" t="str">
        <f t="shared" si="368"/>
        <v/>
      </c>
      <c r="W269" s="106" t="str">
        <f t="shared" si="361"/>
        <v/>
      </c>
      <c r="X269" s="106" t="str">
        <f t="shared" si="369"/>
        <v/>
      </c>
      <c r="Y269" s="106" t="str">
        <f t="shared" si="370"/>
        <v/>
      </c>
      <c r="Z269" s="106" t="str">
        <f t="shared" si="371"/>
        <v/>
      </c>
      <c r="AA269" s="106" t="str">
        <f t="shared" si="372"/>
        <v/>
      </c>
      <c r="AB269" s="106" t="str">
        <f t="shared" si="373"/>
        <v/>
      </c>
      <c r="AC269" s="106" t="str">
        <f t="shared" si="374"/>
        <v/>
      </c>
      <c r="AD269" s="106" t="str">
        <f t="shared" si="375"/>
        <v/>
      </c>
      <c r="AE269" s="106" t="str">
        <f t="shared" si="376"/>
        <v/>
      </c>
      <c r="AF269" s="106" t="str">
        <f t="shared" si="377"/>
        <v/>
      </c>
      <c r="AG269" s="106" t="str">
        <f t="shared" si="378"/>
        <v/>
      </c>
      <c r="AH269" s="106" t="str">
        <f t="shared" si="379"/>
        <v/>
      </c>
      <c r="AI269" s="106" t="str">
        <f t="shared" si="380"/>
        <v/>
      </c>
      <c r="AJ269" s="106" t="str">
        <f t="shared" si="381"/>
        <v/>
      </c>
      <c r="AK269" s="106" t="str">
        <f t="shared" si="382"/>
        <v/>
      </c>
      <c r="AL269" s="106" t="str">
        <f t="shared" si="383"/>
        <v/>
      </c>
      <c r="AM269" s="106" t="str">
        <f t="shared" si="384"/>
        <v/>
      </c>
      <c r="AN269" s="106" t="str">
        <f t="shared" si="385"/>
        <v/>
      </c>
      <c r="AO269" s="106" t="str">
        <f t="shared" si="386"/>
        <v/>
      </c>
      <c r="AP269" s="106" t="str">
        <f t="shared" si="387"/>
        <v/>
      </c>
      <c r="AQ269" s="106" t="str">
        <f t="shared" si="388"/>
        <v/>
      </c>
      <c r="AR269" s="106" t="str">
        <f t="shared" si="389"/>
        <v/>
      </c>
      <c r="AS269" s="106" t="str">
        <f t="shared" si="390"/>
        <v/>
      </c>
      <c r="AT269" s="106" t="str">
        <f t="shared" si="391"/>
        <v/>
      </c>
      <c r="AU269" s="106" t="str">
        <f t="shared" si="392"/>
        <v/>
      </c>
      <c r="AV269" s="106" t="str">
        <f t="shared" si="393"/>
        <v/>
      </c>
      <c r="AW269" s="106" t="str">
        <f t="shared" si="394"/>
        <v/>
      </c>
      <c r="AX269" s="106" t="str">
        <f t="shared" si="395"/>
        <v/>
      </c>
      <c r="AY269" s="106" t="str">
        <f t="shared" si="396"/>
        <v/>
      </c>
      <c r="AZ269" s="106" t="str">
        <f t="shared" si="397"/>
        <v/>
      </c>
      <c r="BA269" s="106" t="str">
        <f t="shared" si="398"/>
        <v/>
      </c>
      <c r="BB269" s="106" t="str">
        <f t="shared" si="399"/>
        <v/>
      </c>
      <c r="BC269" s="106" t="str">
        <f t="shared" si="400"/>
        <v/>
      </c>
      <c r="BD269" s="180" t="str">
        <f>IF(OR(P269="",BA269=""),"",IF(BB269="",MAX($BA$4:$BA$503)-BA269+1-COUNTIF($BA$4:BA269,BA269)/1000,INDEX($BD$4:$BD$503,BC269,1)-COUNTIF($BA$4:BA269,BA269)/1000000))</f>
        <v/>
      </c>
      <c r="BE269" s="181" t="str">
        <f t="shared" si="401"/>
        <v/>
      </c>
      <c r="BF269" s="181" t="str">
        <f>IFERROR(IF(BB269="",BD269-BE269*100,INDEX($BF$4:$BF$503,BC269,1)-COUNTIF($BA$4:BA269,BA269)/1000000),"")</f>
        <v/>
      </c>
      <c r="BG269" s="179" t="str">
        <f t="shared" si="402"/>
        <v/>
      </c>
      <c r="BI269" s="120" t="str">
        <f t="shared" si="408"/>
        <v/>
      </c>
      <c r="BJ269" s="121" t="str">
        <f t="shared" si="409"/>
        <v/>
      </c>
      <c r="BK269" s="122" t="str">
        <f t="shared" si="410"/>
        <v/>
      </c>
      <c r="BL269" s="122" t="str">
        <f t="shared" si="411"/>
        <v/>
      </c>
      <c r="BM269" s="122" t="str">
        <f t="shared" si="412"/>
        <v/>
      </c>
      <c r="BN269" s="122" t="str">
        <f t="shared" si="413"/>
        <v/>
      </c>
      <c r="BO269" s="122" t="str">
        <f t="shared" si="414"/>
        <v/>
      </c>
      <c r="BP269" s="123" t="str">
        <f t="shared" si="415"/>
        <v/>
      </c>
      <c r="BQ269" s="122" t="str">
        <f t="shared" si="416"/>
        <v/>
      </c>
      <c r="BR269" s="123" t="str">
        <f t="shared" si="417"/>
        <v/>
      </c>
      <c r="BS269" s="123" t="str">
        <f t="shared" si="418"/>
        <v/>
      </c>
      <c r="BU269" s="198" t="str">
        <f t="shared" si="403"/>
        <v>xxx</v>
      </c>
      <c r="BV269" s="193"/>
      <c r="BW269" s="193"/>
      <c r="BX269" s="193"/>
      <c r="BY269" s="193"/>
      <c r="BZ269" s="193"/>
      <c r="CA269" s="193"/>
      <c r="CB269" s="193"/>
      <c r="CC269" s="194"/>
      <c r="CD269" s="194"/>
      <c r="CE269" s="193"/>
      <c r="CF269" s="201">
        <f>IFERROR(IF(ISNUMBER(BV269), IF(ISNUMBER(MATCH(BV269,$BV$4:BV268,0)),INDEX($CF$4:CF268, MATCH(BV269,$BV$4:BV268,0),1),IF(AND(BR269="",INDEX($BR$4:$BR$503,BV269,1)=""),
IF(INDEX($BL$4:$BL$503,BV269,1)="",0,IFERROR(IF(INDEX($BR$4:$BR$503,BW269,1)="es",COUNTIF($BV$4:$BV$503,BW269),0),0)+IF(ISNUMBER(BV269),SUMIFS($CH$4:$CH$503,$BV$4:$BV$503,"&lt;&gt;"&amp;BV269,$BW$4:$BW$503,BV269),0)),0)),0),0)</f>
        <v>0</v>
      </c>
      <c r="CG269" s="193"/>
      <c r="CH269" s="193"/>
      <c r="CI269" s="193"/>
      <c r="CJ269" s="193"/>
      <c r="CK269" s="201">
        <f t="shared" si="362"/>
        <v>1</v>
      </c>
      <c r="CL269" s="193"/>
      <c r="CM269" s="193"/>
      <c r="CN269" s="193"/>
      <c r="CO269" s="193"/>
      <c r="CP269" s="193"/>
      <c r="CQ269" s="193"/>
      <c r="CR269" s="193"/>
      <c r="CT269" s="193"/>
      <c r="CU269" s="193"/>
      <c r="CV269" s="193"/>
      <c r="CW269" s="208"/>
      <c r="CX269" s="208"/>
      <c r="CY269" s="208"/>
      <c r="CZ269" s="208"/>
      <c r="DA269" s="193"/>
      <c r="DC269" s="133" t="str">
        <f>IF(MAX($DC$3:DC268)&lt;$I$2,MAX($DC$3:DC268)+1,"")</f>
        <v/>
      </c>
      <c r="DD269" s="131" t="str">
        <f t="shared" si="404"/>
        <v/>
      </c>
      <c r="DE269" s="131" t="str">
        <f t="shared" si="405"/>
        <v/>
      </c>
      <c r="DF269" s="134" t="str">
        <f t="shared" si="406"/>
        <v/>
      </c>
      <c r="DG269" s="132" t="str">
        <f t="shared" si="407"/>
        <v/>
      </c>
      <c r="DL269" s="107" t="str">
        <f>IF(DM269&lt;&gt;"",MAX($DL$3:DL268)+1,"")</f>
        <v/>
      </c>
      <c r="DM269" s="107" t="str">
        <f>IF(OR(INDEX(Photos!$B$3:$B$502,ROW(DM269)-ROW($DM$3),1)="", ISNUMBER(MATCH(INDEX(Photos!$B$3:$B$502,ROW(DM269)-ROW($DM$3),1),$BJ$4:$BJ$503,0))),"",INDEX(Photos!$B$3:$B$502,ROW(DM269)-ROW($DM$3),1) )</f>
        <v/>
      </c>
      <c r="DN269" s="107" t="str">
        <f t="shared" si="360"/>
        <v/>
      </c>
      <c r="DS269" s="112"/>
      <c r="DT269" s="112"/>
      <c r="DU269" s="111"/>
      <c r="DV269" s="111"/>
      <c r="DW269" s="145"/>
      <c r="DX269" s="111"/>
      <c r="DY269" s="111"/>
      <c r="DZ269" s="111"/>
      <c r="EA269" s="111"/>
      <c r="EB269" s="111"/>
    </row>
    <row r="270" spans="2:132" x14ac:dyDescent="0.25">
      <c r="B270" s="117" t="str">
        <f>IF(P270&lt;&gt;"",MAX(B$3:$B269)+1,"")</f>
        <v/>
      </c>
      <c r="C270" s="141" t="str">
        <f>IF(D270&lt;&gt;"",MAX(C$3:$C269)+1,"")</f>
        <v/>
      </c>
      <c r="D270" s="115" t="str">
        <f>IF(LEN(Q270)&gt;1,IF(ISNUMBER(MATCH(Q270&amp;" ─ "&amp;P270, $D$2:D269,0)),"",P270&amp;" ─ "&amp;Q270),"")</f>
        <v/>
      </c>
      <c r="E270" s="117" t="str">
        <f>IF(F270&lt;&gt;"",MAX($E$3:E269)+1,"")</f>
        <v/>
      </c>
      <c r="F270" s="116" t="str">
        <f>IF(LEN(T270)&gt;1,IF(ISNUMBER(MATCH(T270&amp;" ─ "&amp;P270, $F$2:F269,0)),"",P270&amp;" ─ "&amp;T270),"")</f>
        <v/>
      </c>
      <c r="G270" s="93">
        <v>267</v>
      </c>
      <c r="H270" s="118" t="str">
        <f t="shared" si="359"/>
        <v/>
      </c>
      <c r="I270" s="119" t="str">
        <f>IF(ISNUMBER(SEARCH("─",H270,1)),MAX($I$3:I269)+1,"")</f>
        <v/>
      </c>
      <c r="M270" s="192" t="str">
        <f t="shared" si="363"/>
        <v/>
      </c>
      <c r="N270" s="142" t="str">
        <f t="shared" si="364"/>
        <v/>
      </c>
      <c r="O270" s="102" t="str">
        <f>IF(P270="","",MAX($O$3:O269)+1)</f>
        <v/>
      </c>
      <c r="P270" s="103" t="str">
        <f>IF(LEN(INDEX(Dashboard!B$6:B$505,ROW(P270)-ROW(P$3),1))&lt;=1,"",TRIM(INDEX(Dashboard!B$6:B$505,ROW(P270)-ROW(P$3),1)))</f>
        <v/>
      </c>
      <c r="Q270" s="104" t="str">
        <f t="shared" si="365"/>
        <v/>
      </c>
      <c r="R270" s="104" t="str">
        <f>IF(LEN(INDEX(Dashboard!D$6:D$505,ROW(R270)-ROW(R$3),1))&lt;=1,"",INDEX(Dashboard!D$6:D$505,ROW(R270)-ROW(R$3),1))</f>
        <v/>
      </c>
      <c r="S270" s="104" t="str">
        <f>IF(LEN(INDEX(Dashboard!E$6:E$505,ROW(S270)-ROW(S$3),1))&lt;=1,"",INDEX(Dashboard!E$6:E$505,ROW(S270)-ROW(S$3),1))</f>
        <v/>
      </c>
      <c r="T270" s="104" t="str">
        <f t="shared" si="366"/>
        <v/>
      </c>
      <c r="U270" s="104" t="str">
        <f t="shared" si="367"/>
        <v/>
      </c>
      <c r="V270" s="104" t="str">
        <f t="shared" si="368"/>
        <v/>
      </c>
      <c r="W270" s="106" t="str">
        <f t="shared" si="361"/>
        <v/>
      </c>
      <c r="X270" s="106" t="str">
        <f t="shared" si="369"/>
        <v/>
      </c>
      <c r="Y270" s="106" t="str">
        <f t="shared" si="370"/>
        <v/>
      </c>
      <c r="Z270" s="106" t="str">
        <f t="shared" si="371"/>
        <v/>
      </c>
      <c r="AA270" s="106" t="str">
        <f t="shared" si="372"/>
        <v/>
      </c>
      <c r="AB270" s="106" t="str">
        <f t="shared" si="373"/>
        <v/>
      </c>
      <c r="AC270" s="106" t="str">
        <f t="shared" si="374"/>
        <v/>
      </c>
      <c r="AD270" s="106" t="str">
        <f t="shared" si="375"/>
        <v/>
      </c>
      <c r="AE270" s="106" t="str">
        <f t="shared" si="376"/>
        <v/>
      </c>
      <c r="AF270" s="106" t="str">
        <f t="shared" si="377"/>
        <v/>
      </c>
      <c r="AG270" s="106" t="str">
        <f t="shared" si="378"/>
        <v/>
      </c>
      <c r="AH270" s="106" t="str">
        <f t="shared" si="379"/>
        <v/>
      </c>
      <c r="AI270" s="106" t="str">
        <f t="shared" si="380"/>
        <v/>
      </c>
      <c r="AJ270" s="106" t="str">
        <f t="shared" si="381"/>
        <v/>
      </c>
      <c r="AK270" s="106" t="str">
        <f t="shared" si="382"/>
        <v/>
      </c>
      <c r="AL270" s="106" t="str">
        <f t="shared" si="383"/>
        <v/>
      </c>
      <c r="AM270" s="106" t="str">
        <f t="shared" si="384"/>
        <v/>
      </c>
      <c r="AN270" s="106" t="str">
        <f t="shared" si="385"/>
        <v/>
      </c>
      <c r="AO270" s="106" t="str">
        <f t="shared" si="386"/>
        <v/>
      </c>
      <c r="AP270" s="106" t="str">
        <f t="shared" si="387"/>
        <v/>
      </c>
      <c r="AQ270" s="106" t="str">
        <f t="shared" si="388"/>
        <v/>
      </c>
      <c r="AR270" s="106" t="str">
        <f t="shared" si="389"/>
        <v/>
      </c>
      <c r="AS270" s="106" t="str">
        <f t="shared" si="390"/>
        <v/>
      </c>
      <c r="AT270" s="106" t="str">
        <f t="shared" si="391"/>
        <v/>
      </c>
      <c r="AU270" s="106" t="str">
        <f t="shared" si="392"/>
        <v/>
      </c>
      <c r="AV270" s="106" t="str">
        <f t="shared" si="393"/>
        <v/>
      </c>
      <c r="AW270" s="106" t="str">
        <f t="shared" si="394"/>
        <v/>
      </c>
      <c r="AX270" s="106" t="str">
        <f t="shared" si="395"/>
        <v/>
      </c>
      <c r="AY270" s="106" t="str">
        <f t="shared" si="396"/>
        <v/>
      </c>
      <c r="AZ270" s="106" t="str">
        <f t="shared" si="397"/>
        <v/>
      </c>
      <c r="BA270" s="106" t="str">
        <f t="shared" si="398"/>
        <v/>
      </c>
      <c r="BB270" s="106" t="str">
        <f t="shared" si="399"/>
        <v/>
      </c>
      <c r="BC270" s="106" t="str">
        <f t="shared" si="400"/>
        <v/>
      </c>
      <c r="BD270" s="180" t="str">
        <f>IF(OR(P270="",BA270=""),"",IF(BB270="",MAX($BA$4:$BA$503)-BA270+1-COUNTIF($BA$4:BA270,BA270)/1000,INDEX($BD$4:$BD$503,BC270,1)-COUNTIF($BA$4:BA270,BA270)/1000000))</f>
        <v/>
      </c>
      <c r="BE270" s="181" t="str">
        <f t="shared" si="401"/>
        <v/>
      </c>
      <c r="BF270" s="181" t="str">
        <f>IFERROR(IF(BB270="",BD270-BE270*100,INDEX($BF$4:$BF$503,BC270,1)-COUNTIF($BA$4:BA270,BA270)/1000000),"")</f>
        <v/>
      </c>
      <c r="BG270" s="179" t="str">
        <f t="shared" si="402"/>
        <v/>
      </c>
      <c r="BI270" s="120" t="str">
        <f t="shared" si="408"/>
        <v/>
      </c>
      <c r="BJ270" s="121" t="str">
        <f t="shared" si="409"/>
        <v/>
      </c>
      <c r="BK270" s="122" t="str">
        <f t="shared" si="410"/>
        <v/>
      </c>
      <c r="BL270" s="122" t="str">
        <f t="shared" si="411"/>
        <v/>
      </c>
      <c r="BM270" s="122" t="str">
        <f t="shared" si="412"/>
        <v/>
      </c>
      <c r="BN270" s="122" t="str">
        <f t="shared" si="413"/>
        <v/>
      </c>
      <c r="BO270" s="122" t="str">
        <f t="shared" si="414"/>
        <v/>
      </c>
      <c r="BP270" s="123" t="str">
        <f t="shared" si="415"/>
        <v/>
      </c>
      <c r="BQ270" s="122" t="str">
        <f t="shared" si="416"/>
        <v/>
      </c>
      <c r="BR270" s="123" t="str">
        <f t="shared" si="417"/>
        <v/>
      </c>
      <c r="BS270" s="123" t="str">
        <f t="shared" si="418"/>
        <v/>
      </c>
      <c r="BU270" s="198" t="str">
        <f t="shared" si="403"/>
        <v>xxx</v>
      </c>
      <c r="BV270" s="193"/>
      <c r="BW270" s="193"/>
      <c r="BX270" s="193"/>
      <c r="BY270" s="193"/>
      <c r="BZ270" s="193"/>
      <c r="CA270" s="193"/>
      <c r="CB270" s="193"/>
      <c r="CC270" s="194"/>
      <c r="CD270" s="194"/>
      <c r="CE270" s="193"/>
      <c r="CF270" s="201">
        <f>IFERROR(IF(ISNUMBER(BV270), IF(ISNUMBER(MATCH(BV270,$BV$4:BV269,0)),INDEX($CF$4:CF269, MATCH(BV270,$BV$4:BV269,0),1),IF(AND(BR270="",INDEX($BR$4:$BR$503,BV270,1)=""),
IF(INDEX($BL$4:$BL$503,BV270,1)="",0,IFERROR(IF(INDEX($BR$4:$BR$503,BW270,1)="es",COUNTIF($BV$4:$BV$503,BW270),0),0)+IF(ISNUMBER(BV270),SUMIFS($CH$4:$CH$503,$BV$4:$BV$503,"&lt;&gt;"&amp;BV270,$BW$4:$BW$503,BV270),0)),0)),0),0)</f>
        <v>0</v>
      </c>
      <c r="CG270" s="193"/>
      <c r="CH270" s="193"/>
      <c r="CI270" s="193"/>
      <c r="CJ270" s="193"/>
      <c r="CK270" s="201">
        <f t="shared" si="362"/>
        <v>1</v>
      </c>
      <c r="CL270" s="193"/>
      <c r="CM270" s="193"/>
      <c r="CN270" s="193"/>
      <c r="CO270" s="193"/>
      <c r="CP270" s="193"/>
      <c r="CQ270" s="193"/>
      <c r="CR270" s="193"/>
      <c r="CT270" s="193"/>
      <c r="CU270" s="193"/>
      <c r="CV270" s="193"/>
      <c r="CW270" s="208"/>
      <c r="CX270" s="208"/>
      <c r="CY270" s="208"/>
      <c r="CZ270" s="208"/>
      <c r="DA270" s="193"/>
      <c r="DC270" s="133" t="str">
        <f>IF(MAX($DC$3:DC269)&lt;$I$2,MAX($DC$3:DC269)+1,"")</f>
        <v/>
      </c>
      <c r="DD270" s="131" t="str">
        <f t="shared" si="404"/>
        <v/>
      </c>
      <c r="DE270" s="131" t="str">
        <f t="shared" si="405"/>
        <v/>
      </c>
      <c r="DF270" s="134" t="str">
        <f t="shared" si="406"/>
        <v/>
      </c>
      <c r="DG270" s="132" t="str">
        <f t="shared" si="407"/>
        <v/>
      </c>
      <c r="DL270" s="107" t="str">
        <f>IF(DM270&lt;&gt;"",MAX($DL$3:DL269)+1,"")</f>
        <v/>
      </c>
      <c r="DM270" s="107" t="str">
        <f>IF(OR(INDEX(Photos!$B$3:$B$502,ROW(DM270)-ROW($DM$3),1)="", ISNUMBER(MATCH(INDEX(Photos!$B$3:$B$502,ROW(DM270)-ROW($DM$3),1),$BJ$4:$BJ$503,0))),"",INDEX(Photos!$B$3:$B$502,ROW(DM270)-ROW($DM$3),1) )</f>
        <v/>
      </c>
      <c r="DN270" s="107" t="str">
        <f t="shared" si="360"/>
        <v/>
      </c>
      <c r="DS270" s="112"/>
      <c r="DT270" s="112"/>
      <c r="DU270" s="111"/>
      <c r="DV270" s="111"/>
      <c r="DW270" s="145"/>
      <c r="DX270" s="111"/>
      <c r="DY270" s="111"/>
      <c r="DZ270" s="111"/>
      <c r="EA270" s="111"/>
      <c r="EB270" s="111"/>
    </row>
    <row r="271" spans="2:132" x14ac:dyDescent="0.25">
      <c r="B271" s="117" t="str">
        <f>IF(P271&lt;&gt;"",MAX(B$3:$B270)+1,"")</f>
        <v/>
      </c>
      <c r="C271" s="141" t="str">
        <f>IF(D271&lt;&gt;"",MAX(C$3:$C270)+1,"")</f>
        <v/>
      </c>
      <c r="D271" s="115" t="str">
        <f>IF(LEN(Q271)&gt;1,IF(ISNUMBER(MATCH(Q271&amp;" ─ "&amp;P271, $D$2:D270,0)),"",P271&amp;" ─ "&amp;Q271),"")</f>
        <v/>
      </c>
      <c r="E271" s="117" t="str">
        <f>IF(F271&lt;&gt;"",MAX($E$3:E270)+1,"")</f>
        <v/>
      </c>
      <c r="F271" s="116" t="str">
        <f>IF(LEN(T271)&gt;1,IF(ISNUMBER(MATCH(T271&amp;" ─ "&amp;P271, $F$2:F270,0)),"",P271&amp;" ─ "&amp;T271),"")</f>
        <v/>
      </c>
      <c r="G271" s="93">
        <v>268</v>
      </c>
      <c r="H271" s="118" t="str">
        <f t="shared" si="359"/>
        <v/>
      </c>
      <c r="I271" s="119" t="str">
        <f>IF(ISNUMBER(SEARCH("─",H271,1)),MAX($I$3:I270)+1,"")</f>
        <v/>
      </c>
      <c r="M271" s="192" t="str">
        <f t="shared" si="363"/>
        <v/>
      </c>
      <c r="N271" s="142" t="str">
        <f t="shared" si="364"/>
        <v/>
      </c>
      <c r="O271" s="102" t="str">
        <f>IF(P271="","",MAX($O$3:O270)+1)</f>
        <v/>
      </c>
      <c r="P271" s="103" t="str">
        <f>IF(LEN(INDEX(Dashboard!B$6:B$505,ROW(P271)-ROW(P$3),1))&lt;=1,"",TRIM(INDEX(Dashboard!B$6:B$505,ROW(P271)-ROW(P$3),1)))</f>
        <v/>
      </c>
      <c r="Q271" s="104" t="str">
        <f t="shared" si="365"/>
        <v/>
      </c>
      <c r="R271" s="104" t="str">
        <f>IF(LEN(INDEX(Dashboard!D$6:D$505,ROW(R271)-ROW(R$3),1))&lt;=1,"",INDEX(Dashboard!D$6:D$505,ROW(R271)-ROW(R$3),1))</f>
        <v/>
      </c>
      <c r="S271" s="104" t="str">
        <f>IF(LEN(INDEX(Dashboard!E$6:E$505,ROW(S271)-ROW(S$3),1))&lt;=1,"",INDEX(Dashboard!E$6:E$505,ROW(S271)-ROW(S$3),1))</f>
        <v/>
      </c>
      <c r="T271" s="104" t="str">
        <f t="shared" si="366"/>
        <v/>
      </c>
      <c r="U271" s="104" t="str">
        <f t="shared" si="367"/>
        <v/>
      </c>
      <c r="V271" s="104" t="str">
        <f t="shared" si="368"/>
        <v/>
      </c>
      <c r="W271" s="106" t="str">
        <f t="shared" si="361"/>
        <v/>
      </c>
      <c r="X271" s="106" t="str">
        <f t="shared" si="369"/>
        <v/>
      </c>
      <c r="Y271" s="106" t="str">
        <f t="shared" si="370"/>
        <v/>
      </c>
      <c r="Z271" s="106" t="str">
        <f t="shared" si="371"/>
        <v/>
      </c>
      <c r="AA271" s="106" t="str">
        <f t="shared" si="372"/>
        <v/>
      </c>
      <c r="AB271" s="106" t="str">
        <f t="shared" si="373"/>
        <v/>
      </c>
      <c r="AC271" s="106" t="str">
        <f t="shared" si="374"/>
        <v/>
      </c>
      <c r="AD271" s="106" t="str">
        <f t="shared" si="375"/>
        <v/>
      </c>
      <c r="AE271" s="106" t="str">
        <f t="shared" si="376"/>
        <v/>
      </c>
      <c r="AF271" s="106" t="str">
        <f t="shared" si="377"/>
        <v/>
      </c>
      <c r="AG271" s="106" t="str">
        <f t="shared" si="378"/>
        <v/>
      </c>
      <c r="AH271" s="106" t="str">
        <f t="shared" si="379"/>
        <v/>
      </c>
      <c r="AI271" s="106" t="str">
        <f t="shared" si="380"/>
        <v/>
      </c>
      <c r="AJ271" s="106" t="str">
        <f t="shared" si="381"/>
        <v/>
      </c>
      <c r="AK271" s="106" t="str">
        <f t="shared" si="382"/>
        <v/>
      </c>
      <c r="AL271" s="106" t="str">
        <f t="shared" si="383"/>
        <v/>
      </c>
      <c r="AM271" s="106" t="str">
        <f t="shared" si="384"/>
        <v/>
      </c>
      <c r="AN271" s="106" t="str">
        <f t="shared" si="385"/>
        <v/>
      </c>
      <c r="AO271" s="106" t="str">
        <f t="shared" si="386"/>
        <v/>
      </c>
      <c r="AP271" s="106" t="str">
        <f t="shared" si="387"/>
        <v/>
      </c>
      <c r="AQ271" s="106" t="str">
        <f t="shared" si="388"/>
        <v/>
      </c>
      <c r="AR271" s="106" t="str">
        <f t="shared" si="389"/>
        <v/>
      </c>
      <c r="AS271" s="106" t="str">
        <f t="shared" si="390"/>
        <v/>
      </c>
      <c r="AT271" s="106" t="str">
        <f t="shared" si="391"/>
        <v/>
      </c>
      <c r="AU271" s="106" t="str">
        <f t="shared" si="392"/>
        <v/>
      </c>
      <c r="AV271" s="106" t="str">
        <f t="shared" si="393"/>
        <v/>
      </c>
      <c r="AW271" s="106" t="str">
        <f t="shared" si="394"/>
        <v/>
      </c>
      <c r="AX271" s="106" t="str">
        <f t="shared" si="395"/>
        <v/>
      </c>
      <c r="AY271" s="106" t="str">
        <f t="shared" si="396"/>
        <v/>
      </c>
      <c r="AZ271" s="106" t="str">
        <f t="shared" si="397"/>
        <v/>
      </c>
      <c r="BA271" s="106" t="str">
        <f t="shared" si="398"/>
        <v/>
      </c>
      <c r="BB271" s="106" t="str">
        <f t="shared" si="399"/>
        <v/>
      </c>
      <c r="BC271" s="106" t="str">
        <f t="shared" si="400"/>
        <v/>
      </c>
      <c r="BD271" s="180" t="str">
        <f>IF(OR(P271="",BA271=""),"",IF(BB271="",MAX($BA$4:$BA$503)-BA271+1-COUNTIF($BA$4:BA271,BA271)/1000,INDEX($BD$4:$BD$503,BC271,1)-COUNTIF($BA$4:BA271,BA271)/1000000))</f>
        <v/>
      </c>
      <c r="BE271" s="181" t="str">
        <f t="shared" si="401"/>
        <v/>
      </c>
      <c r="BF271" s="181" t="str">
        <f>IFERROR(IF(BB271="",BD271-BE271*100,INDEX($BF$4:$BF$503,BC271,1)-COUNTIF($BA$4:BA271,BA271)/1000000),"")</f>
        <v/>
      </c>
      <c r="BG271" s="179" t="str">
        <f t="shared" si="402"/>
        <v/>
      </c>
      <c r="BI271" s="120" t="str">
        <f t="shared" si="408"/>
        <v/>
      </c>
      <c r="BJ271" s="121" t="str">
        <f t="shared" si="409"/>
        <v/>
      </c>
      <c r="BK271" s="122" t="str">
        <f t="shared" si="410"/>
        <v/>
      </c>
      <c r="BL271" s="122" t="str">
        <f t="shared" si="411"/>
        <v/>
      </c>
      <c r="BM271" s="122" t="str">
        <f t="shared" si="412"/>
        <v/>
      </c>
      <c r="BN271" s="122" t="str">
        <f t="shared" si="413"/>
        <v/>
      </c>
      <c r="BO271" s="122" t="str">
        <f t="shared" si="414"/>
        <v/>
      </c>
      <c r="BP271" s="123" t="str">
        <f t="shared" si="415"/>
        <v/>
      </c>
      <c r="BQ271" s="122" t="str">
        <f t="shared" si="416"/>
        <v/>
      </c>
      <c r="BR271" s="123" t="str">
        <f t="shared" si="417"/>
        <v/>
      </c>
      <c r="BS271" s="123" t="str">
        <f t="shared" si="418"/>
        <v/>
      </c>
      <c r="BU271" s="198" t="str">
        <f t="shared" si="403"/>
        <v>xxx</v>
      </c>
      <c r="BV271" s="193"/>
      <c r="BW271" s="193"/>
      <c r="BX271" s="193"/>
      <c r="BY271" s="193"/>
      <c r="BZ271" s="193"/>
      <c r="CA271" s="193"/>
      <c r="CB271" s="193"/>
      <c r="CC271" s="194"/>
      <c r="CD271" s="194"/>
      <c r="CE271" s="193"/>
      <c r="CF271" s="201">
        <f>IFERROR(IF(ISNUMBER(BV271), IF(ISNUMBER(MATCH(BV271,$BV$4:BV270,0)),INDEX($CF$4:CF270, MATCH(BV271,$BV$4:BV270,0),1),IF(AND(BR271="",INDEX($BR$4:$BR$503,BV271,1)=""),
IF(INDEX($BL$4:$BL$503,BV271,1)="",0,IFERROR(IF(INDEX($BR$4:$BR$503,BW271,1)="es",COUNTIF($BV$4:$BV$503,BW271),0),0)+IF(ISNUMBER(BV271),SUMIFS($CH$4:$CH$503,$BV$4:$BV$503,"&lt;&gt;"&amp;BV271,$BW$4:$BW$503,BV271),0)),0)),0),0)</f>
        <v>0</v>
      </c>
      <c r="CG271" s="193"/>
      <c r="CH271" s="193"/>
      <c r="CI271" s="193"/>
      <c r="CJ271" s="193"/>
      <c r="CK271" s="201">
        <f t="shared" si="362"/>
        <v>1</v>
      </c>
      <c r="CL271" s="193"/>
      <c r="CM271" s="193"/>
      <c r="CN271" s="193"/>
      <c r="CO271" s="193"/>
      <c r="CP271" s="193"/>
      <c r="CQ271" s="193"/>
      <c r="CR271" s="193"/>
      <c r="CT271" s="193"/>
      <c r="CU271" s="193"/>
      <c r="CV271" s="193"/>
      <c r="CW271" s="208"/>
      <c r="CX271" s="208"/>
      <c r="CY271" s="208"/>
      <c r="CZ271" s="208"/>
      <c r="DA271" s="193"/>
      <c r="DC271" s="133" t="str">
        <f>IF(MAX($DC$3:DC270)&lt;$I$2,MAX($DC$3:DC270)+1,"")</f>
        <v/>
      </c>
      <c r="DD271" s="131" t="str">
        <f t="shared" si="404"/>
        <v/>
      </c>
      <c r="DE271" s="131" t="str">
        <f t="shared" si="405"/>
        <v/>
      </c>
      <c r="DF271" s="134" t="str">
        <f t="shared" si="406"/>
        <v/>
      </c>
      <c r="DG271" s="132" t="str">
        <f t="shared" si="407"/>
        <v/>
      </c>
      <c r="DL271" s="107" t="str">
        <f>IF(DM271&lt;&gt;"",MAX($DL$3:DL270)+1,"")</f>
        <v/>
      </c>
      <c r="DM271" s="107" t="str">
        <f>IF(OR(INDEX(Photos!$B$3:$B$502,ROW(DM271)-ROW($DM$3),1)="", ISNUMBER(MATCH(INDEX(Photos!$B$3:$B$502,ROW(DM271)-ROW($DM$3),1),$BJ$4:$BJ$503,0))),"",INDEX(Photos!$B$3:$B$502,ROW(DM271)-ROW($DM$3),1) )</f>
        <v/>
      </c>
      <c r="DN271" s="107" t="str">
        <f t="shared" si="360"/>
        <v/>
      </c>
      <c r="DS271" s="112"/>
      <c r="DT271" s="112"/>
      <c r="DU271" s="111"/>
      <c r="DV271" s="111"/>
      <c r="DW271" s="145"/>
      <c r="DX271" s="111"/>
      <c r="DY271" s="111"/>
      <c r="DZ271" s="111"/>
      <c r="EA271" s="111"/>
      <c r="EB271" s="111"/>
    </row>
    <row r="272" spans="2:132" x14ac:dyDescent="0.25">
      <c r="B272" s="117" t="str">
        <f>IF(P272&lt;&gt;"",MAX(B$3:$B271)+1,"")</f>
        <v/>
      </c>
      <c r="C272" s="141" t="str">
        <f>IF(D272&lt;&gt;"",MAX(C$3:$C271)+1,"")</f>
        <v/>
      </c>
      <c r="D272" s="115" t="str">
        <f>IF(LEN(Q272)&gt;1,IF(ISNUMBER(MATCH(Q272&amp;" ─ "&amp;P272, $D$2:D271,0)),"",P272&amp;" ─ "&amp;Q272),"")</f>
        <v/>
      </c>
      <c r="E272" s="117" t="str">
        <f>IF(F272&lt;&gt;"",MAX($E$3:E271)+1,"")</f>
        <v/>
      </c>
      <c r="F272" s="116" t="str">
        <f>IF(LEN(T272)&gt;1,IF(ISNUMBER(MATCH(T272&amp;" ─ "&amp;P272, $F$2:F271,0)),"",P272&amp;" ─ "&amp;T272),"")</f>
        <v/>
      </c>
      <c r="G272" s="93">
        <v>269</v>
      </c>
      <c r="H272" s="118" t="str">
        <f t="shared" si="359"/>
        <v/>
      </c>
      <c r="I272" s="119" t="str">
        <f>IF(ISNUMBER(SEARCH("─",H272,1)),MAX($I$3:I271)+1,"")</f>
        <v/>
      </c>
      <c r="M272" s="192" t="str">
        <f t="shared" si="363"/>
        <v/>
      </c>
      <c r="N272" s="142" t="str">
        <f t="shared" si="364"/>
        <v/>
      </c>
      <c r="O272" s="102" t="str">
        <f>IF(P272="","",MAX($O$3:O271)+1)</f>
        <v/>
      </c>
      <c r="P272" s="103" t="str">
        <f>IF(LEN(INDEX(Dashboard!B$6:B$505,ROW(P272)-ROW(P$3),1))&lt;=1,"",TRIM(INDEX(Dashboard!B$6:B$505,ROW(P272)-ROW(P$3),1)))</f>
        <v/>
      </c>
      <c r="Q272" s="104" t="str">
        <f t="shared" si="365"/>
        <v/>
      </c>
      <c r="R272" s="104" t="str">
        <f>IF(LEN(INDEX(Dashboard!D$6:D$505,ROW(R272)-ROW(R$3),1))&lt;=1,"",INDEX(Dashboard!D$6:D$505,ROW(R272)-ROW(R$3),1))</f>
        <v/>
      </c>
      <c r="S272" s="104" t="str">
        <f>IF(LEN(INDEX(Dashboard!E$6:E$505,ROW(S272)-ROW(S$3),1))&lt;=1,"",INDEX(Dashboard!E$6:E$505,ROW(S272)-ROW(S$3),1))</f>
        <v/>
      </c>
      <c r="T272" s="104" t="str">
        <f t="shared" si="366"/>
        <v/>
      </c>
      <c r="U272" s="104" t="str">
        <f t="shared" si="367"/>
        <v/>
      </c>
      <c r="V272" s="104" t="str">
        <f t="shared" si="368"/>
        <v/>
      </c>
      <c r="W272" s="106" t="str">
        <f t="shared" si="361"/>
        <v/>
      </c>
      <c r="X272" s="106" t="str">
        <f t="shared" si="369"/>
        <v/>
      </c>
      <c r="Y272" s="106" t="str">
        <f t="shared" si="370"/>
        <v/>
      </c>
      <c r="Z272" s="106" t="str">
        <f t="shared" si="371"/>
        <v/>
      </c>
      <c r="AA272" s="106" t="str">
        <f t="shared" si="372"/>
        <v/>
      </c>
      <c r="AB272" s="106" t="str">
        <f t="shared" si="373"/>
        <v/>
      </c>
      <c r="AC272" s="106" t="str">
        <f t="shared" si="374"/>
        <v/>
      </c>
      <c r="AD272" s="106" t="str">
        <f t="shared" si="375"/>
        <v/>
      </c>
      <c r="AE272" s="106" t="str">
        <f t="shared" si="376"/>
        <v/>
      </c>
      <c r="AF272" s="106" t="str">
        <f t="shared" si="377"/>
        <v/>
      </c>
      <c r="AG272" s="106" t="str">
        <f t="shared" si="378"/>
        <v/>
      </c>
      <c r="AH272" s="106" t="str">
        <f t="shared" si="379"/>
        <v/>
      </c>
      <c r="AI272" s="106" t="str">
        <f t="shared" si="380"/>
        <v/>
      </c>
      <c r="AJ272" s="106" t="str">
        <f t="shared" si="381"/>
        <v/>
      </c>
      <c r="AK272" s="106" t="str">
        <f t="shared" si="382"/>
        <v/>
      </c>
      <c r="AL272" s="106" t="str">
        <f t="shared" si="383"/>
        <v/>
      </c>
      <c r="AM272" s="106" t="str">
        <f t="shared" si="384"/>
        <v/>
      </c>
      <c r="AN272" s="106" t="str">
        <f t="shared" si="385"/>
        <v/>
      </c>
      <c r="AO272" s="106" t="str">
        <f t="shared" si="386"/>
        <v/>
      </c>
      <c r="AP272" s="106" t="str">
        <f t="shared" si="387"/>
        <v/>
      </c>
      <c r="AQ272" s="106" t="str">
        <f t="shared" si="388"/>
        <v/>
      </c>
      <c r="AR272" s="106" t="str">
        <f t="shared" si="389"/>
        <v/>
      </c>
      <c r="AS272" s="106" t="str">
        <f t="shared" si="390"/>
        <v/>
      </c>
      <c r="AT272" s="106" t="str">
        <f t="shared" si="391"/>
        <v/>
      </c>
      <c r="AU272" s="106" t="str">
        <f t="shared" si="392"/>
        <v/>
      </c>
      <c r="AV272" s="106" t="str">
        <f t="shared" si="393"/>
        <v/>
      </c>
      <c r="AW272" s="106" t="str">
        <f t="shared" si="394"/>
        <v/>
      </c>
      <c r="AX272" s="106" t="str">
        <f t="shared" si="395"/>
        <v/>
      </c>
      <c r="AY272" s="106" t="str">
        <f t="shared" si="396"/>
        <v/>
      </c>
      <c r="AZ272" s="106" t="str">
        <f t="shared" si="397"/>
        <v/>
      </c>
      <c r="BA272" s="106" t="str">
        <f t="shared" si="398"/>
        <v/>
      </c>
      <c r="BB272" s="106" t="str">
        <f t="shared" si="399"/>
        <v/>
      </c>
      <c r="BC272" s="106" t="str">
        <f t="shared" si="400"/>
        <v/>
      </c>
      <c r="BD272" s="180" t="str">
        <f>IF(OR(P272="",BA272=""),"",IF(BB272="",MAX($BA$4:$BA$503)-BA272+1-COUNTIF($BA$4:BA272,BA272)/1000,INDEX($BD$4:$BD$503,BC272,1)-COUNTIF($BA$4:BA272,BA272)/1000000))</f>
        <v/>
      </c>
      <c r="BE272" s="181" t="str">
        <f t="shared" si="401"/>
        <v/>
      </c>
      <c r="BF272" s="181" t="str">
        <f>IFERROR(IF(BB272="",BD272-BE272*100,INDEX($BF$4:$BF$503,BC272,1)-COUNTIF($BA$4:BA272,BA272)/1000000),"")</f>
        <v/>
      </c>
      <c r="BG272" s="179" t="str">
        <f t="shared" si="402"/>
        <v/>
      </c>
      <c r="BI272" s="120" t="str">
        <f t="shared" si="408"/>
        <v/>
      </c>
      <c r="BJ272" s="121" t="str">
        <f t="shared" si="409"/>
        <v/>
      </c>
      <c r="BK272" s="122" t="str">
        <f t="shared" si="410"/>
        <v/>
      </c>
      <c r="BL272" s="122" t="str">
        <f t="shared" si="411"/>
        <v/>
      </c>
      <c r="BM272" s="122" t="str">
        <f t="shared" si="412"/>
        <v/>
      </c>
      <c r="BN272" s="122" t="str">
        <f t="shared" si="413"/>
        <v/>
      </c>
      <c r="BO272" s="122" t="str">
        <f t="shared" si="414"/>
        <v/>
      </c>
      <c r="BP272" s="123" t="str">
        <f t="shared" si="415"/>
        <v/>
      </c>
      <c r="BQ272" s="122" t="str">
        <f t="shared" si="416"/>
        <v/>
      </c>
      <c r="BR272" s="123" t="str">
        <f t="shared" si="417"/>
        <v/>
      </c>
      <c r="BS272" s="123" t="str">
        <f t="shared" si="418"/>
        <v/>
      </c>
      <c r="BU272" s="198" t="str">
        <f t="shared" si="403"/>
        <v>xxx</v>
      </c>
      <c r="BV272" s="193"/>
      <c r="BW272" s="193"/>
      <c r="BX272" s="193"/>
      <c r="BY272" s="193"/>
      <c r="BZ272" s="193"/>
      <c r="CA272" s="193"/>
      <c r="CB272" s="193"/>
      <c r="CC272" s="194"/>
      <c r="CD272" s="194"/>
      <c r="CE272" s="193"/>
      <c r="CF272" s="201">
        <f>IFERROR(IF(ISNUMBER(BV272), IF(ISNUMBER(MATCH(BV272,$BV$4:BV271,0)),INDEX($CF$4:CF271, MATCH(BV272,$BV$4:BV271,0),1),IF(AND(BR272="",INDEX($BR$4:$BR$503,BV272,1)=""),
IF(INDEX($BL$4:$BL$503,BV272,1)="",0,IFERROR(IF(INDEX($BR$4:$BR$503,BW272,1)="es",COUNTIF($BV$4:$BV$503,BW272),0),0)+IF(ISNUMBER(BV272),SUMIFS($CH$4:$CH$503,$BV$4:$BV$503,"&lt;&gt;"&amp;BV272,$BW$4:$BW$503,BV272),0)),0)),0),0)</f>
        <v>0</v>
      </c>
      <c r="CG272" s="193"/>
      <c r="CH272" s="193"/>
      <c r="CI272" s="193"/>
      <c r="CJ272" s="193"/>
      <c r="CK272" s="201">
        <f t="shared" si="362"/>
        <v>1</v>
      </c>
      <c r="CL272" s="193"/>
      <c r="CM272" s="193"/>
      <c r="CN272" s="193"/>
      <c r="CO272" s="193"/>
      <c r="CP272" s="193"/>
      <c r="CQ272" s="193"/>
      <c r="CR272" s="193"/>
      <c r="CT272" s="193"/>
      <c r="CU272" s="193"/>
      <c r="CV272" s="193"/>
      <c r="CW272" s="208"/>
      <c r="CX272" s="208"/>
      <c r="CY272" s="208"/>
      <c r="CZ272" s="208"/>
      <c r="DA272" s="193"/>
      <c r="DC272" s="133" t="str">
        <f>IF(MAX($DC$3:DC271)&lt;$I$2,MAX($DC$3:DC271)+1,"")</f>
        <v/>
      </c>
      <c r="DD272" s="131" t="str">
        <f t="shared" si="404"/>
        <v/>
      </c>
      <c r="DE272" s="131" t="str">
        <f t="shared" si="405"/>
        <v/>
      </c>
      <c r="DF272" s="134" t="str">
        <f t="shared" si="406"/>
        <v/>
      </c>
      <c r="DG272" s="132" t="str">
        <f t="shared" si="407"/>
        <v/>
      </c>
      <c r="DL272" s="107" t="str">
        <f>IF(DM272&lt;&gt;"",MAX($DL$3:DL271)+1,"")</f>
        <v/>
      </c>
      <c r="DM272" s="107" t="str">
        <f>IF(OR(INDEX(Photos!$B$3:$B$502,ROW(DM272)-ROW($DM$3),1)="", ISNUMBER(MATCH(INDEX(Photos!$B$3:$B$502,ROW(DM272)-ROW($DM$3),1),$BJ$4:$BJ$503,0))),"",INDEX(Photos!$B$3:$B$502,ROW(DM272)-ROW($DM$3),1) )</f>
        <v/>
      </c>
      <c r="DN272" s="107" t="str">
        <f t="shared" si="360"/>
        <v/>
      </c>
      <c r="DS272" s="112"/>
      <c r="DT272" s="112"/>
      <c r="DU272" s="111"/>
      <c r="DV272" s="111"/>
      <c r="DW272" s="145"/>
      <c r="DX272" s="111"/>
      <c r="DY272" s="111"/>
      <c r="DZ272" s="111"/>
      <c r="EA272" s="111"/>
      <c r="EB272" s="111"/>
    </row>
    <row r="273" spans="2:132" x14ac:dyDescent="0.25">
      <c r="B273" s="117" t="str">
        <f>IF(P273&lt;&gt;"",MAX(B$3:$B272)+1,"")</f>
        <v/>
      </c>
      <c r="C273" s="141" t="str">
        <f>IF(D273&lt;&gt;"",MAX(C$3:$C272)+1,"")</f>
        <v/>
      </c>
      <c r="D273" s="115" t="str">
        <f>IF(LEN(Q273)&gt;1,IF(ISNUMBER(MATCH(Q273&amp;" ─ "&amp;P273, $D$2:D272,0)),"",P273&amp;" ─ "&amp;Q273),"")</f>
        <v/>
      </c>
      <c r="E273" s="117" t="str">
        <f>IF(F273&lt;&gt;"",MAX($E$3:E272)+1,"")</f>
        <v/>
      </c>
      <c r="F273" s="116" t="str">
        <f>IF(LEN(T273)&gt;1,IF(ISNUMBER(MATCH(T273&amp;" ─ "&amp;P273, $F$2:F272,0)),"",P273&amp;" ─ "&amp;T273),"")</f>
        <v/>
      </c>
      <c r="G273" s="93">
        <v>270</v>
      </c>
      <c r="H273" s="118" t="str">
        <f t="shared" si="359"/>
        <v/>
      </c>
      <c r="I273" s="119" t="str">
        <f>IF(ISNUMBER(SEARCH("─",H273,1)),MAX($I$3:I272)+1,"")</f>
        <v/>
      </c>
      <c r="M273" s="192" t="str">
        <f t="shared" si="363"/>
        <v/>
      </c>
      <c r="N273" s="142" t="str">
        <f t="shared" si="364"/>
        <v/>
      </c>
      <c r="O273" s="102" t="str">
        <f>IF(P273="","",MAX($O$3:O272)+1)</f>
        <v/>
      </c>
      <c r="P273" s="103" t="str">
        <f>IF(LEN(INDEX(Dashboard!B$6:B$505,ROW(P273)-ROW(P$3),1))&lt;=1,"",TRIM(INDEX(Dashboard!B$6:B$505,ROW(P273)-ROW(P$3),1)))</f>
        <v/>
      </c>
      <c r="Q273" s="104" t="str">
        <f t="shared" si="365"/>
        <v/>
      </c>
      <c r="R273" s="104" t="str">
        <f>IF(LEN(INDEX(Dashboard!D$6:D$505,ROW(R273)-ROW(R$3),1))&lt;=1,"",INDEX(Dashboard!D$6:D$505,ROW(R273)-ROW(R$3),1))</f>
        <v/>
      </c>
      <c r="S273" s="104" t="str">
        <f>IF(LEN(INDEX(Dashboard!E$6:E$505,ROW(S273)-ROW(S$3),1))&lt;=1,"",INDEX(Dashboard!E$6:E$505,ROW(S273)-ROW(S$3),1))</f>
        <v/>
      </c>
      <c r="T273" s="104" t="str">
        <f t="shared" si="366"/>
        <v/>
      </c>
      <c r="U273" s="104" t="str">
        <f t="shared" si="367"/>
        <v/>
      </c>
      <c r="V273" s="104" t="str">
        <f t="shared" si="368"/>
        <v/>
      </c>
      <c r="W273" s="106" t="str">
        <f t="shared" si="361"/>
        <v/>
      </c>
      <c r="X273" s="106" t="str">
        <f t="shared" si="369"/>
        <v/>
      </c>
      <c r="Y273" s="106" t="str">
        <f t="shared" si="370"/>
        <v/>
      </c>
      <c r="Z273" s="106" t="str">
        <f t="shared" si="371"/>
        <v/>
      </c>
      <c r="AA273" s="106" t="str">
        <f t="shared" si="372"/>
        <v/>
      </c>
      <c r="AB273" s="106" t="str">
        <f t="shared" si="373"/>
        <v/>
      </c>
      <c r="AC273" s="106" t="str">
        <f t="shared" si="374"/>
        <v/>
      </c>
      <c r="AD273" s="106" t="str">
        <f t="shared" si="375"/>
        <v/>
      </c>
      <c r="AE273" s="106" t="str">
        <f t="shared" si="376"/>
        <v/>
      </c>
      <c r="AF273" s="106" t="str">
        <f t="shared" si="377"/>
        <v/>
      </c>
      <c r="AG273" s="106" t="str">
        <f t="shared" si="378"/>
        <v/>
      </c>
      <c r="AH273" s="106" t="str">
        <f t="shared" si="379"/>
        <v/>
      </c>
      <c r="AI273" s="106" t="str">
        <f t="shared" si="380"/>
        <v/>
      </c>
      <c r="AJ273" s="106" t="str">
        <f t="shared" si="381"/>
        <v/>
      </c>
      <c r="AK273" s="106" t="str">
        <f t="shared" si="382"/>
        <v/>
      </c>
      <c r="AL273" s="106" t="str">
        <f t="shared" si="383"/>
        <v/>
      </c>
      <c r="AM273" s="106" t="str">
        <f t="shared" si="384"/>
        <v/>
      </c>
      <c r="AN273" s="106" t="str">
        <f t="shared" si="385"/>
        <v/>
      </c>
      <c r="AO273" s="106" t="str">
        <f t="shared" si="386"/>
        <v/>
      </c>
      <c r="AP273" s="106" t="str">
        <f t="shared" si="387"/>
        <v/>
      </c>
      <c r="AQ273" s="106" t="str">
        <f t="shared" si="388"/>
        <v/>
      </c>
      <c r="AR273" s="106" t="str">
        <f t="shared" si="389"/>
        <v/>
      </c>
      <c r="AS273" s="106" t="str">
        <f t="shared" si="390"/>
        <v/>
      </c>
      <c r="AT273" s="106" t="str">
        <f t="shared" si="391"/>
        <v/>
      </c>
      <c r="AU273" s="106" t="str">
        <f t="shared" si="392"/>
        <v/>
      </c>
      <c r="AV273" s="106" t="str">
        <f t="shared" si="393"/>
        <v/>
      </c>
      <c r="AW273" s="106" t="str">
        <f t="shared" si="394"/>
        <v/>
      </c>
      <c r="AX273" s="106" t="str">
        <f t="shared" si="395"/>
        <v/>
      </c>
      <c r="AY273" s="106" t="str">
        <f t="shared" si="396"/>
        <v/>
      </c>
      <c r="AZ273" s="106" t="str">
        <f t="shared" si="397"/>
        <v/>
      </c>
      <c r="BA273" s="106" t="str">
        <f t="shared" si="398"/>
        <v/>
      </c>
      <c r="BB273" s="106" t="str">
        <f t="shared" si="399"/>
        <v/>
      </c>
      <c r="BC273" s="106" t="str">
        <f t="shared" si="400"/>
        <v/>
      </c>
      <c r="BD273" s="180" t="str">
        <f>IF(OR(P273="",BA273=""),"",IF(BB273="",MAX($BA$4:$BA$503)-BA273+1-COUNTIF($BA$4:BA273,BA273)/1000,INDEX($BD$4:$BD$503,BC273,1)-COUNTIF($BA$4:BA273,BA273)/1000000))</f>
        <v/>
      </c>
      <c r="BE273" s="181" t="str">
        <f t="shared" si="401"/>
        <v/>
      </c>
      <c r="BF273" s="181" t="str">
        <f>IFERROR(IF(BB273="",BD273-BE273*100,INDEX($BF$4:$BF$503,BC273,1)-COUNTIF($BA$4:BA273,BA273)/1000000),"")</f>
        <v/>
      </c>
      <c r="BG273" s="179" t="str">
        <f t="shared" si="402"/>
        <v/>
      </c>
      <c r="BI273" s="120" t="str">
        <f t="shared" si="408"/>
        <v/>
      </c>
      <c r="BJ273" s="121" t="str">
        <f t="shared" si="409"/>
        <v/>
      </c>
      <c r="BK273" s="122" t="str">
        <f t="shared" si="410"/>
        <v/>
      </c>
      <c r="BL273" s="122" t="str">
        <f t="shared" si="411"/>
        <v/>
      </c>
      <c r="BM273" s="122" t="str">
        <f t="shared" si="412"/>
        <v/>
      </c>
      <c r="BN273" s="122" t="str">
        <f t="shared" si="413"/>
        <v/>
      </c>
      <c r="BO273" s="122" t="str">
        <f t="shared" si="414"/>
        <v/>
      </c>
      <c r="BP273" s="123" t="str">
        <f t="shared" si="415"/>
        <v/>
      </c>
      <c r="BQ273" s="122" t="str">
        <f t="shared" si="416"/>
        <v/>
      </c>
      <c r="BR273" s="123" t="str">
        <f t="shared" si="417"/>
        <v/>
      </c>
      <c r="BS273" s="123" t="str">
        <f t="shared" si="418"/>
        <v/>
      </c>
      <c r="BU273" s="198" t="str">
        <f t="shared" si="403"/>
        <v>xxx</v>
      </c>
      <c r="BV273" s="193"/>
      <c r="BW273" s="193"/>
      <c r="BX273" s="193"/>
      <c r="BY273" s="193"/>
      <c r="BZ273" s="193"/>
      <c r="CA273" s="193"/>
      <c r="CB273" s="193"/>
      <c r="CC273" s="194"/>
      <c r="CD273" s="194"/>
      <c r="CE273" s="193"/>
      <c r="CF273" s="201">
        <f>IFERROR(IF(ISNUMBER(BV273), IF(ISNUMBER(MATCH(BV273,$BV$4:BV272,0)),INDEX($CF$4:CF272, MATCH(BV273,$BV$4:BV272,0),1),IF(AND(BR273="",INDEX($BR$4:$BR$503,BV273,1)=""),
IF(INDEX($BL$4:$BL$503,BV273,1)="",0,IFERROR(IF(INDEX($BR$4:$BR$503,BW273,1)="es",COUNTIF($BV$4:$BV$503,BW273),0),0)+IF(ISNUMBER(BV273),SUMIFS($CH$4:$CH$503,$BV$4:$BV$503,"&lt;&gt;"&amp;BV273,$BW$4:$BW$503,BV273),0)),0)),0),0)</f>
        <v>0</v>
      </c>
      <c r="CG273" s="193"/>
      <c r="CH273" s="193"/>
      <c r="CI273" s="193"/>
      <c r="CJ273" s="193"/>
      <c r="CK273" s="201">
        <f t="shared" si="362"/>
        <v>1</v>
      </c>
      <c r="CL273" s="193"/>
      <c r="CM273" s="193"/>
      <c r="CN273" s="193"/>
      <c r="CO273" s="193"/>
      <c r="CP273" s="193"/>
      <c r="CQ273" s="193"/>
      <c r="CR273" s="193"/>
      <c r="CT273" s="193"/>
      <c r="CU273" s="193"/>
      <c r="CV273" s="193"/>
      <c r="CW273" s="208"/>
      <c r="CX273" s="208"/>
      <c r="CY273" s="208"/>
      <c r="CZ273" s="208"/>
      <c r="DA273" s="193"/>
      <c r="DC273" s="133" t="str">
        <f>IF(MAX($DC$3:DC272)&lt;$I$2,MAX($DC$3:DC272)+1,"")</f>
        <v/>
      </c>
      <c r="DD273" s="131" t="str">
        <f t="shared" si="404"/>
        <v/>
      </c>
      <c r="DE273" s="131" t="str">
        <f t="shared" si="405"/>
        <v/>
      </c>
      <c r="DF273" s="134" t="str">
        <f t="shared" si="406"/>
        <v/>
      </c>
      <c r="DG273" s="132" t="str">
        <f t="shared" si="407"/>
        <v/>
      </c>
      <c r="DL273" s="107" t="str">
        <f>IF(DM273&lt;&gt;"",MAX($DL$3:DL272)+1,"")</f>
        <v/>
      </c>
      <c r="DM273" s="107" t="str">
        <f>IF(OR(INDEX(Photos!$B$3:$B$502,ROW(DM273)-ROW($DM$3),1)="", ISNUMBER(MATCH(INDEX(Photos!$B$3:$B$502,ROW(DM273)-ROW($DM$3),1),$BJ$4:$BJ$503,0))),"",INDEX(Photos!$B$3:$B$502,ROW(DM273)-ROW($DM$3),1) )</f>
        <v/>
      </c>
      <c r="DN273" s="107" t="str">
        <f t="shared" si="360"/>
        <v/>
      </c>
      <c r="DS273" s="112"/>
      <c r="DT273" s="112"/>
      <c r="DU273" s="111"/>
      <c r="DV273" s="111"/>
      <c r="DW273" s="145"/>
      <c r="DX273" s="111"/>
      <c r="DY273" s="111"/>
      <c r="DZ273" s="111"/>
      <c r="EA273" s="111"/>
      <c r="EB273" s="111"/>
    </row>
    <row r="274" spans="2:132" x14ac:dyDescent="0.25">
      <c r="B274" s="117" t="str">
        <f>IF(P274&lt;&gt;"",MAX(B$3:$B273)+1,"")</f>
        <v/>
      </c>
      <c r="C274" s="141" t="str">
        <f>IF(D274&lt;&gt;"",MAX(C$3:$C273)+1,"")</f>
        <v/>
      </c>
      <c r="D274" s="115" t="str">
        <f>IF(LEN(Q274)&gt;1,IF(ISNUMBER(MATCH(Q274&amp;" ─ "&amp;P274, $D$2:D273,0)),"",P274&amp;" ─ "&amp;Q274),"")</f>
        <v/>
      </c>
      <c r="E274" s="117" t="str">
        <f>IF(F274&lt;&gt;"",MAX($E$3:E273)+1,"")</f>
        <v/>
      </c>
      <c r="F274" s="116" t="str">
        <f>IF(LEN(T274)&gt;1,IF(ISNUMBER(MATCH(T274&amp;" ─ "&amp;P274, $F$2:F273,0)),"",P274&amp;" ─ "&amp;T274),"")</f>
        <v/>
      </c>
      <c r="G274" s="93">
        <v>271</v>
      </c>
      <c r="H274" s="118" t="str">
        <f t="shared" si="359"/>
        <v/>
      </c>
      <c r="I274" s="119" t="str">
        <f>IF(ISNUMBER(SEARCH("─",H274,1)),MAX($I$3:I273)+1,"")</f>
        <v/>
      </c>
      <c r="M274" s="192" t="str">
        <f t="shared" si="363"/>
        <v/>
      </c>
      <c r="N274" s="142" t="str">
        <f t="shared" si="364"/>
        <v/>
      </c>
      <c r="O274" s="102" t="str">
        <f>IF(P274="","",MAX($O$3:O273)+1)</f>
        <v/>
      </c>
      <c r="P274" s="103" t="str">
        <f>IF(LEN(INDEX(Dashboard!B$6:B$505,ROW(P274)-ROW(P$3),1))&lt;=1,"",TRIM(INDEX(Dashboard!B$6:B$505,ROW(P274)-ROW(P$3),1)))</f>
        <v/>
      </c>
      <c r="Q274" s="104" t="str">
        <f t="shared" si="365"/>
        <v/>
      </c>
      <c r="R274" s="104" t="str">
        <f>IF(LEN(INDEX(Dashboard!D$6:D$505,ROW(R274)-ROW(R$3),1))&lt;=1,"",INDEX(Dashboard!D$6:D$505,ROW(R274)-ROW(R$3),1))</f>
        <v/>
      </c>
      <c r="S274" s="104" t="str">
        <f>IF(LEN(INDEX(Dashboard!E$6:E$505,ROW(S274)-ROW(S$3),1))&lt;=1,"",INDEX(Dashboard!E$6:E$505,ROW(S274)-ROW(S$3),1))</f>
        <v/>
      </c>
      <c r="T274" s="104" t="str">
        <f t="shared" si="366"/>
        <v/>
      </c>
      <c r="U274" s="104" t="str">
        <f t="shared" si="367"/>
        <v/>
      </c>
      <c r="V274" s="104" t="str">
        <f t="shared" si="368"/>
        <v/>
      </c>
      <c r="W274" s="106" t="str">
        <f t="shared" si="361"/>
        <v/>
      </c>
      <c r="X274" s="106" t="str">
        <f t="shared" si="369"/>
        <v/>
      </c>
      <c r="Y274" s="106" t="str">
        <f t="shared" si="370"/>
        <v/>
      </c>
      <c r="Z274" s="106" t="str">
        <f t="shared" si="371"/>
        <v/>
      </c>
      <c r="AA274" s="106" t="str">
        <f t="shared" si="372"/>
        <v/>
      </c>
      <c r="AB274" s="106" t="str">
        <f t="shared" si="373"/>
        <v/>
      </c>
      <c r="AC274" s="106" t="str">
        <f t="shared" si="374"/>
        <v/>
      </c>
      <c r="AD274" s="106" t="str">
        <f t="shared" si="375"/>
        <v/>
      </c>
      <c r="AE274" s="106" t="str">
        <f t="shared" si="376"/>
        <v/>
      </c>
      <c r="AF274" s="106" t="str">
        <f t="shared" si="377"/>
        <v/>
      </c>
      <c r="AG274" s="106" t="str">
        <f t="shared" si="378"/>
        <v/>
      </c>
      <c r="AH274" s="106" t="str">
        <f t="shared" si="379"/>
        <v/>
      </c>
      <c r="AI274" s="106" t="str">
        <f t="shared" si="380"/>
        <v/>
      </c>
      <c r="AJ274" s="106" t="str">
        <f t="shared" si="381"/>
        <v/>
      </c>
      <c r="AK274" s="106" t="str">
        <f t="shared" si="382"/>
        <v/>
      </c>
      <c r="AL274" s="106" t="str">
        <f t="shared" si="383"/>
        <v/>
      </c>
      <c r="AM274" s="106" t="str">
        <f t="shared" si="384"/>
        <v/>
      </c>
      <c r="AN274" s="106" t="str">
        <f t="shared" si="385"/>
        <v/>
      </c>
      <c r="AO274" s="106" t="str">
        <f t="shared" si="386"/>
        <v/>
      </c>
      <c r="AP274" s="106" t="str">
        <f t="shared" si="387"/>
        <v/>
      </c>
      <c r="AQ274" s="106" t="str">
        <f t="shared" si="388"/>
        <v/>
      </c>
      <c r="AR274" s="106" t="str">
        <f t="shared" si="389"/>
        <v/>
      </c>
      <c r="AS274" s="106" t="str">
        <f t="shared" si="390"/>
        <v/>
      </c>
      <c r="AT274" s="106" t="str">
        <f t="shared" si="391"/>
        <v/>
      </c>
      <c r="AU274" s="106" t="str">
        <f t="shared" si="392"/>
        <v/>
      </c>
      <c r="AV274" s="106" t="str">
        <f t="shared" si="393"/>
        <v/>
      </c>
      <c r="AW274" s="106" t="str">
        <f t="shared" si="394"/>
        <v/>
      </c>
      <c r="AX274" s="106" t="str">
        <f t="shared" si="395"/>
        <v/>
      </c>
      <c r="AY274" s="106" t="str">
        <f t="shared" si="396"/>
        <v/>
      </c>
      <c r="AZ274" s="106" t="str">
        <f t="shared" si="397"/>
        <v/>
      </c>
      <c r="BA274" s="106" t="str">
        <f t="shared" si="398"/>
        <v/>
      </c>
      <c r="BB274" s="106" t="str">
        <f t="shared" si="399"/>
        <v/>
      </c>
      <c r="BC274" s="106" t="str">
        <f t="shared" si="400"/>
        <v/>
      </c>
      <c r="BD274" s="180" t="str">
        <f>IF(OR(P274="",BA274=""),"",IF(BB274="",MAX($BA$4:$BA$503)-BA274+1-COUNTIF($BA$4:BA274,BA274)/1000,INDEX($BD$4:$BD$503,BC274,1)-COUNTIF($BA$4:BA274,BA274)/1000000))</f>
        <v/>
      </c>
      <c r="BE274" s="181" t="str">
        <f t="shared" si="401"/>
        <v/>
      </c>
      <c r="BF274" s="181" t="str">
        <f>IFERROR(IF(BB274="",BD274-BE274*100,INDEX($BF$4:$BF$503,BC274,1)-COUNTIF($BA$4:BA274,BA274)/1000000),"")</f>
        <v/>
      </c>
      <c r="BG274" s="179" t="str">
        <f t="shared" si="402"/>
        <v/>
      </c>
      <c r="BI274" s="120" t="str">
        <f t="shared" si="408"/>
        <v/>
      </c>
      <c r="BJ274" s="121" t="str">
        <f t="shared" si="409"/>
        <v/>
      </c>
      <c r="BK274" s="122" t="str">
        <f t="shared" si="410"/>
        <v/>
      </c>
      <c r="BL274" s="122" t="str">
        <f t="shared" si="411"/>
        <v/>
      </c>
      <c r="BM274" s="122" t="str">
        <f t="shared" si="412"/>
        <v/>
      </c>
      <c r="BN274" s="122" t="str">
        <f t="shared" si="413"/>
        <v/>
      </c>
      <c r="BO274" s="122" t="str">
        <f t="shared" si="414"/>
        <v/>
      </c>
      <c r="BP274" s="123" t="str">
        <f t="shared" si="415"/>
        <v/>
      </c>
      <c r="BQ274" s="122" t="str">
        <f t="shared" si="416"/>
        <v/>
      </c>
      <c r="BR274" s="123" t="str">
        <f t="shared" si="417"/>
        <v/>
      </c>
      <c r="BS274" s="123" t="str">
        <f t="shared" si="418"/>
        <v/>
      </c>
      <c r="BU274" s="198" t="str">
        <f t="shared" si="403"/>
        <v>xxx</v>
      </c>
      <c r="BV274" s="193"/>
      <c r="BW274" s="193"/>
      <c r="BX274" s="193"/>
      <c r="BY274" s="193"/>
      <c r="BZ274" s="193"/>
      <c r="CA274" s="193"/>
      <c r="CB274" s="193"/>
      <c r="CC274" s="194"/>
      <c r="CD274" s="194"/>
      <c r="CE274" s="193"/>
      <c r="CF274" s="201">
        <f>IFERROR(IF(ISNUMBER(BV274), IF(ISNUMBER(MATCH(BV274,$BV$4:BV273,0)),INDEX($CF$4:CF273, MATCH(BV274,$BV$4:BV273,0),1),IF(AND(BR274="",INDEX($BR$4:$BR$503,BV274,1)=""),
IF(INDEX($BL$4:$BL$503,BV274,1)="",0,IFERROR(IF(INDEX($BR$4:$BR$503,BW274,1)="es",COUNTIF($BV$4:$BV$503,BW274),0),0)+IF(ISNUMBER(BV274),SUMIFS($CH$4:$CH$503,$BV$4:$BV$503,"&lt;&gt;"&amp;BV274,$BW$4:$BW$503,BV274),0)),0)),0),0)</f>
        <v>0</v>
      </c>
      <c r="CG274" s="193"/>
      <c r="CH274" s="193"/>
      <c r="CI274" s="193"/>
      <c r="CJ274" s="193"/>
      <c r="CK274" s="201">
        <f t="shared" si="362"/>
        <v>1</v>
      </c>
      <c r="CL274" s="193"/>
      <c r="CM274" s="193"/>
      <c r="CN274" s="193"/>
      <c r="CO274" s="193"/>
      <c r="CP274" s="193"/>
      <c r="CQ274" s="193"/>
      <c r="CR274" s="193"/>
      <c r="CT274" s="193"/>
      <c r="CU274" s="193"/>
      <c r="CV274" s="193"/>
      <c r="CW274" s="208"/>
      <c r="CX274" s="208"/>
      <c r="CY274" s="208"/>
      <c r="CZ274" s="208"/>
      <c r="DA274" s="193"/>
      <c r="DC274" s="133" t="str">
        <f>IF(MAX($DC$3:DC273)&lt;$I$2,MAX($DC$3:DC273)+1,"")</f>
        <v/>
      </c>
      <c r="DD274" s="131" t="str">
        <f t="shared" si="404"/>
        <v/>
      </c>
      <c r="DE274" s="131" t="str">
        <f t="shared" si="405"/>
        <v/>
      </c>
      <c r="DF274" s="134" t="str">
        <f t="shared" si="406"/>
        <v/>
      </c>
      <c r="DG274" s="132" t="str">
        <f t="shared" si="407"/>
        <v/>
      </c>
      <c r="DL274" s="107" t="str">
        <f>IF(DM274&lt;&gt;"",MAX($DL$3:DL273)+1,"")</f>
        <v/>
      </c>
      <c r="DM274" s="107" t="str">
        <f>IF(OR(INDEX(Photos!$B$3:$B$502,ROW(DM274)-ROW($DM$3),1)="", ISNUMBER(MATCH(INDEX(Photos!$B$3:$B$502,ROW(DM274)-ROW($DM$3),1),$BJ$4:$BJ$503,0))),"",INDEX(Photos!$B$3:$B$502,ROW(DM274)-ROW($DM$3),1) )</f>
        <v/>
      </c>
      <c r="DN274" s="107" t="str">
        <f t="shared" si="360"/>
        <v/>
      </c>
      <c r="DS274" s="112"/>
      <c r="DT274" s="112"/>
      <c r="DU274" s="111"/>
      <c r="DV274" s="111"/>
      <c r="DW274" s="145"/>
      <c r="DX274" s="111"/>
      <c r="DY274" s="111"/>
      <c r="DZ274" s="111"/>
      <c r="EA274" s="111"/>
      <c r="EB274" s="111"/>
    </row>
    <row r="275" spans="2:132" x14ac:dyDescent="0.25">
      <c r="B275" s="117" t="str">
        <f>IF(P275&lt;&gt;"",MAX(B$3:$B274)+1,"")</f>
        <v/>
      </c>
      <c r="C275" s="141" t="str">
        <f>IF(D275&lt;&gt;"",MAX(C$3:$C274)+1,"")</f>
        <v/>
      </c>
      <c r="D275" s="115" t="str">
        <f>IF(LEN(Q275)&gt;1,IF(ISNUMBER(MATCH(Q275&amp;" ─ "&amp;P275, $D$2:D274,0)),"",P275&amp;" ─ "&amp;Q275),"")</f>
        <v/>
      </c>
      <c r="E275" s="117" t="str">
        <f>IF(F275&lt;&gt;"",MAX($E$3:E274)+1,"")</f>
        <v/>
      </c>
      <c r="F275" s="116" t="str">
        <f>IF(LEN(T275)&gt;1,IF(ISNUMBER(MATCH(T275&amp;" ─ "&amp;P275, $F$2:F274,0)),"",P275&amp;" ─ "&amp;T275),"")</f>
        <v/>
      </c>
      <c r="G275" s="93">
        <v>272</v>
      </c>
      <c r="H275" s="118" t="str">
        <f t="shared" si="359"/>
        <v/>
      </c>
      <c r="I275" s="119" t="str">
        <f>IF(ISNUMBER(SEARCH("─",H275,1)),MAX($I$3:I274)+1,"")</f>
        <v/>
      </c>
      <c r="M275" s="192" t="str">
        <f t="shared" si="363"/>
        <v/>
      </c>
      <c r="N275" s="142" t="str">
        <f t="shared" si="364"/>
        <v/>
      </c>
      <c r="O275" s="102" t="str">
        <f>IF(P275="","",MAX($O$3:O274)+1)</f>
        <v/>
      </c>
      <c r="P275" s="103" t="str">
        <f>IF(LEN(INDEX(Dashboard!B$6:B$505,ROW(P275)-ROW(P$3),1))&lt;=1,"",TRIM(INDEX(Dashboard!B$6:B$505,ROW(P275)-ROW(P$3),1)))</f>
        <v/>
      </c>
      <c r="Q275" s="104" t="str">
        <f t="shared" si="365"/>
        <v/>
      </c>
      <c r="R275" s="104" t="str">
        <f>IF(LEN(INDEX(Dashboard!D$6:D$505,ROW(R275)-ROW(R$3),1))&lt;=1,"",INDEX(Dashboard!D$6:D$505,ROW(R275)-ROW(R$3),1))</f>
        <v/>
      </c>
      <c r="S275" s="104" t="str">
        <f>IF(LEN(INDEX(Dashboard!E$6:E$505,ROW(S275)-ROW(S$3),1))&lt;=1,"",INDEX(Dashboard!E$6:E$505,ROW(S275)-ROW(S$3),1))</f>
        <v/>
      </c>
      <c r="T275" s="104" t="str">
        <f t="shared" si="366"/>
        <v/>
      </c>
      <c r="U275" s="104" t="str">
        <f t="shared" si="367"/>
        <v/>
      </c>
      <c r="V275" s="104" t="str">
        <f t="shared" si="368"/>
        <v/>
      </c>
      <c r="W275" s="106" t="str">
        <f t="shared" si="361"/>
        <v/>
      </c>
      <c r="X275" s="106" t="str">
        <f t="shared" si="369"/>
        <v/>
      </c>
      <c r="Y275" s="106" t="str">
        <f t="shared" si="370"/>
        <v/>
      </c>
      <c r="Z275" s="106" t="str">
        <f t="shared" si="371"/>
        <v/>
      </c>
      <c r="AA275" s="106" t="str">
        <f t="shared" si="372"/>
        <v/>
      </c>
      <c r="AB275" s="106" t="str">
        <f t="shared" si="373"/>
        <v/>
      </c>
      <c r="AC275" s="106" t="str">
        <f t="shared" si="374"/>
        <v/>
      </c>
      <c r="AD275" s="106" t="str">
        <f t="shared" si="375"/>
        <v/>
      </c>
      <c r="AE275" s="106" t="str">
        <f t="shared" si="376"/>
        <v/>
      </c>
      <c r="AF275" s="106" t="str">
        <f t="shared" si="377"/>
        <v/>
      </c>
      <c r="AG275" s="106" t="str">
        <f t="shared" si="378"/>
        <v/>
      </c>
      <c r="AH275" s="106" t="str">
        <f t="shared" si="379"/>
        <v/>
      </c>
      <c r="AI275" s="106" t="str">
        <f t="shared" si="380"/>
        <v/>
      </c>
      <c r="AJ275" s="106" t="str">
        <f t="shared" si="381"/>
        <v/>
      </c>
      <c r="AK275" s="106" t="str">
        <f t="shared" si="382"/>
        <v/>
      </c>
      <c r="AL275" s="106" t="str">
        <f t="shared" si="383"/>
        <v/>
      </c>
      <c r="AM275" s="106" t="str">
        <f t="shared" si="384"/>
        <v/>
      </c>
      <c r="AN275" s="106" t="str">
        <f t="shared" si="385"/>
        <v/>
      </c>
      <c r="AO275" s="106" t="str">
        <f t="shared" si="386"/>
        <v/>
      </c>
      <c r="AP275" s="106" t="str">
        <f t="shared" si="387"/>
        <v/>
      </c>
      <c r="AQ275" s="106" t="str">
        <f t="shared" si="388"/>
        <v/>
      </c>
      <c r="AR275" s="106" t="str">
        <f t="shared" si="389"/>
        <v/>
      </c>
      <c r="AS275" s="106" t="str">
        <f t="shared" si="390"/>
        <v/>
      </c>
      <c r="AT275" s="106" t="str">
        <f t="shared" si="391"/>
        <v/>
      </c>
      <c r="AU275" s="106" t="str">
        <f t="shared" si="392"/>
        <v/>
      </c>
      <c r="AV275" s="106" t="str">
        <f t="shared" si="393"/>
        <v/>
      </c>
      <c r="AW275" s="106" t="str">
        <f t="shared" si="394"/>
        <v/>
      </c>
      <c r="AX275" s="106" t="str">
        <f t="shared" si="395"/>
        <v/>
      </c>
      <c r="AY275" s="106" t="str">
        <f t="shared" si="396"/>
        <v/>
      </c>
      <c r="AZ275" s="106" t="str">
        <f t="shared" si="397"/>
        <v/>
      </c>
      <c r="BA275" s="106" t="str">
        <f t="shared" si="398"/>
        <v/>
      </c>
      <c r="BB275" s="106" t="str">
        <f t="shared" si="399"/>
        <v/>
      </c>
      <c r="BC275" s="106" t="str">
        <f t="shared" si="400"/>
        <v/>
      </c>
      <c r="BD275" s="180" t="str">
        <f>IF(OR(P275="",BA275=""),"",IF(BB275="",MAX($BA$4:$BA$503)-BA275+1-COUNTIF($BA$4:BA275,BA275)/1000,INDEX($BD$4:$BD$503,BC275,1)-COUNTIF($BA$4:BA275,BA275)/1000000))</f>
        <v/>
      </c>
      <c r="BE275" s="181" t="str">
        <f t="shared" si="401"/>
        <v/>
      </c>
      <c r="BF275" s="181" t="str">
        <f>IFERROR(IF(BB275="",BD275-BE275*100,INDEX($BF$4:$BF$503,BC275,1)-COUNTIF($BA$4:BA275,BA275)/1000000),"")</f>
        <v/>
      </c>
      <c r="BG275" s="179" t="str">
        <f t="shared" si="402"/>
        <v/>
      </c>
      <c r="BI275" s="120" t="str">
        <f t="shared" si="408"/>
        <v/>
      </c>
      <c r="BJ275" s="121" t="str">
        <f t="shared" si="409"/>
        <v/>
      </c>
      <c r="BK275" s="122" t="str">
        <f t="shared" si="410"/>
        <v/>
      </c>
      <c r="BL275" s="122" t="str">
        <f t="shared" si="411"/>
        <v/>
      </c>
      <c r="BM275" s="122" t="str">
        <f t="shared" si="412"/>
        <v/>
      </c>
      <c r="BN275" s="122" t="str">
        <f t="shared" si="413"/>
        <v/>
      </c>
      <c r="BO275" s="122" t="str">
        <f t="shared" si="414"/>
        <v/>
      </c>
      <c r="BP275" s="123" t="str">
        <f t="shared" si="415"/>
        <v/>
      </c>
      <c r="BQ275" s="122" t="str">
        <f t="shared" si="416"/>
        <v/>
      </c>
      <c r="BR275" s="123" t="str">
        <f t="shared" si="417"/>
        <v/>
      </c>
      <c r="BS275" s="123" t="str">
        <f t="shared" si="418"/>
        <v/>
      </c>
      <c r="BU275" s="198" t="str">
        <f t="shared" si="403"/>
        <v>xxx</v>
      </c>
      <c r="BV275" s="193"/>
      <c r="BW275" s="193"/>
      <c r="BX275" s="193"/>
      <c r="BY275" s="193"/>
      <c r="BZ275" s="193"/>
      <c r="CA275" s="193"/>
      <c r="CB275" s="193"/>
      <c r="CC275" s="194"/>
      <c r="CD275" s="194"/>
      <c r="CE275" s="193"/>
      <c r="CF275" s="201">
        <f>IFERROR(IF(ISNUMBER(BV275), IF(ISNUMBER(MATCH(BV275,$BV$4:BV274,0)),INDEX($CF$4:CF274, MATCH(BV275,$BV$4:BV274,0),1),IF(AND(BR275="",INDEX($BR$4:$BR$503,BV275,1)=""),
IF(INDEX($BL$4:$BL$503,BV275,1)="",0,IFERROR(IF(INDEX($BR$4:$BR$503,BW275,1)="es",COUNTIF($BV$4:$BV$503,BW275),0),0)+IF(ISNUMBER(BV275),SUMIFS($CH$4:$CH$503,$BV$4:$BV$503,"&lt;&gt;"&amp;BV275,$BW$4:$BW$503,BV275),0)),0)),0),0)</f>
        <v>0</v>
      </c>
      <c r="CG275" s="193"/>
      <c r="CH275" s="193"/>
      <c r="CI275" s="193"/>
      <c r="CJ275" s="193"/>
      <c r="CK275" s="201">
        <f t="shared" si="362"/>
        <v>1</v>
      </c>
      <c r="CL275" s="193"/>
      <c r="CM275" s="193"/>
      <c r="CN275" s="193"/>
      <c r="CO275" s="193"/>
      <c r="CP275" s="193"/>
      <c r="CQ275" s="193"/>
      <c r="CR275" s="193"/>
      <c r="CT275" s="193"/>
      <c r="CU275" s="193"/>
      <c r="CV275" s="193"/>
      <c r="CW275" s="208"/>
      <c r="CX275" s="208"/>
      <c r="CY275" s="208"/>
      <c r="CZ275" s="208"/>
      <c r="DA275" s="193"/>
      <c r="DC275" s="133" t="str">
        <f>IF(MAX($DC$3:DC274)&lt;$I$2,MAX($DC$3:DC274)+1,"")</f>
        <v/>
      </c>
      <c r="DD275" s="131" t="str">
        <f t="shared" si="404"/>
        <v/>
      </c>
      <c r="DE275" s="131" t="str">
        <f t="shared" si="405"/>
        <v/>
      </c>
      <c r="DF275" s="134" t="str">
        <f t="shared" si="406"/>
        <v/>
      </c>
      <c r="DG275" s="132" t="str">
        <f t="shared" si="407"/>
        <v/>
      </c>
      <c r="DL275" s="107" t="str">
        <f>IF(DM275&lt;&gt;"",MAX($DL$3:DL274)+1,"")</f>
        <v/>
      </c>
      <c r="DM275" s="107" t="str">
        <f>IF(OR(INDEX(Photos!$B$3:$B$502,ROW(DM275)-ROW($DM$3),1)="", ISNUMBER(MATCH(INDEX(Photos!$B$3:$B$502,ROW(DM275)-ROW($DM$3),1),$BJ$4:$BJ$503,0))),"",INDEX(Photos!$B$3:$B$502,ROW(DM275)-ROW($DM$3),1) )</f>
        <v/>
      </c>
      <c r="DN275" s="107" t="str">
        <f t="shared" si="360"/>
        <v/>
      </c>
      <c r="DS275" s="112"/>
      <c r="DT275" s="112"/>
      <c r="DU275" s="111"/>
      <c r="DV275" s="111"/>
      <c r="DW275" s="145"/>
      <c r="DX275" s="111"/>
      <c r="DY275" s="111"/>
      <c r="DZ275" s="111"/>
      <c r="EA275" s="111"/>
      <c r="EB275" s="111"/>
    </row>
    <row r="276" spans="2:132" x14ac:dyDescent="0.25">
      <c r="B276" s="117" t="str">
        <f>IF(P276&lt;&gt;"",MAX(B$3:$B275)+1,"")</f>
        <v/>
      </c>
      <c r="C276" s="141" t="str">
        <f>IF(D276&lt;&gt;"",MAX(C$3:$C275)+1,"")</f>
        <v/>
      </c>
      <c r="D276" s="115" t="str">
        <f>IF(LEN(Q276)&gt;1,IF(ISNUMBER(MATCH(Q276&amp;" ─ "&amp;P276, $D$2:D275,0)),"",P276&amp;" ─ "&amp;Q276),"")</f>
        <v/>
      </c>
      <c r="E276" s="117" t="str">
        <f>IF(F276&lt;&gt;"",MAX($E$3:E275)+1,"")</f>
        <v/>
      </c>
      <c r="F276" s="116" t="str">
        <f>IF(LEN(T276)&gt;1,IF(ISNUMBER(MATCH(T276&amp;" ─ "&amp;P276, $F$2:F275,0)),"",P276&amp;" ─ "&amp;T276),"")</f>
        <v/>
      </c>
      <c r="G276" s="93">
        <v>273</v>
      </c>
      <c r="H276" s="118" t="str">
        <f t="shared" si="359"/>
        <v/>
      </c>
      <c r="I276" s="119" t="str">
        <f>IF(ISNUMBER(SEARCH("─",H276,1)),MAX($I$3:I275)+1,"")</f>
        <v/>
      </c>
      <c r="M276" s="192" t="str">
        <f t="shared" si="363"/>
        <v/>
      </c>
      <c r="N276" s="142" t="str">
        <f t="shared" si="364"/>
        <v/>
      </c>
      <c r="O276" s="102" t="str">
        <f>IF(P276="","",MAX($O$3:O275)+1)</f>
        <v/>
      </c>
      <c r="P276" s="103" t="str">
        <f>IF(LEN(INDEX(Dashboard!B$6:B$505,ROW(P276)-ROW(P$3),1))&lt;=1,"",TRIM(INDEX(Dashboard!B$6:B$505,ROW(P276)-ROW(P$3),1)))</f>
        <v/>
      </c>
      <c r="Q276" s="104" t="str">
        <f t="shared" si="365"/>
        <v/>
      </c>
      <c r="R276" s="104" t="str">
        <f>IF(LEN(INDEX(Dashboard!D$6:D$505,ROW(R276)-ROW(R$3),1))&lt;=1,"",INDEX(Dashboard!D$6:D$505,ROW(R276)-ROW(R$3),1))</f>
        <v/>
      </c>
      <c r="S276" s="104" t="str">
        <f>IF(LEN(INDEX(Dashboard!E$6:E$505,ROW(S276)-ROW(S$3),1))&lt;=1,"",INDEX(Dashboard!E$6:E$505,ROW(S276)-ROW(S$3),1))</f>
        <v/>
      </c>
      <c r="T276" s="104" t="str">
        <f t="shared" si="366"/>
        <v/>
      </c>
      <c r="U276" s="104" t="str">
        <f t="shared" si="367"/>
        <v/>
      </c>
      <c r="V276" s="104" t="str">
        <f t="shared" si="368"/>
        <v/>
      </c>
      <c r="W276" s="106" t="str">
        <f t="shared" si="361"/>
        <v/>
      </c>
      <c r="X276" s="106" t="str">
        <f t="shared" si="369"/>
        <v/>
      </c>
      <c r="Y276" s="106" t="str">
        <f t="shared" si="370"/>
        <v/>
      </c>
      <c r="Z276" s="106" t="str">
        <f t="shared" si="371"/>
        <v/>
      </c>
      <c r="AA276" s="106" t="str">
        <f t="shared" si="372"/>
        <v/>
      </c>
      <c r="AB276" s="106" t="str">
        <f t="shared" si="373"/>
        <v/>
      </c>
      <c r="AC276" s="106" t="str">
        <f t="shared" si="374"/>
        <v/>
      </c>
      <c r="AD276" s="106" t="str">
        <f t="shared" si="375"/>
        <v/>
      </c>
      <c r="AE276" s="106" t="str">
        <f t="shared" si="376"/>
        <v/>
      </c>
      <c r="AF276" s="106" t="str">
        <f t="shared" si="377"/>
        <v/>
      </c>
      <c r="AG276" s="106" t="str">
        <f t="shared" si="378"/>
        <v/>
      </c>
      <c r="AH276" s="106" t="str">
        <f t="shared" si="379"/>
        <v/>
      </c>
      <c r="AI276" s="106" t="str">
        <f t="shared" si="380"/>
        <v/>
      </c>
      <c r="AJ276" s="106" t="str">
        <f t="shared" si="381"/>
        <v/>
      </c>
      <c r="AK276" s="106" t="str">
        <f t="shared" si="382"/>
        <v/>
      </c>
      <c r="AL276" s="106" t="str">
        <f t="shared" si="383"/>
        <v/>
      </c>
      <c r="AM276" s="106" t="str">
        <f t="shared" si="384"/>
        <v/>
      </c>
      <c r="AN276" s="106" t="str">
        <f t="shared" si="385"/>
        <v/>
      </c>
      <c r="AO276" s="106" t="str">
        <f t="shared" si="386"/>
        <v/>
      </c>
      <c r="AP276" s="106" t="str">
        <f t="shared" si="387"/>
        <v/>
      </c>
      <c r="AQ276" s="106" t="str">
        <f t="shared" si="388"/>
        <v/>
      </c>
      <c r="AR276" s="106" t="str">
        <f t="shared" si="389"/>
        <v/>
      </c>
      <c r="AS276" s="106" t="str">
        <f t="shared" si="390"/>
        <v/>
      </c>
      <c r="AT276" s="106" t="str">
        <f t="shared" si="391"/>
        <v/>
      </c>
      <c r="AU276" s="106" t="str">
        <f t="shared" si="392"/>
        <v/>
      </c>
      <c r="AV276" s="106" t="str">
        <f t="shared" si="393"/>
        <v/>
      </c>
      <c r="AW276" s="106" t="str">
        <f t="shared" si="394"/>
        <v/>
      </c>
      <c r="AX276" s="106" t="str">
        <f t="shared" si="395"/>
        <v/>
      </c>
      <c r="AY276" s="106" t="str">
        <f t="shared" si="396"/>
        <v/>
      </c>
      <c r="AZ276" s="106" t="str">
        <f t="shared" si="397"/>
        <v/>
      </c>
      <c r="BA276" s="106" t="str">
        <f t="shared" si="398"/>
        <v/>
      </c>
      <c r="BB276" s="106" t="str">
        <f t="shared" si="399"/>
        <v/>
      </c>
      <c r="BC276" s="106" t="str">
        <f t="shared" si="400"/>
        <v/>
      </c>
      <c r="BD276" s="180" t="str">
        <f>IF(OR(P276="",BA276=""),"",IF(BB276="",MAX($BA$4:$BA$503)-BA276+1-COUNTIF($BA$4:BA276,BA276)/1000,INDEX($BD$4:$BD$503,BC276,1)-COUNTIF($BA$4:BA276,BA276)/1000000))</f>
        <v/>
      </c>
      <c r="BE276" s="181" t="str">
        <f t="shared" si="401"/>
        <v/>
      </c>
      <c r="BF276" s="181" t="str">
        <f>IFERROR(IF(BB276="",BD276-BE276*100,INDEX($BF$4:$BF$503,BC276,1)-COUNTIF($BA$4:BA276,BA276)/1000000),"")</f>
        <v/>
      </c>
      <c r="BG276" s="179" t="str">
        <f t="shared" si="402"/>
        <v/>
      </c>
      <c r="BI276" s="120" t="str">
        <f t="shared" si="408"/>
        <v/>
      </c>
      <c r="BJ276" s="121" t="str">
        <f t="shared" si="409"/>
        <v/>
      </c>
      <c r="BK276" s="122" t="str">
        <f t="shared" si="410"/>
        <v/>
      </c>
      <c r="BL276" s="122" t="str">
        <f t="shared" si="411"/>
        <v/>
      </c>
      <c r="BM276" s="122" t="str">
        <f t="shared" si="412"/>
        <v/>
      </c>
      <c r="BN276" s="122" t="str">
        <f t="shared" si="413"/>
        <v/>
      </c>
      <c r="BO276" s="122" t="str">
        <f t="shared" si="414"/>
        <v/>
      </c>
      <c r="BP276" s="123" t="str">
        <f t="shared" si="415"/>
        <v/>
      </c>
      <c r="BQ276" s="122" t="str">
        <f t="shared" si="416"/>
        <v/>
      </c>
      <c r="BR276" s="123" t="str">
        <f t="shared" si="417"/>
        <v/>
      </c>
      <c r="BS276" s="123" t="str">
        <f t="shared" si="418"/>
        <v/>
      </c>
      <c r="BU276" s="198" t="str">
        <f t="shared" si="403"/>
        <v>xxx</v>
      </c>
      <c r="BV276" s="193"/>
      <c r="BW276" s="193"/>
      <c r="BX276" s="193"/>
      <c r="BY276" s="193"/>
      <c r="BZ276" s="193"/>
      <c r="CA276" s="193"/>
      <c r="CB276" s="193"/>
      <c r="CC276" s="194"/>
      <c r="CD276" s="194"/>
      <c r="CE276" s="193"/>
      <c r="CF276" s="201">
        <f>IFERROR(IF(ISNUMBER(BV276), IF(ISNUMBER(MATCH(BV276,$BV$4:BV275,0)),INDEX($CF$4:CF275, MATCH(BV276,$BV$4:BV275,0),1),IF(AND(BR276="",INDEX($BR$4:$BR$503,BV276,1)=""),
IF(INDEX($BL$4:$BL$503,BV276,1)="",0,IFERROR(IF(INDEX($BR$4:$BR$503,BW276,1)="es",COUNTIF($BV$4:$BV$503,BW276),0),0)+IF(ISNUMBER(BV276),SUMIFS($CH$4:$CH$503,$BV$4:$BV$503,"&lt;&gt;"&amp;BV276,$BW$4:$BW$503,BV276),0)),0)),0),0)</f>
        <v>0</v>
      </c>
      <c r="CG276" s="193"/>
      <c r="CH276" s="193"/>
      <c r="CI276" s="193"/>
      <c r="CJ276" s="193"/>
      <c r="CK276" s="201">
        <f t="shared" si="362"/>
        <v>1</v>
      </c>
      <c r="CL276" s="193"/>
      <c r="CM276" s="193"/>
      <c r="CN276" s="193"/>
      <c r="CO276" s="193"/>
      <c r="CP276" s="193"/>
      <c r="CQ276" s="193"/>
      <c r="CR276" s="193"/>
      <c r="CT276" s="193"/>
      <c r="CU276" s="193"/>
      <c r="CV276" s="193"/>
      <c r="CW276" s="208"/>
      <c r="CX276" s="208"/>
      <c r="CY276" s="208"/>
      <c r="CZ276" s="208"/>
      <c r="DA276" s="193"/>
      <c r="DC276" s="133" t="str">
        <f>IF(MAX($DC$3:DC275)&lt;$I$2,MAX($DC$3:DC275)+1,"")</f>
        <v/>
      </c>
      <c r="DD276" s="131" t="str">
        <f t="shared" si="404"/>
        <v/>
      </c>
      <c r="DE276" s="131" t="str">
        <f t="shared" si="405"/>
        <v/>
      </c>
      <c r="DF276" s="134" t="str">
        <f t="shared" si="406"/>
        <v/>
      </c>
      <c r="DG276" s="132" t="str">
        <f t="shared" si="407"/>
        <v/>
      </c>
      <c r="DL276" s="107" t="str">
        <f>IF(DM276&lt;&gt;"",MAX($DL$3:DL275)+1,"")</f>
        <v/>
      </c>
      <c r="DM276" s="107" t="str">
        <f>IF(OR(INDEX(Photos!$B$3:$B$502,ROW(DM276)-ROW($DM$3),1)="", ISNUMBER(MATCH(INDEX(Photos!$B$3:$B$502,ROW(DM276)-ROW($DM$3),1),$BJ$4:$BJ$503,0))),"",INDEX(Photos!$B$3:$B$502,ROW(DM276)-ROW($DM$3),1) )</f>
        <v/>
      </c>
      <c r="DN276" s="107" t="str">
        <f t="shared" si="360"/>
        <v/>
      </c>
      <c r="DS276" s="112"/>
      <c r="DT276" s="112"/>
      <c r="DU276" s="111"/>
      <c r="DV276" s="111"/>
      <c r="DW276" s="145"/>
      <c r="DX276" s="111"/>
      <c r="DY276" s="111"/>
      <c r="DZ276" s="111"/>
      <c r="EA276" s="111"/>
      <c r="EB276" s="111"/>
    </row>
    <row r="277" spans="2:132" x14ac:dyDescent="0.25">
      <c r="B277" s="117" t="str">
        <f>IF(P277&lt;&gt;"",MAX(B$3:$B276)+1,"")</f>
        <v/>
      </c>
      <c r="C277" s="141" t="str">
        <f>IF(D277&lt;&gt;"",MAX(C$3:$C276)+1,"")</f>
        <v/>
      </c>
      <c r="D277" s="115" t="str">
        <f>IF(LEN(Q277)&gt;1,IF(ISNUMBER(MATCH(Q277&amp;" ─ "&amp;P277, $D$2:D276,0)),"",P277&amp;" ─ "&amp;Q277),"")</f>
        <v/>
      </c>
      <c r="E277" s="117" t="str">
        <f>IF(F277&lt;&gt;"",MAX($E$3:E276)+1,"")</f>
        <v/>
      </c>
      <c r="F277" s="116" t="str">
        <f>IF(LEN(T277)&gt;1,IF(ISNUMBER(MATCH(T277&amp;" ─ "&amp;P277, $F$2:F276,0)),"",P277&amp;" ─ "&amp;T277),"")</f>
        <v/>
      </c>
      <c r="G277" s="93">
        <v>274</v>
      </c>
      <c r="H277" s="118" t="str">
        <f t="shared" si="359"/>
        <v/>
      </c>
      <c r="I277" s="119" t="str">
        <f>IF(ISNUMBER(SEARCH("─",H277,1)),MAX($I$3:I276)+1,"")</f>
        <v/>
      </c>
      <c r="M277" s="192" t="str">
        <f t="shared" si="363"/>
        <v/>
      </c>
      <c r="N277" s="142" t="str">
        <f t="shared" si="364"/>
        <v/>
      </c>
      <c r="O277" s="102" t="str">
        <f>IF(P277="","",MAX($O$3:O276)+1)</f>
        <v/>
      </c>
      <c r="P277" s="103" t="str">
        <f>IF(LEN(INDEX(Dashboard!B$6:B$505,ROW(P277)-ROW(P$3),1))&lt;=1,"",TRIM(INDEX(Dashboard!B$6:B$505,ROW(P277)-ROW(P$3),1)))</f>
        <v/>
      </c>
      <c r="Q277" s="104" t="str">
        <f t="shared" si="365"/>
        <v/>
      </c>
      <c r="R277" s="104" t="str">
        <f>IF(LEN(INDEX(Dashboard!D$6:D$505,ROW(R277)-ROW(R$3),1))&lt;=1,"",INDEX(Dashboard!D$6:D$505,ROW(R277)-ROW(R$3),1))</f>
        <v/>
      </c>
      <c r="S277" s="104" t="str">
        <f>IF(LEN(INDEX(Dashboard!E$6:E$505,ROW(S277)-ROW(S$3),1))&lt;=1,"",INDEX(Dashboard!E$6:E$505,ROW(S277)-ROW(S$3),1))</f>
        <v/>
      </c>
      <c r="T277" s="104" t="str">
        <f t="shared" si="366"/>
        <v/>
      </c>
      <c r="U277" s="104" t="str">
        <f t="shared" si="367"/>
        <v/>
      </c>
      <c r="V277" s="104" t="str">
        <f t="shared" si="368"/>
        <v/>
      </c>
      <c r="W277" s="106" t="str">
        <f t="shared" si="361"/>
        <v/>
      </c>
      <c r="X277" s="106" t="str">
        <f t="shared" si="369"/>
        <v/>
      </c>
      <c r="Y277" s="106" t="str">
        <f t="shared" si="370"/>
        <v/>
      </c>
      <c r="Z277" s="106" t="str">
        <f t="shared" si="371"/>
        <v/>
      </c>
      <c r="AA277" s="106" t="str">
        <f t="shared" si="372"/>
        <v/>
      </c>
      <c r="AB277" s="106" t="str">
        <f t="shared" si="373"/>
        <v/>
      </c>
      <c r="AC277" s="106" t="str">
        <f t="shared" si="374"/>
        <v/>
      </c>
      <c r="AD277" s="106" t="str">
        <f t="shared" si="375"/>
        <v/>
      </c>
      <c r="AE277" s="106" t="str">
        <f t="shared" si="376"/>
        <v/>
      </c>
      <c r="AF277" s="106" t="str">
        <f t="shared" si="377"/>
        <v/>
      </c>
      <c r="AG277" s="106" t="str">
        <f t="shared" si="378"/>
        <v/>
      </c>
      <c r="AH277" s="106" t="str">
        <f t="shared" si="379"/>
        <v/>
      </c>
      <c r="AI277" s="106" t="str">
        <f t="shared" si="380"/>
        <v/>
      </c>
      <c r="AJ277" s="106" t="str">
        <f t="shared" si="381"/>
        <v/>
      </c>
      <c r="AK277" s="106" t="str">
        <f t="shared" si="382"/>
        <v/>
      </c>
      <c r="AL277" s="106" t="str">
        <f t="shared" si="383"/>
        <v/>
      </c>
      <c r="AM277" s="106" t="str">
        <f t="shared" si="384"/>
        <v/>
      </c>
      <c r="AN277" s="106" t="str">
        <f t="shared" si="385"/>
        <v/>
      </c>
      <c r="AO277" s="106" t="str">
        <f t="shared" si="386"/>
        <v/>
      </c>
      <c r="AP277" s="106" t="str">
        <f t="shared" si="387"/>
        <v/>
      </c>
      <c r="AQ277" s="106" t="str">
        <f t="shared" si="388"/>
        <v/>
      </c>
      <c r="AR277" s="106" t="str">
        <f t="shared" si="389"/>
        <v/>
      </c>
      <c r="AS277" s="106" t="str">
        <f t="shared" si="390"/>
        <v/>
      </c>
      <c r="AT277" s="106" t="str">
        <f t="shared" si="391"/>
        <v/>
      </c>
      <c r="AU277" s="106" t="str">
        <f t="shared" si="392"/>
        <v/>
      </c>
      <c r="AV277" s="106" t="str">
        <f t="shared" si="393"/>
        <v/>
      </c>
      <c r="AW277" s="106" t="str">
        <f t="shared" si="394"/>
        <v/>
      </c>
      <c r="AX277" s="106" t="str">
        <f t="shared" si="395"/>
        <v/>
      </c>
      <c r="AY277" s="106" t="str">
        <f t="shared" si="396"/>
        <v/>
      </c>
      <c r="AZ277" s="106" t="str">
        <f t="shared" si="397"/>
        <v/>
      </c>
      <c r="BA277" s="106" t="str">
        <f t="shared" si="398"/>
        <v/>
      </c>
      <c r="BB277" s="106" t="str">
        <f t="shared" si="399"/>
        <v/>
      </c>
      <c r="BC277" s="106" t="str">
        <f t="shared" si="400"/>
        <v/>
      </c>
      <c r="BD277" s="180" t="str">
        <f>IF(OR(P277="",BA277=""),"",IF(BB277="",MAX($BA$4:$BA$503)-BA277+1-COUNTIF($BA$4:BA277,BA277)/1000,INDEX($BD$4:$BD$503,BC277,1)-COUNTIF($BA$4:BA277,BA277)/1000000))</f>
        <v/>
      </c>
      <c r="BE277" s="181" t="str">
        <f t="shared" si="401"/>
        <v/>
      </c>
      <c r="BF277" s="181" t="str">
        <f>IFERROR(IF(BB277="",BD277-BE277*100,INDEX($BF$4:$BF$503,BC277,1)-COUNTIF($BA$4:BA277,BA277)/1000000),"")</f>
        <v/>
      </c>
      <c r="BG277" s="179" t="str">
        <f t="shared" si="402"/>
        <v/>
      </c>
      <c r="BI277" s="120" t="str">
        <f t="shared" si="408"/>
        <v/>
      </c>
      <c r="BJ277" s="121" t="str">
        <f t="shared" si="409"/>
        <v/>
      </c>
      <c r="BK277" s="122" t="str">
        <f t="shared" si="410"/>
        <v/>
      </c>
      <c r="BL277" s="122" t="str">
        <f t="shared" si="411"/>
        <v/>
      </c>
      <c r="BM277" s="122" t="str">
        <f t="shared" si="412"/>
        <v/>
      </c>
      <c r="BN277" s="122" t="str">
        <f t="shared" si="413"/>
        <v/>
      </c>
      <c r="BO277" s="122" t="str">
        <f t="shared" si="414"/>
        <v/>
      </c>
      <c r="BP277" s="123" t="str">
        <f t="shared" si="415"/>
        <v/>
      </c>
      <c r="BQ277" s="122" t="str">
        <f t="shared" si="416"/>
        <v/>
      </c>
      <c r="BR277" s="123" t="str">
        <f t="shared" si="417"/>
        <v/>
      </c>
      <c r="BS277" s="123" t="str">
        <f t="shared" si="418"/>
        <v/>
      </c>
      <c r="BU277" s="198" t="str">
        <f t="shared" si="403"/>
        <v>xxx</v>
      </c>
      <c r="BV277" s="193"/>
      <c r="BW277" s="193"/>
      <c r="BX277" s="193"/>
      <c r="BY277" s="193"/>
      <c r="BZ277" s="193"/>
      <c r="CA277" s="193"/>
      <c r="CB277" s="193"/>
      <c r="CC277" s="194"/>
      <c r="CD277" s="194"/>
      <c r="CE277" s="193"/>
      <c r="CF277" s="201">
        <f>IFERROR(IF(ISNUMBER(BV277), IF(ISNUMBER(MATCH(BV277,$BV$4:BV276,0)),INDEX($CF$4:CF276, MATCH(BV277,$BV$4:BV276,0),1),IF(AND(BR277="",INDEX($BR$4:$BR$503,BV277,1)=""),
IF(INDEX($BL$4:$BL$503,BV277,1)="",0,IFERROR(IF(INDEX($BR$4:$BR$503,BW277,1)="es",COUNTIF($BV$4:$BV$503,BW277),0),0)+IF(ISNUMBER(BV277),SUMIFS($CH$4:$CH$503,$BV$4:$BV$503,"&lt;&gt;"&amp;BV277,$BW$4:$BW$503,BV277),0)),0)),0),0)</f>
        <v>0</v>
      </c>
      <c r="CG277" s="193"/>
      <c r="CH277" s="193"/>
      <c r="CI277" s="193"/>
      <c r="CJ277" s="193"/>
      <c r="CK277" s="201">
        <f t="shared" si="362"/>
        <v>1</v>
      </c>
      <c r="CL277" s="193"/>
      <c r="CM277" s="193"/>
      <c r="CN277" s="193"/>
      <c r="CO277" s="193"/>
      <c r="CP277" s="193"/>
      <c r="CQ277" s="193"/>
      <c r="CR277" s="193"/>
      <c r="CT277" s="193"/>
      <c r="CU277" s="193"/>
      <c r="CV277" s="193"/>
      <c r="CW277" s="208"/>
      <c r="CX277" s="208"/>
      <c r="CY277" s="208"/>
      <c r="CZ277" s="208"/>
      <c r="DA277" s="193"/>
      <c r="DC277" s="133" t="str">
        <f>IF(MAX($DC$3:DC276)&lt;$I$2,MAX($DC$3:DC276)+1,"")</f>
        <v/>
      </c>
      <c r="DD277" s="131" t="str">
        <f t="shared" si="404"/>
        <v/>
      </c>
      <c r="DE277" s="131" t="str">
        <f t="shared" si="405"/>
        <v/>
      </c>
      <c r="DF277" s="134" t="str">
        <f t="shared" si="406"/>
        <v/>
      </c>
      <c r="DG277" s="132" t="str">
        <f t="shared" si="407"/>
        <v/>
      </c>
      <c r="DL277" s="107" t="str">
        <f>IF(DM277&lt;&gt;"",MAX($DL$3:DL276)+1,"")</f>
        <v/>
      </c>
      <c r="DM277" s="107" t="str">
        <f>IF(OR(INDEX(Photos!$B$3:$B$502,ROW(DM277)-ROW($DM$3),1)="", ISNUMBER(MATCH(INDEX(Photos!$B$3:$B$502,ROW(DM277)-ROW($DM$3),1),$BJ$4:$BJ$503,0))),"",INDEX(Photos!$B$3:$B$502,ROW(DM277)-ROW($DM$3),1) )</f>
        <v/>
      </c>
      <c r="DN277" s="107" t="str">
        <f t="shared" si="360"/>
        <v/>
      </c>
      <c r="DS277" s="112"/>
      <c r="DT277" s="112"/>
      <c r="DU277" s="111"/>
      <c r="DV277" s="111"/>
      <c r="DW277" s="145"/>
      <c r="DX277" s="111"/>
      <c r="DY277" s="111"/>
      <c r="DZ277" s="111"/>
      <c r="EA277" s="111"/>
      <c r="EB277" s="111"/>
    </row>
    <row r="278" spans="2:132" x14ac:dyDescent="0.25">
      <c r="B278" s="117" t="str">
        <f>IF(P278&lt;&gt;"",MAX(B$3:$B277)+1,"")</f>
        <v/>
      </c>
      <c r="C278" s="141" t="str">
        <f>IF(D278&lt;&gt;"",MAX(C$3:$C277)+1,"")</f>
        <v/>
      </c>
      <c r="D278" s="115" t="str">
        <f>IF(LEN(Q278)&gt;1,IF(ISNUMBER(MATCH(Q278&amp;" ─ "&amp;P278, $D$2:D277,0)),"",P278&amp;" ─ "&amp;Q278),"")</f>
        <v/>
      </c>
      <c r="E278" s="117" t="str">
        <f>IF(F278&lt;&gt;"",MAX($E$3:E277)+1,"")</f>
        <v/>
      </c>
      <c r="F278" s="116" t="str">
        <f>IF(LEN(T278)&gt;1,IF(ISNUMBER(MATCH(T278&amp;" ─ "&amp;P278, $F$2:F277,0)),"",P278&amp;" ─ "&amp;T278),"")</f>
        <v/>
      </c>
      <c r="G278" s="93">
        <v>275</v>
      </c>
      <c r="H278" s="118" t="str">
        <f t="shared" si="359"/>
        <v/>
      </c>
      <c r="I278" s="119" t="str">
        <f>IF(ISNUMBER(SEARCH("─",H278,1)),MAX($I$3:I277)+1,"")</f>
        <v/>
      </c>
      <c r="M278" s="192" t="str">
        <f t="shared" si="363"/>
        <v/>
      </c>
      <c r="N278" s="142" t="str">
        <f t="shared" si="364"/>
        <v/>
      </c>
      <c r="O278" s="102" t="str">
        <f>IF(P278="","",MAX($O$3:O277)+1)</f>
        <v/>
      </c>
      <c r="P278" s="103" t="str">
        <f>IF(LEN(INDEX(Dashboard!B$6:B$505,ROW(P278)-ROW(P$3),1))&lt;=1,"",TRIM(INDEX(Dashboard!B$6:B$505,ROW(P278)-ROW(P$3),1)))</f>
        <v/>
      </c>
      <c r="Q278" s="104" t="str">
        <f t="shared" si="365"/>
        <v/>
      </c>
      <c r="R278" s="104" t="str">
        <f>IF(LEN(INDEX(Dashboard!D$6:D$505,ROW(R278)-ROW(R$3),1))&lt;=1,"",INDEX(Dashboard!D$6:D$505,ROW(R278)-ROW(R$3),1))</f>
        <v/>
      </c>
      <c r="S278" s="104" t="str">
        <f>IF(LEN(INDEX(Dashboard!E$6:E$505,ROW(S278)-ROW(S$3),1))&lt;=1,"",INDEX(Dashboard!E$6:E$505,ROW(S278)-ROW(S$3),1))</f>
        <v/>
      </c>
      <c r="T278" s="104" t="str">
        <f t="shared" si="366"/>
        <v/>
      </c>
      <c r="U278" s="104" t="str">
        <f t="shared" si="367"/>
        <v/>
      </c>
      <c r="V278" s="104" t="str">
        <f t="shared" si="368"/>
        <v/>
      </c>
      <c r="W278" s="106" t="str">
        <f t="shared" si="361"/>
        <v/>
      </c>
      <c r="X278" s="106" t="str">
        <f t="shared" si="369"/>
        <v/>
      </c>
      <c r="Y278" s="106" t="str">
        <f t="shared" si="370"/>
        <v/>
      </c>
      <c r="Z278" s="106" t="str">
        <f t="shared" si="371"/>
        <v/>
      </c>
      <c r="AA278" s="106" t="str">
        <f t="shared" si="372"/>
        <v/>
      </c>
      <c r="AB278" s="106" t="str">
        <f t="shared" si="373"/>
        <v/>
      </c>
      <c r="AC278" s="106" t="str">
        <f t="shared" si="374"/>
        <v/>
      </c>
      <c r="AD278" s="106" t="str">
        <f t="shared" si="375"/>
        <v/>
      </c>
      <c r="AE278" s="106" t="str">
        <f t="shared" si="376"/>
        <v/>
      </c>
      <c r="AF278" s="106" t="str">
        <f t="shared" si="377"/>
        <v/>
      </c>
      <c r="AG278" s="106" t="str">
        <f t="shared" si="378"/>
        <v/>
      </c>
      <c r="AH278" s="106" t="str">
        <f t="shared" si="379"/>
        <v/>
      </c>
      <c r="AI278" s="106" t="str">
        <f t="shared" si="380"/>
        <v/>
      </c>
      <c r="AJ278" s="106" t="str">
        <f t="shared" si="381"/>
        <v/>
      </c>
      <c r="AK278" s="106" t="str">
        <f t="shared" si="382"/>
        <v/>
      </c>
      <c r="AL278" s="106" t="str">
        <f t="shared" si="383"/>
        <v/>
      </c>
      <c r="AM278" s="106" t="str">
        <f t="shared" si="384"/>
        <v/>
      </c>
      <c r="AN278" s="106" t="str">
        <f t="shared" si="385"/>
        <v/>
      </c>
      <c r="AO278" s="106" t="str">
        <f t="shared" si="386"/>
        <v/>
      </c>
      <c r="AP278" s="106" t="str">
        <f t="shared" si="387"/>
        <v/>
      </c>
      <c r="AQ278" s="106" t="str">
        <f t="shared" si="388"/>
        <v/>
      </c>
      <c r="AR278" s="106" t="str">
        <f t="shared" si="389"/>
        <v/>
      </c>
      <c r="AS278" s="106" t="str">
        <f t="shared" si="390"/>
        <v/>
      </c>
      <c r="AT278" s="106" t="str">
        <f t="shared" si="391"/>
        <v/>
      </c>
      <c r="AU278" s="106" t="str">
        <f t="shared" si="392"/>
        <v/>
      </c>
      <c r="AV278" s="106" t="str">
        <f t="shared" si="393"/>
        <v/>
      </c>
      <c r="AW278" s="106" t="str">
        <f t="shared" si="394"/>
        <v/>
      </c>
      <c r="AX278" s="106" t="str">
        <f t="shared" si="395"/>
        <v/>
      </c>
      <c r="AY278" s="106" t="str">
        <f t="shared" si="396"/>
        <v/>
      </c>
      <c r="AZ278" s="106" t="str">
        <f t="shared" si="397"/>
        <v/>
      </c>
      <c r="BA278" s="106" t="str">
        <f t="shared" si="398"/>
        <v/>
      </c>
      <c r="BB278" s="106" t="str">
        <f t="shared" si="399"/>
        <v/>
      </c>
      <c r="BC278" s="106" t="str">
        <f t="shared" si="400"/>
        <v/>
      </c>
      <c r="BD278" s="180" t="str">
        <f>IF(OR(P278="",BA278=""),"",IF(BB278="",MAX($BA$4:$BA$503)-BA278+1-COUNTIF($BA$4:BA278,BA278)/1000,INDEX($BD$4:$BD$503,BC278,1)-COUNTIF($BA$4:BA278,BA278)/1000000))</f>
        <v/>
      </c>
      <c r="BE278" s="181" t="str">
        <f t="shared" si="401"/>
        <v/>
      </c>
      <c r="BF278" s="181" t="str">
        <f>IFERROR(IF(BB278="",BD278-BE278*100,INDEX($BF$4:$BF$503,BC278,1)-COUNTIF($BA$4:BA278,BA278)/1000000),"")</f>
        <v/>
      </c>
      <c r="BG278" s="179" t="str">
        <f t="shared" si="402"/>
        <v/>
      </c>
      <c r="BI278" s="120" t="str">
        <f t="shared" si="408"/>
        <v/>
      </c>
      <c r="BJ278" s="121" t="str">
        <f t="shared" si="409"/>
        <v/>
      </c>
      <c r="BK278" s="122" t="str">
        <f t="shared" si="410"/>
        <v/>
      </c>
      <c r="BL278" s="122" t="str">
        <f t="shared" si="411"/>
        <v/>
      </c>
      <c r="BM278" s="122" t="str">
        <f t="shared" si="412"/>
        <v/>
      </c>
      <c r="BN278" s="122" t="str">
        <f t="shared" si="413"/>
        <v/>
      </c>
      <c r="BO278" s="122" t="str">
        <f t="shared" si="414"/>
        <v/>
      </c>
      <c r="BP278" s="123" t="str">
        <f t="shared" si="415"/>
        <v/>
      </c>
      <c r="BQ278" s="122" t="str">
        <f t="shared" si="416"/>
        <v/>
      </c>
      <c r="BR278" s="123" t="str">
        <f t="shared" si="417"/>
        <v/>
      </c>
      <c r="BS278" s="123" t="str">
        <f t="shared" si="418"/>
        <v/>
      </c>
      <c r="BU278" s="198" t="str">
        <f t="shared" si="403"/>
        <v>xxx</v>
      </c>
      <c r="BV278" s="193"/>
      <c r="BW278" s="193"/>
      <c r="BX278" s="193"/>
      <c r="BY278" s="193"/>
      <c r="BZ278" s="193"/>
      <c r="CA278" s="193"/>
      <c r="CB278" s="193"/>
      <c r="CC278" s="194"/>
      <c r="CD278" s="194"/>
      <c r="CE278" s="193"/>
      <c r="CF278" s="201">
        <f>IFERROR(IF(ISNUMBER(BV278), IF(ISNUMBER(MATCH(BV278,$BV$4:BV277,0)),INDEX($CF$4:CF277, MATCH(BV278,$BV$4:BV277,0),1),IF(AND(BR278="",INDEX($BR$4:$BR$503,BV278,1)=""),
IF(INDEX($BL$4:$BL$503,BV278,1)="",0,IFERROR(IF(INDEX($BR$4:$BR$503,BW278,1)="es",COUNTIF($BV$4:$BV$503,BW278),0),0)+IF(ISNUMBER(BV278),SUMIFS($CH$4:$CH$503,$BV$4:$BV$503,"&lt;&gt;"&amp;BV278,$BW$4:$BW$503,BV278),0)),0)),0),0)</f>
        <v>0</v>
      </c>
      <c r="CG278" s="193"/>
      <c r="CH278" s="193"/>
      <c r="CI278" s="193"/>
      <c r="CJ278" s="193"/>
      <c r="CK278" s="201">
        <f t="shared" si="362"/>
        <v>1</v>
      </c>
      <c r="CL278" s="193"/>
      <c r="CM278" s="193"/>
      <c r="CN278" s="193"/>
      <c r="CO278" s="193"/>
      <c r="CP278" s="193"/>
      <c r="CQ278" s="193"/>
      <c r="CR278" s="193"/>
      <c r="CT278" s="193"/>
      <c r="CU278" s="193"/>
      <c r="CV278" s="193"/>
      <c r="CW278" s="208"/>
      <c r="CX278" s="208"/>
      <c r="CY278" s="208"/>
      <c r="CZ278" s="208"/>
      <c r="DA278" s="193"/>
      <c r="DC278" s="133" t="str">
        <f>IF(MAX($DC$3:DC277)&lt;$I$2,MAX($DC$3:DC277)+1,"")</f>
        <v/>
      </c>
      <c r="DD278" s="131" t="str">
        <f t="shared" si="404"/>
        <v/>
      </c>
      <c r="DE278" s="131" t="str">
        <f t="shared" si="405"/>
        <v/>
      </c>
      <c r="DF278" s="134" t="str">
        <f t="shared" si="406"/>
        <v/>
      </c>
      <c r="DG278" s="132" t="str">
        <f t="shared" si="407"/>
        <v/>
      </c>
      <c r="DL278" s="107" t="str">
        <f>IF(DM278&lt;&gt;"",MAX($DL$3:DL277)+1,"")</f>
        <v/>
      </c>
      <c r="DM278" s="107" t="str">
        <f>IF(OR(INDEX(Photos!$B$3:$B$502,ROW(DM278)-ROW($DM$3),1)="", ISNUMBER(MATCH(INDEX(Photos!$B$3:$B$502,ROW(DM278)-ROW($DM$3),1),$BJ$4:$BJ$503,0))),"",INDEX(Photos!$B$3:$B$502,ROW(DM278)-ROW($DM$3),1) )</f>
        <v/>
      </c>
      <c r="DN278" s="107" t="str">
        <f t="shared" si="360"/>
        <v/>
      </c>
      <c r="DS278" s="112"/>
      <c r="DT278" s="112"/>
      <c r="DU278" s="111"/>
      <c r="DV278" s="111"/>
      <c r="DW278" s="145"/>
      <c r="DX278" s="111"/>
      <c r="DY278" s="111"/>
      <c r="DZ278" s="111"/>
      <c r="EA278" s="111"/>
      <c r="EB278" s="111"/>
    </row>
    <row r="279" spans="2:132" x14ac:dyDescent="0.25">
      <c r="B279" s="117" t="str">
        <f>IF(P279&lt;&gt;"",MAX(B$3:$B278)+1,"")</f>
        <v/>
      </c>
      <c r="C279" s="141" t="str">
        <f>IF(D279&lt;&gt;"",MAX(C$3:$C278)+1,"")</f>
        <v/>
      </c>
      <c r="D279" s="115" t="str">
        <f>IF(LEN(Q279)&gt;1,IF(ISNUMBER(MATCH(Q279&amp;" ─ "&amp;P279, $D$2:D278,0)),"",P279&amp;" ─ "&amp;Q279),"")</f>
        <v/>
      </c>
      <c r="E279" s="117" t="str">
        <f>IF(F279&lt;&gt;"",MAX($E$3:E278)+1,"")</f>
        <v/>
      </c>
      <c r="F279" s="116" t="str">
        <f>IF(LEN(T279)&gt;1,IF(ISNUMBER(MATCH(T279&amp;" ─ "&amp;P279, $F$2:F278,0)),"",P279&amp;" ─ "&amp;T279),"")</f>
        <v/>
      </c>
      <c r="G279" s="93">
        <v>276</v>
      </c>
      <c r="H279" s="118" t="str">
        <f t="shared" si="359"/>
        <v/>
      </c>
      <c r="I279" s="119" t="str">
        <f>IF(ISNUMBER(SEARCH("─",H279,1)),MAX($I$3:I278)+1,"")</f>
        <v/>
      </c>
      <c r="M279" s="192" t="str">
        <f t="shared" si="363"/>
        <v/>
      </c>
      <c r="N279" s="142" t="str">
        <f t="shared" si="364"/>
        <v/>
      </c>
      <c r="O279" s="102" t="str">
        <f>IF(P279="","",MAX($O$3:O278)+1)</f>
        <v/>
      </c>
      <c r="P279" s="103" t="str">
        <f>IF(LEN(INDEX(Dashboard!B$6:B$505,ROW(P279)-ROW(P$3),1))&lt;=1,"",TRIM(INDEX(Dashboard!B$6:B$505,ROW(P279)-ROW(P$3),1)))</f>
        <v/>
      </c>
      <c r="Q279" s="104" t="str">
        <f t="shared" si="365"/>
        <v/>
      </c>
      <c r="R279" s="104" t="str">
        <f>IF(LEN(INDEX(Dashboard!D$6:D$505,ROW(R279)-ROW(R$3),1))&lt;=1,"",INDEX(Dashboard!D$6:D$505,ROW(R279)-ROW(R$3),1))</f>
        <v/>
      </c>
      <c r="S279" s="104" t="str">
        <f>IF(LEN(INDEX(Dashboard!E$6:E$505,ROW(S279)-ROW(S$3),1))&lt;=1,"",INDEX(Dashboard!E$6:E$505,ROW(S279)-ROW(S$3),1))</f>
        <v/>
      </c>
      <c r="T279" s="104" t="str">
        <f t="shared" si="366"/>
        <v/>
      </c>
      <c r="U279" s="104" t="str">
        <f t="shared" si="367"/>
        <v/>
      </c>
      <c r="V279" s="104" t="str">
        <f t="shared" si="368"/>
        <v/>
      </c>
      <c r="W279" s="106" t="str">
        <f t="shared" si="361"/>
        <v/>
      </c>
      <c r="X279" s="106" t="str">
        <f t="shared" si="369"/>
        <v/>
      </c>
      <c r="Y279" s="106" t="str">
        <f t="shared" si="370"/>
        <v/>
      </c>
      <c r="Z279" s="106" t="str">
        <f t="shared" si="371"/>
        <v/>
      </c>
      <c r="AA279" s="106" t="str">
        <f t="shared" si="372"/>
        <v/>
      </c>
      <c r="AB279" s="106" t="str">
        <f t="shared" si="373"/>
        <v/>
      </c>
      <c r="AC279" s="106" t="str">
        <f t="shared" si="374"/>
        <v/>
      </c>
      <c r="AD279" s="106" t="str">
        <f t="shared" si="375"/>
        <v/>
      </c>
      <c r="AE279" s="106" t="str">
        <f t="shared" si="376"/>
        <v/>
      </c>
      <c r="AF279" s="106" t="str">
        <f t="shared" si="377"/>
        <v/>
      </c>
      <c r="AG279" s="106" t="str">
        <f t="shared" si="378"/>
        <v/>
      </c>
      <c r="AH279" s="106" t="str">
        <f t="shared" si="379"/>
        <v/>
      </c>
      <c r="AI279" s="106" t="str">
        <f t="shared" si="380"/>
        <v/>
      </c>
      <c r="AJ279" s="106" t="str">
        <f t="shared" si="381"/>
        <v/>
      </c>
      <c r="AK279" s="106" t="str">
        <f t="shared" si="382"/>
        <v/>
      </c>
      <c r="AL279" s="106" t="str">
        <f t="shared" si="383"/>
        <v/>
      </c>
      <c r="AM279" s="106" t="str">
        <f t="shared" si="384"/>
        <v/>
      </c>
      <c r="AN279" s="106" t="str">
        <f t="shared" si="385"/>
        <v/>
      </c>
      <c r="AO279" s="106" t="str">
        <f t="shared" si="386"/>
        <v/>
      </c>
      <c r="AP279" s="106" t="str">
        <f t="shared" si="387"/>
        <v/>
      </c>
      <c r="AQ279" s="106" t="str">
        <f t="shared" si="388"/>
        <v/>
      </c>
      <c r="AR279" s="106" t="str">
        <f t="shared" si="389"/>
        <v/>
      </c>
      <c r="AS279" s="106" t="str">
        <f t="shared" si="390"/>
        <v/>
      </c>
      <c r="AT279" s="106" t="str">
        <f t="shared" si="391"/>
        <v/>
      </c>
      <c r="AU279" s="106" t="str">
        <f t="shared" si="392"/>
        <v/>
      </c>
      <c r="AV279" s="106" t="str">
        <f t="shared" si="393"/>
        <v/>
      </c>
      <c r="AW279" s="106" t="str">
        <f t="shared" si="394"/>
        <v/>
      </c>
      <c r="AX279" s="106" t="str">
        <f t="shared" si="395"/>
        <v/>
      </c>
      <c r="AY279" s="106" t="str">
        <f t="shared" si="396"/>
        <v/>
      </c>
      <c r="AZ279" s="106" t="str">
        <f t="shared" si="397"/>
        <v/>
      </c>
      <c r="BA279" s="106" t="str">
        <f t="shared" si="398"/>
        <v/>
      </c>
      <c r="BB279" s="106" t="str">
        <f t="shared" si="399"/>
        <v/>
      </c>
      <c r="BC279" s="106" t="str">
        <f t="shared" si="400"/>
        <v/>
      </c>
      <c r="BD279" s="180" t="str">
        <f>IF(OR(P279="",BA279=""),"",IF(BB279="",MAX($BA$4:$BA$503)-BA279+1-COUNTIF($BA$4:BA279,BA279)/1000,INDEX($BD$4:$BD$503,BC279,1)-COUNTIF($BA$4:BA279,BA279)/1000000))</f>
        <v/>
      </c>
      <c r="BE279" s="181" t="str">
        <f t="shared" si="401"/>
        <v/>
      </c>
      <c r="BF279" s="181" t="str">
        <f>IFERROR(IF(BB279="",BD279-BE279*100,INDEX($BF$4:$BF$503,BC279,1)-COUNTIF($BA$4:BA279,BA279)/1000000),"")</f>
        <v/>
      </c>
      <c r="BG279" s="179" t="str">
        <f t="shared" si="402"/>
        <v/>
      </c>
      <c r="BI279" s="120" t="str">
        <f t="shared" si="408"/>
        <v/>
      </c>
      <c r="BJ279" s="121" t="str">
        <f t="shared" si="409"/>
        <v/>
      </c>
      <c r="BK279" s="122" t="str">
        <f t="shared" si="410"/>
        <v/>
      </c>
      <c r="BL279" s="122" t="str">
        <f t="shared" si="411"/>
        <v/>
      </c>
      <c r="BM279" s="122" t="str">
        <f t="shared" si="412"/>
        <v/>
      </c>
      <c r="BN279" s="122" t="str">
        <f t="shared" si="413"/>
        <v/>
      </c>
      <c r="BO279" s="122" t="str">
        <f t="shared" si="414"/>
        <v/>
      </c>
      <c r="BP279" s="123" t="str">
        <f t="shared" si="415"/>
        <v/>
      </c>
      <c r="BQ279" s="122" t="str">
        <f t="shared" si="416"/>
        <v/>
      </c>
      <c r="BR279" s="123" t="str">
        <f t="shared" si="417"/>
        <v/>
      </c>
      <c r="BS279" s="123" t="str">
        <f t="shared" si="418"/>
        <v/>
      </c>
      <c r="BU279" s="198" t="str">
        <f t="shared" si="403"/>
        <v>xxx</v>
      </c>
      <c r="BV279" s="193"/>
      <c r="BW279" s="193"/>
      <c r="BX279" s="193"/>
      <c r="BY279" s="193"/>
      <c r="BZ279" s="193"/>
      <c r="CA279" s="193"/>
      <c r="CB279" s="193"/>
      <c r="CC279" s="194"/>
      <c r="CD279" s="194"/>
      <c r="CE279" s="193"/>
      <c r="CF279" s="201">
        <f>IFERROR(IF(ISNUMBER(BV279), IF(ISNUMBER(MATCH(BV279,$BV$4:BV278,0)),INDEX($CF$4:CF278, MATCH(BV279,$BV$4:BV278,0),1),IF(AND(BR279="",INDEX($BR$4:$BR$503,BV279,1)=""),
IF(INDEX($BL$4:$BL$503,BV279,1)="",0,IFERROR(IF(INDEX($BR$4:$BR$503,BW279,1)="es",COUNTIF($BV$4:$BV$503,BW279),0),0)+IF(ISNUMBER(BV279),SUMIFS($CH$4:$CH$503,$BV$4:$BV$503,"&lt;&gt;"&amp;BV279,$BW$4:$BW$503,BV279),0)),0)),0),0)</f>
        <v>0</v>
      </c>
      <c r="CG279" s="193"/>
      <c r="CH279" s="193"/>
      <c r="CI279" s="193"/>
      <c r="CJ279" s="193"/>
      <c r="CK279" s="201">
        <f t="shared" si="362"/>
        <v>1</v>
      </c>
      <c r="CL279" s="193"/>
      <c r="CM279" s="193"/>
      <c r="CN279" s="193"/>
      <c r="CO279" s="193"/>
      <c r="CP279" s="193"/>
      <c r="CQ279" s="193"/>
      <c r="CR279" s="193"/>
      <c r="CT279" s="193"/>
      <c r="CU279" s="193"/>
      <c r="CV279" s="193"/>
      <c r="CW279" s="208"/>
      <c r="CX279" s="208"/>
      <c r="CY279" s="208"/>
      <c r="CZ279" s="208"/>
      <c r="DA279" s="193"/>
      <c r="DC279" s="133" t="str">
        <f>IF(MAX($DC$3:DC278)&lt;$I$2,MAX($DC$3:DC278)+1,"")</f>
        <v/>
      </c>
      <c r="DD279" s="131" t="str">
        <f t="shared" si="404"/>
        <v/>
      </c>
      <c r="DE279" s="131" t="str">
        <f t="shared" si="405"/>
        <v/>
      </c>
      <c r="DF279" s="134" t="str">
        <f t="shared" si="406"/>
        <v/>
      </c>
      <c r="DG279" s="132" t="str">
        <f t="shared" si="407"/>
        <v/>
      </c>
      <c r="DL279" s="107" t="str">
        <f>IF(DM279&lt;&gt;"",MAX($DL$3:DL278)+1,"")</f>
        <v/>
      </c>
      <c r="DM279" s="107" t="str">
        <f>IF(OR(INDEX(Photos!$B$3:$B$502,ROW(DM279)-ROW($DM$3),1)="", ISNUMBER(MATCH(INDEX(Photos!$B$3:$B$502,ROW(DM279)-ROW($DM$3),1),$BJ$4:$BJ$503,0))),"",INDEX(Photos!$B$3:$B$502,ROW(DM279)-ROW($DM$3),1) )</f>
        <v/>
      </c>
      <c r="DN279" s="107" t="str">
        <f t="shared" si="360"/>
        <v/>
      </c>
      <c r="DS279" s="112"/>
      <c r="DT279" s="112"/>
      <c r="DU279" s="111"/>
      <c r="DV279" s="111"/>
      <c r="DW279" s="145"/>
      <c r="DX279" s="111"/>
      <c r="DY279" s="111"/>
      <c r="DZ279" s="111"/>
      <c r="EA279" s="111"/>
      <c r="EB279" s="111"/>
    </row>
    <row r="280" spans="2:132" x14ac:dyDescent="0.25">
      <c r="B280" s="117" t="str">
        <f>IF(P280&lt;&gt;"",MAX(B$3:$B279)+1,"")</f>
        <v/>
      </c>
      <c r="C280" s="141" t="str">
        <f>IF(D280&lt;&gt;"",MAX(C$3:$C279)+1,"")</f>
        <v/>
      </c>
      <c r="D280" s="115" t="str">
        <f>IF(LEN(Q280)&gt;1,IF(ISNUMBER(MATCH(Q280&amp;" ─ "&amp;P280, $D$2:D279,0)),"",P280&amp;" ─ "&amp;Q280),"")</f>
        <v/>
      </c>
      <c r="E280" s="117" t="str">
        <f>IF(F280&lt;&gt;"",MAX($E$3:E279)+1,"")</f>
        <v/>
      </c>
      <c r="F280" s="116" t="str">
        <f>IF(LEN(T280)&gt;1,IF(ISNUMBER(MATCH(T280&amp;" ─ "&amp;P280, $F$2:F279,0)),"",P280&amp;" ─ "&amp;T280),"")</f>
        <v/>
      </c>
      <c r="G280" s="93">
        <v>277</v>
      </c>
      <c r="H280" s="118" t="str">
        <f t="shared" si="359"/>
        <v/>
      </c>
      <c r="I280" s="119" t="str">
        <f>IF(ISNUMBER(SEARCH("─",H280,1)),MAX($I$3:I279)+1,"")</f>
        <v/>
      </c>
      <c r="M280" s="192" t="str">
        <f t="shared" si="363"/>
        <v/>
      </c>
      <c r="N280" s="142" t="str">
        <f t="shared" si="364"/>
        <v/>
      </c>
      <c r="O280" s="102" t="str">
        <f>IF(P280="","",MAX($O$3:O279)+1)</f>
        <v/>
      </c>
      <c r="P280" s="103" t="str">
        <f>IF(LEN(INDEX(Dashboard!B$6:B$505,ROW(P280)-ROW(P$3),1))&lt;=1,"",TRIM(INDEX(Dashboard!B$6:B$505,ROW(P280)-ROW(P$3),1)))</f>
        <v/>
      </c>
      <c r="Q280" s="104" t="str">
        <f t="shared" si="365"/>
        <v/>
      </c>
      <c r="R280" s="104" t="str">
        <f>IF(LEN(INDEX(Dashboard!D$6:D$505,ROW(R280)-ROW(R$3),1))&lt;=1,"",INDEX(Dashboard!D$6:D$505,ROW(R280)-ROW(R$3),1))</f>
        <v/>
      </c>
      <c r="S280" s="104" t="str">
        <f>IF(LEN(INDEX(Dashboard!E$6:E$505,ROW(S280)-ROW(S$3),1))&lt;=1,"",INDEX(Dashboard!E$6:E$505,ROW(S280)-ROW(S$3),1))</f>
        <v/>
      </c>
      <c r="T280" s="104" t="str">
        <f t="shared" si="366"/>
        <v/>
      </c>
      <c r="U280" s="104" t="str">
        <f t="shared" si="367"/>
        <v/>
      </c>
      <c r="V280" s="104" t="str">
        <f t="shared" si="368"/>
        <v/>
      </c>
      <c r="W280" s="106" t="str">
        <f t="shared" si="361"/>
        <v/>
      </c>
      <c r="X280" s="106" t="str">
        <f t="shared" si="369"/>
        <v/>
      </c>
      <c r="Y280" s="106" t="str">
        <f t="shared" si="370"/>
        <v/>
      </c>
      <c r="Z280" s="106" t="str">
        <f t="shared" si="371"/>
        <v/>
      </c>
      <c r="AA280" s="106" t="str">
        <f t="shared" si="372"/>
        <v/>
      </c>
      <c r="AB280" s="106" t="str">
        <f t="shared" si="373"/>
        <v/>
      </c>
      <c r="AC280" s="106" t="str">
        <f t="shared" si="374"/>
        <v/>
      </c>
      <c r="AD280" s="106" t="str">
        <f t="shared" si="375"/>
        <v/>
      </c>
      <c r="AE280" s="106" t="str">
        <f t="shared" si="376"/>
        <v/>
      </c>
      <c r="AF280" s="106" t="str">
        <f t="shared" si="377"/>
        <v/>
      </c>
      <c r="AG280" s="106" t="str">
        <f t="shared" si="378"/>
        <v/>
      </c>
      <c r="AH280" s="106" t="str">
        <f t="shared" si="379"/>
        <v/>
      </c>
      <c r="AI280" s="106" t="str">
        <f t="shared" si="380"/>
        <v/>
      </c>
      <c r="AJ280" s="106" t="str">
        <f t="shared" si="381"/>
        <v/>
      </c>
      <c r="AK280" s="106" t="str">
        <f t="shared" si="382"/>
        <v/>
      </c>
      <c r="AL280" s="106" t="str">
        <f t="shared" si="383"/>
        <v/>
      </c>
      <c r="AM280" s="106" t="str">
        <f t="shared" si="384"/>
        <v/>
      </c>
      <c r="AN280" s="106" t="str">
        <f t="shared" si="385"/>
        <v/>
      </c>
      <c r="AO280" s="106" t="str">
        <f t="shared" si="386"/>
        <v/>
      </c>
      <c r="AP280" s="106" t="str">
        <f t="shared" si="387"/>
        <v/>
      </c>
      <c r="AQ280" s="106" t="str">
        <f t="shared" si="388"/>
        <v/>
      </c>
      <c r="AR280" s="106" t="str">
        <f t="shared" si="389"/>
        <v/>
      </c>
      <c r="AS280" s="106" t="str">
        <f t="shared" si="390"/>
        <v/>
      </c>
      <c r="AT280" s="106" t="str">
        <f t="shared" si="391"/>
        <v/>
      </c>
      <c r="AU280" s="106" t="str">
        <f t="shared" si="392"/>
        <v/>
      </c>
      <c r="AV280" s="106" t="str">
        <f t="shared" si="393"/>
        <v/>
      </c>
      <c r="AW280" s="106" t="str">
        <f t="shared" si="394"/>
        <v/>
      </c>
      <c r="AX280" s="106" t="str">
        <f t="shared" si="395"/>
        <v/>
      </c>
      <c r="AY280" s="106" t="str">
        <f t="shared" si="396"/>
        <v/>
      </c>
      <c r="AZ280" s="106" t="str">
        <f t="shared" si="397"/>
        <v/>
      </c>
      <c r="BA280" s="106" t="str">
        <f t="shared" si="398"/>
        <v/>
      </c>
      <c r="BB280" s="106" t="str">
        <f t="shared" si="399"/>
        <v/>
      </c>
      <c r="BC280" s="106" t="str">
        <f t="shared" si="400"/>
        <v/>
      </c>
      <c r="BD280" s="180" t="str">
        <f>IF(OR(P280="",BA280=""),"",IF(BB280="",MAX($BA$4:$BA$503)-BA280+1-COUNTIF($BA$4:BA280,BA280)/1000,INDEX($BD$4:$BD$503,BC280,1)-COUNTIF($BA$4:BA280,BA280)/1000000))</f>
        <v/>
      </c>
      <c r="BE280" s="181" t="str">
        <f t="shared" si="401"/>
        <v/>
      </c>
      <c r="BF280" s="181" t="str">
        <f>IFERROR(IF(BB280="",BD280-BE280*100,INDEX($BF$4:$BF$503,BC280,1)-COUNTIF($BA$4:BA280,BA280)/1000000),"")</f>
        <v/>
      </c>
      <c r="BG280" s="179" t="str">
        <f t="shared" si="402"/>
        <v/>
      </c>
      <c r="BI280" s="120" t="str">
        <f t="shared" si="408"/>
        <v/>
      </c>
      <c r="BJ280" s="121" t="str">
        <f t="shared" si="409"/>
        <v/>
      </c>
      <c r="BK280" s="122" t="str">
        <f t="shared" si="410"/>
        <v/>
      </c>
      <c r="BL280" s="122" t="str">
        <f t="shared" si="411"/>
        <v/>
      </c>
      <c r="BM280" s="122" t="str">
        <f t="shared" si="412"/>
        <v/>
      </c>
      <c r="BN280" s="122" t="str">
        <f t="shared" si="413"/>
        <v/>
      </c>
      <c r="BO280" s="122" t="str">
        <f t="shared" si="414"/>
        <v/>
      </c>
      <c r="BP280" s="123" t="str">
        <f t="shared" si="415"/>
        <v/>
      </c>
      <c r="BQ280" s="122" t="str">
        <f t="shared" si="416"/>
        <v/>
      </c>
      <c r="BR280" s="123" t="str">
        <f t="shared" si="417"/>
        <v/>
      </c>
      <c r="BS280" s="123" t="str">
        <f t="shared" si="418"/>
        <v/>
      </c>
      <c r="BU280" s="198" t="str">
        <f t="shared" si="403"/>
        <v>xxx</v>
      </c>
      <c r="BV280" s="193"/>
      <c r="BW280" s="193"/>
      <c r="BX280" s="193"/>
      <c r="BY280" s="193"/>
      <c r="BZ280" s="193"/>
      <c r="CA280" s="193"/>
      <c r="CB280" s="193"/>
      <c r="CC280" s="194"/>
      <c r="CD280" s="194"/>
      <c r="CE280" s="193"/>
      <c r="CF280" s="201">
        <f>IFERROR(IF(ISNUMBER(BV280), IF(ISNUMBER(MATCH(BV280,$BV$4:BV279,0)),INDEX($CF$4:CF279, MATCH(BV280,$BV$4:BV279,0),1),IF(AND(BR280="",INDEX($BR$4:$BR$503,BV280,1)=""),
IF(INDEX($BL$4:$BL$503,BV280,1)="",0,IFERROR(IF(INDEX($BR$4:$BR$503,BW280,1)="es",COUNTIF($BV$4:$BV$503,BW280),0),0)+IF(ISNUMBER(BV280),SUMIFS($CH$4:$CH$503,$BV$4:$BV$503,"&lt;&gt;"&amp;BV280,$BW$4:$BW$503,BV280),0)),0)),0),0)</f>
        <v>0</v>
      </c>
      <c r="CG280" s="193"/>
      <c r="CH280" s="193"/>
      <c r="CI280" s="193"/>
      <c r="CJ280" s="193"/>
      <c r="CK280" s="201">
        <f t="shared" si="362"/>
        <v>1</v>
      </c>
      <c r="CL280" s="193"/>
      <c r="CM280" s="193"/>
      <c r="CN280" s="193"/>
      <c r="CO280" s="193"/>
      <c r="CP280" s="193"/>
      <c r="CQ280" s="193"/>
      <c r="CR280" s="193"/>
      <c r="CT280" s="193"/>
      <c r="CU280" s="193"/>
      <c r="CV280" s="193"/>
      <c r="CW280" s="208"/>
      <c r="CX280" s="208"/>
      <c r="CY280" s="208"/>
      <c r="CZ280" s="208"/>
      <c r="DA280" s="193"/>
      <c r="DC280" s="133" t="str">
        <f>IF(MAX($DC$3:DC279)&lt;$I$2,MAX($DC$3:DC279)+1,"")</f>
        <v/>
      </c>
      <c r="DD280" s="131" t="str">
        <f t="shared" si="404"/>
        <v/>
      </c>
      <c r="DE280" s="131" t="str">
        <f t="shared" si="405"/>
        <v/>
      </c>
      <c r="DF280" s="134" t="str">
        <f t="shared" si="406"/>
        <v/>
      </c>
      <c r="DG280" s="132" t="str">
        <f t="shared" si="407"/>
        <v/>
      </c>
      <c r="DL280" s="107" t="str">
        <f>IF(DM280&lt;&gt;"",MAX($DL$3:DL279)+1,"")</f>
        <v/>
      </c>
      <c r="DM280" s="107" t="str">
        <f>IF(OR(INDEX(Photos!$B$3:$B$502,ROW(DM280)-ROW($DM$3),1)="", ISNUMBER(MATCH(INDEX(Photos!$B$3:$B$502,ROW(DM280)-ROW($DM$3),1),$BJ$4:$BJ$503,0))),"",INDEX(Photos!$B$3:$B$502,ROW(DM280)-ROW($DM$3),1) )</f>
        <v/>
      </c>
      <c r="DN280" s="107" t="str">
        <f t="shared" si="360"/>
        <v/>
      </c>
      <c r="DS280" s="112"/>
      <c r="DT280" s="112"/>
      <c r="DU280" s="111"/>
      <c r="DV280" s="111"/>
      <c r="DW280" s="145"/>
      <c r="DX280" s="111"/>
      <c r="DY280" s="111"/>
      <c r="DZ280" s="111"/>
      <c r="EA280" s="111"/>
      <c r="EB280" s="111"/>
    </row>
    <row r="281" spans="2:132" x14ac:dyDescent="0.25">
      <c r="B281" s="117" t="str">
        <f>IF(P281&lt;&gt;"",MAX(B$3:$B280)+1,"")</f>
        <v/>
      </c>
      <c r="C281" s="141" t="str">
        <f>IF(D281&lt;&gt;"",MAX(C$3:$C280)+1,"")</f>
        <v/>
      </c>
      <c r="D281" s="115" t="str">
        <f>IF(LEN(Q281)&gt;1,IF(ISNUMBER(MATCH(Q281&amp;" ─ "&amp;P281, $D$2:D280,0)),"",P281&amp;" ─ "&amp;Q281),"")</f>
        <v/>
      </c>
      <c r="E281" s="117" t="str">
        <f>IF(F281&lt;&gt;"",MAX($E$3:E280)+1,"")</f>
        <v/>
      </c>
      <c r="F281" s="116" t="str">
        <f>IF(LEN(T281)&gt;1,IF(ISNUMBER(MATCH(T281&amp;" ─ "&amp;P281, $F$2:F280,0)),"",P281&amp;" ─ "&amp;T281),"")</f>
        <v/>
      </c>
      <c r="G281" s="93">
        <v>278</v>
      </c>
      <c r="H281" s="118" t="str">
        <f t="shared" si="359"/>
        <v/>
      </c>
      <c r="I281" s="119" t="str">
        <f>IF(ISNUMBER(SEARCH("─",H281,1)),MAX($I$3:I280)+1,"")</f>
        <v/>
      </c>
      <c r="M281" s="192" t="str">
        <f t="shared" si="363"/>
        <v/>
      </c>
      <c r="N281" s="142" t="str">
        <f t="shared" si="364"/>
        <v/>
      </c>
      <c r="O281" s="102" t="str">
        <f>IF(P281="","",MAX($O$3:O280)+1)</f>
        <v/>
      </c>
      <c r="P281" s="103" t="str">
        <f>IF(LEN(INDEX(Dashboard!B$6:B$505,ROW(P281)-ROW(P$3),1))&lt;=1,"",TRIM(INDEX(Dashboard!B$6:B$505,ROW(P281)-ROW(P$3),1)))</f>
        <v/>
      </c>
      <c r="Q281" s="104" t="str">
        <f t="shared" si="365"/>
        <v/>
      </c>
      <c r="R281" s="104" t="str">
        <f>IF(LEN(INDEX(Dashboard!D$6:D$505,ROW(R281)-ROW(R$3),1))&lt;=1,"",INDEX(Dashboard!D$6:D$505,ROW(R281)-ROW(R$3),1))</f>
        <v/>
      </c>
      <c r="S281" s="104" t="str">
        <f>IF(LEN(INDEX(Dashboard!E$6:E$505,ROW(S281)-ROW(S$3),1))&lt;=1,"",INDEX(Dashboard!E$6:E$505,ROW(S281)-ROW(S$3),1))</f>
        <v/>
      </c>
      <c r="T281" s="104" t="str">
        <f t="shared" si="366"/>
        <v/>
      </c>
      <c r="U281" s="104" t="str">
        <f t="shared" si="367"/>
        <v/>
      </c>
      <c r="V281" s="104" t="str">
        <f t="shared" si="368"/>
        <v/>
      </c>
      <c r="W281" s="106" t="str">
        <f t="shared" si="361"/>
        <v/>
      </c>
      <c r="X281" s="106" t="str">
        <f t="shared" si="369"/>
        <v/>
      </c>
      <c r="Y281" s="106" t="str">
        <f t="shared" si="370"/>
        <v/>
      </c>
      <c r="Z281" s="106" t="str">
        <f t="shared" si="371"/>
        <v/>
      </c>
      <c r="AA281" s="106" t="str">
        <f t="shared" si="372"/>
        <v/>
      </c>
      <c r="AB281" s="106" t="str">
        <f t="shared" si="373"/>
        <v/>
      </c>
      <c r="AC281" s="106" t="str">
        <f t="shared" si="374"/>
        <v/>
      </c>
      <c r="AD281" s="106" t="str">
        <f t="shared" si="375"/>
        <v/>
      </c>
      <c r="AE281" s="106" t="str">
        <f t="shared" si="376"/>
        <v/>
      </c>
      <c r="AF281" s="106" t="str">
        <f t="shared" si="377"/>
        <v/>
      </c>
      <c r="AG281" s="106" t="str">
        <f t="shared" si="378"/>
        <v/>
      </c>
      <c r="AH281" s="106" t="str">
        <f t="shared" si="379"/>
        <v/>
      </c>
      <c r="AI281" s="106" t="str">
        <f t="shared" si="380"/>
        <v/>
      </c>
      <c r="AJ281" s="106" t="str">
        <f t="shared" si="381"/>
        <v/>
      </c>
      <c r="AK281" s="106" t="str">
        <f t="shared" si="382"/>
        <v/>
      </c>
      <c r="AL281" s="106" t="str">
        <f t="shared" si="383"/>
        <v/>
      </c>
      <c r="AM281" s="106" t="str">
        <f t="shared" si="384"/>
        <v/>
      </c>
      <c r="AN281" s="106" t="str">
        <f t="shared" si="385"/>
        <v/>
      </c>
      <c r="AO281" s="106" t="str">
        <f t="shared" si="386"/>
        <v/>
      </c>
      <c r="AP281" s="106" t="str">
        <f t="shared" si="387"/>
        <v/>
      </c>
      <c r="AQ281" s="106" t="str">
        <f t="shared" si="388"/>
        <v/>
      </c>
      <c r="AR281" s="106" t="str">
        <f t="shared" si="389"/>
        <v/>
      </c>
      <c r="AS281" s="106" t="str">
        <f t="shared" si="390"/>
        <v/>
      </c>
      <c r="AT281" s="106" t="str">
        <f t="shared" si="391"/>
        <v/>
      </c>
      <c r="AU281" s="106" t="str">
        <f t="shared" si="392"/>
        <v/>
      </c>
      <c r="AV281" s="106" t="str">
        <f t="shared" si="393"/>
        <v/>
      </c>
      <c r="AW281" s="106" t="str">
        <f t="shared" si="394"/>
        <v/>
      </c>
      <c r="AX281" s="106" t="str">
        <f t="shared" si="395"/>
        <v/>
      </c>
      <c r="AY281" s="106" t="str">
        <f t="shared" si="396"/>
        <v/>
      </c>
      <c r="AZ281" s="106" t="str">
        <f t="shared" si="397"/>
        <v/>
      </c>
      <c r="BA281" s="106" t="str">
        <f t="shared" si="398"/>
        <v/>
      </c>
      <c r="BB281" s="106" t="str">
        <f t="shared" si="399"/>
        <v/>
      </c>
      <c r="BC281" s="106" t="str">
        <f t="shared" si="400"/>
        <v/>
      </c>
      <c r="BD281" s="180" t="str">
        <f>IF(OR(P281="",BA281=""),"",IF(BB281="",MAX($BA$4:$BA$503)-BA281+1-COUNTIF($BA$4:BA281,BA281)/1000,INDEX($BD$4:$BD$503,BC281,1)-COUNTIF($BA$4:BA281,BA281)/1000000))</f>
        <v/>
      </c>
      <c r="BE281" s="181" t="str">
        <f t="shared" si="401"/>
        <v/>
      </c>
      <c r="BF281" s="181" t="str">
        <f>IFERROR(IF(BB281="",BD281-BE281*100,INDEX($BF$4:$BF$503,BC281,1)-COUNTIF($BA$4:BA281,BA281)/1000000),"")</f>
        <v/>
      </c>
      <c r="BG281" s="179" t="str">
        <f t="shared" si="402"/>
        <v/>
      </c>
      <c r="BI281" s="120" t="str">
        <f t="shared" si="408"/>
        <v/>
      </c>
      <c r="BJ281" s="121" t="str">
        <f t="shared" si="409"/>
        <v/>
      </c>
      <c r="BK281" s="122" t="str">
        <f t="shared" si="410"/>
        <v/>
      </c>
      <c r="BL281" s="122" t="str">
        <f t="shared" si="411"/>
        <v/>
      </c>
      <c r="BM281" s="122" t="str">
        <f t="shared" si="412"/>
        <v/>
      </c>
      <c r="BN281" s="122" t="str">
        <f t="shared" si="413"/>
        <v/>
      </c>
      <c r="BO281" s="122" t="str">
        <f t="shared" si="414"/>
        <v/>
      </c>
      <c r="BP281" s="123" t="str">
        <f t="shared" si="415"/>
        <v/>
      </c>
      <c r="BQ281" s="122" t="str">
        <f t="shared" si="416"/>
        <v/>
      </c>
      <c r="BR281" s="123" t="str">
        <f t="shared" si="417"/>
        <v/>
      </c>
      <c r="BS281" s="123" t="str">
        <f t="shared" si="418"/>
        <v/>
      </c>
      <c r="BU281" s="198" t="str">
        <f t="shared" si="403"/>
        <v>xxx</v>
      </c>
      <c r="BV281" s="193"/>
      <c r="BW281" s="193"/>
      <c r="BX281" s="193"/>
      <c r="BY281" s="193"/>
      <c r="BZ281" s="193"/>
      <c r="CA281" s="193"/>
      <c r="CB281" s="193"/>
      <c r="CC281" s="194"/>
      <c r="CD281" s="194"/>
      <c r="CE281" s="193"/>
      <c r="CF281" s="201">
        <f>IFERROR(IF(ISNUMBER(BV281), IF(ISNUMBER(MATCH(BV281,$BV$4:BV280,0)),INDEX($CF$4:CF280, MATCH(BV281,$BV$4:BV280,0),1),IF(AND(BR281="",INDEX($BR$4:$BR$503,BV281,1)=""),
IF(INDEX($BL$4:$BL$503,BV281,1)="",0,IFERROR(IF(INDEX($BR$4:$BR$503,BW281,1)="es",COUNTIF($BV$4:$BV$503,BW281),0),0)+IF(ISNUMBER(BV281),SUMIFS($CH$4:$CH$503,$BV$4:$BV$503,"&lt;&gt;"&amp;BV281,$BW$4:$BW$503,BV281),0)),0)),0),0)</f>
        <v>0</v>
      </c>
      <c r="CG281" s="193"/>
      <c r="CH281" s="193"/>
      <c r="CI281" s="193"/>
      <c r="CJ281" s="193"/>
      <c r="CK281" s="201">
        <f t="shared" si="362"/>
        <v>1</v>
      </c>
      <c r="CL281" s="193"/>
      <c r="CM281" s="193"/>
      <c r="CN281" s="193"/>
      <c r="CO281" s="193"/>
      <c r="CP281" s="193"/>
      <c r="CQ281" s="193"/>
      <c r="CR281" s="193"/>
      <c r="CT281" s="193"/>
      <c r="CU281" s="193"/>
      <c r="CV281" s="193"/>
      <c r="CW281" s="208"/>
      <c r="CX281" s="208"/>
      <c r="CY281" s="208"/>
      <c r="CZ281" s="208"/>
      <c r="DA281" s="193"/>
      <c r="DC281" s="133" t="str">
        <f>IF(MAX($DC$3:DC280)&lt;$I$2,MAX($DC$3:DC280)+1,"")</f>
        <v/>
      </c>
      <c r="DD281" s="131" t="str">
        <f t="shared" si="404"/>
        <v/>
      </c>
      <c r="DE281" s="131" t="str">
        <f t="shared" si="405"/>
        <v/>
      </c>
      <c r="DF281" s="134" t="str">
        <f t="shared" si="406"/>
        <v/>
      </c>
      <c r="DG281" s="132" t="str">
        <f t="shared" si="407"/>
        <v/>
      </c>
      <c r="DL281" s="107" t="str">
        <f>IF(DM281&lt;&gt;"",MAX($DL$3:DL280)+1,"")</f>
        <v/>
      </c>
      <c r="DM281" s="107" t="str">
        <f>IF(OR(INDEX(Photos!$B$3:$B$502,ROW(DM281)-ROW($DM$3),1)="", ISNUMBER(MATCH(INDEX(Photos!$B$3:$B$502,ROW(DM281)-ROW($DM$3),1),$BJ$4:$BJ$503,0))),"",INDEX(Photos!$B$3:$B$502,ROW(DM281)-ROW($DM$3),1) )</f>
        <v/>
      </c>
      <c r="DN281" s="107" t="str">
        <f t="shared" si="360"/>
        <v/>
      </c>
      <c r="DS281" s="112"/>
      <c r="DT281" s="112"/>
      <c r="DU281" s="111"/>
      <c r="DV281" s="111"/>
      <c r="DW281" s="145"/>
      <c r="DX281" s="111"/>
      <c r="DY281" s="111"/>
      <c r="DZ281" s="111"/>
      <c r="EA281" s="111"/>
      <c r="EB281" s="111"/>
    </row>
    <row r="282" spans="2:132" x14ac:dyDescent="0.25">
      <c r="B282" s="117" t="str">
        <f>IF(P282&lt;&gt;"",MAX(B$3:$B281)+1,"")</f>
        <v/>
      </c>
      <c r="C282" s="141" t="str">
        <f>IF(D282&lt;&gt;"",MAX(C$3:$C281)+1,"")</f>
        <v/>
      </c>
      <c r="D282" s="115" t="str">
        <f>IF(LEN(Q282)&gt;1,IF(ISNUMBER(MATCH(Q282&amp;" ─ "&amp;P282, $D$2:D281,0)),"",P282&amp;" ─ "&amp;Q282),"")</f>
        <v/>
      </c>
      <c r="E282" s="117" t="str">
        <f>IF(F282&lt;&gt;"",MAX($E$3:E281)+1,"")</f>
        <v/>
      </c>
      <c r="F282" s="116" t="str">
        <f>IF(LEN(T282)&gt;1,IF(ISNUMBER(MATCH(T282&amp;" ─ "&amp;P282, $F$2:F281,0)),"",P282&amp;" ─ "&amp;T282),"")</f>
        <v/>
      </c>
      <c r="G282" s="93">
        <v>279</v>
      </c>
      <c r="H282" s="118" t="str">
        <f t="shared" si="359"/>
        <v/>
      </c>
      <c r="I282" s="119" t="str">
        <f>IF(ISNUMBER(SEARCH("─",H282,1)),MAX($I$3:I281)+1,"")</f>
        <v/>
      </c>
      <c r="M282" s="192" t="str">
        <f t="shared" si="363"/>
        <v/>
      </c>
      <c r="N282" s="142" t="str">
        <f t="shared" si="364"/>
        <v/>
      </c>
      <c r="O282" s="102" t="str">
        <f>IF(P282="","",MAX($O$3:O281)+1)</f>
        <v/>
      </c>
      <c r="P282" s="103" t="str">
        <f>IF(LEN(INDEX(Dashboard!B$6:B$505,ROW(P282)-ROW(P$3),1))&lt;=1,"",TRIM(INDEX(Dashboard!B$6:B$505,ROW(P282)-ROW(P$3),1)))</f>
        <v/>
      </c>
      <c r="Q282" s="104" t="str">
        <f t="shared" si="365"/>
        <v/>
      </c>
      <c r="R282" s="104" t="str">
        <f>IF(LEN(INDEX(Dashboard!D$6:D$505,ROW(R282)-ROW(R$3),1))&lt;=1,"",INDEX(Dashboard!D$6:D$505,ROW(R282)-ROW(R$3),1))</f>
        <v/>
      </c>
      <c r="S282" s="104" t="str">
        <f>IF(LEN(INDEX(Dashboard!E$6:E$505,ROW(S282)-ROW(S$3),1))&lt;=1,"",INDEX(Dashboard!E$6:E$505,ROW(S282)-ROW(S$3),1))</f>
        <v/>
      </c>
      <c r="T282" s="104" t="str">
        <f t="shared" si="366"/>
        <v/>
      </c>
      <c r="U282" s="104" t="str">
        <f t="shared" si="367"/>
        <v/>
      </c>
      <c r="V282" s="104" t="str">
        <f t="shared" si="368"/>
        <v/>
      </c>
      <c r="W282" s="106" t="str">
        <f t="shared" si="361"/>
        <v/>
      </c>
      <c r="X282" s="106" t="str">
        <f t="shared" si="369"/>
        <v/>
      </c>
      <c r="Y282" s="106" t="str">
        <f t="shared" si="370"/>
        <v/>
      </c>
      <c r="Z282" s="106" t="str">
        <f t="shared" si="371"/>
        <v/>
      </c>
      <c r="AA282" s="106" t="str">
        <f t="shared" si="372"/>
        <v/>
      </c>
      <c r="AB282" s="106" t="str">
        <f t="shared" si="373"/>
        <v/>
      </c>
      <c r="AC282" s="106" t="str">
        <f t="shared" si="374"/>
        <v/>
      </c>
      <c r="AD282" s="106" t="str">
        <f t="shared" si="375"/>
        <v/>
      </c>
      <c r="AE282" s="106" t="str">
        <f t="shared" si="376"/>
        <v/>
      </c>
      <c r="AF282" s="106" t="str">
        <f t="shared" si="377"/>
        <v/>
      </c>
      <c r="AG282" s="106" t="str">
        <f t="shared" si="378"/>
        <v/>
      </c>
      <c r="AH282" s="106" t="str">
        <f t="shared" si="379"/>
        <v/>
      </c>
      <c r="AI282" s="106" t="str">
        <f t="shared" si="380"/>
        <v/>
      </c>
      <c r="AJ282" s="106" t="str">
        <f t="shared" si="381"/>
        <v/>
      </c>
      <c r="AK282" s="106" t="str">
        <f t="shared" si="382"/>
        <v/>
      </c>
      <c r="AL282" s="106" t="str">
        <f t="shared" si="383"/>
        <v/>
      </c>
      <c r="AM282" s="106" t="str">
        <f t="shared" si="384"/>
        <v/>
      </c>
      <c r="AN282" s="106" t="str">
        <f t="shared" si="385"/>
        <v/>
      </c>
      <c r="AO282" s="106" t="str">
        <f t="shared" si="386"/>
        <v/>
      </c>
      <c r="AP282" s="106" t="str">
        <f t="shared" si="387"/>
        <v/>
      </c>
      <c r="AQ282" s="106" t="str">
        <f t="shared" si="388"/>
        <v/>
      </c>
      <c r="AR282" s="106" t="str">
        <f t="shared" si="389"/>
        <v/>
      </c>
      <c r="AS282" s="106" t="str">
        <f t="shared" si="390"/>
        <v/>
      </c>
      <c r="AT282" s="106" t="str">
        <f t="shared" si="391"/>
        <v/>
      </c>
      <c r="AU282" s="106" t="str">
        <f t="shared" si="392"/>
        <v/>
      </c>
      <c r="AV282" s="106" t="str">
        <f t="shared" si="393"/>
        <v/>
      </c>
      <c r="AW282" s="106" t="str">
        <f t="shared" si="394"/>
        <v/>
      </c>
      <c r="AX282" s="106" t="str">
        <f t="shared" si="395"/>
        <v/>
      </c>
      <c r="AY282" s="106" t="str">
        <f t="shared" si="396"/>
        <v/>
      </c>
      <c r="AZ282" s="106" t="str">
        <f t="shared" si="397"/>
        <v/>
      </c>
      <c r="BA282" s="106" t="str">
        <f t="shared" si="398"/>
        <v/>
      </c>
      <c r="BB282" s="106" t="str">
        <f t="shared" si="399"/>
        <v/>
      </c>
      <c r="BC282" s="106" t="str">
        <f t="shared" si="400"/>
        <v/>
      </c>
      <c r="BD282" s="180" t="str">
        <f>IF(OR(P282="",BA282=""),"",IF(BB282="",MAX($BA$4:$BA$503)-BA282+1-COUNTIF($BA$4:BA282,BA282)/1000,INDEX($BD$4:$BD$503,BC282,1)-COUNTIF($BA$4:BA282,BA282)/1000000))</f>
        <v/>
      </c>
      <c r="BE282" s="181" t="str">
        <f t="shared" si="401"/>
        <v/>
      </c>
      <c r="BF282" s="181" t="str">
        <f>IFERROR(IF(BB282="",BD282-BE282*100,INDEX($BF$4:$BF$503,BC282,1)-COUNTIF($BA$4:BA282,BA282)/1000000),"")</f>
        <v/>
      </c>
      <c r="BG282" s="179" t="str">
        <f t="shared" si="402"/>
        <v/>
      </c>
      <c r="BI282" s="120" t="str">
        <f t="shared" si="408"/>
        <v/>
      </c>
      <c r="BJ282" s="121" t="str">
        <f t="shared" si="409"/>
        <v/>
      </c>
      <c r="BK282" s="122" t="str">
        <f t="shared" si="410"/>
        <v/>
      </c>
      <c r="BL282" s="122" t="str">
        <f t="shared" si="411"/>
        <v/>
      </c>
      <c r="BM282" s="122" t="str">
        <f t="shared" si="412"/>
        <v/>
      </c>
      <c r="BN282" s="122" t="str">
        <f t="shared" si="413"/>
        <v/>
      </c>
      <c r="BO282" s="122" t="str">
        <f t="shared" si="414"/>
        <v/>
      </c>
      <c r="BP282" s="123" t="str">
        <f t="shared" si="415"/>
        <v/>
      </c>
      <c r="BQ282" s="122" t="str">
        <f t="shared" si="416"/>
        <v/>
      </c>
      <c r="BR282" s="123" t="str">
        <f t="shared" si="417"/>
        <v/>
      </c>
      <c r="BS282" s="123" t="str">
        <f t="shared" si="418"/>
        <v/>
      </c>
      <c r="BU282" s="198" t="str">
        <f t="shared" si="403"/>
        <v>xxx</v>
      </c>
      <c r="BV282" s="193"/>
      <c r="BW282" s="193"/>
      <c r="BX282" s="193"/>
      <c r="BY282" s="193"/>
      <c r="BZ282" s="193"/>
      <c r="CA282" s="193"/>
      <c r="CB282" s="193"/>
      <c r="CC282" s="194"/>
      <c r="CD282" s="194"/>
      <c r="CE282" s="193"/>
      <c r="CF282" s="201">
        <f>IFERROR(IF(ISNUMBER(BV282), IF(ISNUMBER(MATCH(BV282,$BV$4:BV281,0)),INDEX($CF$4:CF281, MATCH(BV282,$BV$4:BV281,0),1),IF(AND(BR282="",INDEX($BR$4:$BR$503,BV282,1)=""),
IF(INDEX($BL$4:$BL$503,BV282,1)="",0,IFERROR(IF(INDEX($BR$4:$BR$503,BW282,1)="es",COUNTIF($BV$4:$BV$503,BW282),0),0)+IF(ISNUMBER(BV282),SUMIFS($CH$4:$CH$503,$BV$4:$BV$503,"&lt;&gt;"&amp;BV282,$BW$4:$BW$503,BV282),0)),0)),0),0)</f>
        <v>0</v>
      </c>
      <c r="CG282" s="193"/>
      <c r="CH282" s="193"/>
      <c r="CI282" s="193"/>
      <c r="CJ282" s="193"/>
      <c r="CK282" s="201">
        <f t="shared" si="362"/>
        <v>1</v>
      </c>
      <c r="CL282" s="193"/>
      <c r="CM282" s="193"/>
      <c r="CN282" s="193"/>
      <c r="CO282" s="193"/>
      <c r="CP282" s="193"/>
      <c r="CQ282" s="193"/>
      <c r="CR282" s="193"/>
      <c r="CT282" s="193"/>
      <c r="CU282" s="193"/>
      <c r="CV282" s="193"/>
      <c r="CW282" s="208"/>
      <c r="CX282" s="208"/>
      <c r="CY282" s="208"/>
      <c r="CZ282" s="208"/>
      <c r="DA282" s="193"/>
      <c r="DC282" s="133" t="str">
        <f>IF(MAX($DC$3:DC281)&lt;$I$2,MAX($DC$3:DC281)+1,"")</f>
        <v/>
      </c>
      <c r="DD282" s="131" t="str">
        <f t="shared" si="404"/>
        <v/>
      </c>
      <c r="DE282" s="131" t="str">
        <f t="shared" si="405"/>
        <v/>
      </c>
      <c r="DF282" s="134" t="str">
        <f t="shared" si="406"/>
        <v/>
      </c>
      <c r="DG282" s="132" t="str">
        <f t="shared" si="407"/>
        <v/>
      </c>
      <c r="DL282" s="107" t="str">
        <f>IF(DM282&lt;&gt;"",MAX($DL$3:DL281)+1,"")</f>
        <v/>
      </c>
      <c r="DM282" s="107" t="str">
        <f>IF(OR(INDEX(Photos!$B$3:$B$502,ROW(DM282)-ROW($DM$3),1)="", ISNUMBER(MATCH(INDEX(Photos!$B$3:$B$502,ROW(DM282)-ROW($DM$3),1),$BJ$4:$BJ$503,0))),"",INDEX(Photos!$B$3:$B$502,ROW(DM282)-ROW($DM$3),1) )</f>
        <v/>
      </c>
      <c r="DN282" s="107" t="str">
        <f t="shared" si="360"/>
        <v/>
      </c>
      <c r="DS282" s="112"/>
      <c r="DT282" s="112"/>
      <c r="DU282" s="111"/>
      <c r="DV282" s="111"/>
      <c r="DW282" s="145"/>
      <c r="DX282" s="111"/>
      <c r="DY282" s="111"/>
      <c r="DZ282" s="111"/>
      <c r="EA282" s="111"/>
      <c r="EB282" s="111"/>
    </row>
    <row r="283" spans="2:132" x14ac:dyDescent="0.25">
      <c r="B283" s="117" t="str">
        <f>IF(P283&lt;&gt;"",MAX(B$3:$B282)+1,"")</f>
        <v/>
      </c>
      <c r="C283" s="141" t="str">
        <f>IF(D283&lt;&gt;"",MAX(C$3:$C282)+1,"")</f>
        <v/>
      </c>
      <c r="D283" s="115" t="str">
        <f>IF(LEN(Q283)&gt;1,IF(ISNUMBER(MATCH(Q283&amp;" ─ "&amp;P283, $D$2:D282,0)),"",P283&amp;" ─ "&amp;Q283),"")</f>
        <v/>
      </c>
      <c r="E283" s="117" t="str">
        <f>IF(F283&lt;&gt;"",MAX($E$3:E282)+1,"")</f>
        <v/>
      </c>
      <c r="F283" s="116" t="str">
        <f>IF(LEN(T283)&gt;1,IF(ISNUMBER(MATCH(T283&amp;" ─ "&amp;P283, $F$2:F282,0)),"",P283&amp;" ─ "&amp;T283),"")</f>
        <v/>
      </c>
      <c r="G283" s="93">
        <v>280</v>
      </c>
      <c r="H283" s="118" t="str">
        <f t="shared" si="359"/>
        <v/>
      </c>
      <c r="I283" s="119" t="str">
        <f>IF(ISNUMBER(SEARCH("─",H283,1)),MAX($I$3:I282)+1,"")</f>
        <v/>
      </c>
      <c r="M283" s="192" t="str">
        <f t="shared" si="363"/>
        <v/>
      </c>
      <c r="N283" s="142" t="str">
        <f t="shared" si="364"/>
        <v/>
      </c>
      <c r="O283" s="102" t="str">
        <f>IF(P283="","",MAX($O$3:O282)+1)</f>
        <v/>
      </c>
      <c r="P283" s="103" t="str">
        <f>IF(LEN(INDEX(Dashboard!B$6:B$505,ROW(P283)-ROW(P$3),1))&lt;=1,"",TRIM(INDEX(Dashboard!B$6:B$505,ROW(P283)-ROW(P$3),1)))</f>
        <v/>
      </c>
      <c r="Q283" s="104" t="str">
        <f t="shared" si="365"/>
        <v/>
      </c>
      <c r="R283" s="104" t="str">
        <f>IF(LEN(INDEX(Dashboard!D$6:D$505,ROW(R283)-ROW(R$3),1))&lt;=1,"",INDEX(Dashboard!D$6:D$505,ROW(R283)-ROW(R$3),1))</f>
        <v/>
      </c>
      <c r="S283" s="104" t="str">
        <f>IF(LEN(INDEX(Dashboard!E$6:E$505,ROW(S283)-ROW(S$3),1))&lt;=1,"",INDEX(Dashboard!E$6:E$505,ROW(S283)-ROW(S$3),1))</f>
        <v/>
      </c>
      <c r="T283" s="104" t="str">
        <f t="shared" si="366"/>
        <v/>
      </c>
      <c r="U283" s="104" t="str">
        <f t="shared" si="367"/>
        <v/>
      </c>
      <c r="V283" s="104" t="str">
        <f t="shared" si="368"/>
        <v/>
      </c>
      <c r="W283" s="106" t="str">
        <f t="shared" si="361"/>
        <v/>
      </c>
      <c r="X283" s="106" t="str">
        <f t="shared" si="369"/>
        <v/>
      </c>
      <c r="Y283" s="106" t="str">
        <f t="shared" si="370"/>
        <v/>
      </c>
      <c r="Z283" s="106" t="str">
        <f t="shared" si="371"/>
        <v/>
      </c>
      <c r="AA283" s="106" t="str">
        <f t="shared" si="372"/>
        <v/>
      </c>
      <c r="AB283" s="106" t="str">
        <f t="shared" si="373"/>
        <v/>
      </c>
      <c r="AC283" s="106" t="str">
        <f t="shared" si="374"/>
        <v/>
      </c>
      <c r="AD283" s="106" t="str">
        <f t="shared" si="375"/>
        <v/>
      </c>
      <c r="AE283" s="106" t="str">
        <f t="shared" si="376"/>
        <v/>
      </c>
      <c r="AF283" s="106" t="str">
        <f t="shared" si="377"/>
        <v/>
      </c>
      <c r="AG283" s="106" t="str">
        <f t="shared" si="378"/>
        <v/>
      </c>
      <c r="AH283" s="106" t="str">
        <f t="shared" si="379"/>
        <v/>
      </c>
      <c r="AI283" s="106" t="str">
        <f t="shared" si="380"/>
        <v/>
      </c>
      <c r="AJ283" s="106" t="str">
        <f t="shared" si="381"/>
        <v/>
      </c>
      <c r="AK283" s="106" t="str">
        <f t="shared" si="382"/>
        <v/>
      </c>
      <c r="AL283" s="106" t="str">
        <f t="shared" si="383"/>
        <v/>
      </c>
      <c r="AM283" s="106" t="str">
        <f t="shared" si="384"/>
        <v/>
      </c>
      <c r="AN283" s="106" t="str">
        <f t="shared" si="385"/>
        <v/>
      </c>
      <c r="AO283" s="106" t="str">
        <f t="shared" si="386"/>
        <v/>
      </c>
      <c r="AP283" s="106" t="str">
        <f t="shared" si="387"/>
        <v/>
      </c>
      <c r="AQ283" s="106" t="str">
        <f t="shared" si="388"/>
        <v/>
      </c>
      <c r="AR283" s="106" t="str">
        <f t="shared" si="389"/>
        <v/>
      </c>
      <c r="AS283" s="106" t="str">
        <f t="shared" si="390"/>
        <v/>
      </c>
      <c r="AT283" s="106" t="str">
        <f t="shared" si="391"/>
        <v/>
      </c>
      <c r="AU283" s="106" t="str">
        <f t="shared" si="392"/>
        <v/>
      </c>
      <c r="AV283" s="106" t="str">
        <f t="shared" si="393"/>
        <v/>
      </c>
      <c r="AW283" s="106" t="str">
        <f t="shared" si="394"/>
        <v/>
      </c>
      <c r="AX283" s="106" t="str">
        <f t="shared" si="395"/>
        <v/>
      </c>
      <c r="AY283" s="106" t="str">
        <f t="shared" si="396"/>
        <v/>
      </c>
      <c r="AZ283" s="106" t="str">
        <f t="shared" si="397"/>
        <v/>
      </c>
      <c r="BA283" s="106" t="str">
        <f t="shared" si="398"/>
        <v/>
      </c>
      <c r="BB283" s="106" t="str">
        <f t="shared" si="399"/>
        <v/>
      </c>
      <c r="BC283" s="106" t="str">
        <f t="shared" si="400"/>
        <v/>
      </c>
      <c r="BD283" s="180" t="str">
        <f>IF(OR(P283="",BA283=""),"",IF(BB283="",MAX($BA$4:$BA$503)-BA283+1-COUNTIF($BA$4:BA283,BA283)/1000,INDEX($BD$4:$BD$503,BC283,1)-COUNTIF($BA$4:BA283,BA283)/1000000))</f>
        <v/>
      </c>
      <c r="BE283" s="181" t="str">
        <f t="shared" si="401"/>
        <v/>
      </c>
      <c r="BF283" s="181" t="str">
        <f>IFERROR(IF(BB283="",BD283-BE283*100,INDEX($BF$4:$BF$503,BC283,1)-COUNTIF($BA$4:BA283,BA283)/1000000),"")</f>
        <v/>
      </c>
      <c r="BG283" s="179" t="str">
        <f t="shared" si="402"/>
        <v/>
      </c>
      <c r="BI283" s="120" t="str">
        <f t="shared" si="408"/>
        <v/>
      </c>
      <c r="BJ283" s="121" t="str">
        <f t="shared" si="409"/>
        <v/>
      </c>
      <c r="BK283" s="122" t="str">
        <f t="shared" si="410"/>
        <v/>
      </c>
      <c r="BL283" s="122" t="str">
        <f t="shared" si="411"/>
        <v/>
      </c>
      <c r="BM283" s="122" t="str">
        <f t="shared" si="412"/>
        <v/>
      </c>
      <c r="BN283" s="122" t="str">
        <f t="shared" si="413"/>
        <v/>
      </c>
      <c r="BO283" s="122" t="str">
        <f t="shared" si="414"/>
        <v/>
      </c>
      <c r="BP283" s="123" t="str">
        <f t="shared" si="415"/>
        <v/>
      </c>
      <c r="BQ283" s="122" t="str">
        <f t="shared" si="416"/>
        <v/>
      </c>
      <c r="BR283" s="123" t="str">
        <f t="shared" si="417"/>
        <v/>
      </c>
      <c r="BS283" s="123" t="str">
        <f t="shared" si="418"/>
        <v/>
      </c>
      <c r="BU283" s="198" t="str">
        <f t="shared" si="403"/>
        <v>xxx</v>
      </c>
      <c r="BV283" s="193"/>
      <c r="BW283" s="193"/>
      <c r="BX283" s="193"/>
      <c r="BY283" s="193"/>
      <c r="BZ283" s="193"/>
      <c r="CA283" s="193"/>
      <c r="CB283" s="193"/>
      <c r="CC283" s="194"/>
      <c r="CD283" s="194"/>
      <c r="CE283" s="193"/>
      <c r="CF283" s="201">
        <f>IFERROR(IF(ISNUMBER(BV283), IF(ISNUMBER(MATCH(BV283,$BV$4:BV282,0)),INDEX($CF$4:CF282, MATCH(BV283,$BV$4:BV282,0),1),IF(AND(BR283="",INDEX($BR$4:$BR$503,BV283,1)=""),
IF(INDEX($BL$4:$BL$503,BV283,1)="",0,IFERROR(IF(INDEX($BR$4:$BR$503,BW283,1)="es",COUNTIF($BV$4:$BV$503,BW283),0),0)+IF(ISNUMBER(BV283),SUMIFS($CH$4:$CH$503,$BV$4:$BV$503,"&lt;&gt;"&amp;BV283,$BW$4:$BW$503,BV283),0)),0)),0),0)</f>
        <v>0</v>
      </c>
      <c r="CG283" s="193"/>
      <c r="CH283" s="193"/>
      <c r="CI283" s="193"/>
      <c r="CJ283" s="193"/>
      <c r="CK283" s="201">
        <f t="shared" si="362"/>
        <v>1</v>
      </c>
      <c r="CL283" s="193"/>
      <c r="CM283" s="193"/>
      <c r="CN283" s="193"/>
      <c r="CO283" s="193"/>
      <c r="CP283" s="193"/>
      <c r="CQ283" s="193"/>
      <c r="CR283" s="193"/>
      <c r="CT283" s="193"/>
      <c r="CU283" s="193"/>
      <c r="CV283" s="193"/>
      <c r="CW283" s="208"/>
      <c r="CX283" s="208"/>
      <c r="CY283" s="208"/>
      <c r="CZ283" s="208"/>
      <c r="DA283" s="193"/>
      <c r="DC283" s="133" t="str">
        <f>IF(MAX($DC$3:DC282)&lt;$I$2,MAX($DC$3:DC282)+1,"")</f>
        <v/>
      </c>
      <c r="DD283" s="131" t="str">
        <f t="shared" si="404"/>
        <v/>
      </c>
      <c r="DE283" s="131" t="str">
        <f t="shared" si="405"/>
        <v/>
      </c>
      <c r="DF283" s="134" t="str">
        <f t="shared" si="406"/>
        <v/>
      </c>
      <c r="DG283" s="132" t="str">
        <f t="shared" si="407"/>
        <v/>
      </c>
      <c r="DL283" s="107" t="str">
        <f>IF(DM283&lt;&gt;"",MAX($DL$3:DL282)+1,"")</f>
        <v/>
      </c>
      <c r="DM283" s="107" t="str">
        <f>IF(OR(INDEX(Photos!$B$3:$B$502,ROW(DM283)-ROW($DM$3),1)="", ISNUMBER(MATCH(INDEX(Photos!$B$3:$B$502,ROW(DM283)-ROW($DM$3),1),$BJ$4:$BJ$503,0))),"",INDEX(Photos!$B$3:$B$502,ROW(DM283)-ROW($DM$3),1) )</f>
        <v/>
      </c>
      <c r="DN283" s="107" t="str">
        <f t="shared" si="360"/>
        <v/>
      </c>
      <c r="DS283" s="112"/>
      <c r="DT283" s="112"/>
      <c r="DU283" s="111"/>
      <c r="DV283" s="111"/>
      <c r="DW283" s="145"/>
      <c r="DX283" s="111"/>
      <c r="DY283" s="111"/>
      <c r="DZ283" s="111"/>
      <c r="EA283" s="111"/>
      <c r="EB283" s="111"/>
    </row>
    <row r="284" spans="2:132" x14ac:dyDescent="0.25">
      <c r="B284" s="117" t="str">
        <f>IF(P284&lt;&gt;"",MAX(B$3:$B283)+1,"")</f>
        <v/>
      </c>
      <c r="C284" s="141" t="str">
        <f>IF(D284&lt;&gt;"",MAX(C$3:$C283)+1,"")</f>
        <v/>
      </c>
      <c r="D284" s="115" t="str">
        <f>IF(LEN(Q284)&gt;1,IF(ISNUMBER(MATCH(Q284&amp;" ─ "&amp;P284, $D$2:D283,0)),"",P284&amp;" ─ "&amp;Q284),"")</f>
        <v/>
      </c>
      <c r="E284" s="117" t="str">
        <f>IF(F284&lt;&gt;"",MAX($E$3:E283)+1,"")</f>
        <v/>
      </c>
      <c r="F284" s="116" t="str">
        <f>IF(LEN(T284)&gt;1,IF(ISNUMBER(MATCH(T284&amp;" ─ "&amp;P284, $F$2:F283,0)),"",P284&amp;" ─ "&amp;T284),"")</f>
        <v/>
      </c>
      <c r="G284" s="93">
        <v>281</v>
      </c>
      <c r="H284" s="118" t="str">
        <f t="shared" si="359"/>
        <v/>
      </c>
      <c r="I284" s="119" t="str">
        <f>IF(ISNUMBER(SEARCH("─",H284,1)),MAX($I$3:I283)+1,"")</f>
        <v/>
      </c>
      <c r="M284" s="192" t="str">
        <f t="shared" si="363"/>
        <v/>
      </c>
      <c r="N284" s="142" t="str">
        <f t="shared" si="364"/>
        <v/>
      </c>
      <c r="O284" s="102" t="str">
        <f>IF(P284="","",MAX($O$3:O283)+1)</f>
        <v/>
      </c>
      <c r="P284" s="103" t="str">
        <f>IF(LEN(INDEX(Dashboard!B$6:B$505,ROW(P284)-ROW(P$3),1))&lt;=1,"",TRIM(INDEX(Dashboard!B$6:B$505,ROW(P284)-ROW(P$3),1)))</f>
        <v/>
      </c>
      <c r="Q284" s="104" t="str">
        <f t="shared" si="365"/>
        <v/>
      </c>
      <c r="R284" s="104" t="str">
        <f>IF(LEN(INDEX(Dashboard!D$6:D$505,ROW(R284)-ROW(R$3),1))&lt;=1,"",INDEX(Dashboard!D$6:D$505,ROW(R284)-ROW(R$3),1))</f>
        <v/>
      </c>
      <c r="S284" s="104" t="str">
        <f>IF(LEN(INDEX(Dashboard!E$6:E$505,ROW(S284)-ROW(S$3),1))&lt;=1,"",INDEX(Dashboard!E$6:E$505,ROW(S284)-ROW(S$3),1))</f>
        <v/>
      </c>
      <c r="T284" s="104" t="str">
        <f t="shared" si="366"/>
        <v/>
      </c>
      <c r="U284" s="104" t="str">
        <f t="shared" si="367"/>
        <v/>
      </c>
      <c r="V284" s="104" t="str">
        <f t="shared" si="368"/>
        <v/>
      </c>
      <c r="W284" s="106" t="str">
        <f t="shared" si="361"/>
        <v/>
      </c>
      <c r="X284" s="106" t="str">
        <f t="shared" si="369"/>
        <v/>
      </c>
      <c r="Y284" s="106" t="str">
        <f t="shared" si="370"/>
        <v/>
      </c>
      <c r="Z284" s="106" t="str">
        <f t="shared" si="371"/>
        <v/>
      </c>
      <c r="AA284" s="106" t="str">
        <f t="shared" si="372"/>
        <v/>
      </c>
      <c r="AB284" s="106" t="str">
        <f t="shared" si="373"/>
        <v/>
      </c>
      <c r="AC284" s="106" t="str">
        <f t="shared" si="374"/>
        <v/>
      </c>
      <c r="AD284" s="106" t="str">
        <f t="shared" si="375"/>
        <v/>
      </c>
      <c r="AE284" s="106" t="str">
        <f t="shared" si="376"/>
        <v/>
      </c>
      <c r="AF284" s="106" t="str">
        <f t="shared" si="377"/>
        <v/>
      </c>
      <c r="AG284" s="106" t="str">
        <f t="shared" si="378"/>
        <v/>
      </c>
      <c r="AH284" s="106" t="str">
        <f t="shared" si="379"/>
        <v/>
      </c>
      <c r="AI284" s="106" t="str">
        <f t="shared" si="380"/>
        <v/>
      </c>
      <c r="AJ284" s="106" t="str">
        <f t="shared" si="381"/>
        <v/>
      </c>
      <c r="AK284" s="106" t="str">
        <f t="shared" si="382"/>
        <v/>
      </c>
      <c r="AL284" s="106" t="str">
        <f t="shared" si="383"/>
        <v/>
      </c>
      <c r="AM284" s="106" t="str">
        <f t="shared" si="384"/>
        <v/>
      </c>
      <c r="AN284" s="106" t="str">
        <f t="shared" si="385"/>
        <v/>
      </c>
      <c r="AO284" s="106" t="str">
        <f t="shared" si="386"/>
        <v/>
      </c>
      <c r="AP284" s="106" t="str">
        <f t="shared" si="387"/>
        <v/>
      </c>
      <c r="AQ284" s="106" t="str">
        <f t="shared" si="388"/>
        <v/>
      </c>
      <c r="AR284" s="106" t="str">
        <f t="shared" si="389"/>
        <v/>
      </c>
      <c r="AS284" s="106" t="str">
        <f t="shared" si="390"/>
        <v/>
      </c>
      <c r="AT284" s="106" t="str">
        <f t="shared" si="391"/>
        <v/>
      </c>
      <c r="AU284" s="106" t="str">
        <f t="shared" si="392"/>
        <v/>
      </c>
      <c r="AV284" s="106" t="str">
        <f t="shared" si="393"/>
        <v/>
      </c>
      <c r="AW284" s="106" t="str">
        <f t="shared" si="394"/>
        <v/>
      </c>
      <c r="AX284" s="106" t="str">
        <f t="shared" si="395"/>
        <v/>
      </c>
      <c r="AY284" s="106" t="str">
        <f t="shared" si="396"/>
        <v/>
      </c>
      <c r="AZ284" s="106" t="str">
        <f t="shared" si="397"/>
        <v/>
      </c>
      <c r="BA284" s="106" t="str">
        <f t="shared" si="398"/>
        <v/>
      </c>
      <c r="BB284" s="106" t="str">
        <f t="shared" si="399"/>
        <v/>
      </c>
      <c r="BC284" s="106" t="str">
        <f t="shared" si="400"/>
        <v/>
      </c>
      <c r="BD284" s="180" t="str">
        <f>IF(OR(P284="",BA284=""),"",IF(BB284="",MAX($BA$4:$BA$503)-BA284+1-COUNTIF($BA$4:BA284,BA284)/1000,INDEX($BD$4:$BD$503,BC284,1)-COUNTIF($BA$4:BA284,BA284)/1000000))</f>
        <v/>
      </c>
      <c r="BE284" s="181" t="str">
        <f t="shared" si="401"/>
        <v/>
      </c>
      <c r="BF284" s="181" t="str">
        <f>IFERROR(IF(BB284="",BD284-BE284*100,INDEX($BF$4:$BF$503,BC284,1)-COUNTIF($BA$4:BA284,BA284)/1000000),"")</f>
        <v/>
      </c>
      <c r="BG284" s="179" t="str">
        <f t="shared" si="402"/>
        <v/>
      </c>
      <c r="BI284" s="120" t="str">
        <f t="shared" si="408"/>
        <v/>
      </c>
      <c r="BJ284" s="121" t="str">
        <f t="shared" si="409"/>
        <v/>
      </c>
      <c r="BK284" s="122" t="str">
        <f t="shared" si="410"/>
        <v/>
      </c>
      <c r="BL284" s="122" t="str">
        <f t="shared" si="411"/>
        <v/>
      </c>
      <c r="BM284" s="122" t="str">
        <f t="shared" si="412"/>
        <v/>
      </c>
      <c r="BN284" s="122" t="str">
        <f t="shared" si="413"/>
        <v/>
      </c>
      <c r="BO284" s="122" t="str">
        <f t="shared" si="414"/>
        <v/>
      </c>
      <c r="BP284" s="123" t="str">
        <f t="shared" si="415"/>
        <v/>
      </c>
      <c r="BQ284" s="122" t="str">
        <f t="shared" si="416"/>
        <v/>
      </c>
      <c r="BR284" s="123" t="str">
        <f t="shared" si="417"/>
        <v/>
      </c>
      <c r="BS284" s="123" t="str">
        <f t="shared" si="418"/>
        <v/>
      </c>
      <c r="BU284" s="198" t="str">
        <f t="shared" si="403"/>
        <v>xxx</v>
      </c>
      <c r="BV284" s="193"/>
      <c r="BW284" s="193"/>
      <c r="BX284" s="193"/>
      <c r="BY284" s="193"/>
      <c r="BZ284" s="193"/>
      <c r="CA284" s="193"/>
      <c r="CB284" s="193"/>
      <c r="CC284" s="194"/>
      <c r="CD284" s="194"/>
      <c r="CE284" s="193"/>
      <c r="CF284" s="201">
        <f>IFERROR(IF(ISNUMBER(BV284), IF(ISNUMBER(MATCH(BV284,$BV$4:BV283,0)),INDEX($CF$4:CF283, MATCH(BV284,$BV$4:BV283,0),1),IF(AND(BR284="",INDEX($BR$4:$BR$503,BV284,1)=""),
IF(INDEX($BL$4:$BL$503,BV284,1)="",0,IFERROR(IF(INDEX($BR$4:$BR$503,BW284,1)="es",COUNTIF($BV$4:$BV$503,BW284),0),0)+IF(ISNUMBER(BV284),SUMIFS($CH$4:$CH$503,$BV$4:$BV$503,"&lt;&gt;"&amp;BV284,$BW$4:$BW$503,BV284),0)),0)),0),0)</f>
        <v>0</v>
      </c>
      <c r="CG284" s="193"/>
      <c r="CH284" s="193"/>
      <c r="CI284" s="193"/>
      <c r="CJ284" s="193"/>
      <c r="CK284" s="201">
        <f t="shared" si="362"/>
        <v>1</v>
      </c>
      <c r="CL284" s="193"/>
      <c r="CM284" s="193"/>
      <c r="CN284" s="193"/>
      <c r="CO284" s="193"/>
      <c r="CP284" s="193"/>
      <c r="CQ284" s="193"/>
      <c r="CR284" s="193"/>
      <c r="CT284" s="193"/>
      <c r="CU284" s="193"/>
      <c r="CV284" s="193"/>
      <c r="CW284" s="208"/>
      <c r="CX284" s="208"/>
      <c r="CY284" s="208"/>
      <c r="CZ284" s="208"/>
      <c r="DA284" s="193"/>
      <c r="DC284" s="133" t="str">
        <f>IF(MAX($DC$3:DC283)&lt;$I$2,MAX($DC$3:DC283)+1,"")</f>
        <v/>
      </c>
      <c r="DD284" s="131" t="str">
        <f t="shared" si="404"/>
        <v/>
      </c>
      <c r="DE284" s="131" t="str">
        <f t="shared" si="405"/>
        <v/>
      </c>
      <c r="DF284" s="134" t="str">
        <f t="shared" si="406"/>
        <v/>
      </c>
      <c r="DG284" s="132" t="str">
        <f t="shared" si="407"/>
        <v/>
      </c>
      <c r="DL284" s="107" t="str">
        <f>IF(DM284&lt;&gt;"",MAX($DL$3:DL283)+1,"")</f>
        <v/>
      </c>
      <c r="DM284" s="107" t="str">
        <f>IF(OR(INDEX(Photos!$B$3:$B$502,ROW(DM284)-ROW($DM$3),1)="", ISNUMBER(MATCH(INDEX(Photos!$B$3:$B$502,ROW(DM284)-ROW($DM$3),1),$BJ$4:$BJ$503,0))),"",INDEX(Photos!$B$3:$B$502,ROW(DM284)-ROW($DM$3),1) )</f>
        <v/>
      </c>
      <c r="DN284" s="107" t="str">
        <f t="shared" si="360"/>
        <v/>
      </c>
      <c r="DS284" s="112"/>
      <c r="DT284" s="112"/>
      <c r="DU284" s="111"/>
      <c r="DV284" s="111"/>
      <c r="DW284" s="145"/>
      <c r="DX284" s="111"/>
      <c r="DY284" s="111"/>
      <c r="DZ284" s="111"/>
      <c r="EA284" s="111"/>
      <c r="EB284" s="111"/>
    </row>
    <row r="285" spans="2:132" x14ac:dyDescent="0.25">
      <c r="B285" s="117" t="str">
        <f>IF(P285&lt;&gt;"",MAX(B$3:$B284)+1,"")</f>
        <v/>
      </c>
      <c r="C285" s="141" t="str">
        <f>IF(D285&lt;&gt;"",MAX(C$3:$C284)+1,"")</f>
        <v/>
      </c>
      <c r="D285" s="115" t="str">
        <f>IF(LEN(Q285)&gt;1,IF(ISNUMBER(MATCH(Q285&amp;" ─ "&amp;P285, $D$2:D284,0)),"",P285&amp;" ─ "&amp;Q285),"")</f>
        <v/>
      </c>
      <c r="E285" s="117" t="str">
        <f>IF(F285&lt;&gt;"",MAX($E$3:E284)+1,"")</f>
        <v/>
      </c>
      <c r="F285" s="116" t="str">
        <f>IF(LEN(T285)&gt;1,IF(ISNUMBER(MATCH(T285&amp;" ─ "&amp;P285, $F$2:F284,0)),"",P285&amp;" ─ "&amp;T285),"")</f>
        <v/>
      </c>
      <c r="G285" s="93">
        <v>282</v>
      </c>
      <c r="H285" s="118" t="str">
        <f t="shared" si="359"/>
        <v/>
      </c>
      <c r="I285" s="119" t="str">
        <f>IF(ISNUMBER(SEARCH("─",H285,1)),MAX($I$3:I284)+1,"")</f>
        <v/>
      </c>
      <c r="M285" s="192" t="str">
        <f t="shared" si="363"/>
        <v/>
      </c>
      <c r="N285" s="142" t="str">
        <f t="shared" si="364"/>
        <v/>
      </c>
      <c r="O285" s="102" t="str">
        <f>IF(P285="","",MAX($O$3:O284)+1)</f>
        <v/>
      </c>
      <c r="P285" s="103" t="str">
        <f>IF(LEN(INDEX(Dashboard!B$6:B$505,ROW(P285)-ROW(P$3),1))&lt;=1,"",TRIM(INDEX(Dashboard!B$6:B$505,ROW(P285)-ROW(P$3),1)))</f>
        <v/>
      </c>
      <c r="Q285" s="104" t="str">
        <f t="shared" si="365"/>
        <v/>
      </c>
      <c r="R285" s="104" t="str">
        <f>IF(LEN(INDEX(Dashboard!D$6:D$505,ROW(R285)-ROW(R$3),1))&lt;=1,"",INDEX(Dashboard!D$6:D$505,ROW(R285)-ROW(R$3),1))</f>
        <v/>
      </c>
      <c r="S285" s="104" t="str">
        <f>IF(LEN(INDEX(Dashboard!E$6:E$505,ROW(S285)-ROW(S$3),1))&lt;=1,"",INDEX(Dashboard!E$6:E$505,ROW(S285)-ROW(S$3),1))</f>
        <v/>
      </c>
      <c r="T285" s="104" t="str">
        <f t="shared" si="366"/>
        <v/>
      </c>
      <c r="U285" s="104" t="str">
        <f t="shared" si="367"/>
        <v/>
      </c>
      <c r="V285" s="104" t="str">
        <f t="shared" si="368"/>
        <v/>
      </c>
      <c r="W285" s="106" t="str">
        <f t="shared" si="361"/>
        <v/>
      </c>
      <c r="X285" s="106" t="str">
        <f t="shared" si="369"/>
        <v/>
      </c>
      <c r="Y285" s="106" t="str">
        <f t="shared" si="370"/>
        <v/>
      </c>
      <c r="Z285" s="106" t="str">
        <f t="shared" si="371"/>
        <v/>
      </c>
      <c r="AA285" s="106" t="str">
        <f t="shared" si="372"/>
        <v/>
      </c>
      <c r="AB285" s="106" t="str">
        <f t="shared" si="373"/>
        <v/>
      </c>
      <c r="AC285" s="106" t="str">
        <f t="shared" si="374"/>
        <v/>
      </c>
      <c r="AD285" s="106" t="str">
        <f t="shared" si="375"/>
        <v/>
      </c>
      <c r="AE285" s="106" t="str">
        <f t="shared" si="376"/>
        <v/>
      </c>
      <c r="AF285" s="106" t="str">
        <f t="shared" si="377"/>
        <v/>
      </c>
      <c r="AG285" s="106" t="str">
        <f t="shared" si="378"/>
        <v/>
      </c>
      <c r="AH285" s="106" t="str">
        <f t="shared" si="379"/>
        <v/>
      </c>
      <c r="AI285" s="106" t="str">
        <f t="shared" si="380"/>
        <v/>
      </c>
      <c r="AJ285" s="106" t="str">
        <f t="shared" si="381"/>
        <v/>
      </c>
      <c r="AK285" s="106" t="str">
        <f t="shared" si="382"/>
        <v/>
      </c>
      <c r="AL285" s="106" t="str">
        <f t="shared" si="383"/>
        <v/>
      </c>
      <c r="AM285" s="106" t="str">
        <f t="shared" si="384"/>
        <v/>
      </c>
      <c r="AN285" s="106" t="str">
        <f t="shared" si="385"/>
        <v/>
      </c>
      <c r="AO285" s="106" t="str">
        <f t="shared" si="386"/>
        <v/>
      </c>
      <c r="AP285" s="106" t="str">
        <f t="shared" si="387"/>
        <v/>
      </c>
      <c r="AQ285" s="106" t="str">
        <f t="shared" si="388"/>
        <v/>
      </c>
      <c r="AR285" s="106" t="str">
        <f t="shared" si="389"/>
        <v/>
      </c>
      <c r="AS285" s="106" t="str">
        <f t="shared" si="390"/>
        <v/>
      </c>
      <c r="AT285" s="106" t="str">
        <f t="shared" si="391"/>
        <v/>
      </c>
      <c r="AU285" s="106" t="str">
        <f t="shared" si="392"/>
        <v/>
      </c>
      <c r="AV285" s="106" t="str">
        <f t="shared" si="393"/>
        <v/>
      </c>
      <c r="AW285" s="106" t="str">
        <f t="shared" si="394"/>
        <v/>
      </c>
      <c r="AX285" s="106" t="str">
        <f t="shared" si="395"/>
        <v/>
      </c>
      <c r="AY285" s="106" t="str">
        <f t="shared" si="396"/>
        <v/>
      </c>
      <c r="AZ285" s="106" t="str">
        <f t="shared" si="397"/>
        <v/>
      </c>
      <c r="BA285" s="106" t="str">
        <f t="shared" si="398"/>
        <v/>
      </c>
      <c r="BB285" s="106" t="str">
        <f t="shared" si="399"/>
        <v/>
      </c>
      <c r="BC285" s="106" t="str">
        <f t="shared" si="400"/>
        <v/>
      </c>
      <c r="BD285" s="180" t="str">
        <f>IF(OR(P285="",BA285=""),"",IF(BB285="",MAX($BA$4:$BA$503)-BA285+1-COUNTIF($BA$4:BA285,BA285)/1000,INDEX($BD$4:$BD$503,BC285,1)-COUNTIF($BA$4:BA285,BA285)/1000000))</f>
        <v/>
      </c>
      <c r="BE285" s="181" t="str">
        <f t="shared" si="401"/>
        <v/>
      </c>
      <c r="BF285" s="181" t="str">
        <f>IFERROR(IF(BB285="",BD285-BE285*100,INDEX($BF$4:$BF$503,BC285,1)-COUNTIF($BA$4:BA285,BA285)/1000000),"")</f>
        <v/>
      </c>
      <c r="BG285" s="179" t="str">
        <f t="shared" si="402"/>
        <v/>
      </c>
      <c r="BI285" s="120" t="str">
        <f t="shared" si="408"/>
        <v/>
      </c>
      <c r="BJ285" s="121" t="str">
        <f t="shared" si="409"/>
        <v/>
      </c>
      <c r="BK285" s="122" t="str">
        <f t="shared" si="410"/>
        <v/>
      </c>
      <c r="BL285" s="122" t="str">
        <f t="shared" si="411"/>
        <v/>
      </c>
      <c r="BM285" s="122" t="str">
        <f t="shared" si="412"/>
        <v/>
      </c>
      <c r="BN285" s="122" t="str">
        <f t="shared" si="413"/>
        <v/>
      </c>
      <c r="BO285" s="122" t="str">
        <f t="shared" si="414"/>
        <v/>
      </c>
      <c r="BP285" s="123" t="str">
        <f t="shared" si="415"/>
        <v/>
      </c>
      <c r="BQ285" s="122" t="str">
        <f t="shared" si="416"/>
        <v/>
      </c>
      <c r="BR285" s="123" t="str">
        <f t="shared" si="417"/>
        <v/>
      </c>
      <c r="BS285" s="123" t="str">
        <f t="shared" si="418"/>
        <v/>
      </c>
      <c r="BU285" s="198" t="str">
        <f t="shared" si="403"/>
        <v>xxx</v>
      </c>
      <c r="BV285" s="193"/>
      <c r="BW285" s="193"/>
      <c r="BX285" s="193"/>
      <c r="BY285" s="193"/>
      <c r="BZ285" s="193"/>
      <c r="CA285" s="193"/>
      <c r="CB285" s="193"/>
      <c r="CC285" s="194"/>
      <c r="CD285" s="194"/>
      <c r="CE285" s="193"/>
      <c r="CF285" s="201">
        <f>IFERROR(IF(ISNUMBER(BV285), IF(ISNUMBER(MATCH(BV285,$BV$4:BV284,0)),INDEX($CF$4:CF284, MATCH(BV285,$BV$4:BV284,0),1),IF(AND(BR285="",INDEX($BR$4:$BR$503,BV285,1)=""),
IF(INDEX($BL$4:$BL$503,BV285,1)="",0,IFERROR(IF(INDEX($BR$4:$BR$503,BW285,1)="es",COUNTIF($BV$4:$BV$503,BW285),0),0)+IF(ISNUMBER(BV285),SUMIFS($CH$4:$CH$503,$BV$4:$BV$503,"&lt;&gt;"&amp;BV285,$BW$4:$BW$503,BV285),0)),0)),0),0)</f>
        <v>0</v>
      </c>
      <c r="CG285" s="193"/>
      <c r="CH285" s="193"/>
      <c r="CI285" s="193"/>
      <c r="CJ285" s="193"/>
      <c r="CK285" s="201">
        <f t="shared" si="362"/>
        <v>1</v>
      </c>
      <c r="CL285" s="193"/>
      <c r="CM285" s="193"/>
      <c r="CN285" s="193"/>
      <c r="CO285" s="193"/>
      <c r="CP285" s="193"/>
      <c r="CQ285" s="193"/>
      <c r="CR285" s="193"/>
      <c r="CT285" s="193"/>
      <c r="CU285" s="193"/>
      <c r="CV285" s="193"/>
      <c r="CW285" s="208"/>
      <c r="CX285" s="208"/>
      <c r="CY285" s="208"/>
      <c r="CZ285" s="208"/>
      <c r="DA285" s="193"/>
      <c r="DC285" s="133" t="str">
        <f>IF(MAX($DC$3:DC284)&lt;$I$2,MAX($DC$3:DC284)+1,"")</f>
        <v/>
      </c>
      <c r="DD285" s="131" t="str">
        <f t="shared" si="404"/>
        <v/>
      </c>
      <c r="DE285" s="131" t="str">
        <f t="shared" si="405"/>
        <v/>
      </c>
      <c r="DF285" s="134" t="str">
        <f t="shared" si="406"/>
        <v/>
      </c>
      <c r="DG285" s="132" t="str">
        <f t="shared" si="407"/>
        <v/>
      </c>
      <c r="DL285" s="107" t="str">
        <f>IF(DM285&lt;&gt;"",MAX($DL$3:DL284)+1,"")</f>
        <v/>
      </c>
      <c r="DM285" s="107" t="str">
        <f>IF(OR(INDEX(Photos!$B$3:$B$502,ROW(DM285)-ROW($DM$3),1)="", ISNUMBER(MATCH(INDEX(Photos!$B$3:$B$502,ROW(DM285)-ROW($DM$3),1),$BJ$4:$BJ$503,0))),"",INDEX(Photos!$B$3:$B$502,ROW(DM285)-ROW($DM$3),1) )</f>
        <v/>
      </c>
      <c r="DN285" s="107" t="str">
        <f t="shared" si="360"/>
        <v/>
      </c>
      <c r="DS285" s="112"/>
      <c r="DT285" s="112"/>
      <c r="DU285" s="111"/>
      <c r="DV285" s="111"/>
      <c r="DW285" s="145"/>
      <c r="DX285" s="111"/>
      <c r="DY285" s="111"/>
      <c r="DZ285" s="111"/>
      <c r="EA285" s="111"/>
      <c r="EB285" s="111"/>
    </row>
    <row r="286" spans="2:132" x14ac:dyDescent="0.25">
      <c r="B286" s="117" t="str">
        <f>IF(P286&lt;&gt;"",MAX(B$3:$B285)+1,"")</f>
        <v/>
      </c>
      <c r="C286" s="141" t="str">
        <f>IF(D286&lt;&gt;"",MAX(C$3:$C285)+1,"")</f>
        <v/>
      </c>
      <c r="D286" s="115" t="str">
        <f>IF(LEN(Q286)&gt;1,IF(ISNUMBER(MATCH(Q286&amp;" ─ "&amp;P286, $D$2:D285,0)),"",P286&amp;" ─ "&amp;Q286),"")</f>
        <v/>
      </c>
      <c r="E286" s="117" t="str">
        <f>IF(F286&lt;&gt;"",MAX($E$3:E285)+1,"")</f>
        <v/>
      </c>
      <c r="F286" s="116" t="str">
        <f>IF(LEN(T286)&gt;1,IF(ISNUMBER(MATCH(T286&amp;" ─ "&amp;P286, $F$2:F285,0)),"",P286&amp;" ─ "&amp;T286),"")</f>
        <v/>
      </c>
      <c r="G286" s="93">
        <v>283</v>
      </c>
      <c r="H286" s="118" t="str">
        <f t="shared" ref="H286:H349" si="419">IF(G286&gt;$H$2,"",IF(G286&lt;=$C$3,INDEX(allNames,MATCH(G286,$B$4:$B$503,0),1),IF(G286&lt;=$E$3,INDEX($D$4:$D$503,MATCH(G286,$C$4:$C$503,0),1),INDEX($F$4:$F$503,MATCH(G286,$E$4:$E$503,0),1))))</f>
        <v/>
      </c>
      <c r="I286" s="119" t="str">
        <f>IF(ISNUMBER(SEARCH("─",H286,1)),MAX($I$3:I285)+1,"")</f>
        <v/>
      </c>
      <c r="M286" s="192" t="str">
        <f t="shared" si="363"/>
        <v/>
      </c>
      <c r="N286" s="142" t="str">
        <f t="shared" si="364"/>
        <v/>
      </c>
      <c r="O286" s="102" t="str">
        <f>IF(P286="","",MAX($O$3:O285)+1)</f>
        <v/>
      </c>
      <c r="P286" s="103" t="str">
        <f>IF(LEN(INDEX(Dashboard!B$6:B$505,ROW(P286)-ROW(P$3),1))&lt;=1,"",TRIM(INDEX(Dashboard!B$6:B$505,ROW(P286)-ROW(P$3),1)))</f>
        <v/>
      </c>
      <c r="Q286" s="104" t="str">
        <f t="shared" si="365"/>
        <v/>
      </c>
      <c r="R286" s="104" t="str">
        <f>IF(LEN(INDEX(Dashboard!D$6:D$505,ROW(R286)-ROW(R$3),1))&lt;=1,"",INDEX(Dashboard!D$6:D$505,ROW(R286)-ROW(R$3),1))</f>
        <v/>
      </c>
      <c r="S286" s="104" t="str">
        <f>IF(LEN(INDEX(Dashboard!E$6:E$505,ROW(S286)-ROW(S$3),1))&lt;=1,"",INDEX(Dashboard!E$6:E$505,ROW(S286)-ROW(S$3),1))</f>
        <v/>
      </c>
      <c r="T286" s="104" t="str">
        <f t="shared" si="366"/>
        <v/>
      </c>
      <c r="U286" s="104" t="str">
        <f t="shared" si="367"/>
        <v/>
      </c>
      <c r="V286" s="104" t="str">
        <f t="shared" si="368"/>
        <v/>
      </c>
      <c r="W286" s="106" t="str">
        <f t="shared" si="361"/>
        <v/>
      </c>
      <c r="X286" s="106" t="str">
        <f t="shared" si="369"/>
        <v/>
      </c>
      <c r="Y286" s="106" t="str">
        <f t="shared" si="370"/>
        <v/>
      </c>
      <c r="Z286" s="106" t="str">
        <f t="shared" si="371"/>
        <v/>
      </c>
      <c r="AA286" s="106" t="str">
        <f t="shared" si="372"/>
        <v/>
      </c>
      <c r="AB286" s="106" t="str">
        <f t="shared" si="373"/>
        <v/>
      </c>
      <c r="AC286" s="106" t="str">
        <f t="shared" si="374"/>
        <v/>
      </c>
      <c r="AD286" s="106" t="str">
        <f t="shared" si="375"/>
        <v/>
      </c>
      <c r="AE286" s="106" t="str">
        <f t="shared" si="376"/>
        <v/>
      </c>
      <c r="AF286" s="106" t="str">
        <f t="shared" si="377"/>
        <v/>
      </c>
      <c r="AG286" s="106" t="str">
        <f t="shared" si="378"/>
        <v/>
      </c>
      <c r="AH286" s="106" t="str">
        <f t="shared" si="379"/>
        <v/>
      </c>
      <c r="AI286" s="106" t="str">
        <f t="shared" si="380"/>
        <v/>
      </c>
      <c r="AJ286" s="106" t="str">
        <f t="shared" si="381"/>
        <v/>
      </c>
      <c r="AK286" s="106" t="str">
        <f t="shared" si="382"/>
        <v/>
      </c>
      <c r="AL286" s="106" t="str">
        <f t="shared" si="383"/>
        <v/>
      </c>
      <c r="AM286" s="106" t="str">
        <f t="shared" si="384"/>
        <v/>
      </c>
      <c r="AN286" s="106" t="str">
        <f t="shared" si="385"/>
        <v/>
      </c>
      <c r="AO286" s="106" t="str">
        <f t="shared" si="386"/>
        <v/>
      </c>
      <c r="AP286" s="106" t="str">
        <f t="shared" si="387"/>
        <v/>
      </c>
      <c r="AQ286" s="106" t="str">
        <f t="shared" si="388"/>
        <v/>
      </c>
      <c r="AR286" s="106" t="str">
        <f t="shared" si="389"/>
        <v/>
      </c>
      <c r="AS286" s="106" t="str">
        <f t="shared" si="390"/>
        <v/>
      </c>
      <c r="AT286" s="106" t="str">
        <f t="shared" si="391"/>
        <v/>
      </c>
      <c r="AU286" s="106" t="str">
        <f t="shared" si="392"/>
        <v/>
      </c>
      <c r="AV286" s="106" t="str">
        <f t="shared" si="393"/>
        <v/>
      </c>
      <c r="AW286" s="106" t="str">
        <f t="shared" si="394"/>
        <v/>
      </c>
      <c r="AX286" s="106" t="str">
        <f t="shared" si="395"/>
        <v/>
      </c>
      <c r="AY286" s="106" t="str">
        <f t="shared" si="396"/>
        <v/>
      </c>
      <c r="AZ286" s="106" t="str">
        <f t="shared" si="397"/>
        <v/>
      </c>
      <c r="BA286" s="106" t="str">
        <f t="shared" si="398"/>
        <v/>
      </c>
      <c r="BB286" s="106" t="str">
        <f t="shared" si="399"/>
        <v/>
      </c>
      <c r="BC286" s="106" t="str">
        <f t="shared" si="400"/>
        <v/>
      </c>
      <c r="BD286" s="180" t="str">
        <f>IF(OR(P286="",BA286=""),"",IF(BB286="",MAX($BA$4:$BA$503)-BA286+1-COUNTIF($BA$4:BA286,BA286)/1000,INDEX($BD$4:$BD$503,BC286,1)-COUNTIF($BA$4:BA286,BA286)/1000000))</f>
        <v/>
      </c>
      <c r="BE286" s="181" t="str">
        <f t="shared" si="401"/>
        <v/>
      </c>
      <c r="BF286" s="181" t="str">
        <f>IFERROR(IF(BB286="",BD286-BE286*100,INDEX($BF$4:$BF$503,BC286,1)-COUNTIF($BA$4:BA286,BA286)/1000000),"")</f>
        <v/>
      </c>
      <c r="BG286" s="179" t="str">
        <f t="shared" si="402"/>
        <v/>
      </c>
      <c r="BI286" s="120" t="str">
        <f t="shared" si="408"/>
        <v/>
      </c>
      <c r="BJ286" s="121" t="str">
        <f t="shared" si="409"/>
        <v/>
      </c>
      <c r="BK286" s="122" t="str">
        <f t="shared" si="410"/>
        <v/>
      </c>
      <c r="BL286" s="122" t="str">
        <f t="shared" si="411"/>
        <v/>
      </c>
      <c r="BM286" s="122" t="str">
        <f t="shared" si="412"/>
        <v/>
      </c>
      <c r="BN286" s="122" t="str">
        <f t="shared" si="413"/>
        <v/>
      </c>
      <c r="BO286" s="122" t="str">
        <f t="shared" si="414"/>
        <v/>
      </c>
      <c r="BP286" s="123" t="str">
        <f t="shared" si="415"/>
        <v/>
      </c>
      <c r="BQ286" s="122" t="str">
        <f t="shared" si="416"/>
        <v/>
      </c>
      <c r="BR286" s="123" t="str">
        <f t="shared" si="417"/>
        <v/>
      </c>
      <c r="BS286" s="123" t="str">
        <f t="shared" si="418"/>
        <v/>
      </c>
      <c r="BU286" s="198" t="str">
        <f t="shared" si="403"/>
        <v>xxx</v>
      </c>
      <c r="BV286" s="193"/>
      <c r="BW286" s="193"/>
      <c r="BX286" s="193"/>
      <c r="BY286" s="193"/>
      <c r="BZ286" s="193"/>
      <c r="CA286" s="193"/>
      <c r="CB286" s="193"/>
      <c r="CC286" s="194"/>
      <c r="CD286" s="194"/>
      <c r="CE286" s="193"/>
      <c r="CF286" s="201">
        <f>IFERROR(IF(ISNUMBER(BV286), IF(ISNUMBER(MATCH(BV286,$BV$4:BV285,0)),INDEX($CF$4:CF285, MATCH(BV286,$BV$4:BV285,0),1),IF(AND(BR286="",INDEX($BR$4:$BR$503,BV286,1)=""),
IF(INDEX($BL$4:$BL$503,BV286,1)="",0,IFERROR(IF(INDEX($BR$4:$BR$503,BW286,1)="es",COUNTIF($BV$4:$BV$503,BW286),0),0)+IF(ISNUMBER(BV286),SUMIFS($CH$4:$CH$503,$BV$4:$BV$503,"&lt;&gt;"&amp;BV286,$BW$4:$BW$503,BV286),0)),0)),0),0)</f>
        <v>0</v>
      </c>
      <c r="CG286" s="193"/>
      <c r="CH286" s="193"/>
      <c r="CI286" s="193"/>
      <c r="CJ286" s="193"/>
      <c r="CK286" s="201">
        <f t="shared" si="362"/>
        <v>1</v>
      </c>
      <c r="CL286" s="193"/>
      <c r="CM286" s="193"/>
      <c r="CN286" s="193"/>
      <c r="CO286" s="193"/>
      <c r="CP286" s="193"/>
      <c r="CQ286" s="193"/>
      <c r="CR286" s="193"/>
      <c r="CT286" s="193"/>
      <c r="CU286" s="193"/>
      <c r="CV286" s="193"/>
      <c r="CW286" s="208"/>
      <c r="CX286" s="208"/>
      <c r="CY286" s="208"/>
      <c r="CZ286" s="208"/>
      <c r="DA286" s="193"/>
      <c r="DC286" s="133" t="str">
        <f>IF(MAX($DC$3:DC285)&lt;$I$2,MAX($DC$3:DC285)+1,"")</f>
        <v/>
      </c>
      <c r="DD286" s="131" t="str">
        <f t="shared" si="404"/>
        <v/>
      </c>
      <c r="DE286" s="131" t="str">
        <f t="shared" si="405"/>
        <v/>
      </c>
      <c r="DF286" s="134" t="str">
        <f t="shared" si="406"/>
        <v/>
      </c>
      <c r="DG286" s="132" t="str">
        <f t="shared" si="407"/>
        <v/>
      </c>
      <c r="DL286" s="107" t="str">
        <f>IF(DM286&lt;&gt;"",MAX($DL$3:DL285)+1,"")</f>
        <v/>
      </c>
      <c r="DM286" s="107" t="str">
        <f>IF(OR(INDEX(Photos!$B$3:$B$502,ROW(DM286)-ROW($DM$3),1)="", ISNUMBER(MATCH(INDEX(Photos!$B$3:$B$502,ROW(DM286)-ROW($DM$3),1),$BJ$4:$BJ$503,0))),"",INDEX(Photos!$B$3:$B$502,ROW(DM286)-ROW($DM$3),1) )</f>
        <v/>
      </c>
      <c r="DN286" s="107" t="str">
        <f t="shared" si="360"/>
        <v/>
      </c>
      <c r="DS286" s="112"/>
      <c r="DT286" s="112"/>
      <c r="DU286" s="111"/>
      <c r="DV286" s="111"/>
      <c r="DW286" s="145"/>
      <c r="DX286" s="111"/>
      <c r="DY286" s="111"/>
      <c r="DZ286" s="111"/>
      <c r="EA286" s="111"/>
      <c r="EB286" s="111"/>
    </row>
    <row r="287" spans="2:132" x14ac:dyDescent="0.25">
      <c r="B287" s="117" t="str">
        <f>IF(P287&lt;&gt;"",MAX(B$3:$B286)+1,"")</f>
        <v/>
      </c>
      <c r="C287" s="141" t="str">
        <f>IF(D287&lt;&gt;"",MAX(C$3:$C286)+1,"")</f>
        <v/>
      </c>
      <c r="D287" s="115" t="str">
        <f>IF(LEN(Q287)&gt;1,IF(ISNUMBER(MATCH(Q287&amp;" ─ "&amp;P287, $D$2:D286,0)),"",P287&amp;" ─ "&amp;Q287),"")</f>
        <v/>
      </c>
      <c r="E287" s="117" t="str">
        <f>IF(F287&lt;&gt;"",MAX($E$3:E286)+1,"")</f>
        <v/>
      </c>
      <c r="F287" s="116" t="str">
        <f>IF(LEN(T287)&gt;1,IF(ISNUMBER(MATCH(T287&amp;" ─ "&amp;P287, $F$2:F286,0)),"",P287&amp;" ─ "&amp;T287),"")</f>
        <v/>
      </c>
      <c r="G287" s="93">
        <v>284</v>
      </c>
      <c r="H287" s="118" t="str">
        <f t="shared" si="419"/>
        <v/>
      </c>
      <c r="I287" s="119" t="str">
        <f>IF(ISNUMBER(SEARCH("─",H287,1)),MAX($I$3:I286)+1,"")</f>
        <v/>
      </c>
      <c r="M287" s="192" t="str">
        <f t="shared" si="363"/>
        <v/>
      </c>
      <c r="N287" s="142" t="str">
        <f t="shared" si="364"/>
        <v/>
      </c>
      <c r="O287" s="102" t="str">
        <f>IF(P287="","",MAX($O$3:O286)+1)</f>
        <v/>
      </c>
      <c r="P287" s="103" t="str">
        <f>IF(LEN(INDEX(Dashboard!B$6:B$505,ROW(P287)-ROW(P$3),1))&lt;=1,"",TRIM(INDEX(Dashboard!B$6:B$505,ROW(P287)-ROW(P$3),1)))</f>
        <v/>
      </c>
      <c r="Q287" s="104" t="str">
        <f t="shared" si="365"/>
        <v/>
      </c>
      <c r="R287" s="104" t="str">
        <f>IF(LEN(INDEX(Dashboard!D$6:D$505,ROW(R287)-ROW(R$3),1))&lt;=1,"",INDEX(Dashboard!D$6:D$505,ROW(R287)-ROW(R$3),1))</f>
        <v/>
      </c>
      <c r="S287" s="104" t="str">
        <f>IF(LEN(INDEX(Dashboard!E$6:E$505,ROW(S287)-ROW(S$3),1))&lt;=1,"",INDEX(Dashboard!E$6:E$505,ROW(S287)-ROW(S$3),1))</f>
        <v/>
      </c>
      <c r="T287" s="104" t="str">
        <f t="shared" si="366"/>
        <v/>
      </c>
      <c r="U287" s="104" t="str">
        <f t="shared" si="367"/>
        <v/>
      </c>
      <c r="V287" s="104" t="str">
        <f t="shared" si="368"/>
        <v/>
      </c>
      <c r="W287" s="106" t="str">
        <f t="shared" si="361"/>
        <v/>
      </c>
      <c r="X287" s="106" t="str">
        <f t="shared" si="369"/>
        <v/>
      </c>
      <c r="Y287" s="106" t="str">
        <f t="shared" si="370"/>
        <v/>
      </c>
      <c r="Z287" s="106" t="str">
        <f t="shared" si="371"/>
        <v/>
      </c>
      <c r="AA287" s="106" t="str">
        <f t="shared" si="372"/>
        <v/>
      </c>
      <c r="AB287" s="106" t="str">
        <f t="shared" si="373"/>
        <v/>
      </c>
      <c r="AC287" s="106" t="str">
        <f t="shared" si="374"/>
        <v/>
      </c>
      <c r="AD287" s="106" t="str">
        <f t="shared" si="375"/>
        <v/>
      </c>
      <c r="AE287" s="106" t="str">
        <f t="shared" si="376"/>
        <v/>
      </c>
      <c r="AF287" s="106" t="str">
        <f t="shared" si="377"/>
        <v/>
      </c>
      <c r="AG287" s="106" t="str">
        <f t="shared" si="378"/>
        <v/>
      </c>
      <c r="AH287" s="106" t="str">
        <f t="shared" si="379"/>
        <v/>
      </c>
      <c r="AI287" s="106" t="str">
        <f t="shared" si="380"/>
        <v/>
      </c>
      <c r="AJ287" s="106" t="str">
        <f t="shared" si="381"/>
        <v/>
      </c>
      <c r="AK287" s="106" t="str">
        <f t="shared" si="382"/>
        <v/>
      </c>
      <c r="AL287" s="106" t="str">
        <f t="shared" si="383"/>
        <v/>
      </c>
      <c r="AM287" s="106" t="str">
        <f t="shared" si="384"/>
        <v/>
      </c>
      <c r="AN287" s="106" t="str">
        <f t="shared" si="385"/>
        <v/>
      </c>
      <c r="AO287" s="106" t="str">
        <f t="shared" si="386"/>
        <v/>
      </c>
      <c r="AP287" s="106" t="str">
        <f t="shared" si="387"/>
        <v/>
      </c>
      <c r="AQ287" s="106" t="str">
        <f t="shared" si="388"/>
        <v/>
      </c>
      <c r="AR287" s="106" t="str">
        <f t="shared" si="389"/>
        <v/>
      </c>
      <c r="AS287" s="106" t="str">
        <f t="shared" si="390"/>
        <v/>
      </c>
      <c r="AT287" s="106" t="str">
        <f t="shared" si="391"/>
        <v/>
      </c>
      <c r="AU287" s="106" t="str">
        <f t="shared" si="392"/>
        <v/>
      </c>
      <c r="AV287" s="106" t="str">
        <f t="shared" si="393"/>
        <v/>
      </c>
      <c r="AW287" s="106" t="str">
        <f t="shared" si="394"/>
        <v/>
      </c>
      <c r="AX287" s="106" t="str">
        <f t="shared" si="395"/>
        <v/>
      </c>
      <c r="AY287" s="106" t="str">
        <f t="shared" si="396"/>
        <v/>
      </c>
      <c r="AZ287" s="106" t="str">
        <f t="shared" si="397"/>
        <v/>
      </c>
      <c r="BA287" s="106" t="str">
        <f t="shared" si="398"/>
        <v/>
      </c>
      <c r="BB287" s="106" t="str">
        <f t="shared" si="399"/>
        <v/>
      </c>
      <c r="BC287" s="106" t="str">
        <f t="shared" si="400"/>
        <v/>
      </c>
      <c r="BD287" s="180" t="str">
        <f>IF(OR(P287="",BA287=""),"",IF(BB287="",MAX($BA$4:$BA$503)-BA287+1-COUNTIF($BA$4:BA287,BA287)/1000,INDEX($BD$4:$BD$503,BC287,1)-COUNTIF($BA$4:BA287,BA287)/1000000))</f>
        <v/>
      </c>
      <c r="BE287" s="181" t="str">
        <f t="shared" si="401"/>
        <v/>
      </c>
      <c r="BF287" s="181" t="str">
        <f>IFERROR(IF(BB287="",BD287-BE287*100,INDEX($BF$4:$BF$503,BC287,1)-COUNTIF($BA$4:BA287,BA287)/1000000),"")</f>
        <v/>
      </c>
      <c r="BG287" s="179" t="str">
        <f t="shared" si="402"/>
        <v/>
      </c>
      <c r="BI287" s="120" t="str">
        <f t="shared" si="408"/>
        <v/>
      </c>
      <c r="BJ287" s="121" t="str">
        <f t="shared" si="409"/>
        <v/>
      </c>
      <c r="BK287" s="122" t="str">
        <f t="shared" si="410"/>
        <v/>
      </c>
      <c r="BL287" s="122" t="str">
        <f t="shared" si="411"/>
        <v/>
      </c>
      <c r="BM287" s="122" t="str">
        <f t="shared" si="412"/>
        <v/>
      </c>
      <c r="BN287" s="122" t="str">
        <f t="shared" si="413"/>
        <v/>
      </c>
      <c r="BO287" s="122" t="str">
        <f t="shared" si="414"/>
        <v/>
      </c>
      <c r="BP287" s="123" t="str">
        <f t="shared" si="415"/>
        <v/>
      </c>
      <c r="BQ287" s="122" t="str">
        <f t="shared" si="416"/>
        <v/>
      </c>
      <c r="BR287" s="123" t="str">
        <f t="shared" si="417"/>
        <v/>
      </c>
      <c r="BS287" s="123" t="str">
        <f t="shared" si="418"/>
        <v/>
      </c>
      <c r="BU287" s="198" t="str">
        <f t="shared" si="403"/>
        <v>xxx</v>
      </c>
      <c r="BV287" s="193"/>
      <c r="BW287" s="193"/>
      <c r="BX287" s="193"/>
      <c r="BY287" s="193"/>
      <c r="BZ287" s="193"/>
      <c r="CA287" s="193"/>
      <c r="CB287" s="193"/>
      <c r="CC287" s="194"/>
      <c r="CD287" s="194"/>
      <c r="CE287" s="193"/>
      <c r="CF287" s="201">
        <f>IFERROR(IF(ISNUMBER(BV287), IF(ISNUMBER(MATCH(BV287,$BV$4:BV286,0)),INDEX($CF$4:CF286, MATCH(BV287,$BV$4:BV286,0),1),IF(AND(BR287="",INDEX($BR$4:$BR$503,BV287,1)=""),
IF(INDEX($BL$4:$BL$503,BV287,1)="",0,IFERROR(IF(INDEX($BR$4:$BR$503,BW287,1)="es",COUNTIF($BV$4:$BV$503,BW287),0),0)+IF(ISNUMBER(BV287),SUMIFS($CH$4:$CH$503,$BV$4:$BV$503,"&lt;&gt;"&amp;BV287,$BW$4:$BW$503,BV287),0)),0)),0),0)</f>
        <v>0</v>
      </c>
      <c r="CG287" s="193"/>
      <c r="CH287" s="193"/>
      <c r="CI287" s="193"/>
      <c r="CJ287" s="193"/>
      <c r="CK287" s="201">
        <f t="shared" si="362"/>
        <v>1</v>
      </c>
      <c r="CL287" s="193"/>
      <c r="CM287" s="193"/>
      <c r="CN287" s="193"/>
      <c r="CO287" s="193"/>
      <c r="CP287" s="193"/>
      <c r="CQ287" s="193"/>
      <c r="CR287" s="193"/>
      <c r="CT287" s="193"/>
      <c r="CU287" s="193"/>
      <c r="CV287" s="193"/>
      <c r="CW287" s="208"/>
      <c r="CX287" s="208"/>
      <c r="CY287" s="208"/>
      <c r="CZ287" s="208"/>
      <c r="DA287" s="193"/>
      <c r="DC287" s="133" t="str">
        <f>IF(MAX($DC$3:DC286)&lt;$I$2,MAX($DC$3:DC286)+1,"")</f>
        <v/>
      </c>
      <c r="DD287" s="131" t="str">
        <f t="shared" si="404"/>
        <v/>
      </c>
      <c r="DE287" s="131" t="str">
        <f t="shared" si="405"/>
        <v/>
      </c>
      <c r="DF287" s="134" t="str">
        <f t="shared" si="406"/>
        <v/>
      </c>
      <c r="DG287" s="132" t="str">
        <f t="shared" si="407"/>
        <v/>
      </c>
      <c r="DL287" s="107" t="str">
        <f>IF(DM287&lt;&gt;"",MAX($DL$3:DL286)+1,"")</f>
        <v/>
      </c>
      <c r="DM287" s="107" t="str">
        <f>IF(OR(INDEX(Photos!$B$3:$B$502,ROW(DM287)-ROW($DM$3),1)="", ISNUMBER(MATCH(INDEX(Photos!$B$3:$B$502,ROW(DM287)-ROW($DM$3),1),$BJ$4:$BJ$503,0))),"",INDEX(Photos!$B$3:$B$502,ROW(DM287)-ROW($DM$3),1) )</f>
        <v/>
      </c>
      <c r="DN287" s="107" t="str">
        <f t="shared" si="360"/>
        <v/>
      </c>
      <c r="DS287" s="112"/>
      <c r="DT287" s="112"/>
      <c r="DU287" s="111"/>
      <c r="DV287" s="111"/>
      <c r="DW287" s="145"/>
      <c r="DX287" s="111"/>
      <c r="DY287" s="111"/>
      <c r="DZ287" s="111"/>
      <c r="EA287" s="111"/>
      <c r="EB287" s="111"/>
    </row>
    <row r="288" spans="2:132" x14ac:dyDescent="0.25">
      <c r="B288" s="117" t="str">
        <f>IF(P288&lt;&gt;"",MAX(B$3:$B287)+1,"")</f>
        <v/>
      </c>
      <c r="C288" s="141" t="str">
        <f>IF(D288&lt;&gt;"",MAX(C$3:$C287)+1,"")</f>
        <v/>
      </c>
      <c r="D288" s="115" t="str">
        <f>IF(LEN(Q288)&gt;1,IF(ISNUMBER(MATCH(Q288&amp;" ─ "&amp;P288, $D$2:D287,0)),"",P288&amp;" ─ "&amp;Q288),"")</f>
        <v/>
      </c>
      <c r="E288" s="117" t="str">
        <f>IF(F288&lt;&gt;"",MAX($E$3:E287)+1,"")</f>
        <v/>
      </c>
      <c r="F288" s="116" t="str">
        <f>IF(LEN(T288)&gt;1,IF(ISNUMBER(MATCH(T288&amp;" ─ "&amp;P288, $F$2:F287,0)),"",P288&amp;" ─ "&amp;T288),"")</f>
        <v/>
      </c>
      <c r="G288" s="93">
        <v>285</v>
      </c>
      <c r="H288" s="118" t="str">
        <f t="shared" si="419"/>
        <v/>
      </c>
      <c r="I288" s="119" t="str">
        <f>IF(ISNUMBER(SEARCH("─",H288,1)),MAX($I$3:I287)+1,"")</f>
        <v/>
      </c>
      <c r="M288" s="192" t="str">
        <f t="shared" si="363"/>
        <v/>
      </c>
      <c r="N288" s="142" t="str">
        <f t="shared" si="364"/>
        <v/>
      </c>
      <c r="O288" s="102" t="str">
        <f>IF(P288="","",MAX($O$3:O287)+1)</f>
        <v/>
      </c>
      <c r="P288" s="103" t="str">
        <f>IF(LEN(INDEX(Dashboard!B$6:B$505,ROW(P288)-ROW(P$3),1))&lt;=1,"",TRIM(INDEX(Dashboard!B$6:B$505,ROW(P288)-ROW(P$3),1)))</f>
        <v/>
      </c>
      <c r="Q288" s="104" t="str">
        <f t="shared" si="365"/>
        <v/>
      </c>
      <c r="R288" s="104" t="str">
        <f>IF(LEN(INDEX(Dashboard!D$6:D$505,ROW(R288)-ROW(R$3),1))&lt;=1,"",INDEX(Dashboard!D$6:D$505,ROW(R288)-ROW(R$3),1))</f>
        <v/>
      </c>
      <c r="S288" s="104" t="str">
        <f>IF(LEN(INDEX(Dashboard!E$6:E$505,ROW(S288)-ROW(S$3),1))&lt;=1,"",INDEX(Dashboard!E$6:E$505,ROW(S288)-ROW(S$3),1))</f>
        <v/>
      </c>
      <c r="T288" s="104" t="str">
        <f t="shared" si="366"/>
        <v/>
      </c>
      <c r="U288" s="104" t="str">
        <f t="shared" si="367"/>
        <v/>
      </c>
      <c r="V288" s="104" t="str">
        <f t="shared" si="368"/>
        <v/>
      </c>
      <c r="W288" s="106" t="str">
        <f t="shared" si="361"/>
        <v/>
      </c>
      <c r="X288" s="106" t="str">
        <f t="shared" si="369"/>
        <v/>
      </c>
      <c r="Y288" s="106" t="str">
        <f t="shared" si="370"/>
        <v/>
      </c>
      <c r="Z288" s="106" t="str">
        <f t="shared" si="371"/>
        <v/>
      </c>
      <c r="AA288" s="106" t="str">
        <f t="shared" si="372"/>
        <v/>
      </c>
      <c r="AB288" s="106" t="str">
        <f t="shared" si="373"/>
        <v/>
      </c>
      <c r="AC288" s="106" t="str">
        <f t="shared" si="374"/>
        <v/>
      </c>
      <c r="AD288" s="106" t="str">
        <f t="shared" si="375"/>
        <v/>
      </c>
      <c r="AE288" s="106" t="str">
        <f t="shared" si="376"/>
        <v/>
      </c>
      <c r="AF288" s="106" t="str">
        <f t="shared" si="377"/>
        <v/>
      </c>
      <c r="AG288" s="106" t="str">
        <f t="shared" si="378"/>
        <v/>
      </c>
      <c r="AH288" s="106" t="str">
        <f t="shared" si="379"/>
        <v/>
      </c>
      <c r="AI288" s="106" t="str">
        <f t="shared" si="380"/>
        <v/>
      </c>
      <c r="AJ288" s="106" t="str">
        <f t="shared" si="381"/>
        <v/>
      </c>
      <c r="AK288" s="106" t="str">
        <f t="shared" si="382"/>
        <v/>
      </c>
      <c r="AL288" s="106" t="str">
        <f t="shared" si="383"/>
        <v/>
      </c>
      <c r="AM288" s="106" t="str">
        <f t="shared" si="384"/>
        <v/>
      </c>
      <c r="AN288" s="106" t="str">
        <f t="shared" si="385"/>
        <v/>
      </c>
      <c r="AO288" s="106" t="str">
        <f t="shared" si="386"/>
        <v/>
      </c>
      <c r="AP288" s="106" t="str">
        <f t="shared" si="387"/>
        <v/>
      </c>
      <c r="AQ288" s="106" t="str">
        <f t="shared" si="388"/>
        <v/>
      </c>
      <c r="AR288" s="106" t="str">
        <f t="shared" si="389"/>
        <v/>
      </c>
      <c r="AS288" s="106" t="str">
        <f t="shared" si="390"/>
        <v/>
      </c>
      <c r="AT288" s="106" t="str">
        <f t="shared" si="391"/>
        <v/>
      </c>
      <c r="AU288" s="106" t="str">
        <f t="shared" si="392"/>
        <v/>
      </c>
      <c r="AV288" s="106" t="str">
        <f t="shared" si="393"/>
        <v/>
      </c>
      <c r="AW288" s="106" t="str">
        <f t="shared" si="394"/>
        <v/>
      </c>
      <c r="AX288" s="106" t="str">
        <f t="shared" si="395"/>
        <v/>
      </c>
      <c r="AY288" s="106" t="str">
        <f t="shared" si="396"/>
        <v/>
      </c>
      <c r="AZ288" s="106" t="str">
        <f t="shared" si="397"/>
        <v/>
      </c>
      <c r="BA288" s="106" t="str">
        <f t="shared" si="398"/>
        <v/>
      </c>
      <c r="BB288" s="106" t="str">
        <f t="shared" si="399"/>
        <v/>
      </c>
      <c r="BC288" s="106" t="str">
        <f t="shared" si="400"/>
        <v/>
      </c>
      <c r="BD288" s="180" t="str">
        <f>IF(OR(P288="",BA288=""),"",IF(BB288="",MAX($BA$4:$BA$503)-BA288+1-COUNTIF($BA$4:BA288,BA288)/1000,INDEX($BD$4:$BD$503,BC288,1)-COUNTIF($BA$4:BA288,BA288)/1000000))</f>
        <v/>
      </c>
      <c r="BE288" s="181" t="str">
        <f t="shared" si="401"/>
        <v/>
      </c>
      <c r="BF288" s="181" t="str">
        <f>IFERROR(IF(BB288="",BD288-BE288*100,INDEX($BF$4:$BF$503,BC288,1)-COUNTIF($BA$4:BA288,BA288)/1000000),"")</f>
        <v/>
      </c>
      <c r="BG288" s="179" t="str">
        <f t="shared" si="402"/>
        <v/>
      </c>
      <c r="BI288" s="120" t="str">
        <f t="shared" si="408"/>
        <v/>
      </c>
      <c r="BJ288" s="121" t="str">
        <f t="shared" si="409"/>
        <v/>
      </c>
      <c r="BK288" s="122" t="str">
        <f t="shared" si="410"/>
        <v/>
      </c>
      <c r="BL288" s="122" t="str">
        <f t="shared" si="411"/>
        <v/>
      </c>
      <c r="BM288" s="122" t="str">
        <f t="shared" si="412"/>
        <v/>
      </c>
      <c r="BN288" s="122" t="str">
        <f t="shared" si="413"/>
        <v/>
      </c>
      <c r="BO288" s="122" t="str">
        <f t="shared" si="414"/>
        <v/>
      </c>
      <c r="BP288" s="123" t="str">
        <f t="shared" si="415"/>
        <v/>
      </c>
      <c r="BQ288" s="122" t="str">
        <f t="shared" si="416"/>
        <v/>
      </c>
      <c r="BR288" s="123" t="str">
        <f t="shared" si="417"/>
        <v/>
      </c>
      <c r="BS288" s="123" t="str">
        <f t="shared" si="418"/>
        <v/>
      </c>
      <c r="BU288" s="198" t="str">
        <f t="shared" si="403"/>
        <v>xxx</v>
      </c>
      <c r="BV288" s="193"/>
      <c r="BW288" s="193"/>
      <c r="BX288" s="193"/>
      <c r="BY288" s="193"/>
      <c r="BZ288" s="193"/>
      <c r="CA288" s="193"/>
      <c r="CB288" s="193"/>
      <c r="CC288" s="194"/>
      <c r="CD288" s="194"/>
      <c r="CE288" s="193"/>
      <c r="CF288" s="201">
        <f>IFERROR(IF(ISNUMBER(BV288), IF(ISNUMBER(MATCH(BV288,$BV$4:BV287,0)),INDEX($CF$4:CF287, MATCH(BV288,$BV$4:BV287,0),1),IF(AND(BR288="",INDEX($BR$4:$BR$503,BV288,1)=""),
IF(INDEX($BL$4:$BL$503,BV288,1)="",0,IFERROR(IF(INDEX($BR$4:$BR$503,BW288,1)="es",COUNTIF($BV$4:$BV$503,BW288),0),0)+IF(ISNUMBER(BV288),SUMIFS($CH$4:$CH$503,$BV$4:$BV$503,"&lt;&gt;"&amp;BV288,$BW$4:$BW$503,BV288),0)),0)),0),0)</f>
        <v>0</v>
      </c>
      <c r="CG288" s="193"/>
      <c r="CH288" s="193"/>
      <c r="CI288" s="193"/>
      <c r="CJ288" s="193"/>
      <c r="CK288" s="201">
        <f t="shared" si="362"/>
        <v>1</v>
      </c>
      <c r="CL288" s="193"/>
      <c r="CM288" s="193"/>
      <c r="CN288" s="193"/>
      <c r="CO288" s="193"/>
      <c r="CP288" s="193"/>
      <c r="CQ288" s="193"/>
      <c r="CR288" s="193"/>
      <c r="CT288" s="193"/>
      <c r="CU288" s="193"/>
      <c r="CV288" s="193"/>
      <c r="CW288" s="208"/>
      <c r="CX288" s="208"/>
      <c r="CY288" s="208"/>
      <c r="CZ288" s="208"/>
      <c r="DA288" s="193"/>
      <c r="DC288" s="133" t="str">
        <f>IF(MAX($DC$3:DC287)&lt;$I$2,MAX($DC$3:DC287)+1,"")</f>
        <v/>
      </c>
      <c r="DD288" s="131" t="str">
        <f t="shared" si="404"/>
        <v/>
      </c>
      <c r="DE288" s="131" t="str">
        <f t="shared" si="405"/>
        <v/>
      </c>
      <c r="DF288" s="134" t="str">
        <f t="shared" si="406"/>
        <v/>
      </c>
      <c r="DG288" s="132" t="str">
        <f t="shared" si="407"/>
        <v/>
      </c>
      <c r="DL288" s="107" t="str">
        <f>IF(DM288&lt;&gt;"",MAX($DL$3:DL287)+1,"")</f>
        <v/>
      </c>
      <c r="DM288" s="107" t="str">
        <f>IF(OR(INDEX(Photos!$B$3:$B$502,ROW(DM288)-ROW($DM$3),1)="", ISNUMBER(MATCH(INDEX(Photos!$B$3:$B$502,ROW(DM288)-ROW($DM$3),1),$BJ$4:$BJ$503,0))),"",INDEX(Photos!$B$3:$B$502,ROW(DM288)-ROW($DM$3),1) )</f>
        <v/>
      </c>
      <c r="DN288" s="107" t="str">
        <f t="shared" si="360"/>
        <v/>
      </c>
      <c r="DS288" s="112"/>
      <c r="DT288" s="112"/>
      <c r="DU288" s="111"/>
      <c r="DV288" s="111"/>
      <c r="DW288" s="145"/>
      <c r="DX288" s="111"/>
      <c r="DY288" s="111"/>
      <c r="DZ288" s="111"/>
      <c r="EA288" s="111"/>
      <c r="EB288" s="111"/>
    </row>
    <row r="289" spans="2:132" x14ac:dyDescent="0.25">
      <c r="B289" s="117" t="str">
        <f>IF(P289&lt;&gt;"",MAX(B$3:$B288)+1,"")</f>
        <v/>
      </c>
      <c r="C289" s="141" t="str">
        <f>IF(D289&lt;&gt;"",MAX(C$3:$C288)+1,"")</f>
        <v/>
      </c>
      <c r="D289" s="115" t="str">
        <f>IF(LEN(Q289)&gt;1,IF(ISNUMBER(MATCH(Q289&amp;" ─ "&amp;P289, $D$2:D288,0)),"",P289&amp;" ─ "&amp;Q289),"")</f>
        <v/>
      </c>
      <c r="E289" s="117" t="str">
        <f>IF(F289&lt;&gt;"",MAX($E$3:E288)+1,"")</f>
        <v/>
      </c>
      <c r="F289" s="116" t="str">
        <f>IF(LEN(T289)&gt;1,IF(ISNUMBER(MATCH(T289&amp;" ─ "&amp;P289, $F$2:F288,0)),"",P289&amp;" ─ "&amp;T289),"")</f>
        <v/>
      </c>
      <c r="G289" s="93">
        <v>286</v>
      </c>
      <c r="H289" s="118" t="str">
        <f t="shared" si="419"/>
        <v/>
      </c>
      <c r="I289" s="119" t="str">
        <f>IF(ISNUMBER(SEARCH("─",H289,1)),MAX($I$3:I288)+1,"")</f>
        <v/>
      </c>
      <c r="M289" s="192" t="str">
        <f t="shared" si="363"/>
        <v/>
      </c>
      <c r="N289" s="142" t="str">
        <f t="shared" si="364"/>
        <v/>
      </c>
      <c r="O289" s="102" t="str">
        <f>IF(P289="","",MAX($O$3:O288)+1)</f>
        <v/>
      </c>
      <c r="P289" s="103" t="str">
        <f>IF(LEN(INDEX(Dashboard!B$6:B$505,ROW(P289)-ROW(P$3),1))&lt;=1,"",TRIM(INDEX(Dashboard!B$6:B$505,ROW(P289)-ROW(P$3),1)))</f>
        <v/>
      </c>
      <c r="Q289" s="104" t="str">
        <f t="shared" si="365"/>
        <v/>
      </c>
      <c r="R289" s="104" t="str">
        <f>IF(LEN(INDEX(Dashboard!D$6:D$505,ROW(R289)-ROW(R$3),1))&lt;=1,"",INDEX(Dashboard!D$6:D$505,ROW(R289)-ROW(R$3),1))</f>
        <v/>
      </c>
      <c r="S289" s="104" t="str">
        <f>IF(LEN(INDEX(Dashboard!E$6:E$505,ROW(S289)-ROW(S$3),1))&lt;=1,"",INDEX(Dashboard!E$6:E$505,ROW(S289)-ROW(S$3),1))</f>
        <v/>
      </c>
      <c r="T289" s="104" t="str">
        <f t="shared" si="366"/>
        <v/>
      </c>
      <c r="U289" s="104" t="str">
        <f t="shared" si="367"/>
        <v/>
      </c>
      <c r="V289" s="104" t="str">
        <f t="shared" si="368"/>
        <v/>
      </c>
      <c r="W289" s="106" t="str">
        <f t="shared" si="361"/>
        <v/>
      </c>
      <c r="X289" s="106" t="str">
        <f t="shared" si="369"/>
        <v/>
      </c>
      <c r="Y289" s="106" t="str">
        <f t="shared" si="370"/>
        <v/>
      </c>
      <c r="Z289" s="106" t="str">
        <f t="shared" si="371"/>
        <v/>
      </c>
      <c r="AA289" s="106" t="str">
        <f t="shared" si="372"/>
        <v/>
      </c>
      <c r="AB289" s="106" t="str">
        <f t="shared" si="373"/>
        <v/>
      </c>
      <c r="AC289" s="106" t="str">
        <f t="shared" si="374"/>
        <v/>
      </c>
      <c r="AD289" s="106" t="str">
        <f t="shared" si="375"/>
        <v/>
      </c>
      <c r="AE289" s="106" t="str">
        <f t="shared" si="376"/>
        <v/>
      </c>
      <c r="AF289" s="106" t="str">
        <f t="shared" si="377"/>
        <v/>
      </c>
      <c r="AG289" s="106" t="str">
        <f t="shared" si="378"/>
        <v/>
      </c>
      <c r="AH289" s="106" t="str">
        <f t="shared" si="379"/>
        <v/>
      </c>
      <c r="AI289" s="106" t="str">
        <f t="shared" si="380"/>
        <v/>
      </c>
      <c r="AJ289" s="106" t="str">
        <f t="shared" si="381"/>
        <v/>
      </c>
      <c r="AK289" s="106" t="str">
        <f t="shared" si="382"/>
        <v/>
      </c>
      <c r="AL289" s="106" t="str">
        <f t="shared" si="383"/>
        <v/>
      </c>
      <c r="AM289" s="106" t="str">
        <f t="shared" si="384"/>
        <v/>
      </c>
      <c r="AN289" s="106" t="str">
        <f t="shared" si="385"/>
        <v/>
      </c>
      <c r="AO289" s="106" t="str">
        <f t="shared" si="386"/>
        <v/>
      </c>
      <c r="AP289" s="106" t="str">
        <f t="shared" si="387"/>
        <v/>
      </c>
      <c r="AQ289" s="106" t="str">
        <f t="shared" si="388"/>
        <v/>
      </c>
      <c r="AR289" s="106" t="str">
        <f t="shared" si="389"/>
        <v/>
      </c>
      <c r="AS289" s="106" t="str">
        <f t="shared" si="390"/>
        <v/>
      </c>
      <c r="AT289" s="106" t="str">
        <f t="shared" si="391"/>
        <v/>
      </c>
      <c r="AU289" s="106" t="str">
        <f t="shared" si="392"/>
        <v/>
      </c>
      <c r="AV289" s="106" t="str">
        <f t="shared" si="393"/>
        <v/>
      </c>
      <c r="AW289" s="106" t="str">
        <f t="shared" si="394"/>
        <v/>
      </c>
      <c r="AX289" s="106" t="str">
        <f t="shared" si="395"/>
        <v/>
      </c>
      <c r="AY289" s="106" t="str">
        <f t="shared" si="396"/>
        <v/>
      </c>
      <c r="AZ289" s="106" t="str">
        <f t="shared" si="397"/>
        <v/>
      </c>
      <c r="BA289" s="106" t="str">
        <f t="shared" si="398"/>
        <v/>
      </c>
      <c r="BB289" s="106" t="str">
        <f t="shared" si="399"/>
        <v/>
      </c>
      <c r="BC289" s="106" t="str">
        <f t="shared" si="400"/>
        <v/>
      </c>
      <c r="BD289" s="180" t="str">
        <f>IF(OR(P289="",BA289=""),"",IF(BB289="",MAX($BA$4:$BA$503)-BA289+1-COUNTIF($BA$4:BA289,BA289)/1000,INDEX($BD$4:$BD$503,BC289,1)-COUNTIF($BA$4:BA289,BA289)/1000000))</f>
        <v/>
      </c>
      <c r="BE289" s="181" t="str">
        <f t="shared" si="401"/>
        <v/>
      </c>
      <c r="BF289" s="181" t="str">
        <f>IFERROR(IF(BB289="",BD289-BE289*100,INDEX($BF$4:$BF$503,BC289,1)-COUNTIF($BA$4:BA289,BA289)/1000000),"")</f>
        <v/>
      </c>
      <c r="BG289" s="179" t="str">
        <f t="shared" si="402"/>
        <v/>
      </c>
      <c r="BI289" s="120" t="str">
        <f t="shared" si="408"/>
        <v/>
      </c>
      <c r="BJ289" s="121" t="str">
        <f t="shared" si="409"/>
        <v/>
      </c>
      <c r="BK289" s="122" t="str">
        <f t="shared" si="410"/>
        <v/>
      </c>
      <c r="BL289" s="122" t="str">
        <f t="shared" si="411"/>
        <v/>
      </c>
      <c r="BM289" s="122" t="str">
        <f t="shared" si="412"/>
        <v/>
      </c>
      <c r="BN289" s="122" t="str">
        <f t="shared" si="413"/>
        <v/>
      </c>
      <c r="BO289" s="122" t="str">
        <f t="shared" si="414"/>
        <v/>
      </c>
      <c r="BP289" s="123" t="str">
        <f t="shared" si="415"/>
        <v/>
      </c>
      <c r="BQ289" s="122" t="str">
        <f t="shared" si="416"/>
        <v/>
      </c>
      <c r="BR289" s="123" t="str">
        <f t="shared" si="417"/>
        <v/>
      </c>
      <c r="BS289" s="123" t="str">
        <f t="shared" si="418"/>
        <v/>
      </c>
      <c r="BU289" s="198" t="str">
        <f t="shared" si="403"/>
        <v>xxx</v>
      </c>
      <c r="BV289" s="193"/>
      <c r="BW289" s="193"/>
      <c r="BX289" s="193"/>
      <c r="BY289" s="193"/>
      <c r="BZ289" s="193"/>
      <c r="CA289" s="193"/>
      <c r="CB289" s="193"/>
      <c r="CC289" s="194"/>
      <c r="CD289" s="194"/>
      <c r="CE289" s="193"/>
      <c r="CF289" s="201">
        <f>IFERROR(IF(ISNUMBER(BV289), IF(ISNUMBER(MATCH(BV289,$BV$4:BV288,0)),INDEX($CF$4:CF288, MATCH(BV289,$BV$4:BV288,0),1),IF(AND(BR289="",INDEX($BR$4:$BR$503,BV289,1)=""),
IF(INDEX($BL$4:$BL$503,BV289,1)="",0,IFERROR(IF(INDEX($BR$4:$BR$503,BW289,1)="es",COUNTIF($BV$4:$BV$503,BW289),0),0)+IF(ISNUMBER(BV289),SUMIFS($CH$4:$CH$503,$BV$4:$BV$503,"&lt;&gt;"&amp;BV289,$BW$4:$BW$503,BV289),0)),0)),0),0)</f>
        <v>0</v>
      </c>
      <c r="CG289" s="193"/>
      <c r="CH289" s="193"/>
      <c r="CI289" s="193"/>
      <c r="CJ289" s="193"/>
      <c r="CK289" s="201">
        <f t="shared" si="362"/>
        <v>1</v>
      </c>
      <c r="CL289" s="193"/>
      <c r="CM289" s="193"/>
      <c r="CN289" s="193"/>
      <c r="CO289" s="193"/>
      <c r="CP289" s="193"/>
      <c r="CQ289" s="193"/>
      <c r="CR289" s="193"/>
      <c r="CT289" s="193"/>
      <c r="CU289" s="193"/>
      <c r="CV289" s="193"/>
      <c r="CW289" s="208"/>
      <c r="CX289" s="208"/>
      <c r="CY289" s="208"/>
      <c r="CZ289" s="208"/>
      <c r="DA289" s="193"/>
      <c r="DC289" s="133" t="str">
        <f>IF(MAX($DC$3:DC288)&lt;$I$2,MAX($DC$3:DC288)+1,"")</f>
        <v/>
      </c>
      <c r="DD289" s="131" t="str">
        <f t="shared" si="404"/>
        <v/>
      </c>
      <c r="DE289" s="131" t="str">
        <f t="shared" si="405"/>
        <v/>
      </c>
      <c r="DF289" s="134" t="str">
        <f t="shared" si="406"/>
        <v/>
      </c>
      <c r="DG289" s="132" t="str">
        <f t="shared" si="407"/>
        <v/>
      </c>
      <c r="DL289" s="107" t="str">
        <f>IF(DM289&lt;&gt;"",MAX($DL$3:DL288)+1,"")</f>
        <v/>
      </c>
      <c r="DM289" s="107" t="str">
        <f>IF(OR(INDEX(Photos!$B$3:$B$502,ROW(DM289)-ROW($DM$3),1)="", ISNUMBER(MATCH(INDEX(Photos!$B$3:$B$502,ROW(DM289)-ROW($DM$3),1),$BJ$4:$BJ$503,0))),"",INDEX(Photos!$B$3:$B$502,ROW(DM289)-ROW($DM$3),1) )</f>
        <v/>
      </c>
      <c r="DN289" s="107" t="str">
        <f t="shared" si="360"/>
        <v/>
      </c>
      <c r="DS289" s="112"/>
      <c r="DT289" s="112"/>
      <c r="DU289" s="111"/>
      <c r="DV289" s="111"/>
      <c r="DW289" s="145"/>
      <c r="DX289" s="111"/>
      <c r="DY289" s="111"/>
      <c r="DZ289" s="111"/>
      <c r="EA289" s="111"/>
      <c r="EB289" s="111"/>
    </row>
    <row r="290" spans="2:132" x14ac:dyDescent="0.25">
      <c r="B290" s="117" t="str">
        <f>IF(P290&lt;&gt;"",MAX(B$3:$B289)+1,"")</f>
        <v/>
      </c>
      <c r="C290" s="141" t="str">
        <f>IF(D290&lt;&gt;"",MAX(C$3:$C289)+1,"")</f>
        <v/>
      </c>
      <c r="D290" s="115" t="str">
        <f>IF(LEN(Q290)&gt;1,IF(ISNUMBER(MATCH(Q290&amp;" ─ "&amp;P290, $D$2:D289,0)),"",P290&amp;" ─ "&amp;Q290),"")</f>
        <v/>
      </c>
      <c r="E290" s="117" t="str">
        <f>IF(F290&lt;&gt;"",MAX($E$3:E289)+1,"")</f>
        <v/>
      </c>
      <c r="F290" s="116" t="str">
        <f>IF(LEN(T290)&gt;1,IF(ISNUMBER(MATCH(T290&amp;" ─ "&amp;P290, $F$2:F289,0)),"",P290&amp;" ─ "&amp;T290),"")</f>
        <v/>
      </c>
      <c r="G290" s="93">
        <v>287</v>
      </c>
      <c r="H290" s="118" t="str">
        <f t="shared" si="419"/>
        <v/>
      </c>
      <c r="I290" s="119" t="str">
        <f>IF(ISNUMBER(SEARCH("─",H290,1)),MAX($I$3:I289)+1,"")</f>
        <v/>
      </c>
      <c r="M290" s="192" t="str">
        <f t="shared" si="363"/>
        <v/>
      </c>
      <c r="N290" s="142" t="str">
        <f t="shared" si="364"/>
        <v/>
      </c>
      <c r="O290" s="102" t="str">
        <f>IF(P290="","",MAX($O$3:O289)+1)</f>
        <v/>
      </c>
      <c r="P290" s="103" t="str">
        <f>IF(LEN(INDEX(Dashboard!B$6:B$505,ROW(P290)-ROW(P$3),1))&lt;=1,"",TRIM(INDEX(Dashboard!B$6:B$505,ROW(P290)-ROW(P$3),1)))</f>
        <v/>
      </c>
      <c r="Q290" s="104" t="str">
        <f t="shared" si="365"/>
        <v/>
      </c>
      <c r="R290" s="104" t="str">
        <f>IF(LEN(INDEX(Dashboard!D$6:D$505,ROW(R290)-ROW(R$3),1))&lt;=1,"",INDEX(Dashboard!D$6:D$505,ROW(R290)-ROW(R$3),1))</f>
        <v/>
      </c>
      <c r="S290" s="104" t="str">
        <f>IF(LEN(INDEX(Dashboard!E$6:E$505,ROW(S290)-ROW(S$3),1))&lt;=1,"",INDEX(Dashboard!E$6:E$505,ROW(S290)-ROW(S$3),1))</f>
        <v/>
      </c>
      <c r="T290" s="104" t="str">
        <f t="shared" si="366"/>
        <v/>
      </c>
      <c r="U290" s="104" t="str">
        <f t="shared" si="367"/>
        <v/>
      </c>
      <c r="V290" s="104" t="str">
        <f t="shared" si="368"/>
        <v/>
      </c>
      <c r="W290" s="106" t="str">
        <f t="shared" si="361"/>
        <v/>
      </c>
      <c r="X290" s="106" t="str">
        <f t="shared" si="369"/>
        <v/>
      </c>
      <c r="Y290" s="106" t="str">
        <f t="shared" si="370"/>
        <v/>
      </c>
      <c r="Z290" s="106" t="str">
        <f t="shared" si="371"/>
        <v/>
      </c>
      <c r="AA290" s="106" t="str">
        <f t="shared" si="372"/>
        <v/>
      </c>
      <c r="AB290" s="106" t="str">
        <f t="shared" si="373"/>
        <v/>
      </c>
      <c r="AC290" s="106" t="str">
        <f t="shared" si="374"/>
        <v/>
      </c>
      <c r="AD290" s="106" t="str">
        <f t="shared" si="375"/>
        <v/>
      </c>
      <c r="AE290" s="106" t="str">
        <f t="shared" si="376"/>
        <v/>
      </c>
      <c r="AF290" s="106" t="str">
        <f t="shared" si="377"/>
        <v/>
      </c>
      <c r="AG290" s="106" t="str">
        <f t="shared" si="378"/>
        <v/>
      </c>
      <c r="AH290" s="106" t="str">
        <f t="shared" si="379"/>
        <v/>
      </c>
      <c r="AI290" s="106" t="str">
        <f t="shared" si="380"/>
        <v/>
      </c>
      <c r="AJ290" s="106" t="str">
        <f t="shared" si="381"/>
        <v/>
      </c>
      <c r="AK290" s="106" t="str">
        <f t="shared" si="382"/>
        <v/>
      </c>
      <c r="AL290" s="106" t="str">
        <f t="shared" si="383"/>
        <v/>
      </c>
      <c r="AM290" s="106" t="str">
        <f t="shared" si="384"/>
        <v/>
      </c>
      <c r="AN290" s="106" t="str">
        <f t="shared" si="385"/>
        <v/>
      </c>
      <c r="AO290" s="106" t="str">
        <f t="shared" si="386"/>
        <v/>
      </c>
      <c r="AP290" s="106" t="str">
        <f t="shared" si="387"/>
        <v/>
      </c>
      <c r="AQ290" s="106" t="str">
        <f t="shared" si="388"/>
        <v/>
      </c>
      <c r="AR290" s="106" t="str">
        <f t="shared" si="389"/>
        <v/>
      </c>
      <c r="AS290" s="106" t="str">
        <f t="shared" si="390"/>
        <v/>
      </c>
      <c r="AT290" s="106" t="str">
        <f t="shared" si="391"/>
        <v/>
      </c>
      <c r="AU290" s="106" t="str">
        <f t="shared" si="392"/>
        <v/>
      </c>
      <c r="AV290" s="106" t="str">
        <f t="shared" si="393"/>
        <v/>
      </c>
      <c r="AW290" s="106" t="str">
        <f t="shared" si="394"/>
        <v/>
      </c>
      <c r="AX290" s="106" t="str">
        <f t="shared" si="395"/>
        <v/>
      </c>
      <c r="AY290" s="106" t="str">
        <f t="shared" si="396"/>
        <v/>
      </c>
      <c r="AZ290" s="106" t="str">
        <f t="shared" si="397"/>
        <v/>
      </c>
      <c r="BA290" s="106" t="str">
        <f t="shared" si="398"/>
        <v/>
      </c>
      <c r="BB290" s="106" t="str">
        <f t="shared" si="399"/>
        <v/>
      </c>
      <c r="BC290" s="106" t="str">
        <f t="shared" si="400"/>
        <v/>
      </c>
      <c r="BD290" s="180" t="str">
        <f>IF(OR(P290="",BA290=""),"",IF(BB290="",MAX($BA$4:$BA$503)-BA290+1-COUNTIF($BA$4:BA290,BA290)/1000,INDEX($BD$4:$BD$503,BC290,1)-COUNTIF($BA$4:BA290,BA290)/1000000))</f>
        <v/>
      </c>
      <c r="BE290" s="181" t="str">
        <f t="shared" si="401"/>
        <v/>
      </c>
      <c r="BF290" s="181" t="str">
        <f>IFERROR(IF(BB290="",BD290-BE290*100,INDEX($BF$4:$BF$503,BC290,1)-COUNTIF($BA$4:BA290,BA290)/1000000),"")</f>
        <v/>
      </c>
      <c r="BG290" s="179" t="str">
        <f t="shared" si="402"/>
        <v/>
      </c>
      <c r="BI290" s="120" t="str">
        <f t="shared" si="408"/>
        <v/>
      </c>
      <c r="BJ290" s="121" t="str">
        <f t="shared" si="409"/>
        <v/>
      </c>
      <c r="BK290" s="122" t="str">
        <f t="shared" si="410"/>
        <v/>
      </c>
      <c r="BL290" s="122" t="str">
        <f t="shared" si="411"/>
        <v/>
      </c>
      <c r="BM290" s="122" t="str">
        <f t="shared" si="412"/>
        <v/>
      </c>
      <c r="BN290" s="122" t="str">
        <f t="shared" si="413"/>
        <v/>
      </c>
      <c r="BO290" s="122" t="str">
        <f t="shared" si="414"/>
        <v/>
      </c>
      <c r="BP290" s="123" t="str">
        <f t="shared" si="415"/>
        <v/>
      </c>
      <c r="BQ290" s="122" t="str">
        <f t="shared" si="416"/>
        <v/>
      </c>
      <c r="BR290" s="123" t="str">
        <f t="shared" si="417"/>
        <v/>
      </c>
      <c r="BS290" s="123" t="str">
        <f t="shared" si="418"/>
        <v/>
      </c>
      <c r="BU290" s="198" t="str">
        <f t="shared" si="403"/>
        <v>xxx</v>
      </c>
      <c r="BV290" s="193"/>
      <c r="BW290" s="193"/>
      <c r="BX290" s="193"/>
      <c r="BY290" s="193"/>
      <c r="BZ290" s="193"/>
      <c r="CA290" s="193"/>
      <c r="CB290" s="193"/>
      <c r="CC290" s="194"/>
      <c r="CD290" s="194"/>
      <c r="CE290" s="193"/>
      <c r="CF290" s="201">
        <f>IFERROR(IF(ISNUMBER(BV290), IF(ISNUMBER(MATCH(BV290,$BV$4:BV289,0)),INDEX($CF$4:CF289, MATCH(BV290,$BV$4:BV289,0),1),IF(AND(BR290="",INDEX($BR$4:$BR$503,BV290,1)=""),
IF(INDEX($BL$4:$BL$503,BV290,1)="",0,IFERROR(IF(INDEX($BR$4:$BR$503,BW290,1)="es",COUNTIF($BV$4:$BV$503,BW290),0),0)+IF(ISNUMBER(BV290),SUMIFS($CH$4:$CH$503,$BV$4:$BV$503,"&lt;&gt;"&amp;BV290,$BW$4:$BW$503,BV290),0)),0)),0),0)</f>
        <v>0</v>
      </c>
      <c r="CG290" s="193"/>
      <c r="CH290" s="193"/>
      <c r="CI290" s="193"/>
      <c r="CJ290" s="193"/>
      <c r="CK290" s="201">
        <f t="shared" si="362"/>
        <v>1</v>
      </c>
      <c r="CL290" s="193"/>
      <c r="CM290" s="193"/>
      <c r="CN290" s="193"/>
      <c r="CO290" s="193"/>
      <c r="CP290" s="193"/>
      <c r="CQ290" s="193"/>
      <c r="CR290" s="193"/>
      <c r="CT290" s="193"/>
      <c r="CU290" s="193"/>
      <c r="CV290" s="193"/>
      <c r="CW290" s="208"/>
      <c r="CX290" s="208"/>
      <c r="CY290" s="208"/>
      <c r="CZ290" s="208"/>
      <c r="DA290" s="193"/>
      <c r="DC290" s="133" t="str">
        <f>IF(MAX($DC$3:DC289)&lt;$I$2,MAX($DC$3:DC289)+1,"")</f>
        <v/>
      </c>
      <c r="DD290" s="131" t="str">
        <f t="shared" si="404"/>
        <v/>
      </c>
      <c r="DE290" s="131" t="str">
        <f t="shared" si="405"/>
        <v/>
      </c>
      <c r="DF290" s="134" t="str">
        <f t="shared" si="406"/>
        <v/>
      </c>
      <c r="DG290" s="132" t="str">
        <f t="shared" si="407"/>
        <v/>
      </c>
      <c r="DL290" s="107" t="str">
        <f>IF(DM290&lt;&gt;"",MAX($DL$3:DL289)+1,"")</f>
        <v/>
      </c>
      <c r="DM290" s="107" t="str">
        <f>IF(OR(INDEX(Photos!$B$3:$B$502,ROW(DM290)-ROW($DM$3),1)="", ISNUMBER(MATCH(INDEX(Photos!$B$3:$B$502,ROW(DM290)-ROW($DM$3),1),$BJ$4:$BJ$503,0))),"",INDEX(Photos!$B$3:$B$502,ROW(DM290)-ROW($DM$3),1) )</f>
        <v/>
      </c>
      <c r="DN290" s="107" t="str">
        <f t="shared" si="360"/>
        <v/>
      </c>
      <c r="DS290" s="112"/>
      <c r="DT290" s="112"/>
      <c r="DU290" s="111"/>
      <c r="DV290" s="111"/>
      <c r="DW290" s="145"/>
      <c r="DX290" s="111"/>
      <c r="DY290" s="111"/>
      <c r="DZ290" s="111"/>
      <c r="EA290" s="111"/>
      <c r="EB290" s="111"/>
    </row>
    <row r="291" spans="2:132" x14ac:dyDescent="0.25">
      <c r="B291" s="117" t="str">
        <f>IF(P291&lt;&gt;"",MAX(B$3:$B290)+1,"")</f>
        <v/>
      </c>
      <c r="C291" s="141" t="str">
        <f>IF(D291&lt;&gt;"",MAX(C$3:$C290)+1,"")</f>
        <v/>
      </c>
      <c r="D291" s="115" t="str">
        <f>IF(LEN(Q291)&gt;1,IF(ISNUMBER(MATCH(Q291&amp;" ─ "&amp;P291, $D$2:D290,0)),"",P291&amp;" ─ "&amp;Q291),"")</f>
        <v/>
      </c>
      <c r="E291" s="117" t="str">
        <f>IF(F291&lt;&gt;"",MAX($E$3:E290)+1,"")</f>
        <v/>
      </c>
      <c r="F291" s="116" t="str">
        <f>IF(LEN(T291)&gt;1,IF(ISNUMBER(MATCH(T291&amp;" ─ "&amp;P291, $F$2:F290,0)),"",P291&amp;" ─ "&amp;T291),"")</f>
        <v/>
      </c>
      <c r="G291" s="93">
        <v>288</v>
      </c>
      <c r="H291" s="118" t="str">
        <f t="shared" si="419"/>
        <v/>
      </c>
      <c r="I291" s="119" t="str">
        <f>IF(ISNUMBER(SEARCH("─",H291,1)),MAX($I$3:I290)+1,"")</f>
        <v/>
      </c>
      <c r="M291" s="192" t="str">
        <f t="shared" si="363"/>
        <v/>
      </c>
      <c r="N291" s="142" t="str">
        <f t="shared" si="364"/>
        <v/>
      </c>
      <c r="O291" s="102" t="str">
        <f>IF(P291="","",MAX($O$3:O290)+1)</f>
        <v/>
      </c>
      <c r="P291" s="103" t="str">
        <f>IF(LEN(INDEX(Dashboard!B$6:B$505,ROW(P291)-ROW(P$3),1))&lt;=1,"",TRIM(INDEX(Dashboard!B$6:B$505,ROW(P291)-ROW(P$3),1)))</f>
        <v/>
      </c>
      <c r="Q291" s="104" t="str">
        <f t="shared" si="365"/>
        <v/>
      </c>
      <c r="R291" s="104" t="str">
        <f>IF(LEN(INDEX(Dashboard!D$6:D$505,ROW(R291)-ROW(R$3),1))&lt;=1,"",INDEX(Dashboard!D$6:D$505,ROW(R291)-ROW(R$3),1))</f>
        <v/>
      </c>
      <c r="S291" s="104" t="str">
        <f>IF(LEN(INDEX(Dashboard!E$6:E$505,ROW(S291)-ROW(S$3),1))&lt;=1,"",INDEX(Dashboard!E$6:E$505,ROW(S291)-ROW(S$3),1))</f>
        <v/>
      </c>
      <c r="T291" s="104" t="str">
        <f t="shared" si="366"/>
        <v/>
      </c>
      <c r="U291" s="104" t="str">
        <f t="shared" si="367"/>
        <v/>
      </c>
      <c r="V291" s="104" t="str">
        <f t="shared" si="368"/>
        <v/>
      </c>
      <c r="W291" s="106" t="str">
        <f t="shared" si="361"/>
        <v/>
      </c>
      <c r="X291" s="106" t="str">
        <f t="shared" si="369"/>
        <v/>
      </c>
      <c r="Y291" s="106" t="str">
        <f t="shared" si="370"/>
        <v/>
      </c>
      <c r="Z291" s="106" t="str">
        <f t="shared" si="371"/>
        <v/>
      </c>
      <c r="AA291" s="106" t="str">
        <f t="shared" si="372"/>
        <v/>
      </c>
      <c r="AB291" s="106" t="str">
        <f t="shared" si="373"/>
        <v/>
      </c>
      <c r="AC291" s="106" t="str">
        <f t="shared" si="374"/>
        <v/>
      </c>
      <c r="AD291" s="106" t="str">
        <f t="shared" si="375"/>
        <v/>
      </c>
      <c r="AE291" s="106" t="str">
        <f t="shared" si="376"/>
        <v/>
      </c>
      <c r="AF291" s="106" t="str">
        <f t="shared" si="377"/>
        <v/>
      </c>
      <c r="AG291" s="106" t="str">
        <f t="shared" si="378"/>
        <v/>
      </c>
      <c r="AH291" s="106" t="str">
        <f t="shared" si="379"/>
        <v/>
      </c>
      <c r="AI291" s="106" t="str">
        <f t="shared" si="380"/>
        <v/>
      </c>
      <c r="AJ291" s="106" t="str">
        <f t="shared" si="381"/>
        <v/>
      </c>
      <c r="AK291" s="106" t="str">
        <f t="shared" si="382"/>
        <v/>
      </c>
      <c r="AL291" s="106" t="str">
        <f t="shared" si="383"/>
        <v/>
      </c>
      <c r="AM291" s="106" t="str">
        <f t="shared" si="384"/>
        <v/>
      </c>
      <c r="AN291" s="106" t="str">
        <f t="shared" si="385"/>
        <v/>
      </c>
      <c r="AO291" s="106" t="str">
        <f t="shared" si="386"/>
        <v/>
      </c>
      <c r="AP291" s="106" t="str">
        <f t="shared" si="387"/>
        <v/>
      </c>
      <c r="AQ291" s="106" t="str">
        <f t="shared" si="388"/>
        <v/>
      </c>
      <c r="AR291" s="106" t="str">
        <f t="shared" si="389"/>
        <v/>
      </c>
      <c r="AS291" s="106" t="str">
        <f t="shared" si="390"/>
        <v/>
      </c>
      <c r="AT291" s="106" t="str">
        <f t="shared" si="391"/>
        <v/>
      </c>
      <c r="AU291" s="106" t="str">
        <f t="shared" si="392"/>
        <v/>
      </c>
      <c r="AV291" s="106" t="str">
        <f t="shared" si="393"/>
        <v/>
      </c>
      <c r="AW291" s="106" t="str">
        <f t="shared" si="394"/>
        <v/>
      </c>
      <c r="AX291" s="106" t="str">
        <f t="shared" si="395"/>
        <v/>
      </c>
      <c r="AY291" s="106" t="str">
        <f t="shared" si="396"/>
        <v/>
      </c>
      <c r="AZ291" s="106" t="str">
        <f t="shared" si="397"/>
        <v/>
      </c>
      <c r="BA291" s="106" t="str">
        <f t="shared" si="398"/>
        <v/>
      </c>
      <c r="BB291" s="106" t="str">
        <f t="shared" si="399"/>
        <v/>
      </c>
      <c r="BC291" s="106" t="str">
        <f t="shared" si="400"/>
        <v/>
      </c>
      <c r="BD291" s="180" t="str">
        <f>IF(OR(P291="",BA291=""),"",IF(BB291="",MAX($BA$4:$BA$503)-BA291+1-COUNTIF($BA$4:BA291,BA291)/1000,INDEX($BD$4:$BD$503,BC291,1)-COUNTIF($BA$4:BA291,BA291)/1000000))</f>
        <v/>
      </c>
      <c r="BE291" s="181" t="str">
        <f t="shared" si="401"/>
        <v/>
      </c>
      <c r="BF291" s="181" t="str">
        <f>IFERROR(IF(BB291="",BD291-BE291*100,INDEX($BF$4:$BF$503,BC291,1)-COUNTIF($BA$4:BA291,BA291)/1000000),"")</f>
        <v/>
      </c>
      <c r="BG291" s="179" t="str">
        <f t="shared" si="402"/>
        <v/>
      </c>
      <c r="BI291" s="120" t="str">
        <f t="shared" si="408"/>
        <v/>
      </c>
      <c r="BJ291" s="121" t="str">
        <f t="shared" si="409"/>
        <v/>
      </c>
      <c r="BK291" s="122" t="str">
        <f t="shared" si="410"/>
        <v/>
      </c>
      <c r="BL291" s="122" t="str">
        <f t="shared" si="411"/>
        <v/>
      </c>
      <c r="BM291" s="122" t="str">
        <f t="shared" si="412"/>
        <v/>
      </c>
      <c r="BN291" s="122" t="str">
        <f t="shared" si="413"/>
        <v/>
      </c>
      <c r="BO291" s="122" t="str">
        <f t="shared" si="414"/>
        <v/>
      </c>
      <c r="BP291" s="123" t="str">
        <f t="shared" si="415"/>
        <v/>
      </c>
      <c r="BQ291" s="122" t="str">
        <f t="shared" si="416"/>
        <v/>
      </c>
      <c r="BR291" s="123" t="str">
        <f t="shared" si="417"/>
        <v/>
      </c>
      <c r="BS291" s="123" t="str">
        <f t="shared" si="418"/>
        <v/>
      </c>
      <c r="BU291" s="198" t="str">
        <f t="shared" si="403"/>
        <v>xxx</v>
      </c>
      <c r="BV291" s="193"/>
      <c r="BW291" s="193"/>
      <c r="BX291" s="193"/>
      <c r="BY291" s="193"/>
      <c r="BZ291" s="193"/>
      <c r="CA291" s="193"/>
      <c r="CB291" s="193"/>
      <c r="CC291" s="194"/>
      <c r="CD291" s="194"/>
      <c r="CE291" s="193"/>
      <c r="CF291" s="201">
        <f>IFERROR(IF(ISNUMBER(BV291), IF(ISNUMBER(MATCH(BV291,$BV$4:BV290,0)),INDEX($CF$4:CF290, MATCH(BV291,$BV$4:BV290,0),1),IF(AND(BR291="",INDEX($BR$4:$BR$503,BV291,1)=""),
IF(INDEX($BL$4:$BL$503,BV291,1)="",0,IFERROR(IF(INDEX($BR$4:$BR$503,BW291,1)="es",COUNTIF($BV$4:$BV$503,BW291),0),0)+IF(ISNUMBER(BV291),SUMIFS($CH$4:$CH$503,$BV$4:$BV$503,"&lt;&gt;"&amp;BV291,$BW$4:$BW$503,BV291),0)),0)),0),0)</f>
        <v>0</v>
      </c>
      <c r="CG291" s="193"/>
      <c r="CH291" s="193"/>
      <c r="CI291" s="193"/>
      <c r="CJ291" s="193"/>
      <c r="CK291" s="201">
        <f t="shared" si="362"/>
        <v>1</v>
      </c>
      <c r="CL291" s="193"/>
      <c r="CM291" s="193"/>
      <c r="CN291" s="193"/>
      <c r="CO291" s="193"/>
      <c r="CP291" s="193"/>
      <c r="CQ291" s="193"/>
      <c r="CR291" s="193"/>
      <c r="CT291" s="193"/>
      <c r="CU291" s="193"/>
      <c r="CV291" s="193"/>
      <c r="CW291" s="208"/>
      <c r="CX291" s="208"/>
      <c r="CY291" s="208"/>
      <c r="CZ291" s="208"/>
      <c r="DA291" s="193"/>
      <c r="DC291" s="133" t="str">
        <f>IF(MAX($DC$3:DC290)&lt;$I$2,MAX($DC$3:DC290)+1,"")</f>
        <v/>
      </c>
      <c r="DD291" s="131" t="str">
        <f t="shared" si="404"/>
        <v/>
      </c>
      <c r="DE291" s="131" t="str">
        <f t="shared" si="405"/>
        <v/>
      </c>
      <c r="DF291" s="134" t="str">
        <f t="shared" si="406"/>
        <v/>
      </c>
      <c r="DG291" s="132" t="str">
        <f t="shared" si="407"/>
        <v/>
      </c>
      <c r="DL291" s="107" t="str">
        <f>IF(DM291&lt;&gt;"",MAX($DL$3:DL290)+1,"")</f>
        <v/>
      </c>
      <c r="DM291" s="107" t="str">
        <f>IF(OR(INDEX(Photos!$B$3:$B$502,ROW(DM291)-ROW($DM$3),1)="", ISNUMBER(MATCH(INDEX(Photos!$B$3:$B$502,ROW(DM291)-ROW($DM$3),1),$BJ$4:$BJ$503,0))),"",INDEX(Photos!$B$3:$B$502,ROW(DM291)-ROW($DM$3),1) )</f>
        <v/>
      </c>
      <c r="DN291" s="107" t="str">
        <f t="shared" si="360"/>
        <v/>
      </c>
      <c r="DS291" s="112"/>
      <c r="DT291" s="112"/>
      <c r="DU291" s="111"/>
      <c r="DV291" s="111"/>
      <c r="DW291" s="145"/>
      <c r="DX291" s="111"/>
      <c r="DY291" s="111"/>
      <c r="DZ291" s="111"/>
      <c r="EA291" s="111"/>
      <c r="EB291" s="111"/>
    </row>
    <row r="292" spans="2:132" x14ac:dyDescent="0.25">
      <c r="B292" s="117" t="str">
        <f>IF(P292&lt;&gt;"",MAX(B$3:$B291)+1,"")</f>
        <v/>
      </c>
      <c r="C292" s="141" t="str">
        <f>IF(D292&lt;&gt;"",MAX(C$3:$C291)+1,"")</f>
        <v/>
      </c>
      <c r="D292" s="115" t="str">
        <f>IF(LEN(Q292)&gt;1,IF(ISNUMBER(MATCH(Q292&amp;" ─ "&amp;P292, $D$2:D291,0)),"",P292&amp;" ─ "&amp;Q292),"")</f>
        <v/>
      </c>
      <c r="E292" s="117" t="str">
        <f>IF(F292&lt;&gt;"",MAX($E$3:E291)+1,"")</f>
        <v/>
      </c>
      <c r="F292" s="116" t="str">
        <f>IF(LEN(T292)&gt;1,IF(ISNUMBER(MATCH(T292&amp;" ─ "&amp;P292, $F$2:F291,0)),"",P292&amp;" ─ "&amp;T292),"")</f>
        <v/>
      </c>
      <c r="G292" s="93">
        <v>289</v>
      </c>
      <c r="H292" s="118" t="str">
        <f t="shared" si="419"/>
        <v/>
      </c>
      <c r="I292" s="119" t="str">
        <f>IF(ISNUMBER(SEARCH("─",H292,1)),MAX($I$3:I291)+1,"")</f>
        <v/>
      </c>
      <c r="M292" s="192" t="str">
        <f t="shared" si="363"/>
        <v/>
      </c>
      <c r="N292" s="142" t="str">
        <f t="shared" si="364"/>
        <v/>
      </c>
      <c r="O292" s="102" t="str">
        <f>IF(P292="","",MAX($O$3:O291)+1)</f>
        <v/>
      </c>
      <c r="P292" s="103" t="str">
        <f>IF(LEN(INDEX(Dashboard!B$6:B$505,ROW(P292)-ROW(P$3),1))&lt;=1,"",TRIM(INDEX(Dashboard!B$6:B$505,ROW(P292)-ROW(P$3),1)))</f>
        <v/>
      </c>
      <c r="Q292" s="104" t="str">
        <f t="shared" si="365"/>
        <v/>
      </c>
      <c r="R292" s="104" t="str">
        <f>IF(LEN(INDEX(Dashboard!D$6:D$505,ROW(R292)-ROW(R$3),1))&lt;=1,"",INDEX(Dashboard!D$6:D$505,ROW(R292)-ROW(R$3),1))</f>
        <v/>
      </c>
      <c r="S292" s="104" t="str">
        <f>IF(LEN(INDEX(Dashboard!E$6:E$505,ROW(S292)-ROW(S$3),1))&lt;=1,"",INDEX(Dashboard!E$6:E$505,ROW(S292)-ROW(S$3),1))</f>
        <v/>
      </c>
      <c r="T292" s="104" t="str">
        <f t="shared" si="366"/>
        <v/>
      </c>
      <c r="U292" s="104" t="str">
        <f t="shared" si="367"/>
        <v/>
      </c>
      <c r="V292" s="104" t="str">
        <f t="shared" si="368"/>
        <v/>
      </c>
      <c r="W292" s="106" t="str">
        <f t="shared" si="361"/>
        <v/>
      </c>
      <c r="X292" s="106" t="str">
        <f t="shared" si="369"/>
        <v/>
      </c>
      <c r="Y292" s="106" t="str">
        <f t="shared" si="370"/>
        <v/>
      </c>
      <c r="Z292" s="106" t="str">
        <f t="shared" si="371"/>
        <v/>
      </c>
      <c r="AA292" s="106" t="str">
        <f t="shared" si="372"/>
        <v/>
      </c>
      <c r="AB292" s="106" t="str">
        <f t="shared" si="373"/>
        <v/>
      </c>
      <c r="AC292" s="106" t="str">
        <f t="shared" si="374"/>
        <v/>
      </c>
      <c r="AD292" s="106" t="str">
        <f t="shared" si="375"/>
        <v/>
      </c>
      <c r="AE292" s="106" t="str">
        <f t="shared" si="376"/>
        <v/>
      </c>
      <c r="AF292" s="106" t="str">
        <f t="shared" si="377"/>
        <v/>
      </c>
      <c r="AG292" s="106" t="str">
        <f t="shared" si="378"/>
        <v/>
      </c>
      <c r="AH292" s="106" t="str">
        <f t="shared" si="379"/>
        <v/>
      </c>
      <c r="AI292" s="106" t="str">
        <f t="shared" si="380"/>
        <v/>
      </c>
      <c r="AJ292" s="106" t="str">
        <f t="shared" si="381"/>
        <v/>
      </c>
      <c r="AK292" s="106" t="str">
        <f t="shared" si="382"/>
        <v/>
      </c>
      <c r="AL292" s="106" t="str">
        <f t="shared" si="383"/>
        <v/>
      </c>
      <c r="AM292" s="106" t="str">
        <f t="shared" si="384"/>
        <v/>
      </c>
      <c r="AN292" s="106" t="str">
        <f t="shared" si="385"/>
        <v/>
      </c>
      <c r="AO292" s="106" t="str">
        <f t="shared" si="386"/>
        <v/>
      </c>
      <c r="AP292" s="106" t="str">
        <f t="shared" si="387"/>
        <v/>
      </c>
      <c r="AQ292" s="106" t="str">
        <f t="shared" si="388"/>
        <v/>
      </c>
      <c r="AR292" s="106" t="str">
        <f t="shared" si="389"/>
        <v/>
      </c>
      <c r="AS292" s="106" t="str">
        <f t="shared" si="390"/>
        <v/>
      </c>
      <c r="AT292" s="106" t="str">
        <f t="shared" si="391"/>
        <v/>
      </c>
      <c r="AU292" s="106" t="str">
        <f t="shared" si="392"/>
        <v/>
      </c>
      <c r="AV292" s="106" t="str">
        <f t="shared" si="393"/>
        <v/>
      </c>
      <c r="AW292" s="106" t="str">
        <f t="shared" si="394"/>
        <v/>
      </c>
      <c r="AX292" s="106" t="str">
        <f t="shared" si="395"/>
        <v/>
      </c>
      <c r="AY292" s="106" t="str">
        <f t="shared" si="396"/>
        <v/>
      </c>
      <c r="AZ292" s="106" t="str">
        <f t="shared" si="397"/>
        <v/>
      </c>
      <c r="BA292" s="106" t="str">
        <f t="shared" si="398"/>
        <v/>
      </c>
      <c r="BB292" s="106" t="str">
        <f t="shared" si="399"/>
        <v/>
      </c>
      <c r="BC292" s="106" t="str">
        <f t="shared" si="400"/>
        <v/>
      </c>
      <c r="BD292" s="180" t="str">
        <f>IF(OR(P292="",BA292=""),"",IF(BB292="",MAX($BA$4:$BA$503)-BA292+1-COUNTIF($BA$4:BA292,BA292)/1000,INDEX($BD$4:$BD$503,BC292,1)-COUNTIF($BA$4:BA292,BA292)/1000000))</f>
        <v/>
      </c>
      <c r="BE292" s="181" t="str">
        <f t="shared" si="401"/>
        <v/>
      </c>
      <c r="BF292" s="181" t="str">
        <f>IFERROR(IF(BB292="",BD292-BE292*100,INDEX($BF$4:$BF$503,BC292,1)-COUNTIF($BA$4:BA292,BA292)/1000000),"")</f>
        <v/>
      </c>
      <c r="BG292" s="179" t="str">
        <f t="shared" si="402"/>
        <v/>
      </c>
      <c r="BI292" s="120" t="str">
        <f t="shared" si="408"/>
        <v/>
      </c>
      <c r="BJ292" s="121" t="str">
        <f t="shared" si="409"/>
        <v/>
      </c>
      <c r="BK292" s="122" t="str">
        <f t="shared" si="410"/>
        <v/>
      </c>
      <c r="BL292" s="122" t="str">
        <f t="shared" si="411"/>
        <v/>
      </c>
      <c r="BM292" s="122" t="str">
        <f t="shared" si="412"/>
        <v/>
      </c>
      <c r="BN292" s="122" t="str">
        <f t="shared" si="413"/>
        <v/>
      </c>
      <c r="BO292" s="122" t="str">
        <f t="shared" si="414"/>
        <v/>
      </c>
      <c r="BP292" s="123" t="str">
        <f t="shared" si="415"/>
        <v/>
      </c>
      <c r="BQ292" s="122" t="str">
        <f t="shared" si="416"/>
        <v/>
      </c>
      <c r="BR292" s="123" t="str">
        <f t="shared" si="417"/>
        <v/>
      </c>
      <c r="BS292" s="123" t="str">
        <f t="shared" si="418"/>
        <v/>
      </c>
      <c r="BU292" s="198" t="str">
        <f t="shared" si="403"/>
        <v>xxx</v>
      </c>
      <c r="BV292" s="193"/>
      <c r="BW292" s="193"/>
      <c r="BX292" s="193"/>
      <c r="BY292" s="193"/>
      <c r="BZ292" s="193"/>
      <c r="CA292" s="193"/>
      <c r="CB292" s="193"/>
      <c r="CC292" s="194"/>
      <c r="CD292" s="194"/>
      <c r="CE292" s="193"/>
      <c r="CF292" s="201">
        <f>IFERROR(IF(ISNUMBER(BV292), IF(ISNUMBER(MATCH(BV292,$BV$4:BV291,0)),INDEX($CF$4:CF291, MATCH(BV292,$BV$4:BV291,0),1),IF(AND(BR292="",INDEX($BR$4:$BR$503,BV292,1)=""),
IF(INDEX($BL$4:$BL$503,BV292,1)="",0,IFERROR(IF(INDEX($BR$4:$BR$503,BW292,1)="es",COUNTIF($BV$4:$BV$503,BW292),0),0)+IF(ISNUMBER(BV292),SUMIFS($CH$4:$CH$503,$BV$4:$BV$503,"&lt;&gt;"&amp;BV292,$BW$4:$BW$503,BV292),0)),0)),0),0)</f>
        <v>0</v>
      </c>
      <c r="CG292" s="193"/>
      <c r="CH292" s="193"/>
      <c r="CI292" s="193"/>
      <c r="CJ292" s="193"/>
      <c r="CK292" s="201">
        <f t="shared" si="362"/>
        <v>1</v>
      </c>
      <c r="CL292" s="193"/>
      <c r="CM292" s="193"/>
      <c r="CN292" s="193"/>
      <c r="CO292" s="193"/>
      <c r="CP292" s="193"/>
      <c r="CQ292" s="193"/>
      <c r="CR292" s="193"/>
      <c r="CT292" s="193"/>
      <c r="CU292" s="193"/>
      <c r="CV292" s="193"/>
      <c r="CW292" s="208"/>
      <c r="CX292" s="208"/>
      <c r="CY292" s="208"/>
      <c r="CZ292" s="208"/>
      <c r="DA292" s="193"/>
      <c r="DC292" s="133" t="str">
        <f>IF(MAX($DC$3:DC291)&lt;$I$2,MAX($DC$3:DC291)+1,"")</f>
        <v/>
      </c>
      <c r="DD292" s="131" t="str">
        <f t="shared" si="404"/>
        <v/>
      </c>
      <c r="DE292" s="131" t="str">
        <f t="shared" si="405"/>
        <v/>
      </c>
      <c r="DF292" s="134" t="str">
        <f t="shared" si="406"/>
        <v/>
      </c>
      <c r="DG292" s="132" t="str">
        <f t="shared" si="407"/>
        <v/>
      </c>
      <c r="DL292" s="107" t="str">
        <f>IF(DM292&lt;&gt;"",MAX($DL$3:DL291)+1,"")</f>
        <v/>
      </c>
      <c r="DM292" s="107" t="str">
        <f>IF(OR(INDEX(Photos!$B$3:$B$502,ROW(DM292)-ROW($DM$3),1)="", ISNUMBER(MATCH(INDEX(Photos!$B$3:$B$502,ROW(DM292)-ROW($DM$3),1),$BJ$4:$BJ$503,0))),"",INDEX(Photos!$B$3:$B$502,ROW(DM292)-ROW($DM$3),1) )</f>
        <v/>
      </c>
      <c r="DN292" s="107" t="str">
        <f t="shared" si="360"/>
        <v/>
      </c>
      <c r="DS292" s="112"/>
      <c r="DT292" s="112"/>
      <c r="DU292" s="111"/>
      <c r="DV292" s="111"/>
      <c r="DW292" s="145"/>
      <c r="DX292" s="111"/>
      <c r="DY292" s="111"/>
      <c r="DZ292" s="111"/>
      <c r="EA292" s="111"/>
      <c r="EB292" s="111"/>
    </row>
    <row r="293" spans="2:132" x14ac:dyDescent="0.25">
      <c r="B293" s="117" t="str">
        <f>IF(P293&lt;&gt;"",MAX(B$3:$B292)+1,"")</f>
        <v/>
      </c>
      <c r="C293" s="141" t="str">
        <f>IF(D293&lt;&gt;"",MAX(C$3:$C292)+1,"")</f>
        <v/>
      </c>
      <c r="D293" s="115" t="str">
        <f>IF(LEN(Q293)&gt;1,IF(ISNUMBER(MATCH(Q293&amp;" ─ "&amp;P293, $D$2:D292,0)),"",P293&amp;" ─ "&amp;Q293),"")</f>
        <v/>
      </c>
      <c r="E293" s="117" t="str">
        <f>IF(F293&lt;&gt;"",MAX($E$3:E292)+1,"")</f>
        <v/>
      </c>
      <c r="F293" s="116" t="str">
        <f>IF(LEN(T293)&gt;1,IF(ISNUMBER(MATCH(T293&amp;" ─ "&amp;P293, $F$2:F292,0)),"",P293&amp;" ─ "&amp;T293),"")</f>
        <v/>
      </c>
      <c r="G293" s="93">
        <v>290</v>
      </c>
      <c r="H293" s="118" t="str">
        <f t="shared" si="419"/>
        <v/>
      </c>
      <c r="I293" s="119" t="str">
        <f>IF(ISNUMBER(SEARCH("─",H293,1)),MAX($I$3:I292)+1,"")</f>
        <v/>
      </c>
      <c r="M293" s="192" t="str">
        <f t="shared" si="363"/>
        <v/>
      </c>
      <c r="N293" s="142" t="str">
        <f t="shared" si="364"/>
        <v/>
      </c>
      <c r="O293" s="102" t="str">
        <f>IF(P293="","",MAX($O$3:O292)+1)</f>
        <v/>
      </c>
      <c r="P293" s="103" t="str">
        <f>IF(LEN(INDEX(Dashboard!B$6:B$505,ROW(P293)-ROW(P$3),1))&lt;=1,"",TRIM(INDEX(Dashboard!B$6:B$505,ROW(P293)-ROW(P$3),1)))</f>
        <v/>
      </c>
      <c r="Q293" s="104" t="str">
        <f t="shared" si="365"/>
        <v/>
      </c>
      <c r="R293" s="104" t="str">
        <f>IF(LEN(INDEX(Dashboard!D$6:D$505,ROW(R293)-ROW(R$3),1))&lt;=1,"",INDEX(Dashboard!D$6:D$505,ROW(R293)-ROW(R$3),1))</f>
        <v/>
      </c>
      <c r="S293" s="104" t="str">
        <f>IF(LEN(INDEX(Dashboard!E$6:E$505,ROW(S293)-ROW(S$3),1))&lt;=1,"",INDEX(Dashboard!E$6:E$505,ROW(S293)-ROW(S$3),1))</f>
        <v/>
      </c>
      <c r="T293" s="104" t="str">
        <f t="shared" si="366"/>
        <v/>
      </c>
      <c r="U293" s="104" t="str">
        <f t="shared" si="367"/>
        <v/>
      </c>
      <c r="V293" s="104" t="str">
        <f t="shared" si="368"/>
        <v/>
      </c>
      <c r="W293" s="106" t="str">
        <f t="shared" si="361"/>
        <v/>
      </c>
      <c r="X293" s="106" t="str">
        <f t="shared" si="369"/>
        <v/>
      </c>
      <c r="Y293" s="106" t="str">
        <f t="shared" si="370"/>
        <v/>
      </c>
      <c r="Z293" s="106" t="str">
        <f t="shared" si="371"/>
        <v/>
      </c>
      <c r="AA293" s="106" t="str">
        <f t="shared" si="372"/>
        <v/>
      </c>
      <c r="AB293" s="106" t="str">
        <f t="shared" si="373"/>
        <v/>
      </c>
      <c r="AC293" s="106" t="str">
        <f t="shared" si="374"/>
        <v/>
      </c>
      <c r="AD293" s="106" t="str">
        <f t="shared" si="375"/>
        <v/>
      </c>
      <c r="AE293" s="106" t="str">
        <f t="shared" si="376"/>
        <v/>
      </c>
      <c r="AF293" s="106" t="str">
        <f t="shared" si="377"/>
        <v/>
      </c>
      <c r="AG293" s="106" t="str">
        <f t="shared" si="378"/>
        <v/>
      </c>
      <c r="AH293" s="106" t="str">
        <f t="shared" si="379"/>
        <v/>
      </c>
      <c r="AI293" s="106" t="str">
        <f t="shared" si="380"/>
        <v/>
      </c>
      <c r="AJ293" s="106" t="str">
        <f t="shared" si="381"/>
        <v/>
      </c>
      <c r="AK293" s="106" t="str">
        <f t="shared" si="382"/>
        <v/>
      </c>
      <c r="AL293" s="106" t="str">
        <f t="shared" si="383"/>
        <v/>
      </c>
      <c r="AM293" s="106" t="str">
        <f t="shared" si="384"/>
        <v/>
      </c>
      <c r="AN293" s="106" t="str">
        <f t="shared" si="385"/>
        <v/>
      </c>
      <c r="AO293" s="106" t="str">
        <f t="shared" si="386"/>
        <v/>
      </c>
      <c r="AP293" s="106" t="str">
        <f t="shared" si="387"/>
        <v/>
      </c>
      <c r="AQ293" s="106" t="str">
        <f t="shared" si="388"/>
        <v/>
      </c>
      <c r="AR293" s="106" t="str">
        <f t="shared" si="389"/>
        <v/>
      </c>
      <c r="AS293" s="106" t="str">
        <f t="shared" si="390"/>
        <v/>
      </c>
      <c r="AT293" s="106" t="str">
        <f t="shared" si="391"/>
        <v/>
      </c>
      <c r="AU293" s="106" t="str">
        <f t="shared" si="392"/>
        <v/>
      </c>
      <c r="AV293" s="106" t="str">
        <f t="shared" si="393"/>
        <v/>
      </c>
      <c r="AW293" s="106" t="str">
        <f t="shared" si="394"/>
        <v/>
      </c>
      <c r="AX293" s="106" t="str">
        <f t="shared" si="395"/>
        <v/>
      </c>
      <c r="AY293" s="106" t="str">
        <f t="shared" si="396"/>
        <v/>
      </c>
      <c r="AZ293" s="106" t="str">
        <f t="shared" si="397"/>
        <v/>
      </c>
      <c r="BA293" s="106" t="str">
        <f t="shared" si="398"/>
        <v/>
      </c>
      <c r="BB293" s="106" t="str">
        <f t="shared" si="399"/>
        <v/>
      </c>
      <c r="BC293" s="106" t="str">
        <f t="shared" si="400"/>
        <v/>
      </c>
      <c r="BD293" s="180" t="str">
        <f>IF(OR(P293="",BA293=""),"",IF(BB293="",MAX($BA$4:$BA$503)-BA293+1-COUNTIF($BA$4:BA293,BA293)/1000,INDEX($BD$4:$BD$503,BC293,1)-COUNTIF($BA$4:BA293,BA293)/1000000))</f>
        <v/>
      </c>
      <c r="BE293" s="181" t="str">
        <f t="shared" si="401"/>
        <v/>
      </c>
      <c r="BF293" s="181" t="str">
        <f>IFERROR(IF(BB293="",BD293-BE293*100,INDEX($BF$4:$BF$503,BC293,1)-COUNTIF($BA$4:BA293,BA293)/1000000),"")</f>
        <v/>
      </c>
      <c r="BG293" s="179" t="str">
        <f t="shared" si="402"/>
        <v/>
      </c>
      <c r="BI293" s="120" t="str">
        <f t="shared" si="408"/>
        <v/>
      </c>
      <c r="BJ293" s="121" t="str">
        <f t="shared" si="409"/>
        <v/>
      </c>
      <c r="BK293" s="122" t="str">
        <f t="shared" si="410"/>
        <v/>
      </c>
      <c r="BL293" s="122" t="str">
        <f t="shared" si="411"/>
        <v/>
      </c>
      <c r="BM293" s="122" t="str">
        <f t="shared" si="412"/>
        <v/>
      </c>
      <c r="BN293" s="122" t="str">
        <f t="shared" si="413"/>
        <v/>
      </c>
      <c r="BO293" s="122" t="str">
        <f t="shared" si="414"/>
        <v/>
      </c>
      <c r="BP293" s="123" t="str">
        <f t="shared" si="415"/>
        <v/>
      </c>
      <c r="BQ293" s="122" t="str">
        <f t="shared" si="416"/>
        <v/>
      </c>
      <c r="BR293" s="123" t="str">
        <f t="shared" si="417"/>
        <v/>
      </c>
      <c r="BS293" s="123" t="str">
        <f t="shared" si="418"/>
        <v/>
      </c>
      <c r="BU293" s="198" t="str">
        <f t="shared" si="403"/>
        <v>xxx</v>
      </c>
      <c r="BV293" s="193"/>
      <c r="BW293" s="193"/>
      <c r="BX293" s="193"/>
      <c r="BY293" s="193"/>
      <c r="BZ293" s="193"/>
      <c r="CA293" s="193"/>
      <c r="CB293" s="193"/>
      <c r="CC293" s="194"/>
      <c r="CD293" s="194"/>
      <c r="CE293" s="193"/>
      <c r="CF293" s="201">
        <f>IFERROR(IF(ISNUMBER(BV293), IF(ISNUMBER(MATCH(BV293,$BV$4:BV292,0)),INDEX($CF$4:CF292, MATCH(BV293,$BV$4:BV292,0),1),IF(AND(BR293="",INDEX($BR$4:$BR$503,BV293,1)=""),
IF(INDEX($BL$4:$BL$503,BV293,1)="",0,IFERROR(IF(INDEX($BR$4:$BR$503,BW293,1)="es",COUNTIF($BV$4:$BV$503,BW293),0),0)+IF(ISNUMBER(BV293),SUMIFS($CH$4:$CH$503,$BV$4:$BV$503,"&lt;&gt;"&amp;BV293,$BW$4:$BW$503,BV293),0)),0)),0),0)</f>
        <v>0</v>
      </c>
      <c r="CG293" s="193"/>
      <c r="CH293" s="193"/>
      <c r="CI293" s="193"/>
      <c r="CJ293" s="193"/>
      <c r="CK293" s="201">
        <f t="shared" si="362"/>
        <v>1</v>
      </c>
      <c r="CL293" s="193"/>
      <c r="CM293" s="193"/>
      <c r="CN293" s="193"/>
      <c r="CO293" s="193"/>
      <c r="CP293" s="193"/>
      <c r="CQ293" s="193"/>
      <c r="CR293" s="193"/>
      <c r="CT293" s="193"/>
      <c r="CU293" s="193"/>
      <c r="CV293" s="193"/>
      <c r="CW293" s="208"/>
      <c r="CX293" s="208"/>
      <c r="CY293" s="208"/>
      <c r="CZ293" s="208"/>
      <c r="DA293" s="193"/>
      <c r="DC293" s="133" t="str">
        <f>IF(MAX($DC$3:DC292)&lt;$I$2,MAX($DC$3:DC292)+1,"")</f>
        <v/>
      </c>
      <c r="DD293" s="131" t="str">
        <f t="shared" si="404"/>
        <v/>
      </c>
      <c r="DE293" s="131" t="str">
        <f t="shared" si="405"/>
        <v/>
      </c>
      <c r="DF293" s="134" t="str">
        <f t="shared" si="406"/>
        <v/>
      </c>
      <c r="DG293" s="132" t="str">
        <f t="shared" si="407"/>
        <v/>
      </c>
      <c r="DL293" s="107" t="str">
        <f>IF(DM293&lt;&gt;"",MAX($DL$3:DL292)+1,"")</f>
        <v/>
      </c>
      <c r="DM293" s="107" t="str">
        <f>IF(OR(INDEX(Photos!$B$3:$B$502,ROW(DM293)-ROW($DM$3),1)="", ISNUMBER(MATCH(INDEX(Photos!$B$3:$B$502,ROW(DM293)-ROW($DM$3),1),$BJ$4:$BJ$503,0))),"",INDEX(Photos!$B$3:$B$502,ROW(DM293)-ROW($DM$3),1) )</f>
        <v/>
      </c>
      <c r="DN293" s="107" t="str">
        <f t="shared" si="360"/>
        <v/>
      </c>
      <c r="DS293" s="112"/>
      <c r="DT293" s="112"/>
      <c r="DU293" s="111"/>
      <c r="DV293" s="111"/>
      <c r="DW293" s="145"/>
      <c r="DX293" s="111"/>
      <c r="DY293" s="111"/>
      <c r="DZ293" s="111"/>
      <c r="EA293" s="111"/>
      <c r="EB293" s="111"/>
    </row>
    <row r="294" spans="2:132" x14ac:dyDescent="0.25">
      <c r="B294" s="117" t="str">
        <f>IF(P294&lt;&gt;"",MAX(B$3:$B293)+1,"")</f>
        <v/>
      </c>
      <c r="C294" s="141" t="str">
        <f>IF(D294&lt;&gt;"",MAX(C$3:$C293)+1,"")</f>
        <v/>
      </c>
      <c r="D294" s="115" t="str">
        <f>IF(LEN(Q294)&gt;1,IF(ISNUMBER(MATCH(Q294&amp;" ─ "&amp;P294, $D$2:D293,0)),"",P294&amp;" ─ "&amp;Q294),"")</f>
        <v/>
      </c>
      <c r="E294" s="117" t="str">
        <f>IF(F294&lt;&gt;"",MAX($E$3:E293)+1,"")</f>
        <v/>
      </c>
      <c r="F294" s="116" t="str">
        <f>IF(LEN(T294)&gt;1,IF(ISNUMBER(MATCH(T294&amp;" ─ "&amp;P294, $F$2:F293,0)),"",P294&amp;" ─ "&amp;T294),"")</f>
        <v/>
      </c>
      <c r="G294" s="93">
        <v>291</v>
      </c>
      <c r="H294" s="118" t="str">
        <f t="shared" si="419"/>
        <v/>
      </c>
      <c r="I294" s="119" t="str">
        <f>IF(ISNUMBER(SEARCH("─",H294,1)),MAX($I$3:I293)+1,"")</f>
        <v/>
      </c>
      <c r="M294" s="192" t="str">
        <f t="shared" si="363"/>
        <v/>
      </c>
      <c r="N294" s="142" t="str">
        <f t="shared" si="364"/>
        <v/>
      </c>
      <c r="O294" s="102" t="str">
        <f>IF(P294="","",MAX($O$3:O293)+1)</f>
        <v/>
      </c>
      <c r="P294" s="103" t="str">
        <f>IF(LEN(INDEX(Dashboard!B$6:B$505,ROW(P294)-ROW(P$3),1))&lt;=1,"",TRIM(INDEX(Dashboard!B$6:B$505,ROW(P294)-ROW(P$3),1)))</f>
        <v/>
      </c>
      <c r="Q294" s="104" t="str">
        <f t="shared" si="365"/>
        <v/>
      </c>
      <c r="R294" s="104" t="str">
        <f>IF(LEN(INDEX(Dashboard!D$6:D$505,ROW(R294)-ROW(R$3),1))&lt;=1,"",INDEX(Dashboard!D$6:D$505,ROW(R294)-ROW(R$3),1))</f>
        <v/>
      </c>
      <c r="S294" s="104" t="str">
        <f>IF(LEN(INDEX(Dashboard!E$6:E$505,ROW(S294)-ROW(S$3),1))&lt;=1,"",INDEX(Dashboard!E$6:E$505,ROW(S294)-ROW(S$3),1))</f>
        <v/>
      </c>
      <c r="T294" s="104" t="str">
        <f t="shared" si="366"/>
        <v/>
      </c>
      <c r="U294" s="104" t="str">
        <f t="shared" si="367"/>
        <v/>
      </c>
      <c r="V294" s="104" t="str">
        <f t="shared" si="368"/>
        <v/>
      </c>
      <c r="W294" s="106" t="str">
        <f t="shared" si="361"/>
        <v/>
      </c>
      <c r="X294" s="106" t="str">
        <f t="shared" si="369"/>
        <v/>
      </c>
      <c r="Y294" s="106" t="str">
        <f t="shared" si="370"/>
        <v/>
      </c>
      <c r="Z294" s="106" t="str">
        <f t="shared" si="371"/>
        <v/>
      </c>
      <c r="AA294" s="106" t="str">
        <f t="shared" si="372"/>
        <v/>
      </c>
      <c r="AB294" s="106" t="str">
        <f t="shared" si="373"/>
        <v/>
      </c>
      <c r="AC294" s="106" t="str">
        <f t="shared" si="374"/>
        <v/>
      </c>
      <c r="AD294" s="106" t="str">
        <f t="shared" si="375"/>
        <v/>
      </c>
      <c r="AE294" s="106" t="str">
        <f t="shared" si="376"/>
        <v/>
      </c>
      <c r="AF294" s="106" t="str">
        <f t="shared" si="377"/>
        <v/>
      </c>
      <c r="AG294" s="106" t="str">
        <f t="shared" si="378"/>
        <v/>
      </c>
      <c r="AH294" s="106" t="str">
        <f t="shared" si="379"/>
        <v/>
      </c>
      <c r="AI294" s="106" t="str">
        <f t="shared" si="380"/>
        <v/>
      </c>
      <c r="AJ294" s="106" t="str">
        <f t="shared" si="381"/>
        <v/>
      </c>
      <c r="AK294" s="106" t="str">
        <f t="shared" si="382"/>
        <v/>
      </c>
      <c r="AL294" s="106" t="str">
        <f t="shared" si="383"/>
        <v/>
      </c>
      <c r="AM294" s="106" t="str">
        <f t="shared" si="384"/>
        <v/>
      </c>
      <c r="AN294" s="106" t="str">
        <f t="shared" si="385"/>
        <v/>
      </c>
      <c r="AO294" s="106" t="str">
        <f t="shared" si="386"/>
        <v/>
      </c>
      <c r="AP294" s="106" t="str">
        <f t="shared" si="387"/>
        <v/>
      </c>
      <c r="AQ294" s="106" t="str">
        <f t="shared" si="388"/>
        <v/>
      </c>
      <c r="AR294" s="106" t="str">
        <f t="shared" si="389"/>
        <v/>
      </c>
      <c r="AS294" s="106" t="str">
        <f t="shared" si="390"/>
        <v/>
      </c>
      <c r="AT294" s="106" t="str">
        <f t="shared" si="391"/>
        <v/>
      </c>
      <c r="AU294" s="106" t="str">
        <f t="shared" si="392"/>
        <v/>
      </c>
      <c r="AV294" s="106" t="str">
        <f t="shared" si="393"/>
        <v/>
      </c>
      <c r="AW294" s="106" t="str">
        <f t="shared" si="394"/>
        <v/>
      </c>
      <c r="AX294" s="106" t="str">
        <f t="shared" si="395"/>
        <v/>
      </c>
      <c r="AY294" s="106" t="str">
        <f t="shared" si="396"/>
        <v/>
      </c>
      <c r="AZ294" s="106" t="str">
        <f t="shared" si="397"/>
        <v/>
      </c>
      <c r="BA294" s="106" t="str">
        <f t="shared" si="398"/>
        <v/>
      </c>
      <c r="BB294" s="106" t="str">
        <f t="shared" si="399"/>
        <v/>
      </c>
      <c r="BC294" s="106" t="str">
        <f t="shared" si="400"/>
        <v/>
      </c>
      <c r="BD294" s="180" t="str">
        <f>IF(OR(P294="",BA294=""),"",IF(BB294="",MAX($BA$4:$BA$503)-BA294+1-COUNTIF($BA$4:BA294,BA294)/1000,INDEX($BD$4:$BD$503,BC294,1)-COUNTIF($BA$4:BA294,BA294)/1000000))</f>
        <v/>
      </c>
      <c r="BE294" s="181" t="str">
        <f t="shared" si="401"/>
        <v/>
      </c>
      <c r="BF294" s="181" t="str">
        <f>IFERROR(IF(BB294="",BD294-BE294*100,INDEX($BF$4:$BF$503,BC294,1)-COUNTIF($BA$4:BA294,BA294)/1000000),"")</f>
        <v/>
      </c>
      <c r="BG294" s="179" t="str">
        <f t="shared" si="402"/>
        <v/>
      </c>
      <c r="BI294" s="120" t="str">
        <f t="shared" si="408"/>
        <v/>
      </c>
      <c r="BJ294" s="121" t="str">
        <f t="shared" si="409"/>
        <v/>
      </c>
      <c r="BK294" s="122" t="str">
        <f t="shared" si="410"/>
        <v/>
      </c>
      <c r="BL294" s="122" t="str">
        <f t="shared" si="411"/>
        <v/>
      </c>
      <c r="BM294" s="122" t="str">
        <f t="shared" si="412"/>
        <v/>
      </c>
      <c r="BN294" s="122" t="str">
        <f t="shared" si="413"/>
        <v/>
      </c>
      <c r="BO294" s="122" t="str">
        <f t="shared" si="414"/>
        <v/>
      </c>
      <c r="BP294" s="123" t="str">
        <f t="shared" si="415"/>
        <v/>
      </c>
      <c r="BQ294" s="122" t="str">
        <f t="shared" si="416"/>
        <v/>
      </c>
      <c r="BR294" s="123" t="str">
        <f t="shared" si="417"/>
        <v/>
      </c>
      <c r="BS294" s="123" t="str">
        <f t="shared" si="418"/>
        <v/>
      </c>
      <c r="BU294" s="198" t="str">
        <f t="shared" si="403"/>
        <v>xxx</v>
      </c>
      <c r="BV294" s="193"/>
      <c r="BW294" s="193"/>
      <c r="BX294" s="193"/>
      <c r="BY294" s="193"/>
      <c r="BZ294" s="193"/>
      <c r="CA294" s="193"/>
      <c r="CB294" s="193"/>
      <c r="CC294" s="194"/>
      <c r="CD294" s="194"/>
      <c r="CE294" s="193"/>
      <c r="CF294" s="201">
        <f>IFERROR(IF(ISNUMBER(BV294), IF(ISNUMBER(MATCH(BV294,$BV$4:BV293,0)),INDEX($CF$4:CF293, MATCH(BV294,$BV$4:BV293,0),1),IF(AND(BR294="",INDEX($BR$4:$BR$503,BV294,1)=""),
IF(INDEX($BL$4:$BL$503,BV294,1)="",0,IFERROR(IF(INDEX($BR$4:$BR$503,BW294,1)="es",COUNTIF($BV$4:$BV$503,BW294),0),0)+IF(ISNUMBER(BV294),SUMIFS($CH$4:$CH$503,$BV$4:$BV$503,"&lt;&gt;"&amp;BV294,$BW$4:$BW$503,BV294),0)),0)),0),0)</f>
        <v>0</v>
      </c>
      <c r="CG294" s="193"/>
      <c r="CH294" s="193"/>
      <c r="CI294" s="193"/>
      <c r="CJ294" s="193"/>
      <c r="CK294" s="201">
        <f t="shared" si="362"/>
        <v>1</v>
      </c>
      <c r="CL294" s="193"/>
      <c r="CM294" s="193"/>
      <c r="CN294" s="193"/>
      <c r="CO294" s="193"/>
      <c r="CP294" s="193"/>
      <c r="CQ294" s="193"/>
      <c r="CR294" s="193"/>
      <c r="CT294" s="193"/>
      <c r="CU294" s="193"/>
      <c r="CV294" s="193"/>
      <c r="CW294" s="208"/>
      <c r="CX294" s="208"/>
      <c r="CY294" s="208"/>
      <c r="CZ294" s="208"/>
      <c r="DA294" s="193"/>
      <c r="DC294" s="133" t="str">
        <f>IF(MAX($DC$3:DC293)&lt;$I$2,MAX($DC$3:DC293)+1,"")</f>
        <v/>
      </c>
      <c r="DD294" s="131" t="str">
        <f t="shared" si="404"/>
        <v/>
      </c>
      <c r="DE294" s="131" t="str">
        <f t="shared" si="405"/>
        <v/>
      </c>
      <c r="DF294" s="134" t="str">
        <f t="shared" si="406"/>
        <v/>
      </c>
      <c r="DG294" s="132" t="str">
        <f t="shared" si="407"/>
        <v/>
      </c>
      <c r="DL294" s="107" t="str">
        <f>IF(DM294&lt;&gt;"",MAX($DL$3:DL293)+1,"")</f>
        <v/>
      </c>
      <c r="DM294" s="107" t="str">
        <f>IF(OR(INDEX(Photos!$B$3:$B$502,ROW(DM294)-ROW($DM$3),1)="", ISNUMBER(MATCH(INDEX(Photos!$B$3:$B$502,ROW(DM294)-ROW($DM$3),1),$BJ$4:$BJ$503,0))),"",INDEX(Photos!$B$3:$B$502,ROW(DM294)-ROW($DM$3),1) )</f>
        <v/>
      </c>
      <c r="DN294" s="107" t="str">
        <f t="shared" si="360"/>
        <v/>
      </c>
      <c r="DS294" s="112"/>
      <c r="DT294" s="112"/>
      <c r="DU294" s="111"/>
      <c r="DV294" s="111"/>
      <c r="DW294" s="145"/>
      <c r="DX294" s="111"/>
      <c r="DY294" s="111"/>
      <c r="DZ294" s="111"/>
      <c r="EA294" s="111"/>
      <c r="EB294" s="111"/>
    </row>
    <row r="295" spans="2:132" x14ac:dyDescent="0.25">
      <c r="B295" s="117" t="str">
        <f>IF(P295&lt;&gt;"",MAX(B$3:$B294)+1,"")</f>
        <v/>
      </c>
      <c r="C295" s="141" t="str">
        <f>IF(D295&lt;&gt;"",MAX(C$3:$C294)+1,"")</f>
        <v/>
      </c>
      <c r="D295" s="115" t="str">
        <f>IF(LEN(Q295)&gt;1,IF(ISNUMBER(MATCH(Q295&amp;" ─ "&amp;P295, $D$2:D294,0)),"",P295&amp;" ─ "&amp;Q295),"")</f>
        <v/>
      </c>
      <c r="E295" s="117" t="str">
        <f>IF(F295&lt;&gt;"",MAX($E$3:E294)+1,"")</f>
        <v/>
      </c>
      <c r="F295" s="116" t="str">
        <f>IF(LEN(T295)&gt;1,IF(ISNUMBER(MATCH(T295&amp;" ─ "&amp;P295, $F$2:F294,0)),"",P295&amp;" ─ "&amp;T295),"")</f>
        <v/>
      </c>
      <c r="G295" s="93">
        <v>292</v>
      </c>
      <c r="H295" s="118" t="str">
        <f t="shared" si="419"/>
        <v/>
      </c>
      <c r="I295" s="119" t="str">
        <f>IF(ISNUMBER(SEARCH("─",H295,1)),MAX($I$3:I294)+1,"")</f>
        <v/>
      </c>
      <c r="M295" s="192" t="str">
        <f t="shared" si="363"/>
        <v/>
      </c>
      <c r="N295" s="142" t="str">
        <f t="shared" si="364"/>
        <v/>
      </c>
      <c r="O295" s="102" t="str">
        <f>IF(P295="","",MAX($O$3:O294)+1)</f>
        <v/>
      </c>
      <c r="P295" s="103" t="str">
        <f>IF(LEN(INDEX(Dashboard!B$6:B$505,ROW(P295)-ROW(P$3),1))&lt;=1,"",TRIM(INDEX(Dashboard!B$6:B$505,ROW(P295)-ROW(P$3),1)))</f>
        <v/>
      </c>
      <c r="Q295" s="104" t="str">
        <f t="shared" si="365"/>
        <v/>
      </c>
      <c r="R295" s="104" t="str">
        <f>IF(LEN(INDEX(Dashboard!D$6:D$505,ROW(R295)-ROW(R$3),1))&lt;=1,"",INDEX(Dashboard!D$6:D$505,ROW(R295)-ROW(R$3),1))</f>
        <v/>
      </c>
      <c r="S295" s="104" t="str">
        <f>IF(LEN(INDEX(Dashboard!E$6:E$505,ROW(S295)-ROW(S$3),1))&lt;=1,"",INDEX(Dashboard!E$6:E$505,ROW(S295)-ROW(S$3),1))</f>
        <v/>
      </c>
      <c r="T295" s="104" t="str">
        <f t="shared" si="366"/>
        <v/>
      </c>
      <c r="U295" s="104" t="str">
        <f t="shared" si="367"/>
        <v/>
      </c>
      <c r="V295" s="104" t="str">
        <f t="shared" si="368"/>
        <v/>
      </c>
      <c r="W295" s="106" t="str">
        <f t="shared" si="361"/>
        <v/>
      </c>
      <c r="X295" s="106" t="str">
        <f t="shared" si="369"/>
        <v/>
      </c>
      <c r="Y295" s="106" t="str">
        <f t="shared" si="370"/>
        <v/>
      </c>
      <c r="Z295" s="106" t="str">
        <f t="shared" si="371"/>
        <v/>
      </c>
      <c r="AA295" s="106" t="str">
        <f t="shared" si="372"/>
        <v/>
      </c>
      <c r="AB295" s="106" t="str">
        <f t="shared" si="373"/>
        <v/>
      </c>
      <c r="AC295" s="106" t="str">
        <f t="shared" si="374"/>
        <v/>
      </c>
      <c r="AD295" s="106" t="str">
        <f t="shared" si="375"/>
        <v/>
      </c>
      <c r="AE295" s="106" t="str">
        <f t="shared" si="376"/>
        <v/>
      </c>
      <c r="AF295" s="106" t="str">
        <f t="shared" si="377"/>
        <v/>
      </c>
      <c r="AG295" s="106" t="str">
        <f t="shared" si="378"/>
        <v/>
      </c>
      <c r="AH295" s="106" t="str">
        <f t="shared" si="379"/>
        <v/>
      </c>
      <c r="AI295" s="106" t="str">
        <f t="shared" si="380"/>
        <v/>
      </c>
      <c r="AJ295" s="106" t="str">
        <f t="shared" si="381"/>
        <v/>
      </c>
      <c r="AK295" s="106" t="str">
        <f t="shared" si="382"/>
        <v/>
      </c>
      <c r="AL295" s="106" t="str">
        <f t="shared" si="383"/>
        <v/>
      </c>
      <c r="AM295" s="106" t="str">
        <f t="shared" si="384"/>
        <v/>
      </c>
      <c r="AN295" s="106" t="str">
        <f t="shared" si="385"/>
        <v/>
      </c>
      <c r="AO295" s="106" t="str">
        <f t="shared" si="386"/>
        <v/>
      </c>
      <c r="AP295" s="106" t="str">
        <f t="shared" si="387"/>
        <v/>
      </c>
      <c r="AQ295" s="106" t="str">
        <f t="shared" si="388"/>
        <v/>
      </c>
      <c r="AR295" s="106" t="str">
        <f t="shared" si="389"/>
        <v/>
      </c>
      <c r="AS295" s="106" t="str">
        <f t="shared" si="390"/>
        <v/>
      </c>
      <c r="AT295" s="106" t="str">
        <f t="shared" si="391"/>
        <v/>
      </c>
      <c r="AU295" s="106" t="str">
        <f t="shared" si="392"/>
        <v/>
      </c>
      <c r="AV295" s="106" t="str">
        <f t="shared" si="393"/>
        <v/>
      </c>
      <c r="AW295" s="106" t="str">
        <f t="shared" si="394"/>
        <v/>
      </c>
      <c r="AX295" s="106" t="str">
        <f t="shared" si="395"/>
        <v/>
      </c>
      <c r="AY295" s="106" t="str">
        <f t="shared" si="396"/>
        <v/>
      </c>
      <c r="AZ295" s="106" t="str">
        <f t="shared" si="397"/>
        <v/>
      </c>
      <c r="BA295" s="106" t="str">
        <f t="shared" si="398"/>
        <v/>
      </c>
      <c r="BB295" s="106" t="str">
        <f t="shared" si="399"/>
        <v/>
      </c>
      <c r="BC295" s="106" t="str">
        <f t="shared" si="400"/>
        <v/>
      </c>
      <c r="BD295" s="180" t="str">
        <f>IF(OR(P295="",BA295=""),"",IF(BB295="",MAX($BA$4:$BA$503)-BA295+1-COUNTIF($BA$4:BA295,BA295)/1000,INDEX($BD$4:$BD$503,BC295,1)-COUNTIF($BA$4:BA295,BA295)/1000000))</f>
        <v/>
      </c>
      <c r="BE295" s="181" t="str">
        <f t="shared" si="401"/>
        <v/>
      </c>
      <c r="BF295" s="181" t="str">
        <f>IFERROR(IF(BB295="",BD295-BE295*100,INDEX($BF$4:$BF$503,BC295,1)-COUNTIF($BA$4:BA295,BA295)/1000000),"")</f>
        <v/>
      </c>
      <c r="BG295" s="179" t="str">
        <f t="shared" si="402"/>
        <v/>
      </c>
      <c r="BI295" s="120" t="str">
        <f t="shared" si="408"/>
        <v/>
      </c>
      <c r="BJ295" s="121" t="str">
        <f t="shared" si="409"/>
        <v/>
      </c>
      <c r="BK295" s="122" t="str">
        <f t="shared" si="410"/>
        <v/>
      </c>
      <c r="BL295" s="122" t="str">
        <f t="shared" si="411"/>
        <v/>
      </c>
      <c r="BM295" s="122" t="str">
        <f t="shared" si="412"/>
        <v/>
      </c>
      <c r="BN295" s="122" t="str">
        <f t="shared" si="413"/>
        <v/>
      </c>
      <c r="BO295" s="122" t="str">
        <f t="shared" si="414"/>
        <v/>
      </c>
      <c r="BP295" s="123" t="str">
        <f t="shared" si="415"/>
        <v/>
      </c>
      <c r="BQ295" s="122" t="str">
        <f t="shared" si="416"/>
        <v/>
      </c>
      <c r="BR295" s="123" t="str">
        <f t="shared" si="417"/>
        <v/>
      </c>
      <c r="BS295" s="123" t="str">
        <f t="shared" si="418"/>
        <v/>
      </c>
      <c r="BU295" s="198" t="str">
        <f t="shared" si="403"/>
        <v>xxx</v>
      </c>
      <c r="BV295" s="193"/>
      <c r="BW295" s="193"/>
      <c r="BX295" s="193"/>
      <c r="BY295" s="193"/>
      <c r="BZ295" s="193"/>
      <c r="CA295" s="193"/>
      <c r="CB295" s="193"/>
      <c r="CC295" s="194"/>
      <c r="CD295" s="194"/>
      <c r="CE295" s="193"/>
      <c r="CF295" s="201">
        <f>IFERROR(IF(ISNUMBER(BV295), IF(ISNUMBER(MATCH(BV295,$BV$4:BV294,0)),INDEX($CF$4:CF294, MATCH(BV295,$BV$4:BV294,0),1),IF(AND(BR295="",INDEX($BR$4:$BR$503,BV295,1)=""),
IF(INDEX($BL$4:$BL$503,BV295,1)="",0,IFERROR(IF(INDEX($BR$4:$BR$503,BW295,1)="es",COUNTIF($BV$4:$BV$503,BW295),0),0)+IF(ISNUMBER(BV295),SUMIFS($CH$4:$CH$503,$BV$4:$BV$503,"&lt;&gt;"&amp;BV295,$BW$4:$BW$503,BV295),0)),0)),0),0)</f>
        <v>0</v>
      </c>
      <c r="CG295" s="193"/>
      <c r="CH295" s="193"/>
      <c r="CI295" s="193"/>
      <c r="CJ295" s="193"/>
      <c r="CK295" s="201">
        <f t="shared" si="362"/>
        <v>1</v>
      </c>
      <c r="CL295" s="193"/>
      <c r="CM295" s="193"/>
      <c r="CN295" s="193"/>
      <c r="CO295" s="193"/>
      <c r="CP295" s="193"/>
      <c r="CQ295" s="193"/>
      <c r="CR295" s="193"/>
      <c r="CT295" s="193"/>
      <c r="CU295" s="193"/>
      <c r="CV295" s="193"/>
      <c r="CW295" s="208"/>
      <c r="CX295" s="208"/>
      <c r="CY295" s="208"/>
      <c r="CZ295" s="208"/>
      <c r="DA295" s="193"/>
      <c r="DC295" s="133" t="str">
        <f>IF(MAX($DC$3:DC294)&lt;$I$2,MAX($DC$3:DC294)+1,"")</f>
        <v/>
      </c>
      <c r="DD295" s="131" t="str">
        <f t="shared" si="404"/>
        <v/>
      </c>
      <c r="DE295" s="131" t="str">
        <f t="shared" si="405"/>
        <v/>
      </c>
      <c r="DF295" s="134" t="str">
        <f t="shared" si="406"/>
        <v/>
      </c>
      <c r="DG295" s="132" t="str">
        <f t="shared" si="407"/>
        <v/>
      </c>
      <c r="DL295" s="107" t="str">
        <f>IF(DM295&lt;&gt;"",MAX($DL$3:DL294)+1,"")</f>
        <v/>
      </c>
      <c r="DM295" s="107" t="str">
        <f>IF(OR(INDEX(Photos!$B$3:$B$502,ROW(DM295)-ROW($DM$3),1)="", ISNUMBER(MATCH(INDEX(Photos!$B$3:$B$502,ROW(DM295)-ROW($DM$3),1),$BJ$4:$BJ$503,0))),"",INDEX(Photos!$B$3:$B$502,ROW(DM295)-ROW($DM$3),1) )</f>
        <v/>
      </c>
      <c r="DN295" s="107" t="str">
        <f t="shared" si="360"/>
        <v/>
      </c>
      <c r="DS295" s="112"/>
      <c r="DT295" s="112"/>
      <c r="DU295" s="111"/>
      <c r="DV295" s="111"/>
      <c r="DW295" s="145"/>
      <c r="DX295" s="111"/>
      <c r="DY295" s="111"/>
      <c r="DZ295" s="111"/>
      <c r="EA295" s="111"/>
      <c r="EB295" s="111"/>
    </row>
    <row r="296" spans="2:132" x14ac:dyDescent="0.25">
      <c r="B296" s="117" t="str">
        <f>IF(P296&lt;&gt;"",MAX(B$3:$B295)+1,"")</f>
        <v/>
      </c>
      <c r="C296" s="141" t="str">
        <f>IF(D296&lt;&gt;"",MAX(C$3:$C295)+1,"")</f>
        <v/>
      </c>
      <c r="D296" s="115" t="str">
        <f>IF(LEN(Q296)&gt;1,IF(ISNUMBER(MATCH(Q296&amp;" ─ "&amp;P296, $D$2:D295,0)),"",P296&amp;" ─ "&amp;Q296),"")</f>
        <v/>
      </c>
      <c r="E296" s="117" t="str">
        <f>IF(F296&lt;&gt;"",MAX($E$3:E295)+1,"")</f>
        <v/>
      </c>
      <c r="F296" s="116" t="str">
        <f>IF(LEN(T296)&gt;1,IF(ISNUMBER(MATCH(T296&amp;" ─ "&amp;P296, $F$2:F295,0)),"",P296&amp;" ─ "&amp;T296),"")</f>
        <v/>
      </c>
      <c r="G296" s="93">
        <v>293</v>
      </c>
      <c r="H296" s="118" t="str">
        <f t="shared" si="419"/>
        <v/>
      </c>
      <c r="I296" s="119" t="str">
        <f>IF(ISNUMBER(SEARCH("─",H296,1)),MAX($I$3:I295)+1,"")</f>
        <v/>
      </c>
      <c r="M296" s="192" t="str">
        <f t="shared" si="363"/>
        <v/>
      </c>
      <c r="N296" s="142" t="str">
        <f t="shared" si="364"/>
        <v/>
      </c>
      <c r="O296" s="102" t="str">
        <f>IF(P296="","",MAX($O$3:O295)+1)</f>
        <v/>
      </c>
      <c r="P296" s="103" t="str">
        <f>IF(LEN(INDEX(Dashboard!B$6:B$505,ROW(P296)-ROW(P$3),1))&lt;=1,"",TRIM(INDEX(Dashboard!B$6:B$505,ROW(P296)-ROW(P$3),1)))</f>
        <v/>
      </c>
      <c r="Q296" s="104" t="str">
        <f t="shared" si="365"/>
        <v/>
      </c>
      <c r="R296" s="104" t="str">
        <f>IF(LEN(INDEX(Dashboard!D$6:D$505,ROW(R296)-ROW(R$3),1))&lt;=1,"",INDEX(Dashboard!D$6:D$505,ROW(R296)-ROW(R$3),1))</f>
        <v/>
      </c>
      <c r="S296" s="104" t="str">
        <f>IF(LEN(INDEX(Dashboard!E$6:E$505,ROW(S296)-ROW(S$3),1))&lt;=1,"",INDEX(Dashboard!E$6:E$505,ROW(S296)-ROW(S$3),1))</f>
        <v/>
      </c>
      <c r="T296" s="104" t="str">
        <f t="shared" si="366"/>
        <v/>
      </c>
      <c r="U296" s="104" t="str">
        <f t="shared" si="367"/>
        <v/>
      </c>
      <c r="V296" s="104" t="str">
        <f t="shared" si="368"/>
        <v/>
      </c>
      <c r="W296" s="106" t="str">
        <f t="shared" si="361"/>
        <v/>
      </c>
      <c r="X296" s="106" t="str">
        <f t="shared" si="369"/>
        <v/>
      </c>
      <c r="Y296" s="106" t="str">
        <f t="shared" si="370"/>
        <v/>
      </c>
      <c r="Z296" s="106" t="str">
        <f t="shared" si="371"/>
        <v/>
      </c>
      <c r="AA296" s="106" t="str">
        <f t="shared" si="372"/>
        <v/>
      </c>
      <c r="AB296" s="106" t="str">
        <f t="shared" si="373"/>
        <v/>
      </c>
      <c r="AC296" s="106" t="str">
        <f t="shared" si="374"/>
        <v/>
      </c>
      <c r="AD296" s="106" t="str">
        <f t="shared" si="375"/>
        <v/>
      </c>
      <c r="AE296" s="106" t="str">
        <f t="shared" si="376"/>
        <v/>
      </c>
      <c r="AF296" s="106" t="str">
        <f t="shared" si="377"/>
        <v/>
      </c>
      <c r="AG296" s="106" t="str">
        <f t="shared" si="378"/>
        <v/>
      </c>
      <c r="AH296" s="106" t="str">
        <f t="shared" si="379"/>
        <v/>
      </c>
      <c r="AI296" s="106" t="str">
        <f t="shared" si="380"/>
        <v/>
      </c>
      <c r="AJ296" s="106" t="str">
        <f t="shared" si="381"/>
        <v/>
      </c>
      <c r="AK296" s="106" t="str">
        <f t="shared" si="382"/>
        <v/>
      </c>
      <c r="AL296" s="106" t="str">
        <f t="shared" si="383"/>
        <v/>
      </c>
      <c r="AM296" s="106" t="str">
        <f t="shared" si="384"/>
        <v/>
      </c>
      <c r="AN296" s="106" t="str">
        <f t="shared" si="385"/>
        <v/>
      </c>
      <c r="AO296" s="106" t="str">
        <f t="shared" si="386"/>
        <v/>
      </c>
      <c r="AP296" s="106" t="str">
        <f t="shared" si="387"/>
        <v/>
      </c>
      <c r="AQ296" s="106" t="str">
        <f t="shared" si="388"/>
        <v/>
      </c>
      <c r="AR296" s="106" t="str">
        <f t="shared" si="389"/>
        <v/>
      </c>
      <c r="AS296" s="106" t="str">
        <f t="shared" si="390"/>
        <v/>
      </c>
      <c r="AT296" s="106" t="str">
        <f t="shared" si="391"/>
        <v/>
      </c>
      <c r="AU296" s="106" t="str">
        <f t="shared" si="392"/>
        <v/>
      </c>
      <c r="AV296" s="106" t="str">
        <f t="shared" si="393"/>
        <v/>
      </c>
      <c r="AW296" s="106" t="str">
        <f t="shared" si="394"/>
        <v/>
      </c>
      <c r="AX296" s="106" t="str">
        <f t="shared" si="395"/>
        <v/>
      </c>
      <c r="AY296" s="106" t="str">
        <f t="shared" si="396"/>
        <v/>
      </c>
      <c r="AZ296" s="106" t="str">
        <f t="shared" si="397"/>
        <v/>
      </c>
      <c r="BA296" s="106" t="str">
        <f t="shared" si="398"/>
        <v/>
      </c>
      <c r="BB296" s="106" t="str">
        <f t="shared" si="399"/>
        <v/>
      </c>
      <c r="BC296" s="106" t="str">
        <f t="shared" si="400"/>
        <v/>
      </c>
      <c r="BD296" s="180" t="str">
        <f>IF(OR(P296="",BA296=""),"",IF(BB296="",MAX($BA$4:$BA$503)-BA296+1-COUNTIF($BA$4:BA296,BA296)/1000,INDEX($BD$4:$BD$503,BC296,1)-COUNTIF($BA$4:BA296,BA296)/1000000))</f>
        <v/>
      </c>
      <c r="BE296" s="181" t="str">
        <f t="shared" si="401"/>
        <v/>
      </c>
      <c r="BF296" s="181" t="str">
        <f>IFERROR(IF(BB296="",BD296-BE296*100,INDEX($BF$4:$BF$503,BC296,1)-COUNTIF($BA$4:BA296,BA296)/1000000),"")</f>
        <v/>
      </c>
      <c r="BG296" s="179" t="str">
        <f t="shared" si="402"/>
        <v/>
      </c>
      <c r="BI296" s="120" t="str">
        <f t="shared" si="408"/>
        <v/>
      </c>
      <c r="BJ296" s="121" t="str">
        <f t="shared" si="409"/>
        <v/>
      </c>
      <c r="BK296" s="122" t="str">
        <f t="shared" si="410"/>
        <v/>
      </c>
      <c r="BL296" s="122" t="str">
        <f t="shared" si="411"/>
        <v/>
      </c>
      <c r="BM296" s="122" t="str">
        <f t="shared" si="412"/>
        <v/>
      </c>
      <c r="BN296" s="122" t="str">
        <f t="shared" si="413"/>
        <v/>
      </c>
      <c r="BO296" s="122" t="str">
        <f t="shared" si="414"/>
        <v/>
      </c>
      <c r="BP296" s="123" t="str">
        <f t="shared" si="415"/>
        <v/>
      </c>
      <c r="BQ296" s="122" t="str">
        <f t="shared" si="416"/>
        <v/>
      </c>
      <c r="BR296" s="123" t="str">
        <f t="shared" si="417"/>
        <v/>
      </c>
      <c r="BS296" s="123" t="str">
        <f t="shared" si="418"/>
        <v/>
      </c>
      <c r="BU296" s="198" t="str">
        <f t="shared" si="403"/>
        <v>xxx</v>
      </c>
      <c r="BV296" s="193"/>
      <c r="BW296" s="193"/>
      <c r="BX296" s="193"/>
      <c r="BY296" s="193"/>
      <c r="BZ296" s="193"/>
      <c r="CA296" s="193"/>
      <c r="CB296" s="193"/>
      <c r="CC296" s="194"/>
      <c r="CD296" s="194"/>
      <c r="CE296" s="193"/>
      <c r="CF296" s="201">
        <f>IFERROR(IF(ISNUMBER(BV296), IF(ISNUMBER(MATCH(BV296,$BV$4:BV295,0)),INDEX($CF$4:CF295, MATCH(BV296,$BV$4:BV295,0),1),IF(AND(BR296="",INDEX($BR$4:$BR$503,BV296,1)=""),
IF(INDEX($BL$4:$BL$503,BV296,1)="",0,IFERROR(IF(INDEX($BR$4:$BR$503,BW296,1)="es",COUNTIF($BV$4:$BV$503,BW296),0),0)+IF(ISNUMBER(BV296),SUMIFS($CH$4:$CH$503,$BV$4:$BV$503,"&lt;&gt;"&amp;BV296,$BW$4:$BW$503,BV296),0)),0)),0),0)</f>
        <v>0</v>
      </c>
      <c r="CG296" s="193"/>
      <c r="CH296" s="193"/>
      <c r="CI296" s="193"/>
      <c r="CJ296" s="193"/>
      <c r="CK296" s="201">
        <f t="shared" si="362"/>
        <v>1</v>
      </c>
      <c r="CL296" s="193"/>
      <c r="CM296" s="193"/>
      <c r="CN296" s="193"/>
      <c r="CO296" s="193"/>
      <c r="CP296" s="193"/>
      <c r="CQ296" s="193"/>
      <c r="CR296" s="193"/>
      <c r="CT296" s="193"/>
      <c r="CU296" s="193"/>
      <c r="CV296" s="193"/>
      <c r="CW296" s="208"/>
      <c r="CX296" s="208"/>
      <c r="CY296" s="208"/>
      <c r="CZ296" s="208"/>
      <c r="DA296" s="193"/>
      <c r="DC296" s="133" t="str">
        <f>IF(MAX($DC$3:DC295)&lt;$I$2,MAX($DC$3:DC295)+1,"")</f>
        <v/>
      </c>
      <c r="DD296" s="131" t="str">
        <f t="shared" si="404"/>
        <v/>
      </c>
      <c r="DE296" s="131" t="str">
        <f t="shared" si="405"/>
        <v/>
      </c>
      <c r="DF296" s="134" t="str">
        <f t="shared" si="406"/>
        <v/>
      </c>
      <c r="DG296" s="132" t="str">
        <f t="shared" si="407"/>
        <v/>
      </c>
      <c r="DL296" s="107" t="str">
        <f>IF(DM296&lt;&gt;"",MAX($DL$3:DL295)+1,"")</f>
        <v/>
      </c>
      <c r="DM296" s="107" t="str">
        <f>IF(OR(INDEX(Photos!$B$3:$B$502,ROW(DM296)-ROW($DM$3),1)="", ISNUMBER(MATCH(INDEX(Photos!$B$3:$B$502,ROW(DM296)-ROW($DM$3),1),$BJ$4:$BJ$503,0))),"",INDEX(Photos!$B$3:$B$502,ROW(DM296)-ROW($DM$3),1) )</f>
        <v/>
      </c>
      <c r="DN296" s="107" t="str">
        <f t="shared" si="360"/>
        <v/>
      </c>
      <c r="DS296" s="112"/>
      <c r="DT296" s="112"/>
      <c r="DU296" s="111"/>
      <c r="DV296" s="111"/>
      <c r="DW296" s="145"/>
      <c r="DX296" s="111"/>
      <c r="DY296" s="111"/>
      <c r="DZ296" s="111"/>
      <c r="EA296" s="111"/>
      <c r="EB296" s="111"/>
    </row>
    <row r="297" spans="2:132" x14ac:dyDescent="0.25">
      <c r="B297" s="117" t="str">
        <f>IF(P297&lt;&gt;"",MAX(B$3:$B296)+1,"")</f>
        <v/>
      </c>
      <c r="C297" s="141" t="str">
        <f>IF(D297&lt;&gt;"",MAX(C$3:$C296)+1,"")</f>
        <v/>
      </c>
      <c r="D297" s="115" t="str">
        <f>IF(LEN(Q297)&gt;1,IF(ISNUMBER(MATCH(Q297&amp;" ─ "&amp;P297, $D$2:D296,0)),"",P297&amp;" ─ "&amp;Q297),"")</f>
        <v/>
      </c>
      <c r="E297" s="117" t="str">
        <f>IF(F297&lt;&gt;"",MAX($E$3:E296)+1,"")</f>
        <v/>
      </c>
      <c r="F297" s="116" t="str">
        <f>IF(LEN(T297)&gt;1,IF(ISNUMBER(MATCH(T297&amp;" ─ "&amp;P297, $F$2:F296,0)),"",P297&amp;" ─ "&amp;T297),"")</f>
        <v/>
      </c>
      <c r="G297" s="93">
        <v>294</v>
      </c>
      <c r="H297" s="118" t="str">
        <f t="shared" si="419"/>
        <v/>
      </c>
      <c r="I297" s="119" t="str">
        <f>IF(ISNUMBER(SEARCH("─",H297,1)),MAX($I$3:I296)+1,"")</f>
        <v/>
      </c>
      <c r="M297" s="192" t="str">
        <f t="shared" si="363"/>
        <v/>
      </c>
      <c r="N297" s="142" t="str">
        <f t="shared" si="364"/>
        <v/>
      </c>
      <c r="O297" s="102" t="str">
        <f>IF(P297="","",MAX($O$3:O296)+1)</f>
        <v/>
      </c>
      <c r="P297" s="103" t="str">
        <f>IF(LEN(INDEX(Dashboard!B$6:B$505,ROW(P297)-ROW(P$3),1))&lt;=1,"",TRIM(INDEX(Dashboard!B$6:B$505,ROW(P297)-ROW(P$3),1)))</f>
        <v/>
      </c>
      <c r="Q297" s="104" t="str">
        <f t="shared" si="365"/>
        <v/>
      </c>
      <c r="R297" s="104" t="str">
        <f>IF(LEN(INDEX(Dashboard!D$6:D$505,ROW(R297)-ROW(R$3),1))&lt;=1,"",INDEX(Dashboard!D$6:D$505,ROW(R297)-ROW(R$3),1))</f>
        <v/>
      </c>
      <c r="S297" s="104" t="str">
        <f>IF(LEN(INDEX(Dashboard!E$6:E$505,ROW(S297)-ROW(S$3),1))&lt;=1,"",INDEX(Dashboard!E$6:E$505,ROW(S297)-ROW(S$3),1))</f>
        <v/>
      </c>
      <c r="T297" s="104" t="str">
        <f t="shared" si="366"/>
        <v/>
      </c>
      <c r="U297" s="104" t="str">
        <f t="shared" si="367"/>
        <v/>
      </c>
      <c r="V297" s="104" t="str">
        <f t="shared" si="368"/>
        <v/>
      </c>
      <c r="W297" s="106" t="str">
        <f t="shared" si="361"/>
        <v/>
      </c>
      <c r="X297" s="106" t="str">
        <f t="shared" si="369"/>
        <v/>
      </c>
      <c r="Y297" s="106" t="str">
        <f t="shared" si="370"/>
        <v/>
      </c>
      <c r="Z297" s="106" t="str">
        <f t="shared" si="371"/>
        <v/>
      </c>
      <c r="AA297" s="106" t="str">
        <f t="shared" si="372"/>
        <v/>
      </c>
      <c r="AB297" s="106" t="str">
        <f t="shared" si="373"/>
        <v/>
      </c>
      <c r="AC297" s="106" t="str">
        <f t="shared" si="374"/>
        <v/>
      </c>
      <c r="AD297" s="106" t="str">
        <f t="shared" si="375"/>
        <v/>
      </c>
      <c r="AE297" s="106" t="str">
        <f t="shared" si="376"/>
        <v/>
      </c>
      <c r="AF297" s="106" t="str">
        <f t="shared" si="377"/>
        <v/>
      </c>
      <c r="AG297" s="106" t="str">
        <f t="shared" si="378"/>
        <v/>
      </c>
      <c r="AH297" s="106" t="str">
        <f t="shared" si="379"/>
        <v/>
      </c>
      <c r="AI297" s="106" t="str">
        <f t="shared" si="380"/>
        <v/>
      </c>
      <c r="AJ297" s="106" t="str">
        <f t="shared" si="381"/>
        <v/>
      </c>
      <c r="AK297" s="106" t="str">
        <f t="shared" si="382"/>
        <v/>
      </c>
      <c r="AL297" s="106" t="str">
        <f t="shared" si="383"/>
        <v/>
      </c>
      <c r="AM297" s="106" t="str">
        <f t="shared" si="384"/>
        <v/>
      </c>
      <c r="AN297" s="106" t="str">
        <f t="shared" si="385"/>
        <v/>
      </c>
      <c r="AO297" s="106" t="str">
        <f t="shared" si="386"/>
        <v/>
      </c>
      <c r="AP297" s="106" t="str">
        <f t="shared" si="387"/>
        <v/>
      </c>
      <c r="AQ297" s="106" t="str">
        <f t="shared" si="388"/>
        <v/>
      </c>
      <c r="AR297" s="106" t="str">
        <f t="shared" si="389"/>
        <v/>
      </c>
      <c r="AS297" s="106" t="str">
        <f t="shared" si="390"/>
        <v/>
      </c>
      <c r="AT297" s="106" t="str">
        <f t="shared" si="391"/>
        <v/>
      </c>
      <c r="AU297" s="106" t="str">
        <f t="shared" si="392"/>
        <v/>
      </c>
      <c r="AV297" s="106" t="str">
        <f t="shared" si="393"/>
        <v/>
      </c>
      <c r="AW297" s="106" t="str">
        <f t="shared" si="394"/>
        <v/>
      </c>
      <c r="AX297" s="106" t="str">
        <f t="shared" si="395"/>
        <v/>
      </c>
      <c r="AY297" s="106" t="str">
        <f t="shared" si="396"/>
        <v/>
      </c>
      <c r="AZ297" s="106" t="str">
        <f t="shared" si="397"/>
        <v/>
      </c>
      <c r="BA297" s="106" t="str">
        <f t="shared" si="398"/>
        <v/>
      </c>
      <c r="BB297" s="106" t="str">
        <f t="shared" si="399"/>
        <v/>
      </c>
      <c r="BC297" s="106" t="str">
        <f t="shared" si="400"/>
        <v/>
      </c>
      <c r="BD297" s="180" t="str">
        <f>IF(OR(P297="",BA297=""),"",IF(BB297="",MAX($BA$4:$BA$503)-BA297+1-COUNTIF($BA$4:BA297,BA297)/1000,INDEX($BD$4:$BD$503,BC297,1)-COUNTIF($BA$4:BA297,BA297)/1000000))</f>
        <v/>
      </c>
      <c r="BE297" s="181" t="str">
        <f t="shared" si="401"/>
        <v/>
      </c>
      <c r="BF297" s="181" t="str">
        <f>IFERROR(IF(BB297="",BD297-BE297*100,INDEX($BF$4:$BF$503,BC297,1)-COUNTIF($BA$4:BA297,BA297)/1000000),"")</f>
        <v/>
      </c>
      <c r="BG297" s="179" t="str">
        <f t="shared" si="402"/>
        <v/>
      </c>
      <c r="BI297" s="120" t="str">
        <f t="shared" si="408"/>
        <v/>
      </c>
      <c r="BJ297" s="121" t="str">
        <f t="shared" si="409"/>
        <v/>
      </c>
      <c r="BK297" s="122" t="str">
        <f t="shared" si="410"/>
        <v/>
      </c>
      <c r="BL297" s="122" t="str">
        <f t="shared" si="411"/>
        <v/>
      </c>
      <c r="BM297" s="122" t="str">
        <f t="shared" si="412"/>
        <v/>
      </c>
      <c r="BN297" s="122" t="str">
        <f t="shared" si="413"/>
        <v/>
      </c>
      <c r="BO297" s="122" t="str">
        <f t="shared" si="414"/>
        <v/>
      </c>
      <c r="BP297" s="123" t="str">
        <f t="shared" si="415"/>
        <v/>
      </c>
      <c r="BQ297" s="122" t="str">
        <f t="shared" si="416"/>
        <v/>
      </c>
      <c r="BR297" s="123" t="str">
        <f t="shared" si="417"/>
        <v/>
      </c>
      <c r="BS297" s="123" t="str">
        <f t="shared" si="418"/>
        <v/>
      </c>
      <c r="BU297" s="198" t="str">
        <f t="shared" si="403"/>
        <v>xxx</v>
      </c>
      <c r="BV297" s="193"/>
      <c r="BW297" s="193"/>
      <c r="BX297" s="193"/>
      <c r="BY297" s="193"/>
      <c r="BZ297" s="193"/>
      <c r="CA297" s="193"/>
      <c r="CB297" s="193"/>
      <c r="CC297" s="194"/>
      <c r="CD297" s="194"/>
      <c r="CE297" s="193"/>
      <c r="CF297" s="201">
        <f>IFERROR(IF(ISNUMBER(BV297), IF(ISNUMBER(MATCH(BV297,$BV$4:BV296,0)),INDEX($CF$4:CF296, MATCH(BV297,$BV$4:BV296,0),1),IF(AND(BR297="",INDEX($BR$4:$BR$503,BV297,1)=""),
IF(INDEX($BL$4:$BL$503,BV297,1)="",0,IFERROR(IF(INDEX($BR$4:$BR$503,BW297,1)="es",COUNTIF($BV$4:$BV$503,BW297),0),0)+IF(ISNUMBER(BV297),SUMIFS($CH$4:$CH$503,$BV$4:$BV$503,"&lt;&gt;"&amp;BV297,$BW$4:$BW$503,BV297),0)),0)),0),0)</f>
        <v>0</v>
      </c>
      <c r="CG297" s="193"/>
      <c r="CH297" s="193"/>
      <c r="CI297" s="193"/>
      <c r="CJ297" s="193"/>
      <c r="CK297" s="201">
        <f t="shared" si="362"/>
        <v>1</v>
      </c>
      <c r="CL297" s="193"/>
      <c r="CM297" s="193"/>
      <c r="CN297" s="193"/>
      <c r="CO297" s="193"/>
      <c r="CP297" s="193"/>
      <c r="CQ297" s="193"/>
      <c r="CR297" s="193"/>
      <c r="CT297" s="193"/>
      <c r="CU297" s="193"/>
      <c r="CV297" s="193"/>
      <c r="CW297" s="208"/>
      <c r="CX297" s="208"/>
      <c r="CY297" s="208"/>
      <c r="CZ297" s="208"/>
      <c r="DA297" s="193"/>
      <c r="DC297" s="133" t="str">
        <f>IF(MAX($DC$3:DC296)&lt;$I$2,MAX($DC$3:DC296)+1,"")</f>
        <v/>
      </c>
      <c r="DD297" s="131" t="str">
        <f t="shared" si="404"/>
        <v/>
      </c>
      <c r="DE297" s="131" t="str">
        <f t="shared" si="405"/>
        <v/>
      </c>
      <c r="DF297" s="134" t="str">
        <f t="shared" si="406"/>
        <v/>
      </c>
      <c r="DG297" s="132" t="str">
        <f t="shared" si="407"/>
        <v/>
      </c>
      <c r="DL297" s="107" t="str">
        <f>IF(DM297&lt;&gt;"",MAX($DL$3:DL296)+1,"")</f>
        <v/>
      </c>
      <c r="DM297" s="107" t="str">
        <f>IF(OR(INDEX(Photos!$B$3:$B$502,ROW(DM297)-ROW($DM$3),1)="", ISNUMBER(MATCH(INDEX(Photos!$B$3:$B$502,ROW(DM297)-ROW($DM$3),1),$BJ$4:$BJ$503,0))),"",INDEX(Photos!$B$3:$B$502,ROW(DM297)-ROW($DM$3),1) )</f>
        <v/>
      </c>
      <c r="DN297" s="107" t="str">
        <f t="shared" si="360"/>
        <v/>
      </c>
      <c r="DS297" s="112"/>
      <c r="DT297" s="112"/>
      <c r="DU297" s="111"/>
      <c r="DV297" s="111"/>
      <c r="DW297" s="145"/>
      <c r="DX297" s="111"/>
      <c r="DY297" s="111"/>
      <c r="DZ297" s="111"/>
      <c r="EA297" s="111"/>
      <c r="EB297" s="111"/>
    </row>
    <row r="298" spans="2:132" x14ac:dyDescent="0.25">
      <c r="B298" s="117" t="str">
        <f>IF(P298&lt;&gt;"",MAX(B$3:$B297)+1,"")</f>
        <v/>
      </c>
      <c r="C298" s="141" t="str">
        <f>IF(D298&lt;&gt;"",MAX(C$3:$C297)+1,"")</f>
        <v/>
      </c>
      <c r="D298" s="115" t="str">
        <f>IF(LEN(Q298)&gt;1,IF(ISNUMBER(MATCH(Q298&amp;" ─ "&amp;P298, $D$2:D297,0)),"",P298&amp;" ─ "&amp;Q298),"")</f>
        <v/>
      </c>
      <c r="E298" s="117" t="str">
        <f>IF(F298&lt;&gt;"",MAX($E$3:E297)+1,"")</f>
        <v/>
      </c>
      <c r="F298" s="116" t="str">
        <f>IF(LEN(T298)&gt;1,IF(ISNUMBER(MATCH(T298&amp;" ─ "&amp;P298, $F$2:F297,0)),"",P298&amp;" ─ "&amp;T298),"")</f>
        <v/>
      </c>
      <c r="G298" s="93">
        <v>295</v>
      </c>
      <c r="H298" s="118" t="str">
        <f t="shared" si="419"/>
        <v/>
      </c>
      <c r="I298" s="119" t="str">
        <f>IF(ISNUMBER(SEARCH("─",H298,1)),MAX($I$3:I297)+1,"")</f>
        <v/>
      </c>
      <c r="M298" s="192" t="str">
        <f t="shared" si="363"/>
        <v/>
      </c>
      <c r="N298" s="142" t="str">
        <f t="shared" si="364"/>
        <v/>
      </c>
      <c r="O298" s="102" t="str">
        <f>IF(P298="","",MAX($O$3:O297)+1)</f>
        <v/>
      </c>
      <c r="P298" s="103" t="str">
        <f>IF(LEN(INDEX(Dashboard!B$6:B$505,ROW(P298)-ROW(P$3),1))&lt;=1,"",TRIM(INDEX(Dashboard!B$6:B$505,ROW(P298)-ROW(P$3),1)))</f>
        <v/>
      </c>
      <c r="Q298" s="104" t="str">
        <f t="shared" si="365"/>
        <v/>
      </c>
      <c r="R298" s="104" t="str">
        <f>IF(LEN(INDEX(Dashboard!D$6:D$505,ROW(R298)-ROW(R$3),1))&lt;=1,"",INDEX(Dashboard!D$6:D$505,ROW(R298)-ROW(R$3),1))</f>
        <v/>
      </c>
      <c r="S298" s="104" t="str">
        <f>IF(LEN(INDEX(Dashboard!E$6:E$505,ROW(S298)-ROW(S$3),1))&lt;=1,"",INDEX(Dashboard!E$6:E$505,ROW(S298)-ROW(S$3),1))</f>
        <v/>
      </c>
      <c r="T298" s="104" t="str">
        <f t="shared" si="366"/>
        <v/>
      </c>
      <c r="U298" s="104" t="str">
        <f t="shared" si="367"/>
        <v/>
      </c>
      <c r="V298" s="104" t="str">
        <f t="shared" si="368"/>
        <v/>
      </c>
      <c r="W298" s="106" t="str">
        <f t="shared" si="361"/>
        <v/>
      </c>
      <c r="X298" s="106" t="str">
        <f t="shared" si="369"/>
        <v/>
      </c>
      <c r="Y298" s="106" t="str">
        <f t="shared" si="370"/>
        <v/>
      </c>
      <c r="Z298" s="106" t="str">
        <f t="shared" si="371"/>
        <v/>
      </c>
      <c r="AA298" s="106" t="str">
        <f t="shared" si="372"/>
        <v/>
      </c>
      <c r="AB298" s="106" t="str">
        <f t="shared" si="373"/>
        <v/>
      </c>
      <c r="AC298" s="106" t="str">
        <f t="shared" si="374"/>
        <v/>
      </c>
      <c r="AD298" s="106" t="str">
        <f t="shared" si="375"/>
        <v/>
      </c>
      <c r="AE298" s="106" t="str">
        <f t="shared" si="376"/>
        <v/>
      </c>
      <c r="AF298" s="106" t="str">
        <f t="shared" si="377"/>
        <v/>
      </c>
      <c r="AG298" s="106" t="str">
        <f t="shared" si="378"/>
        <v/>
      </c>
      <c r="AH298" s="106" t="str">
        <f t="shared" si="379"/>
        <v/>
      </c>
      <c r="AI298" s="106" t="str">
        <f t="shared" si="380"/>
        <v/>
      </c>
      <c r="AJ298" s="106" t="str">
        <f t="shared" si="381"/>
        <v/>
      </c>
      <c r="AK298" s="106" t="str">
        <f t="shared" si="382"/>
        <v/>
      </c>
      <c r="AL298" s="106" t="str">
        <f t="shared" si="383"/>
        <v/>
      </c>
      <c r="AM298" s="106" t="str">
        <f t="shared" si="384"/>
        <v/>
      </c>
      <c r="AN298" s="106" t="str">
        <f t="shared" si="385"/>
        <v/>
      </c>
      <c r="AO298" s="106" t="str">
        <f t="shared" si="386"/>
        <v/>
      </c>
      <c r="AP298" s="106" t="str">
        <f t="shared" si="387"/>
        <v/>
      </c>
      <c r="AQ298" s="106" t="str">
        <f t="shared" si="388"/>
        <v/>
      </c>
      <c r="AR298" s="106" t="str">
        <f t="shared" si="389"/>
        <v/>
      </c>
      <c r="AS298" s="106" t="str">
        <f t="shared" si="390"/>
        <v/>
      </c>
      <c r="AT298" s="106" t="str">
        <f t="shared" si="391"/>
        <v/>
      </c>
      <c r="AU298" s="106" t="str">
        <f t="shared" si="392"/>
        <v/>
      </c>
      <c r="AV298" s="106" t="str">
        <f t="shared" si="393"/>
        <v/>
      </c>
      <c r="AW298" s="106" t="str">
        <f t="shared" si="394"/>
        <v/>
      </c>
      <c r="AX298" s="106" t="str">
        <f t="shared" si="395"/>
        <v/>
      </c>
      <c r="AY298" s="106" t="str">
        <f t="shared" si="396"/>
        <v/>
      </c>
      <c r="AZ298" s="106" t="str">
        <f t="shared" si="397"/>
        <v/>
      </c>
      <c r="BA298" s="106" t="str">
        <f t="shared" si="398"/>
        <v/>
      </c>
      <c r="BB298" s="106" t="str">
        <f t="shared" si="399"/>
        <v/>
      </c>
      <c r="BC298" s="106" t="str">
        <f t="shared" si="400"/>
        <v/>
      </c>
      <c r="BD298" s="180" t="str">
        <f>IF(OR(P298="",BA298=""),"",IF(BB298="",MAX($BA$4:$BA$503)-BA298+1-COUNTIF($BA$4:BA298,BA298)/1000,INDEX($BD$4:$BD$503,BC298,1)-COUNTIF($BA$4:BA298,BA298)/1000000))</f>
        <v/>
      </c>
      <c r="BE298" s="181" t="str">
        <f t="shared" si="401"/>
        <v/>
      </c>
      <c r="BF298" s="181" t="str">
        <f>IFERROR(IF(BB298="",BD298-BE298*100,INDEX($BF$4:$BF$503,BC298,1)-COUNTIF($BA$4:BA298,BA298)/1000000),"")</f>
        <v/>
      </c>
      <c r="BG298" s="179" t="str">
        <f t="shared" si="402"/>
        <v/>
      </c>
      <c r="BI298" s="120" t="str">
        <f t="shared" si="408"/>
        <v/>
      </c>
      <c r="BJ298" s="121" t="str">
        <f t="shared" si="409"/>
        <v/>
      </c>
      <c r="BK298" s="122" t="str">
        <f t="shared" si="410"/>
        <v/>
      </c>
      <c r="BL298" s="122" t="str">
        <f t="shared" si="411"/>
        <v/>
      </c>
      <c r="BM298" s="122" t="str">
        <f t="shared" si="412"/>
        <v/>
      </c>
      <c r="BN298" s="122" t="str">
        <f t="shared" si="413"/>
        <v/>
      </c>
      <c r="BO298" s="122" t="str">
        <f t="shared" si="414"/>
        <v/>
      </c>
      <c r="BP298" s="123" t="str">
        <f t="shared" si="415"/>
        <v/>
      </c>
      <c r="BQ298" s="122" t="str">
        <f t="shared" si="416"/>
        <v/>
      </c>
      <c r="BR298" s="123" t="str">
        <f t="shared" si="417"/>
        <v/>
      </c>
      <c r="BS298" s="123" t="str">
        <f t="shared" si="418"/>
        <v/>
      </c>
      <c r="BU298" s="198" t="str">
        <f t="shared" si="403"/>
        <v>xxx</v>
      </c>
      <c r="BV298" s="193"/>
      <c r="BW298" s="193"/>
      <c r="BX298" s="193"/>
      <c r="BY298" s="193"/>
      <c r="BZ298" s="193"/>
      <c r="CA298" s="193"/>
      <c r="CB298" s="193"/>
      <c r="CC298" s="194"/>
      <c r="CD298" s="194"/>
      <c r="CE298" s="193"/>
      <c r="CF298" s="201">
        <f>IFERROR(IF(ISNUMBER(BV298), IF(ISNUMBER(MATCH(BV298,$BV$4:BV297,0)),INDEX($CF$4:CF297, MATCH(BV298,$BV$4:BV297,0),1),IF(AND(BR298="",INDEX($BR$4:$BR$503,BV298,1)=""),
IF(INDEX($BL$4:$BL$503,BV298,1)="",0,IFERROR(IF(INDEX($BR$4:$BR$503,BW298,1)="es",COUNTIF($BV$4:$BV$503,BW298),0),0)+IF(ISNUMBER(BV298),SUMIFS($CH$4:$CH$503,$BV$4:$BV$503,"&lt;&gt;"&amp;BV298,$BW$4:$BW$503,BV298),0)),0)),0),0)</f>
        <v>0</v>
      </c>
      <c r="CG298" s="193"/>
      <c r="CH298" s="193"/>
      <c r="CI298" s="193"/>
      <c r="CJ298" s="193"/>
      <c r="CK298" s="201">
        <f t="shared" si="362"/>
        <v>1</v>
      </c>
      <c r="CL298" s="193"/>
      <c r="CM298" s="193"/>
      <c r="CN298" s="193"/>
      <c r="CO298" s="193"/>
      <c r="CP298" s="193"/>
      <c r="CQ298" s="193"/>
      <c r="CR298" s="193"/>
      <c r="CT298" s="193"/>
      <c r="CU298" s="193"/>
      <c r="CV298" s="193"/>
      <c r="CW298" s="208"/>
      <c r="CX298" s="208"/>
      <c r="CY298" s="208"/>
      <c r="CZ298" s="208"/>
      <c r="DA298" s="193"/>
      <c r="DC298" s="133" t="str">
        <f>IF(MAX($DC$3:DC297)&lt;$I$2,MAX($DC$3:DC297)+1,"")</f>
        <v/>
      </c>
      <c r="DD298" s="131" t="str">
        <f t="shared" si="404"/>
        <v/>
      </c>
      <c r="DE298" s="131" t="str">
        <f t="shared" si="405"/>
        <v/>
      </c>
      <c r="DF298" s="134" t="str">
        <f t="shared" si="406"/>
        <v/>
      </c>
      <c r="DG298" s="132" t="str">
        <f t="shared" si="407"/>
        <v/>
      </c>
      <c r="DL298" s="107" t="str">
        <f>IF(DM298&lt;&gt;"",MAX($DL$3:DL297)+1,"")</f>
        <v/>
      </c>
      <c r="DM298" s="107" t="str">
        <f>IF(OR(INDEX(Photos!$B$3:$B$502,ROW(DM298)-ROW($DM$3),1)="", ISNUMBER(MATCH(INDEX(Photos!$B$3:$B$502,ROW(DM298)-ROW($DM$3),1),$BJ$4:$BJ$503,0))),"",INDEX(Photos!$B$3:$B$502,ROW(DM298)-ROW($DM$3),1) )</f>
        <v/>
      </c>
      <c r="DN298" s="107" t="str">
        <f t="shared" si="360"/>
        <v/>
      </c>
      <c r="DS298" s="112"/>
      <c r="DT298" s="112"/>
      <c r="DU298" s="111"/>
      <c r="DV298" s="111"/>
      <c r="DW298" s="145"/>
      <c r="DX298" s="111"/>
      <c r="DY298" s="111"/>
      <c r="DZ298" s="111"/>
      <c r="EA298" s="111"/>
      <c r="EB298" s="111"/>
    </row>
    <row r="299" spans="2:132" x14ac:dyDescent="0.25">
      <c r="B299" s="117" t="str">
        <f>IF(P299&lt;&gt;"",MAX(B$3:$B298)+1,"")</f>
        <v/>
      </c>
      <c r="C299" s="141" t="str">
        <f>IF(D299&lt;&gt;"",MAX(C$3:$C298)+1,"")</f>
        <v/>
      </c>
      <c r="D299" s="115" t="str">
        <f>IF(LEN(Q299)&gt;1,IF(ISNUMBER(MATCH(Q299&amp;" ─ "&amp;P299, $D$2:D298,0)),"",P299&amp;" ─ "&amp;Q299),"")</f>
        <v/>
      </c>
      <c r="E299" s="117" t="str">
        <f>IF(F299&lt;&gt;"",MAX($E$3:E298)+1,"")</f>
        <v/>
      </c>
      <c r="F299" s="116" t="str">
        <f>IF(LEN(T299)&gt;1,IF(ISNUMBER(MATCH(T299&amp;" ─ "&amp;P299, $F$2:F298,0)),"",P299&amp;" ─ "&amp;T299),"")</f>
        <v/>
      </c>
      <c r="G299" s="93">
        <v>296</v>
      </c>
      <c r="H299" s="118" t="str">
        <f t="shared" si="419"/>
        <v/>
      </c>
      <c r="I299" s="119" t="str">
        <f>IF(ISNUMBER(SEARCH("─",H299,1)),MAX($I$3:I298)+1,"")</f>
        <v/>
      </c>
      <c r="M299" s="192" t="str">
        <f t="shared" si="363"/>
        <v/>
      </c>
      <c r="N299" s="142" t="str">
        <f t="shared" si="364"/>
        <v/>
      </c>
      <c r="O299" s="102" t="str">
        <f>IF(P299="","",MAX($O$3:O298)+1)</f>
        <v/>
      </c>
      <c r="P299" s="103" t="str">
        <f>IF(LEN(INDEX(Dashboard!B$6:B$505,ROW(P299)-ROW(P$3),1))&lt;=1,"",TRIM(INDEX(Dashboard!B$6:B$505,ROW(P299)-ROW(P$3),1)))</f>
        <v/>
      </c>
      <c r="Q299" s="104" t="str">
        <f t="shared" si="365"/>
        <v/>
      </c>
      <c r="R299" s="104" t="str">
        <f>IF(LEN(INDEX(Dashboard!D$6:D$505,ROW(R299)-ROW(R$3),1))&lt;=1,"",INDEX(Dashboard!D$6:D$505,ROW(R299)-ROW(R$3),1))</f>
        <v/>
      </c>
      <c r="S299" s="104" t="str">
        <f>IF(LEN(INDEX(Dashboard!E$6:E$505,ROW(S299)-ROW(S$3),1))&lt;=1,"",INDEX(Dashboard!E$6:E$505,ROW(S299)-ROW(S$3),1))</f>
        <v/>
      </c>
      <c r="T299" s="104" t="str">
        <f t="shared" si="366"/>
        <v/>
      </c>
      <c r="U299" s="104" t="str">
        <f t="shared" si="367"/>
        <v/>
      </c>
      <c r="V299" s="104" t="str">
        <f t="shared" si="368"/>
        <v/>
      </c>
      <c r="W299" s="106" t="str">
        <f t="shared" si="361"/>
        <v/>
      </c>
      <c r="X299" s="106" t="str">
        <f t="shared" si="369"/>
        <v/>
      </c>
      <c r="Y299" s="106" t="str">
        <f t="shared" si="370"/>
        <v/>
      </c>
      <c r="Z299" s="106" t="str">
        <f t="shared" si="371"/>
        <v/>
      </c>
      <c r="AA299" s="106" t="str">
        <f t="shared" si="372"/>
        <v/>
      </c>
      <c r="AB299" s="106" t="str">
        <f t="shared" si="373"/>
        <v/>
      </c>
      <c r="AC299" s="106" t="str">
        <f t="shared" si="374"/>
        <v/>
      </c>
      <c r="AD299" s="106" t="str">
        <f t="shared" si="375"/>
        <v/>
      </c>
      <c r="AE299" s="106" t="str">
        <f t="shared" si="376"/>
        <v/>
      </c>
      <c r="AF299" s="106" t="str">
        <f t="shared" si="377"/>
        <v/>
      </c>
      <c r="AG299" s="106" t="str">
        <f t="shared" si="378"/>
        <v/>
      </c>
      <c r="AH299" s="106" t="str">
        <f t="shared" si="379"/>
        <v/>
      </c>
      <c r="AI299" s="106" t="str">
        <f t="shared" si="380"/>
        <v/>
      </c>
      <c r="AJ299" s="106" t="str">
        <f t="shared" si="381"/>
        <v/>
      </c>
      <c r="AK299" s="106" t="str">
        <f t="shared" si="382"/>
        <v/>
      </c>
      <c r="AL299" s="106" t="str">
        <f t="shared" si="383"/>
        <v/>
      </c>
      <c r="AM299" s="106" t="str">
        <f t="shared" si="384"/>
        <v/>
      </c>
      <c r="AN299" s="106" t="str">
        <f t="shared" si="385"/>
        <v/>
      </c>
      <c r="AO299" s="106" t="str">
        <f t="shared" si="386"/>
        <v/>
      </c>
      <c r="AP299" s="106" t="str">
        <f t="shared" si="387"/>
        <v/>
      </c>
      <c r="AQ299" s="106" t="str">
        <f t="shared" si="388"/>
        <v/>
      </c>
      <c r="AR299" s="106" t="str">
        <f t="shared" si="389"/>
        <v/>
      </c>
      <c r="AS299" s="106" t="str">
        <f t="shared" si="390"/>
        <v/>
      </c>
      <c r="AT299" s="106" t="str">
        <f t="shared" si="391"/>
        <v/>
      </c>
      <c r="AU299" s="106" t="str">
        <f t="shared" si="392"/>
        <v/>
      </c>
      <c r="AV299" s="106" t="str">
        <f t="shared" si="393"/>
        <v/>
      </c>
      <c r="AW299" s="106" t="str">
        <f t="shared" si="394"/>
        <v/>
      </c>
      <c r="AX299" s="106" t="str">
        <f t="shared" si="395"/>
        <v/>
      </c>
      <c r="AY299" s="106" t="str">
        <f t="shared" si="396"/>
        <v/>
      </c>
      <c r="AZ299" s="106" t="str">
        <f t="shared" si="397"/>
        <v/>
      </c>
      <c r="BA299" s="106" t="str">
        <f t="shared" si="398"/>
        <v/>
      </c>
      <c r="BB299" s="106" t="str">
        <f t="shared" si="399"/>
        <v/>
      </c>
      <c r="BC299" s="106" t="str">
        <f t="shared" si="400"/>
        <v/>
      </c>
      <c r="BD299" s="180" t="str">
        <f>IF(OR(P299="",BA299=""),"",IF(BB299="",MAX($BA$4:$BA$503)-BA299+1-COUNTIF($BA$4:BA299,BA299)/1000,INDEX($BD$4:$BD$503,BC299,1)-COUNTIF($BA$4:BA299,BA299)/1000000))</f>
        <v/>
      </c>
      <c r="BE299" s="181" t="str">
        <f t="shared" si="401"/>
        <v/>
      </c>
      <c r="BF299" s="181" t="str">
        <f>IFERROR(IF(BB299="",BD299-BE299*100,INDEX($BF$4:$BF$503,BC299,1)-COUNTIF($BA$4:BA299,BA299)/1000000),"")</f>
        <v/>
      </c>
      <c r="BG299" s="179" t="str">
        <f t="shared" si="402"/>
        <v/>
      </c>
      <c r="BI299" s="120" t="str">
        <f t="shared" si="408"/>
        <v/>
      </c>
      <c r="BJ299" s="121" t="str">
        <f t="shared" si="409"/>
        <v/>
      </c>
      <c r="BK299" s="122" t="str">
        <f t="shared" si="410"/>
        <v/>
      </c>
      <c r="BL299" s="122" t="str">
        <f t="shared" si="411"/>
        <v/>
      </c>
      <c r="BM299" s="122" t="str">
        <f t="shared" si="412"/>
        <v/>
      </c>
      <c r="BN299" s="122" t="str">
        <f t="shared" si="413"/>
        <v/>
      </c>
      <c r="BO299" s="122" t="str">
        <f t="shared" si="414"/>
        <v/>
      </c>
      <c r="BP299" s="123" t="str">
        <f t="shared" si="415"/>
        <v/>
      </c>
      <c r="BQ299" s="122" t="str">
        <f t="shared" si="416"/>
        <v/>
      </c>
      <c r="BR299" s="123" t="str">
        <f t="shared" si="417"/>
        <v/>
      </c>
      <c r="BS299" s="123" t="str">
        <f t="shared" si="418"/>
        <v/>
      </c>
      <c r="BU299" s="198" t="str">
        <f t="shared" si="403"/>
        <v>xxx</v>
      </c>
      <c r="BV299" s="193"/>
      <c r="BW299" s="193"/>
      <c r="BX299" s="193"/>
      <c r="BY299" s="193"/>
      <c r="BZ299" s="193"/>
      <c r="CA299" s="193"/>
      <c r="CB299" s="193"/>
      <c r="CC299" s="194"/>
      <c r="CD299" s="194"/>
      <c r="CE299" s="193"/>
      <c r="CF299" s="201">
        <f>IFERROR(IF(ISNUMBER(BV299), IF(ISNUMBER(MATCH(BV299,$BV$4:BV298,0)),INDEX($CF$4:CF298, MATCH(BV299,$BV$4:BV298,0),1),IF(AND(BR299="",INDEX($BR$4:$BR$503,BV299,1)=""),
IF(INDEX($BL$4:$BL$503,BV299,1)="",0,IFERROR(IF(INDEX($BR$4:$BR$503,BW299,1)="es",COUNTIF($BV$4:$BV$503,BW299),0),0)+IF(ISNUMBER(BV299),SUMIFS($CH$4:$CH$503,$BV$4:$BV$503,"&lt;&gt;"&amp;BV299,$BW$4:$BW$503,BV299),0)),0)),0),0)</f>
        <v>0</v>
      </c>
      <c r="CG299" s="193"/>
      <c r="CH299" s="193"/>
      <c r="CI299" s="193"/>
      <c r="CJ299" s="193"/>
      <c r="CK299" s="201">
        <f t="shared" si="362"/>
        <v>1</v>
      </c>
      <c r="CL299" s="193"/>
      <c r="CM299" s="193"/>
      <c r="CN299" s="193"/>
      <c r="CO299" s="193"/>
      <c r="CP299" s="193"/>
      <c r="CQ299" s="193"/>
      <c r="CR299" s="193"/>
      <c r="CT299" s="193"/>
      <c r="CU299" s="193"/>
      <c r="CV299" s="193"/>
      <c r="CW299" s="208"/>
      <c r="CX299" s="208"/>
      <c r="CY299" s="208"/>
      <c r="CZ299" s="208"/>
      <c r="DA299" s="193"/>
      <c r="DC299" s="133" t="str">
        <f>IF(MAX($DC$3:DC298)&lt;$I$2,MAX($DC$3:DC298)+1,"")</f>
        <v/>
      </c>
      <c r="DD299" s="131" t="str">
        <f t="shared" si="404"/>
        <v/>
      </c>
      <c r="DE299" s="131" t="str">
        <f t="shared" si="405"/>
        <v/>
      </c>
      <c r="DF299" s="134" t="str">
        <f t="shared" si="406"/>
        <v/>
      </c>
      <c r="DG299" s="132" t="str">
        <f t="shared" si="407"/>
        <v/>
      </c>
      <c r="DL299" s="107" t="str">
        <f>IF(DM299&lt;&gt;"",MAX($DL$3:DL298)+1,"")</f>
        <v/>
      </c>
      <c r="DM299" s="107" t="str">
        <f>IF(OR(INDEX(Photos!$B$3:$B$502,ROW(DM299)-ROW($DM$3),1)="", ISNUMBER(MATCH(INDEX(Photos!$B$3:$B$502,ROW(DM299)-ROW($DM$3),1),$BJ$4:$BJ$503,0))),"",INDEX(Photos!$B$3:$B$502,ROW(DM299)-ROW($DM$3),1) )</f>
        <v/>
      </c>
      <c r="DN299" s="107" t="str">
        <f t="shared" si="360"/>
        <v/>
      </c>
      <c r="DS299" s="112"/>
      <c r="DT299" s="112"/>
      <c r="DU299" s="111"/>
      <c r="DV299" s="111"/>
      <c r="DW299" s="145"/>
      <c r="DX299" s="111"/>
      <c r="DY299" s="111"/>
      <c r="DZ299" s="111"/>
      <c r="EA299" s="111"/>
      <c r="EB299" s="111"/>
    </row>
    <row r="300" spans="2:132" x14ac:dyDescent="0.25">
      <c r="B300" s="117" t="str">
        <f>IF(P300&lt;&gt;"",MAX(B$3:$B299)+1,"")</f>
        <v/>
      </c>
      <c r="C300" s="141" t="str">
        <f>IF(D300&lt;&gt;"",MAX(C$3:$C299)+1,"")</f>
        <v/>
      </c>
      <c r="D300" s="115" t="str">
        <f>IF(LEN(Q300)&gt;1,IF(ISNUMBER(MATCH(Q300&amp;" ─ "&amp;P300, $D$2:D299,0)),"",P300&amp;" ─ "&amp;Q300),"")</f>
        <v/>
      </c>
      <c r="E300" s="117" t="str">
        <f>IF(F300&lt;&gt;"",MAX($E$3:E299)+1,"")</f>
        <v/>
      </c>
      <c r="F300" s="116" t="str">
        <f>IF(LEN(T300)&gt;1,IF(ISNUMBER(MATCH(T300&amp;" ─ "&amp;P300, $F$2:F299,0)),"",P300&amp;" ─ "&amp;T300),"")</f>
        <v/>
      </c>
      <c r="G300" s="93">
        <v>297</v>
      </c>
      <c r="H300" s="118" t="str">
        <f t="shared" si="419"/>
        <v/>
      </c>
      <c r="I300" s="119" t="str">
        <f>IF(ISNUMBER(SEARCH("─",H300,1)),MAX($I$3:I299)+1,"")</f>
        <v/>
      </c>
      <c r="M300" s="192" t="str">
        <f t="shared" si="363"/>
        <v/>
      </c>
      <c r="N300" s="142" t="str">
        <f t="shared" si="364"/>
        <v/>
      </c>
      <c r="O300" s="102" t="str">
        <f>IF(P300="","",MAX($O$3:O299)+1)</f>
        <v/>
      </c>
      <c r="P300" s="103" t="str">
        <f>IF(LEN(INDEX(Dashboard!B$6:B$505,ROW(P300)-ROW(P$3),1))&lt;=1,"",TRIM(INDEX(Dashboard!B$6:B$505,ROW(P300)-ROW(P$3),1)))</f>
        <v/>
      </c>
      <c r="Q300" s="104" t="str">
        <f t="shared" si="365"/>
        <v/>
      </c>
      <c r="R300" s="104" t="str">
        <f>IF(LEN(INDEX(Dashboard!D$6:D$505,ROW(R300)-ROW(R$3),1))&lt;=1,"",INDEX(Dashboard!D$6:D$505,ROW(R300)-ROW(R$3),1))</f>
        <v/>
      </c>
      <c r="S300" s="104" t="str">
        <f>IF(LEN(INDEX(Dashboard!E$6:E$505,ROW(S300)-ROW(S$3),1))&lt;=1,"",INDEX(Dashboard!E$6:E$505,ROW(S300)-ROW(S$3),1))</f>
        <v/>
      </c>
      <c r="T300" s="104" t="str">
        <f t="shared" si="366"/>
        <v/>
      </c>
      <c r="U300" s="104" t="str">
        <f t="shared" si="367"/>
        <v/>
      </c>
      <c r="V300" s="104" t="str">
        <f t="shared" si="368"/>
        <v/>
      </c>
      <c r="W300" s="106" t="str">
        <f t="shared" si="361"/>
        <v/>
      </c>
      <c r="X300" s="106" t="str">
        <f t="shared" si="369"/>
        <v/>
      </c>
      <c r="Y300" s="106" t="str">
        <f t="shared" si="370"/>
        <v/>
      </c>
      <c r="Z300" s="106" t="str">
        <f t="shared" si="371"/>
        <v/>
      </c>
      <c r="AA300" s="106" t="str">
        <f t="shared" si="372"/>
        <v/>
      </c>
      <c r="AB300" s="106" t="str">
        <f t="shared" si="373"/>
        <v/>
      </c>
      <c r="AC300" s="106" t="str">
        <f t="shared" si="374"/>
        <v/>
      </c>
      <c r="AD300" s="106" t="str">
        <f t="shared" si="375"/>
        <v/>
      </c>
      <c r="AE300" s="106" t="str">
        <f t="shared" si="376"/>
        <v/>
      </c>
      <c r="AF300" s="106" t="str">
        <f t="shared" si="377"/>
        <v/>
      </c>
      <c r="AG300" s="106" t="str">
        <f t="shared" si="378"/>
        <v/>
      </c>
      <c r="AH300" s="106" t="str">
        <f t="shared" si="379"/>
        <v/>
      </c>
      <c r="AI300" s="106" t="str">
        <f t="shared" si="380"/>
        <v/>
      </c>
      <c r="AJ300" s="106" t="str">
        <f t="shared" si="381"/>
        <v/>
      </c>
      <c r="AK300" s="106" t="str">
        <f t="shared" si="382"/>
        <v/>
      </c>
      <c r="AL300" s="106" t="str">
        <f t="shared" si="383"/>
        <v/>
      </c>
      <c r="AM300" s="106" t="str">
        <f t="shared" si="384"/>
        <v/>
      </c>
      <c r="AN300" s="106" t="str">
        <f t="shared" si="385"/>
        <v/>
      </c>
      <c r="AO300" s="106" t="str">
        <f t="shared" si="386"/>
        <v/>
      </c>
      <c r="AP300" s="106" t="str">
        <f t="shared" si="387"/>
        <v/>
      </c>
      <c r="AQ300" s="106" t="str">
        <f t="shared" si="388"/>
        <v/>
      </c>
      <c r="AR300" s="106" t="str">
        <f t="shared" si="389"/>
        <v/>
      </c>
      <c r="AS300" s="106" t="str">
        <f t="shared" si="390"/>
        <v/>
      </c>
      <c r="AT300" s="106" t="str">
        <f t="shared" si="391"/>
        <v/>
      </c>
      <c r="AU300" s="106" t="str">
        <f t="shared" si="392"/>
        <v/>
      </c>
      <c r="AV300" s="106" t="str">
        <f t="shared" si="393"/>
        <v/>
      </c>
      <c r="AW300" s="106" t="str">
        <f t="shared" si="394"/>
        <v/>
      </c>
      <c r="AX300" s="106" t="str">
        <f t="shared" si="395"/>
        <v/>
      </c>
      <c r="AY300" s="106" t="str">
        <f t="shared" si="396"/>
        <v/>
      </c>
      <c r="AZ300" s="106" t="str">
        <f t="shared" si="397"/>
        <v/>
      </c>
      <c r="BA300" s="106" t="str">
        <f t="shared" si="398"/>
        <v/>
      </c>
      <c r="BB300" s="106" t="str">
        <f t="shared" si="399"/>
        <v/>
      </c>
      <c r="BC300" s="106" t="str">
        <f t="shared" si="400"/>
        <v/>
      </c>
      <c r="BD300" s="180" t="str">
        <f>IF(OR(P300="",BA300=""),"",IF(BB300="",MAX($BA$4:$BA$503)-BA300+1-COUNTIF($BA$4:BA300,BA300)/1000,INDEX($BD$4:$BD$503,BC300,1)-COUNTIF($BA$4:BA300,BA300)/1000000))</f>
        <v/>
      </c>
      <c r="BE300" s="181" t="str">
        <f t="shared" si="401"/>
        <v/>
      </c>
      <c r="BF300" s="181" t="str">
        <f>IFERROR(IF(BB300="",BD300-BE300*100,INDEX($BF$4:$BF$503,BC300,1)-COUNTIF($BA$4:BA300,BA300)/1000000),"")</f>
        <v/>
      </c>
      <c r="BG300" s="179" t="str">
        <f t="shared" si="402"/>
        <v/>
      </c>
      <c r="BI300" s="120" t="str">
        <f t="shared" si="408"/>
        <v/>
      </c>
      <c r="BJ300" s="121" t="str">
        <f t="shared" si="409"/>
        <v/>
      </c>
      <c r="BK300" s="122" t="str">
        <f t="shared" si="410"/>
        <v/>
      </c>
      <c r="BL300" s="122" t="str">
        <f t="shared" si="411"/>
        <v/>
      </c>
      <c r="BM300" s="122" t="str">
        <f t="shared" si="412"/>
        <v/>
      </c>
      <c r="BN300" s="122" t="str">
        <f t="shared" si="413"/>
        <v/>
      </c>
      <c r="BO300" s="122" t="str">
        <f t="shared" si="414"/>
        <v/>
      </c>
      <c r="BP300" s="123" t="str">
        <f t="shared" si="415"/>
        <v/>
      </c>
      <c r="BQ300" s="122" t="str">
        <f t="shared" si="416"/>
        <v/>
      </c>
      <c r="BR300" s="123" t="str">
        <f t="shared" si="417"/>
        <v/>
      </c>
      <c r="BS300" s="123" t="str">
        <f t="shared" si="418"/>
        <v/>
      </c>
      <c r="BU300" s="198" t="str">
        <f t="shared" si="403"/>
        <v>xxx</v>
      </c>
      <c r="BV300" s="193"/>
      <c r="BW300" s="193"/>
      <c r="BX300" s="193"/>
      <c r="BY300" s="193"/>
      <c r="BZ300" s="193"/>
      <c r="CA300" s="193"/>
      <c r="CB300" s="193"/>
      <c r="CC300" s="194"/>
      <c r="CD300" s="194"/>
      <c r="CE300" s="193"/>
      <c r="CF300" s="201">
        <f>IFERROR(IF(ISNUMBER(BV300), IF(ISNUMBER(MATCH(BV300,$BV$4:BV299,0)),INDEX($CF$4:CF299, MATCH(BV300,$BV$4:BV299,0),1),IF(AND(BR300="",INDEX($BR$4:$BR$503,BV300,1)=""),
IF(INDEX($BL$4:$BL$503,BV300,1)="",0,IFERROR(IF(INDEX($BR$4:$BR$503,BW300,1)="es",COUNTIF($BV$4:$BV$503,BW300),0),0)+IF(ISNUMBER(BV300),SUMIFS($CH$4:$CH$503,$BV$4:$BV$503,"&lt;&gt;"&amp;BV300,$BW$4:$BW$503,BV300),0)),0)),0),0)</f>
        <v>0</v>
      </c>
      <c r="CG300" s="193"/>
      <c r="CH300" s="193"/>
      <c r="CI300" s="193"/>
      <c r="CJ300" s="193"/>
      <c r="CK300" s="201">
        <f t="shared" si="362"/>
        <v>1</v>
      </c>
      <c r="CL300" s="193"/>
      <c r="CM300" s="193"/>
      <c r="CN300" s="193"/>
      <c r="CO300" s="193"/>
      <c r="CP300" s="193"/>
      <c r="CQ300" s="193"/>
      <c r="CR300" s="193"/>
      <c r="CT300" s="193"/>
      <c r="CU300" s="193"/>
      <c r="CV300" s="193"/>
      <c r="CW300" s="208"/>
      <c r="CX300" s="208"/>
      <c r="CY300" s="208"/>
      <c r="CZ300" s="208"/>
      <c r="DA300" s="193"/>
      <c r="DC300" s="133" t="str">
        <f>IF(MAX($DC$3:DC299)&lt;$I$2,MAX($DC$3:DC299)+1,"")</f>
        <v/>
      </c>
      <c r="DD300" s="131" t="str">
        <f t="shared" si="404"/>
        <v/>
      </c>
      <c r="DE300" s="131" t="str">
        <f t="shared" si="405"/>
        <v/>
      </c>
      <c r="DF300" s="134" t="str">
        <f t="shared" si="406"/>
        <v/>
      </c>
      <c r="DG300" s="132" t="str">
        <f t="shared" si="407"/>
        <v/>
      </c>
      <c r="DL300" s="107" t="str">
        <f>IF(DM300&lt;&gt;"",MAX($DL$3:DL299)+1,"")</f>
        <v/>
      </c>
      <c r="DM300" s="107" t="str">
        <f>IF(OR(INDEX(Photos!$B$3:$B$502,ROW(DM300)-ROW($DM$3),1)="", ISNUMBER(MATCH(INDEX(Photos!$B$3:$B$502,ROW(DM300)-ROW($DM$3),1),$BJ$4:$BJ$503,0))),"",INDEX(Photos!$B$3:$B$502,ROW(DM300)-ROW($DM$3),1) )</f>
        <v/>
      </c>
      <c r="DN300" s="107" t="str">
        <f t="shared" si="360"/>
        <v/>
      </c>
      <c r="DS300" s="112"/>
      <c r="DT300" s="112"/>
      <c r="DU300" s="111"/>
      <c r="DV300" s="111"/>
      <c r="DW300" s="145"/>
      <c r="DX300" s="111"/>
      <c r="DY300" s="111"/>
      <c r="DZ300" s="111"/>
      <c r="EA300" s="111"/>
      <c r="EB300" s="111"/>
    </row>
    <row r="301" spans="2:132" x14ac:dyDescent="0.25">
      <c r="B301" s="117" t="str">
        <f>IF(P301&lt;&gt;"",MAX(B$3:$B300)+1,"")</f>
        <v/>
      </c>
      <c r="C301" s="141" t="str">
        <f>IF(D301&lt;&gt;"",MAX(C$3:$C300)+1,"")</f>
        <v/>
      </c>
      <c r="D301" s="115" t="str">
        <f>IF(LEN(Q301)&gt;1,IF(ISNUMBER(MATCH(Q301&amp;" ─ "&amp;P301, $D$2:D300,0)),"",P301&amp;" ─ "&amp;Q301),"")</f>
        <v/>
      </c>
      <c r="E301" s="117" t="str">
        <f>IF(F301&lt;&gt;"",MAX($E$3:E300)+1,"")</f>
        <v/>
      </c>
      <c r="F301" s="116" t="str">
        <f>IF(LEN(T301)&gt;1,IF(ISNUMBER(MATCH(T301&amp;" ─ "&amp;P301, $F$2:F300,0)),"",P301&amp;" ─ "&amp;T301),"")</f>
        <v/>
      </c>
      <c r="G301" s="93">
        <v>298</v>
      </c>
      <c r="H301" s="118" t="str">
        <f t="shared" si="419"/>
        <v/>
      </c>
      <c r="I301" s="119" t="str">
        <f>IF(ISNUMBER(SEARCH("─",H301,1)),MAX($I$3:I300)+1,"")</f>
        <v/>
      </c>
      <c r="M301" s="192" t="str">
        <f t="shared" si="363"/>
        <v/>
      </c>
      <c r="N301" s="142" t="str">
        <f t="shared" si="364"/>
        <v/>
      </c>
      <c r="O301" s="102" t="str">
        <f>IF(P301="","",MAX($O$3:O300)+1)</f>
        <v/>
      </c>
      <c r="P301" s="103" t="str">
        <f>IF(LEN(INDEX(Dashboard!B$6:B$505,ROW(P301)-ROW(P$3),1))&lt;=1,"",TRIM(INDEX(Dashboard!B$6:B$505,ROW(P301)-ROW(P$3),1)))</f>
        <v/>
      </c>
      <c r="Q301" s="104" t="str">
        <f t="shared" si="365"/>
        <v/>
      </c>
      <c r="R301" s="104" t="str">
        <f>IF(LEN(INDEX(Dashboard!D$6:D$505,ROW(R301)-ROW(R$3),1))&lt;=1,"",INDEX(Dashboard!D$6:D$505,ROW(R301)-ROW(R$3),1))</f>
        <v/>
      </c>
      <c r="S301" s="104" t="str">
        <f>IF(LEN(INDEX(Dashboard!E$6:E$505,ROW(S301)-ROW(S$3),1))&lt;=1,"",INDEX(Dashboard!E$6:E$505,ROW(S301)-ROW(S$3),1))</f>
        <v/>
      </c>
      <c r="T301" s="104" t="str">
        <f t="shared" si="366"/>
        <v/>
      </c>
      <c r="U301" s="104" t="str">
        <f t="shared" si="367"/>
        <v/>
      </c>
      <c r="V301" s="104" t="str">
        <f t="shared" si="368"/>
        <v/>
      </c>
      <c r="W301" s="106" t="str">
        <f t="shared" si="361"/>
        <v/>
      </c>
      <c r="X301" s="106" t="str">
        <f t="shared" si="369"/>
        <v/>
      </c>
      <c r="Y301" s="106" t="str">
        <f t="shared" si="370"/>
        <v/>
      </c>
      <c r="Z301" s="106" t="str">
        <f t="shared" si="371"/>
        <v/>
      </c>
      <c r="AA301" s="106" t="str">
        <f t="shared" si="372"/>
        <v/>
      </c>
      <c r="AB301" s="106" t="str">
        <f t="shared" si="373"/>
        <v/>
      </c>
      <c r="AC301" s="106" t="str">
        <f t="shared" si="374"/>
        <v/>
      </c>
      <c r="AD301" s="106" t="str">
        <f t="shared" si="375"/>
        <v/>
      </c>
      <c r="AE301" s="106" t="str">
        <f t="shared" si="376"/>
        <v/>
      </c>
      <c r="AF301" s="106" t="str">
        <f t="shared" si="377"/>
        <v/>
      </c>
      <c r="AG301" s="106" t="str">
        <f t="shared" si="378"/>
        <v/>
      </c>
      <c r="AH301" s="106" t="str">
        <f t="shared" si="379"/>
        <v/>
      </c>
      <c r="AI301" s="106" t="str">
        <f t="shared" si="380"/>
        <v/>
      </c>
      <c r="AJ301" s="106" t="str">
        <f t="shared" si="381"/>
        <v/>
      </c>
      <c r="AK301" s="106" t="str">
        <f t="shared" si="382"/>
        <v/>
      </c>
      <c r="AL301" s="106" t="str">
        <f t="shared" si="383"/>
        <v/>
      </c>
      <c r="AM301" s="106" t="str">
        <f t="shared" si="384"/>
        <v/>
      </c>
      <c r="AN301" s="106" t="str">
        <f t="shared" si="385"/>
        <v/>
      </c>
      <c r="AO301" s="106" t="str">
        <f t="shared" si="386"/>
        <v/>
      </c>
      <c r="AP301" s="106" t="str">
        <f t="shared" si="387"/>
        <v/>
      </c>
      <c r="AQ301" s="106" t="str">
        <f t="shared" si="388"/>
        <v/>
      </c>
      <c r="AR301" s="106" t="str">
        <f t="shared" si="389"/>
        <v/>
      </c>
      <c r="AS301" s="106" t="str">
        <f t="shared" si="390"/>
        <v/>
      </c>
      <c r="AT301" s="106" t="str">
        <f t="shared" si="391"/>
        <v/>
      </c>
      <c r="AU301" s="106" t="str">
        <f t="shared" si="392"/>
        <v/>
      </c>
      <c r="AV301" s="106" t="str">
        <f t="shared" si="393"/>
        <v/>
      </c>
      <c r="AW301" s="106" t="str">
        <f t="shared" si="394"/>
        <v/>
      </c>
      <c r="AX301" s="106" t="str">
        <f t="shared" si="395"/>
        <v/>
      </c>
      <c r="AY301" s="106" t="str">
        <f t="shared" si="396"/>
        <v/>
      </c>
      <c r="AZ301" s="106" t="str">
        <f t="shared" si="397"/>
        <v/>
      </c>
      <c r="BA301" s="106" t="str">
        <f t="shared" si="398"/>
        <v/>
      </c>
      <c r="BB301" s="106" t="str">
        <f t="shared" si="399"/>
        <v/>
      </c>
      <c r="BC301" s="106" t="str">
        <f t="shared" si="400"/>
        <v/>
      </c>
      <c r="BD301" s="180" t="str">
        <f>IF(OR(P301="",BA301=""),"",IF(BB301="",MAX($BA$4:$BA$503)-BA301+1-COUNTIF($BA$4:BA301,BA301)/1000,INDEX($BD$4:$BD$503,BC301,1)-COUNTIF($BA$4:BA301,BA301)/1000000))</f>
        <v/>
      </c>
      <c r="BE301" s="181" t="str">
        <f t="shared" si="401"/>
        <v/>
      </c>
      <c r="BF301" s="181" t="str">
        <f>IFERROR(IF(BB301="",BD301-BE301*100,INDEX($BF$4:$BF$503,BC301,1)-COUNTIF($BA$4:BA301,BA301)/1000000),"")</f>
        <v/>
      </c>
      <c r="BG301" s="179" t="str">
        <f t="shared" si="402"/>
        <v/>
      </c>
      <c r="BI301" s="120" t="str">
        <f t="shared" si="408"/>
        <v/>
      </c>
      <c r="BJ301" s="121" t="str">
        <f t="shared" si="409"/>
        <v/>
      </c>
      <c r="BK301" s="122" t="str">
        <f t="shared" si="410"/>
        <v/>
      </c>
      <c r="BL301" s="122" t="str">
        <f t="shared" si="411"/>
        <v/>
      </c>
      <c r="BM301" s="122" t="str">
        <f t="shared" si="412"/>
        <v/>
      </c>
      <c r="BN301" s="122" t="str">
        <f t="shared" si="413"/>
        <v/>
      </c>
      <c r="BO301" s="122" t="str">
        <f t="shared" si="414"/>
        <v/>
      </c>
      <c r="BP301" s="123" t="str">
        <f t="shared" si="415"/>
        <v/>
      </c>
      <c r="BQ301" s="122" t="str">
        <f t="shared" si="416"/>
        <v/>
      </c>
      <c r="BR301" s="123" t="str">
        <f t="shared" si="417"/>
        <v/>
      </c>
      <c r="BS301" s="123" t="str">
        <f t="shared" si="418"/>
        <v/>
      </c>
      <c r="BU301" s="198" t="str">
        <f t="shared" si="403"/>
        <v>xxx</v>
      </c>
      <c r="BV301" s="193"/>
      <c r="BW301" s="193"/>
      <c r="BX301" s="193"/>
      <c r="BY301" s="193"/>
      <c r="BZ301" s="193"/>
      <c r="CA301" s="193"/>
      <c r="CB301" s="193"/>
      <c r="CC301" s="194"/>
      <c r="CD301" s="194"/>
      <c r="CE301" s="193"/>
      <c r="CF301" s="201">
        <f>IFERROR(IF(ISNUMBER(BV301), IF(ISNUMBER(MATCH(BV301,$BV$4:BV300,0)),INDEX($CF$4:CF300, MATCH(BV301,$BV$4:BV300,0),1),IF(AND(BR301="",INDEX($BR$4:$BR$503,BV301,1)=""),
IF(INDEX($BL$4:$BL$503,BV301,1)="",0,IFERROR(IF(INDEX($BR$4:$BR$503,BW301,1)="es",COUNTIF($BV$4:$BV$503,BW301),0),0)+IF(ISNUMBER(BV301),SUMIFS($CH$4:$CH$503,$BV$4:$BV$503,"&lt;&gt;"&amp;BV301,$BW$4:$BW$503,BV301),0)),0)),0),0)</f>
        <v>0</v>
      </c>
      <c r="CG301" s="193"/>
      <c r="CH301" s="193"/>
      <c r="CI301" s="193"/>
      <c r="CJ301" s="193"/>
      <c r="CK301" s="201">
        <f t="shared" si="362"/>
        <v>1</v>
      </c>
      <c r="CL301" s="193"/>
      <c r="CM301" s="193"/>
      <c r="CN301" s="193"/>
      <c r="CO301" s="193"/>
      <c r="CP301" s="193"/>
      <c r="CQ301" s="193"/>
      <c r="CR301" s="193"/>
      <c r="CT301" s="193"/>
      <c r="CU301" s="193"/>
      <c r="CV301" s="193"/>
      <c r="CW301" s="208"/>
      <c r="CX301" s="208"/>
      <c r="CY301" s="208"/>
      <c r="CZ301" s="208"/>
      <c r="DA301" s="193"/>
      <c r="DC301" s="133" t="str">
        <f>IF(MAX($DC$3:DC300)&lt;$I$2,MAX($DC$3:DC300)+1,"")</f>
        <v/>
      </c>
      <c r="DD301" s="131" t="str">
        <f t="shared" si="404"/>
        <v/>
      </c>
      <c r="DE301" s="131" t="str">
        <f t="shared" si="405"/>
        <v/>
      </c>
      <c r="DF301" s="134" t="str">
        <f t="shared" si="406"/>
        <v/>
      </c>
      <c r="DG301" s="132" t="str">
        <f t="shared" si="407"/>
        <v/>
      </c>
      <c r="DL301" s="107" t="str">
        <f>IF(DM301&lt;&gt;"",MAX($DL$3:DL300)+1,"")</f>
        <v/>
      </c>
      <c r="DM301" s="107" t="str">
        <f>IF(OR(INDEX(Photos!$B$3:$B$502,ROW(DM301)-ROW($DM$3),1)="", ISNUMBER(MATCH(INDEX(Photos!$B$3:$B$502,ROW(DM301)-ROW($DM$3),1),$BJ$4:$BJ$503,0))),"",INDEX(Photos!$B$3:$B$502,ROW(DM301)-ROW($DM$3),1) )</f>
        <v/>
      </c>
      <c r="DN301" s="107" t="str">
        <f t="shared" si="360"/>
        <v/>
      </c>
      <c r="DS301" s="112"/>
      <c r="DT301" s="112"/>
      <c r="DU301" s="111"/>
      <c r="DV301" s="111"/>
      <c r="DW301" s="145"/>
      <c r="DX301" s="111"/>
      <c r="DY301" s="111"/>
      <c r="DZ301" s="111"/>
      <c r="EA301" s="111"/>
      <c r="EB301" s="111"/>
    </row>
    <row r="302" spans="2:132" x14ac:dyDescent="0.25">
      <c r="B302" s="117" t="str">
        <f>IF(P302&lt;&gt;"",MAX(B$3:$B301)+1,"")</f>
        <v/>
      </c>
      <c r="C302" s="141" t="str">
        <f>IF(D302&lt;&gt;"",MAX(C$3:$C301)+1,"")</f>
        <v/>
      </c>
      <c r="D302" s="115" t="str">
        <f>IF(LEN(Q302)&gt;1,IF(ISNUMBER(MATCH(Q302&amp;" ─ "&amp;P302, $D$2:D301,0)),"",P302&amp;" ─ "&amp;Q302),"")</f>
        <v/>
      </c>
      <c r="E302" s="117" t="str">
        <f>IF(F302&lt;&gt;"",MAX($E$3:E301)+1,"")</f>
        <v/>
      </c>
      <c r="F302" s="116" t="str">
        <f>IF(LEN(T302)&gt;1,IF(ISNUMBER(MATCH(T302&amp;" ─ "&amp;P302, $F$2:F301,0)),"",P302&amp;" ─ "&amp;T302),"")</f>
        <v/>
      </c>
      <c r="G302" s="93">
        <v>299</v>
      </c>
      <c r="H302" s="118" t="str">
        <f t="shared" si="419"/>
        <v/>
      </c>
      <c r="I302" s="119" t="str">
        <f>IF(ISNUMBER(SEARCH("─",H302,1)),MAX($I$3:I301)+1,"")</f>
        <v/>
      </c>
      <c r="M302" s="192" t="str">
        <f t="shared" si="363"/>
        <v/>
      </c>
      <c r="N302" s="142" t="str">
        <f t="shared" si="364"/>
        <v/>
      </c>
      <c r="O302" s="102" t="str">
        <f>IF(P302="","",MAX($O$3:O301)+1)</f>
        <v/>
      </c>
      <c r="P302" s="103" t="str">
        <f>IF(LEN(INDEX(Dashboard!B$6:B$505,ROW(P302)-ROW(P$3),1))&lt;=1,"",TRIM(INDEX(Dashboard!B$6:B$505,ROW(P302)-ROW(P$3),1)))</f>
        <v/>
      </c>
      <c r="Q302" s="104" t="str">
        <f t="shared" si="365"/>
        <v/>
      </c>
      <c r="R302" s="104" t="str">
        <f>IF(LEN(INDEX(Dashboard!D$6:D$505,ROW(R302)-ROW(R$3),1))&lt;=1,"",INDEX(Dashboard!D$6:D$505,ROW(R302)-ROW(R$3),1))</f>
        <v/>
      </c>
      <c r="S302" s="104" t="str">
        <f>IF(LEN(INDEX(Dashboard!E$6:E$505,ROW(S302)-ROW(S$3),1))&lt;=1,"",INDEX(Dashboard!E$6:E$505,ROW(S302)-ROW(S$3),1))</f>
        <v/>
      </c>
      <c r="T302" s="104" t="str">
        <f t="shared" si="366"/>
        <v/>
      </c>
      <c r="U302" s="104" t="str">
        <f t="shared" si="367"/>
        <v/>
      </c>
      <c r="V302" s="104" t="str">
        <f t="shared" si="368"/>
        <v/>
      </c>
      <c r="W302" s="106" t="str">
        <f t="shared" si="361"/>
        <v/>
      </c>
      <c r="X302" s="106" t="str">
        <f t="shared" si="369"/>
        <v/>
      </c>
      <c r="Y302" s="106" t="str">
        <f t="shared" si="370"/>
        <v/>
      </c>
      <c r="Z302" s="106" t="str">
        <f t="shared" si="371"/>
        <v/>
      </c>
      <c r="AA302" s="106" t="str">
        <f t="shared" si="372"/>
        <v/>
      </c>
      <c r="AB302" s="106" t="str">
        <f t="shared" si="373"/>
        <v/>
      </c>
      <c r="AC302" s="106" t="str">
        <f t="shared" si="374"/>
        <v/>
      </c>
      <c r="AD302" s="106" t="str">
        <f t="shared" si="375"/>
        <v/>
      </c>
      <c r="AE302" s="106" t="str">
        <f t="shared" si="376"/>
        <v/>
      </c>
      <c r="AF302" s="106" t="str">
        <f t="shared" si="377"/>
        <v/>
      </c>
      <c r="AG302" s="106" t="str">
        <f t="shared" si="378"/>
        <v/>
      </c>
      <c r="AH302" s="106" t="str">
        <f t="shared" si="379"/>
        <v/>
      </c>
      <c r="AI302" s="106" t="str">
        <f t="shared" si="380"/>
        <v/>
      </c>
      <c r="AJ302" s="106" t="str">
        <f t="shared" si="381"/>
        <v/>
      </c>
      <c r="AK302" s="106" t="str">
        <f t="shared" si="382"/>
        <v/>
      </c>
      <c r="AL302" s="106" t="str">
        <f t="shared" si="383"/>
        <v/>
      </c>
      <c r="AM302" s="106" t="str">
        <f t="shared" si="384"/>
        <v/>
      </c>
      <c r="AN302" s="106" t="str">
        <f t="shared" si="385"/>
        <v/>
      </c>
      <c r="AO302" s="106" t="str">
        <f t="shared" si="386"/>
        <v/>
      </c>
      <c r="AP302" s="106" t="str">
        <f t="shared" si="387"/>
        <v/>
      </c>
      <c r="AQ302" s="106" t="str">
        <f t="shared" si="388"/>
        <v/>
      </c>
      <c r="AR302" s="106" t="str">
        <f t="shared" si="389"/>
        <v/>
      </c>
      <c r="AS302" s="106" t="str">
        <f t="shared" si="390"/>
        <v/>
      </c>
      <c r="AT302" s="106" t="str">
        <f t="shared" si="391"/>
        <v/>
      </c>
      <c r="AU302" s="106" t="str">
        <f t="shared" si="392"/>
        <v/>
      </c>
      <c r="AV302" s="106" t="str">
        <f t="shared" si="393"/>
        <v/>
      </c>
      <c r="AW302" s="106" t="str">
        <f t="shared" si="394"/>
        <v/>
      </c>
      <c r="AX302" s="106" t="str">
        <f t="shared" si="395"/>
        <v/>
      </c>
      <c r="AY302" s="106" t="str">
        <f t="shared" si="396"/>
        <v/>
      </c>
      <c r="AZ302" s="106" t="str">
        <f t="shared" si="397"/>
        <v/>
      </c>
      <c r="BA302" s="106" t="str">
        <f t="shared" si="398"/>
        <v/>
      </c>
      <c r="BB302" s="106" t="str">
        <f t="shared" si="399"/>
        <v/>
      </c>
      <c r="BC302" s="106" t="str">
        <f t="shared" si="400"/>
        <v/>
      </c>
      <c r="BD302" s="180" t="str">
        <f>IF(OR(P302="",BA302=""),"",IF(BB302="",MAX($BA$4:$BA$503)-BA302+1-COUNTIF($BA$4:BA302,BA302)/1000,INDEX($BD$4:$BD$503,BC302,1)-COUNTIF($BA$4:BA302,BA302)/1000000))</f>
        <v/>
      </c>
      <c r="BE302" s="181" t="str">
        <f t="shared" si="401"/>
        <v/>
      </c>
      <c r="BF302" s="181" t="str">
        <f>IFERROR(IF(BB302="",BD302-BE302*100,INDEX($BF$4:$BF$503,BC302,1)-COUNTIF($BA$4:BA302,BA302)/1000000),"")</f>
        <v/>
      </c>
      <c r="BG302" s="179" t="str">
        <f t="shared" si="402"/>
        <v/>
      </c>
      <c r="BI302" s="120" t="str">
        <f t="shared" si="408"/>
        <v/>
      </c>
      <c r="BJ302" s="121" t="str">
        <f t="shared" si="409"/>
        <v/>
      </c>
      <c r="BK302" s="122" t="str">
        <f t="shared" si="410"/>
        <v/>
      </c>
      <c r="BL302" s="122" t="str">
        <f t="shared" si="411"/>
        <v/>
      </c>
      <c r="BM302" s="122" t="str">
        <f t="shared" si="412"/>
        <v/>
      </c>
      <c r="BN302" s="122" t="str">
        <f t="shared" si="413"/>
        <v/>
      </c>
      <c r="BO302" s="122" t="str">
        <f t="shared" si="414"/>
        <v/>
      </c>
      <c r="BP302" s="123" t="str">
        <f t="shared" si="415"/>
        <v/>
      </c>
      <c r="BQ302" s="122" t="str">
        <f t="shared" si="416"/>
        <v/>
      </c>
      <c r="BR302" s="123" t="str">
        <f t="shared" si="417"/>
        <v/>
      </c>
      <c r="BS302" s="123" t="str">
        <f t="shared" si="418"/>
        <v/>
      </c>
      <c r="BU302" s="198" t="str">
        <f t="shared" si="403"/>
        <v>xxx</v>
      </c>
      <c r="BV302" s="193"/>
      <c r="BW302" s="193"/>
      <c r="BX302" s="193"/>
      <c r="BY302" s="193"/>
      <c r="BZ302" s="193"/>
      <c r="CA302" s="193"/>
      <c r="CB302" s="193"/>
      <c r="CC302" s="194"/>
      <c r="CD302" s="194"/>
      <c r="CE302" s="193"/>
      <c r="CF302" s="201">
        <f>IFERROR(IF(ISNUMBER(BV302), IF(ISNUMBER(MATCH(BV302,$BV$4:BV301,0)),INDEX($CF$4:CF301, MATCH(BV302,$BV$4:BV301,0),1),IF(AND(BR302="",INDEX($BR$4:$BR$503,BV302,1)=""),
IF(INDEX($BL$4:$BL$503,BV302,1)="",0,IFERROR(IF(INDEX($BR$4:$BR$503,BW302,1)="es",COUNTIF($BV$4:$BV$503,BW302),0),0)+IF(ISNUMBER(BV302),SUMIFS($CH$4:$CH$503,$BV$4:$BV$503,"&lt;&gt;"&amp;BV302,$BW$4:$BW$503,BV302),0)),0)),0),0)</f>
        <v>0</v>
      </c>
      <c r="CG302" s="193"/>
      <c r="CH302" s="193"/>
      <c r="CI302" s="193"/>
      <c r="CJ302" s="193"/>
      <c r="CK302" s="201">
        <f t="shared" si="362"/>
        <v>1</v>
      </c>
      <c r="CL302" s="193"/>
      <c r="CM302" s="193"/>
      <c r="CN302" s="193"/>
      <c r="CO302" s="193"/>
      <c r="CP302" s="193"/>
      <c r="CQ302" s="193"/>
      <c r="CR302" s="193"/>
      <c r="CT302" s="193"/>
      <c r="CU302" s="193"/>
      <c r="CV302" s="193"/>
      <c r="CW302" s="208"/>
      <c r="CX302" s="208"/>
      <c r="CY302" s="208"/>
      <c r="CZ302" s="208"/>
      <c r="DA302" s="193"/>
      <c r="DC302" s="133" t="str">
        <f>IF(MAX($DC$3:DC301)&lt;$I$2,MAX($DC$3:DC301)+1,"")</f>
        <v/>
      </c>
      <c r="DD302" s="131" t="str">
        <f t="shared" si="404"/>
        <v/>
      </c>
      <c r="DE302" s="131" t="str">
        <f t="shared" si="405"/>
        <v/>
      </c>
      <c r="DF302" s="134" t="str">
        <f t="shared" si="406"/>
        <v/>
      </c>
      <c r="DG302" s="132" t="str">
        <f t="shared" si="407"/>
        <v/>
      </c>
      <c r="DL302" s="107" t="str">
        <f>IF(DM302&lt;&gt;"",MAX($DL$3:DL301)+1,"")</f>
        <v/>
      </c>
      <c r="DM302" s="107" t="str">
        <f>IF(OR(INDEX(Photos!$B$3:$B$502,ROW(DM302)-ROW($DM$3),1)="", ISNUMBER(MATCH(INDEX(Photos!$B$3:$B$502,ROW(DM302)-ROW($DM$3),1),$BJ$4:$BJ$503,0))),"",INDEX(Photos!$B$3:$B$502,ROW(DM302)-ROW($DM$3),1) )</f>
        <v/>
      </c>
      <c r="DN302" s="107" t="str">
        <f t="shared" si="360"/>
        <v/>
      </c>
      <c r="DS302" s="112"/>
      <c r="DT302" s="112"/>
      <c r="DU302" s="111"/>
      <c r="DV302" s="111"/>
      <c r="DW302" s="145"/>
      <c r="DX302" s="111"/>
      <c r="DY302" s="111"/>
      <c r="DZ302" s="111"/>
      <c r="EA302" s="111"/>
      <c r="EB302" s="111"/>
    </row>
    <row r="303" spans="2:132" x14ac:dyDescent="0.25">
      <c r="B303" s="117" t="str">
        <f>IF(P303&lt;&gt;"",MAX(B$3:$B302)+1,"")</f>
        <v/>
      </c>
      <c r="C303" s="141" t="str">
        <f>IF(D303&lt;&gt;"",MAX(C$3:$C302)+1,"")</f>
        <v/>
      </c>
      <c r="D303" s="115" t="str">
        <f>IF(LEN(Q303)&gt;1,IF(ISNUMBER(MATCH(Q303&amp;" ─ "&amp;P303, $D$2:D302,0)),"",P303&amp;" ─ "&amp;Q303),"")</f>
        <v/>
      </c>
      <c r="E303" s="117" t="str">
        <f>IF(F303&lt;&gt;"",MAX($E$3:E302)+1,"")</f>
        <v/>
      </c>
      <c r="F303" s="116" t="str">
        <f>IF(LEN(T303)&gt;1,IF(ISNUMBER(MATCH(T303&amp;" ─ "&amp;P303, $F$2:F302,0)),"",P303&amp;" ─ "&amp;T303),"")</f>
        <v/>
      </c>
      <c r="G303" s="93">
        <v>300</v>
      </c>
      <c r="H303" s="118" t="str">
        <f t="shared" si="419"/>
        <v/>
      </c>
      <c r="I303" s="119" t="str">
        <f>IF(ISNUMBER(SEARCH("─",H303,1)),MAX($I$3:I302)+1,"")</f>
        <v/>
      </c>
      <c r="M303" s="192" t="str">
        <f t="shared" si="363"/>
        <v/>
      </c>
      <c r="N303" s="142" t="str">
        <f t="shared" si="364"/>
        <v/>
      </c>
      <c r="O303" s="102" t="str">
        <f>IF(P303="","",MAX($O$3:O302)+1)</f>
        <v/>
      </c>
      <c r="P303" s="103" t="str">
        <f>IF(LEN(INDEX(Dashboard!B$6:B$505,ROW(P303)-ROW(P$3),1))&lt;=1,"",TRIM(INDEX(Dashboard!B$6:B$505,ROW(P303)-ROW(P$3),1)))</f>
        <v/>
      </c>
      <c r="Q303" s="104" t="str">
        <f t="shared" si="365"/>
        <v/>
      </c>
      <c r="R303" s="104" t="str">
        <f>IF(LEN(INDEX(Dashboard!D$6:D$505,ROW(R303)-ROW(R$3),1))&lt;=1,"",INDEX(Dashboard!D$6:D$505,ROW(R303)-ROW(R$3),1))</f>
        <v/>
      </c>
      <c r="S303" s="104" t="str">
        <f>IF(LEN(INDEX(Dashboard!E$6:E$505,ROW(S303)-ROW(S$3),1))&lt;=1,"",INDEX(Dashboard!E$6:E$505,ROW(S303)-ROW(S$3),1))</f>
        <v/>
      </c>
      <c r="T303" s="104" t="str">
        <f t="shared" si="366"/>
        <v/>
      </c>
      <c r="U303" s="104" t="str">
        <f t="shared" si="367"/>
        <v/>
      </c>
      <c r="V303" s="104" t="str">
        <f t="shared" si="368"/>
        <v/>
      </c>
      <c r="W303" s="106" t="str">
        <f t="shared" si="361"/>
        <v/>
      </c>
      <c r="X303" s="106" t="str">
        <f t="shared" si="369"/>
        <v/>
      </c>
      <c r="Y303" s="106" t="str">
        <f t="shared" si="370"/>
        <v/>
      </c>
      <c r="Z303" s="106" t="str">
        <f t="shared" si="371"/>
        <v/>
      </c>
      <c r="AA303" s="106" t="str">
        <f t="shared" si="372"/>
        <v/>
      </c>
      <c r="AB303" s="106" t="str">
        <f t="shared" si="373"/>
        <v/>
      </c>
      <c r="AC303" s="106" t="str">
        <f t="shared" si="374"/>
        <v/>
      </c>
      <c r="AD303" s="106" t="str">
        <f t="shared" si="375"/>
        <v/>
      </c>
      <c r="AE303" s="106" t="str">
        <f t="shared" si="376"/>
        <v/>
      </c>
      <c r="AF303" s="106" t="str">
        <f t="shared" si="377"/>
        <v/>
      </c>
      <c r="AG303" s="106" t="str">
        <f t="shared" si="378"/>
        <v/>
      </c>
      <c r="AH303" s="106" t="str">
        <f t="shared" si="379"/>
        <v/>
      </c>
      <c r="AI303" s="106" t="str">
        <f t="shared" si="380"/>
        <v/>
      </c>
      <c r="AJ303" s="106" t="str">
        <f t="shared" si="381"/>
        <v/>
      </c>
      <c r="AK303" s="106" t="str">
        <f t="shared" si="382"/>
        <v/>
      </c>
      <c r="AL303" s="106" t="str">
        <f t="shared" si="383"/>
        <v/>
      </c>
      <c r="AM303" s="106" t="str">
        <f t="shared" si="384"/>
        <v/>
      </c>
      <c r="AN303" s="106" t="str">
        <f t="shared" si="385"/>
        <v/>
      </c>
      <c r="AO303" s="106" t="str">
        <f t="shared" si="386"/>
        <v/>
      </c>
      <c r="AP303" s="106" t="str">
        <f t="shared" si="387"/>
        <v/>
      </c>
      <c r="AQ303" s="106" t="str">
        <f t="shared" si="388"/>
        <v/>
      </c>
      <c r="AR303" s="106" t="str">
        <f t="shared" si="389"/>
        <v/>
      </c>
      <c r="AS303" s="106" t="str">
        <f t="shared" si="390"/>
        <v/>
      </c>
      <c r="AT303" s="106" t="str">
        <f t="shared" si="391"/>
        <v/>
      </c>
      <c r="AU303" s="106" t="str">
        <f t="shared" si="392"/>
        <v/>
      </c>
      <c r="AV303" s="106" t="str">
        <f t="shared" si="393"/>
        <v/>
      </c>
      <c r="AW303" s="106" t="str">
        <f t="shared" si="394"/>
        <v/>
      </c>
      <c r="AX303" s="106" t="str">
        <f t="shared" si="395"/>
        <v/>
      </c>
      <c r="AY303" s="106" t="str">
        <f t="shared" si="396"/>
        <v/>
      </c>
      <c r="AZ303" s="106" t="str">
        <f t="shared" si="397"/>
        <v/>
      </c>
      <c r="BA303" s="106" t="str">
        <f t="shared" si="398"/>
        <v/>
      </c>
      <c r="BB303" s="106" t="str">
        <f t="shared" si="399"/>
        <v/>
      </c>
      <c r="BC303" s="106" t="str">
        <f t="shared" si="400"/>
        <v/>
      </c>
      <c r="BD303" s="180" t="str">
        <f>IF(OR(P303="",BA303=""),"",IF(BB303="",MAX($BA$4:$BA$503)-BA303+1-COUNTIF($BA$4:BA303,BA303)/1000,INDEX($BD$4:$BD$503,BC303,1)-COUNTIF($BA$4:BA303,BA303)/1000000))</f>
        <v/>
      </c>
      <c r="BE303" s="181" t="str">
        <f t="shared" si="401"/>
        <v/>
      </c>
      <c r="BF303" s="181" t="str">
        <f>IFERROR(IF(BB303="",BD303-BE303*100,INDEX($BF$4:$BF$503,BC303,1)-COUNTIF($BA$4:BA303,BA303)/1000000),"")</f>
        <v/>
      </c>
      <c r="BG303" s="179" t="str">
        <f t="shared" si="402"/>
        <v/>
      </c>
      <c r="BI303" s="120" t="str">
        <f t="shared" si="408"/>
        <v/>
      </c>
      <c r="BJ303" s="121" t="str">
        <f t="shared" si="409"/>
        <v/>
      </c>
      <c r="BK303" s="122" t="str">
        <f t="shared" si="410"/>
        <v/>
      </c>
      <c r="BL303" s="122" t="str">
        <f t="shared" si="411"/>
        <v/>
      </c>
      <c r="BM303" s="122" t="str">
        <f t="shared" si="412"/>
        <v/>
      </c>
      <c r="BN303" s="122" t="str">
        <f t="shared" si="413"/>
        <v/>
      </c>
      <c r="BO303" s="122" t="str">
        <f t="shared" si="414"/>
        <v/>
      </c>
      <c r="BP303" s="123" t="str">
        <f t="shared" si="415"/>
        <v/>
      </c>
      <c r="BQ303" s="122" t="str">
        <f t="shared" si="416"/>
        <v/>
      </c>
      <c r="BR303" s="123" t="str">
        <f t="shared" si="417"/>
        <v/>
      </c>
      <c r="BS303" s="123" t="str">
        <f t="shared" si="418"/>
        <v/>
      </c>
      <c r="BU303" s="198" t="str">
        <f t="shared" si="403"/>
        <v>xxx</v>
      </c>
      <c r="BV303" s="193"/>
      <c r="BW303" s="193"/>
      <c r="BX303" s="193"/>
      <c r="BY303" s="193"/>
      <c r="BZ303" s="193"/>
      <c r="CA303" s="193"/>
      <c r="CB303" s="193"/>
      <c r="CC303" s="194"/>
      <c r="CD303" s="194"/>
      <c r="CE303" s="193"/>
      <c r="CF303" s="201">
        <f>IFERROR(IF(ISNUMBER(BV303), IF(ISNUMBER(MATCH(BV303,$BV$4:BV302,0)),INDEX($CF$4:CF302, MATCH(BV303,$BV$4:BV302,0),1),IF(AND(BR303="",INDEX($BR$4:$BR$503,BV303,1)=""),
IF(INDEX($BL$4:$BL$503,BV303,1)="",0,IFERROR(IF(INDEX($BR$4:$BR$503,BW303,1)="es",COUNTIF($BV$4:$BV$503,BW303),0),0)+IF(ISNUMBER(BV303),SUMIFS($CH$4:$CH$503,$BV$4:$BV$503,"&lt;&gt;"&amp;BV303,$BW$4:$BW$503,BV303),0)),0)),0),0)</f>
        <v>0</v>
      </c>
      <c r="CG303" s="193"/>
      <c r="CH303" s="193"/>
      <c r="CI303" s="193"/>
      <c r="CJ303" s="193"/>
      <c r="CK303" s="201">
        <f t="shared" si="362"/>
        <v>1</v>
      </c>
      <c r="CL303" s="193"/>
      <c r="CM303" s="193"/>
      <c r="CN303" s="193"/>
      <c r="CO303" s="193"/>
      <c r="CP303" s="193"/>
      <c r="CQ303" s="193"/>
      <c r="CR303" s="193"/>
      <c r="CT303" s="193"/>
      <c r="CU303" s="193"/>
      <c r="CV303" s="193"/>
      <c r="CW303" s="208"/>
      <c r="CX303" s="208"/>
      <c r="CY303" s="208"/>
      <c r="CZ303" s="208"/>
      <c r="DA303" s="193"/>
      <c r="DC303" s="133" t="str">
        <f>IF(MAX($DC$3:DC302)&lt;$I$2,MAX($DC$3:DC302)+1,"")</f>
        <v/>
      </c>
      <c r="DD303" s="131" t="str">
        <f t="shared" si="404"/>
        <v/>
      </c>
      <c r="DE303" s="131" t="str">
        <f t="shared" si="405"/>
        <v/>
      </c>
      <c r="DF303" s="134" t="str">
        <f t="shared" si="406"/>
        <v/>
      </c>
      <c r="DG303" s="132" t="str">
        <f t="shared" si="407"/>
        <v/>
      </c>
      <c r="DL303" s="107" t="str">
        <f>IF(DM303&lt;&gt;"",MAX($DL$3:DL302)+1,"")</f>
        <v/>
      </c>
      <c r="DM303" s="107" t="str">
        <f>IF(OR(INDEX(Photos!$B$3:$B$502,ROW(DM303)-ROW($DM$3),1)="", ISNUMBER(MATCH(INDEX(Photos!$B$3:$B$502,ROW(DM303)-ROW($DM$3),1),$BJ$4:$BJ$503,0))),"",INDEX(Photos!$B$3:$B$502,ROW(DM303)-ROW($DM$3),1) )</f>
        <v/>
      </c>
      <c r="DN303" s="107" t="str">
        <f t="shared" si="360"/>
        <v/>
      </c>
      <c r="DS303" s="112"/>
      <c r="DT303" s="112"/>
      <c r="DU303" s="111"/>
      <c r="DV303" s="111"/>
      <c r="DW303" s="145"/>
      <c r="DX303" s="111"/>
      <c r="DY303" s="111"/>
      <c r="DZ303" s="111"/>
      <c r="EA303" s="111"/>
      <c r="EB303" s="111"/>
    </row>
    <row r="304" spans="2:132" x14ac:dyDescent="0.25">
      <c r="B304" s="117" t="str">
        <f>IF(P304&lt;&gt;"",MAX(B$3:$B303)+1,"")</f>
        <v/>
      </c>
      <c r="C304" s="141" t="str">
        <f>IF(D304&lt;&gt;"",MAX(C$3:$C303)+1,"")</f>
        <v/>
      </c>
      <c r="D304" s="115" t="str">
        <f>IF(LEN(Q304)&gt;1,IF(ISNUMBER(MATCH(Q304&amp;" ─ "&amp;P304, $D$2:D303,0)),"",P304&amp;" ─ "&amp;Q304),"")</f>
        <v/>
      </c>
      <c r="E304" s="117" t="str">
        <f>IF(F304&lt;&gt;"",MAX($E$3:E303)+1,"")</f>
        <v/>
      </c>
      <c r="F304" s="116" t="str">
        <f>IF(LEN(T304)&gt;1,IF(ISNUMBER(MATCH(T304&amp;" ─ "&amp;P304, $F$2:F303,0)),"",P304&amp;" ─ "&amp;T304),"")</f>
        <v/>
      </c>
      <c r="G304" s="93">
        <v>301</v>
      </c>
      <c r="H304" s="118" t="str">
        <f t="shared" si="419"/>
        <v/>
      </c>
      <c r="I304" s="119" t="str">
        <f>IF(ISNUMBER(SEARCH("─",H304,1)),MAX($I$3:I303)+1,"")</f>
        <v/>
      </c>
      <c r="M304" s="192" t="str">
        <f t="shared" si="363"/>
        <v/>
      </c>
      <c r="N304" s="142" t="str">
        <f t="shared" si="364"/>
        <v/>
      </c>
      <c r="O304" s="102" t="str">
        <f>IF(P304="","",MAX($O$3:O303)+1)</f>
        <v/>
      </c>
      <c r="P304" s="103" t="str">
        <f>IF(LEN(INDEX(Dashboard!B$6:B$505,ROW(P304)-ROW(P$3),1))&lt;=1,"",TRIM(INDEX(Dashboard!B$6:B$505,ROW(P304)-ROW(P$3),1)))</f>
        <v/>
      </c>
      <c r="Q304" s="104" t="str">
        <f t="shared" si="365"/>
        <v/>
      </c>
      <c r="R304" s="104" t="str">
        <f>IF(LEN(INDEX(Dashboard!D$6:D$505,ROW(R304)-ROW(R$3),1))&lt;=1,"",INDEX(Dashboard!D$6:D$505,ROW(R304)-ROW(R$3),1))</f>
        <v/>
      </c>
      <c r="S304" s="104" t="str">
        <f>IF(LEN(INDEX(Dashboard!E$6:E$505,ROW(S304)-ROW(S$3),1))&lt;=1,"",INDEX(Dashboard!E$6:E$505,ROW(S304)-ROW(S$3),1))</f>
        <v/>
      </c>
      <c r="T304" s="104" t="str">
        <f t="shared" si="366"/>
        <v/>
      </c>
      <c r="U304" s="104" t="str">
        <f t="shared" si="367"/>
        <v/>
      </c>
      <c r="V304" s="104" t="str">
        <f t="shared" si="368"/>
        <v/>
      </c>
      <c r="W304" s="106" t="str">
        <f t="shared" si="361"/>
        <v/>
      </c>
      <c r="X304" s="106" t="str">
        <f t="shared" si="369"/>
        <v/>
      </c>
      <c r="Y304" s="106" t="str">
        <f t="shared" si="370"/>
        <v/>
      </c>
      <c r="Z304" s="106" t="str">
        <f t="shared" si="371"/>
        <v/>
      </c>
      <c r="AA304" s="106" t="str">
        <f t="shared" si="372"/>
        <v/>
      </c>
      <c r="AB304" s="106" t="str">
        <f t="shared" si="373"/>
        <v/>
      </c>
      <c r="AC304" s="106" t="str">
        <f t="shared" si="374"/>
        <v/>
      </c>
      <c r="AD304" s="106" t="str">
        <f t="shared" si="375"/>
        <v/>
      </c>
      <c r="AE304" s="106" t="str">
        <f t="shared" si="376"/>
        <v/>
      </c>
      <c r="AF304" s="106" t="str">
        <f t="shared" si="377"/>
        <v/>
      </c>
      <c r="AG304" s="106" t="str">
        <f t="shared" si="378"/>
        <v/>
      </c>
      <c r="AH304" s="106" t="str">
        <f t="shared" si="379"/>
        <v/>
      </c>
      <c r="AI304" s="106" t="str">
        <f t="shared" si="380"/>
        <v/>
      </c>
      <c r="AJ304" s="106" t="str">
        <f t="shared" si="381"/>
        <v/>
      </c>
      <c r="AK304" s="106" t="str">
        <f t="shared" si="382"/>
        <v/>
      </c>
      <c r="AL304" s="106" t="str">
        <f t="shared" si="383"/>
        <v/>
      </c>
      <c r="AM304" s="106" t="str">
        <f t="shared" si="384"/>
        <v/>
      </c>
      <c r="AN304" s="106" t="str">
        <f t="shared" si="385"/>
        <v/>
      </c>
      <c r="AO304" s="106" t="str">
        <f t="shared" si="386"/>
        <v/>
      </c>
      <c r="AP304" s="106" t="str">
        <f t="shared" si="387"/>
        <v/>
      </c>
      <c r="AQ304" s="106" t="str">
        <f t="shared" si="388"/>
        <v/>
      </c>
      <c r="AR304" s="106" t="str">
        <f t="shared" si="389"/>
        <v/>
      </c>
      <c r="AS304" s="106" t="str">
        <f t="shared" si="390"/>
        <v/>
      </c>
      <c r="AT304" s="106" t="str">
        <f t="shared" si="391"/>
        <v/>
      </c>
      <c r="AU304" s="106" t="str">
        <f t="shared" si="392"/>
        <v/>
      </c>
      <c r="AV304" s="106" t="str">
        <f t="shared" si="393"/>
        <v/>
      </c>
      <c r="AW304" s="106" t="str">
        <f t="shared" si="394"/>
        <v/>
      </c>
      <c r="AX304" s="106" t="str">
        <f t="shared" si="395"/>
        <v/>
      </c>
      <c r="AY304" s="106" t="str">
        <f t="shared" si="396"/>
        <v/>
      </c>
      <c r="AZ304" s="106" t="str">
        <f t="shared" si="397"/>
        <v/>
      </c>
      <c r="BA304" s="106" t="str">
        <f t="shared" si="398"/>
        <v/>
      </c>
      <c r="BB304" s="106" t="str">
        <f t="shared" si="399"/>
        <v/>
      </c>
      <c r="BC304" s="106" t="str">
        <f t="shared" si="400"/>
        <v/>
      </c>
      <c r="BD304" s="180" t="str">
        <f>IF(OR(P304="",BA304=""),"",IF(BB304="",MAX($BA$4:$BA$503)-BA304+1-COUNTIF($BA$4:BA304,BA304)/1000,INDEX($BD$4:$BD$503,BC304,1)-COUNTIF($BA$4:BA304,BA304)/1000000))</f>
        <v/>
      </c>
      <c r="BE304" s="181" t="str">
        <f t="shared" si="401"/>
        <v/>
      </c>
      <c r="BF304" s="181" t="str">
        <f>IFERROR(IF(BB304="",BD304-BE304*100,INDEX($BF$4:$BF$503,BC304,1)-COUNTIF($BA$4:BA304,BA304)/1000000),"")</f>
        <v/>
      </c>
      <c r="BG304" s="179" t="str">
        <f t="shared" si="402"/>
        <v/>
      </c>
      <c r="BI304" s="120" t="str">
        <f t="shared" si="408"/>
        <v/>
      </c>
      <c r="BJ304" s="121" t="str">
        <f t="shared" si="409"/>
        <v/>
      </c>
      <c r="BK304" s="122" t="str">
        <f t="shared" si="410"/>
        <v/>
      </c>
      <c r="BL304" s="122" t="str">
        <f t="shared" si="411"/>
        <v/>
      </c>
      <c r="BM304" s="122" t="str">
        <f t="shared" si="412"/>
        <v/>
      </c>
      <c r="BN304" s="122" t="str">
        <f t="shared" si="413"/>
        <v/>
      </c>
      <c r="BO304" s="122" t="str">
        <f t="shared" si="414"/>
        <v/>
      </c>
      <c r="BP304" s="123" t="str">
        <f t="shared" si="415"/>
        <v/>
      </c>
      <c r="BQ304" s="122" t="str">
        <f t="shared" si="416"/>
        <v/>
      </c>
      <c r="BR304" s="123" t="str">
        <f t="shared" si="417"/>
        <v/>
      </c>
      <c r="BS304" s="123" t="str">
        <f t="shared" si="418"/>
        <v/>
      </c>
      <c r="BU304" s="198" t="str">
        <f t="shared" si="403"/>
        <v>xxx</v>
      </c>
      <c r="BV304" s="193"/>
      <c r="BW304" s="193"/>
      <c r="BX304" s="193"/>
      <c r="BY304" s="193"/>
      <c r="BZ304" s="193"/>
      <c r="CA304" s="193"/>
      <c r="CB304" s="193"/>
      <c r="CC304" s="194"/>
      <c r="CD304" s="194"/>
      <c r="CE304" s="193"/>
      <c r="CF304" s="201">
        <f>IFERROR(IF(ISNUMBER(BV304), IF(ISNUMBER(MATCH(BV304,$BV$4:BV303,0)),INDEX($CF$4:CF303, MATCH(BV304,$BV$4:BV303,0),1),IF(AND(BR304="",INDEX($BR$4:$BR$503,BV304,1)=""),
IF(INDEX($BL$4:$BL$503,BV304,1)="",0,IFERROR(IF(INDEX($BR$4:$BR$503,BW304,1)="es",COUNTIF($BV$4:$BV$503,BW304),0),0)+IF(ISNUMBER(BV304),SUMIFS($CH$4:$CH$503,$BV$4:$BV$503,"&lt;&gt;"&amp;BV304,$BW$4:$BW$503,BV304),0)),0)),0),0)</f>
        <v>0</v>
      </c>
      <c r="CG304" s="193"/>
      <c r="CH304" s="193"/>
      <c r="CI304" s="193"/>
      <c r="CJ304" s="193"/>
      <c r="CK304" s="201">
        <f t="shared" si="362"/>
        <v>1</v>
      </c>
      <c r="CL304" s="193"/>
      <c r="CM304" s="193"/>
      <c r="CN304" s="193"/>
      <c r="CO304" s="193"/>
      <c r="CP304" s="193"/>
      <c r="CQ304" s="193"/>
      <c r="CR304" s="193"/>
      <c r="CT304" s="193"/>
      <c r="CU304" s="193"/>
      <c r="CV304" s="193"/>
      <c r="CW304" s="208"/>
      <c r="CX304" s="208"/>
      <c r="CY304" s="208"/>
      <c r="CZ304" s="208"/>
      <c r="DA304" s="193"/>
      <c r="DC304" s="133" t="str">
        <f>IF(MAX($DC$3:DC303)&lt;$I$2,MAX($DC$3:DC303)+1,"")</f>
        <v/>
      </c>
      <c r="DD304" s="131" t="str">
        <f t="shared" si="404"/>
        <v/>
      </c>
      <c r="DE304" s="131" t="str">
        <f t="shared" si="405"/>
        <v/>
      </c>
      <c r="DF304" s="134" t="str">
        <f t="shared" si="406"/>
        <v/>
      </c>
      <c r="DG304" s="132" t="str">
        <f t="shared" si="407"/>
        <v/>
      </c>
      <c r="DL304" s="107" t="str">
        <f>IF(DM304&lt;&gt;"",MAX($DL$3:DL303)+1,"")</f>
        <v/>
      </c>
      <c r="DM304" s="107" t="str">
        <f>IF(OR(INDEX(Photos!$B$3:$B$502,ROW(DM304)-ROW($DM$3),1)="", ISNUMBER(MATCH(INDEX(Photos!$B$3:$B$502,ROW(DM304)-ROW($DM$3),1),$BJ$4:$BJ$503,0))),"",INDEX(Photos!$B$3:$B$502,ROW(DM304)-ROW($DM$3),1) )</f>
        <v/>
      </c>
      <c r="DN304" s="107" t="str">
        <f t="shared" si="360"/>
        <v/>
      </c>
      <c r="DS304" s="112"/>
      <c r="DT304" s="112"/>
      <c r="DU304" s="111"/>
      <c r="DV304" s="111"/>
      <c r="DW304" s="145"/>
      <c r="DX304" s="111"/>
      <c r="DY304" s="111"/>
      <c r="DZ304" s="111"/>
      <c r="EA304" s="111"/>
      <c r="EB304" s="111"/>
    </row>
    <row r="305" spans="2:132" x14ac:dyDescent="0.25">
      <c r="B305" s="117" t="str">
        <f>IF(P305&lt;&gt;"",MAX(B$3:$B304)+1,"")</f>
        <v/>
      </c>
      <c r="C305" s="141" t="str">
        <f>IF(D305&lt;&gt;"",MAX(C$3:$C304)+1,"")</f>
        <v/>
      </c>
      <c r="D305" s="115" t="str">
        <f>IF(LEN(Q305)&gt;1,IF(ISNUMBER(MATCH(Q305&amp;" ─ "&amp;P305, $D$2:D304,0)),"",P305&amp;" ─ "&amp;Q305),"")</f>
        <v/>
      </c>
      <c r="E305" s="117" t="str">
        <f>IF(F305&lt;&gt;"",MAX($E$3:E304)+1,"")</f>
        <v/>
      </c>
      <c r="F305" s="116" t="str">
        <f>IF(LEN(T305)&gt;1,IF(ISNUMBER(MATCH(T305&amp;" ─ "&amp;P305, $F$2:F304,0)),"",P305&amp;" ─ "&amp;T305),"")</f>
        <v/>
      </c>
      <c r="G305" s="93">
        <v>302</v>
      </c>
      <c r="H305" s="118" t="str">
        <f t="shared" si="419"/>
        <v/>
      </c>
      <c r="I305" s="119" t="str">
        <f>IF(ISNUMBER(SEARCH("─",H305,1)),MAX($I$3:I304)+1,"")</f>
        <v/>
      </c>
      <c r="M305" s="192" t="str">
        <f t="shared" si="363"/>
        <v/>
      </c>
      <c r="N305" s="142" t="str">
        <f t="shared" si="364"/>
        <v/>
      </c>
      <c r="O305" s="102" t="str">
        <f>IF(P305="","",MAX($O$3:O304)+1)</f>
        <v/>
      </c>
      <c r="P305" s="103" t="str">
        <f>IF(LEN(INDEX(Dashboard!B$6:B$505,ROW(P305)-ROW(P$3),1))&lt;=1,"",TRIM(INDEX(Dashboard!B$6:B$505,ROW(P305)-ROW(P$3),1)))</f>
        <v/>
      </c>
      <c r="Q305" s="104" t="str">
        <f t="shared" si="365"/>
        <v/>
      </c>
      <c r="R305" s="104" t="str">
        <f>IF(LEN(INDEX(Dashboard!D$6:D$505,ROW(R305)-ROW(R$3),1))&lt;=1,"",INDEX(Dashboard!D$6:D$505,ROW(R305)-ROW(R$3),1))</f>
        <v/>
      </c>
      <c r="S305" s="104" t="str">
        <f>IF(LEN(INDEX(Dashboard!E$6:E$505,ROW(S305)-ROW(S$3),1))&lt;=1,"",INDEX(Dashboard!E$6:E$505,ROW(S305)-ROW(S$3),1))</f>
        <v/>
      </c>
      <c r="T305" s="104" t="str">
        <f t="shared" si="366"/>
        <v/>
      </c>
      <c r="U305" s="104" t="str">
        <f t="shared" si="367"/>
        <v/>
      </c>
      <c r="V305" s="104" t="str">
        <f t="shared" si="368"/>
        <v/>
      </c>
      <c r="W305" s="106" t="str">
        <f t="shared" si="361"/>
        <v/>
      </c>
      <c r="X305" s="106" t="str">
        <f t="shared" si="369"/>
        <v/>
      </c>
      <c r="Y305" s="106" t="str">
        <f t="shared" si="370"/>
        <v/>
      </c>
      <c r="Z305" s="106" t="str">
        <f t="shared" si="371"/>
        <v/>
      </c>
      <c r="AA305" s="106" t="str">
        <f t="shared" si="372"/>
        <v/>
      </c>
      <c r="AB305" s="106" t="str">
        <f t="shared" si="373"/>
        <v/>
      </c>
      <c r="AC305" s="106" t="str">
        <f t="shared" si="374"/>
        <v/>
      </c>
      <c r="AD305" s="106" t="str">
        <f t="shared" si="375"/>
        <v/>
      </c>
      <c r="AE305" s="106" t="str">
        <f t="shared" si="376"/>
        <v/>
      </c>
      <c r="AF305" s="106" t="str">
        <f t="shared" si="377"/>
        <v/>
      </c>
      <c r="AG305" s="106" t="str">
        <f t="shared" si="378"/>
        <v/>
      </c>
      <c r="AH305" s="106" t="str">
        <f t="shared" si="379"/>
        <v/>
      </c>
      <c r="AI305" s="106" t="str">
        <f t="shared" si="380"/>
        <v/>
      </c>
      <c r="AJ305" s="106" t="str">
        <f t="shared" si="381"/>
        <v/>
      </c>
      <c r="AK305" s="106" t="str">
        <f t="shared" si="382"/>
        <v/>
      </c>
      <c r="AL305" s="106" t="str">
        <f t="shared" si="383"/>
        <v/>
      </c>
      <c r="AM305" s="106" t="str">
        <f t="shared" si="384"/>
        <v/>
      </c>
      <c r="AN305" s="106" t="str">
        <f t="shared" si="385"/>
        <v/>
      </c>
      <c r="AO305" s="106" t="str">
        <f t="shared" si="386"/>
        <v/>
      </c>
      <c r="AP305" s="106" t="str">
        <f t="shared" si="387"/>
        <v/>
      </c>
      <c r="AQ305" s="106" t="str">
        <f t="shared" si="388"/>
        <v/>
      </c>
      <c r="AR305" s="106" t="str">
        <f t="shared" si="389"/>
        <v/>
      </c>
      <c r="AS305" s="106" t="str">
        <f t="shared" si="390"/>
        <v/>
      </c>
      <c r="AT305" s="106" t="str">
        <f t="shared" si="391"/>
        <v/>
      </c>
      <c r="AU305" s="106" t="str">
        <f t="shared" si="392"/>
        <v/>
      </c>
      <c r="AV305" s="106" t="str">
        <f t="shared" si="393"/>
        <v/>
      </c>
      <c r="AW305" s="106" t="str">
        <f t="shared" si="394"/>
        <v/>
      </c>
      <c r="AX305" s="106" t="str">
        <f t="shared" si="395"/>
        <v/>
      </c>
      <c r="AY305" s="106" t="str">
        <f t="shared" si="396"/>
        <v/>
      </c>
      <c r="AZ305" s="106" t="str">
        <f t="shared" si="397"/>
        <v/>
      </c>
      <c r="BA305" s="106" t="str">
        <f t="shared" si="398"/>
        <v/>
      </c>
      <c r="BB305" s="106" t="str">
        <f t="shared" si="399"/>
        <v/>
      </c>
      <c r="BC305" s="106" t="str">
        <f t="shared" si="400"/>
        <v/>
      </c>
      <c r="BD305" s="180" t="str">
        <f>IF(OR(P305="",BA305=""),"",IF(BB305="",MAX($BA$4:$BA$503)-BA305+1-COUNTIF($BA$4:BA305,BA305)/1000,INDEX($BD$4:$BD$503,BC305,1)-COUNTIF($BA$4:BA305,BA305)/1000000))</f>
        <v/>
      </c>
      <c r="BE305" s="181" t="str">
        <f t="shared" si="401"/>
        <v/>
      </c>
      <c r="BF305" s="181" t="str">
        <f>IFERROR(IF(BB305="",BD305-BE305*100,INDEX($BF$4:$BF$503,BC305,1)-COUNTIF($BA$4:BA305,BA305)/1000000),"")</f>
        <v/>
      </c>
      <c r="BG305" s="179" t="str">
        <f t="shared" si="402"/>
        <v/>
      </c>
      <c r="BI305" s="120" t="str">
        <f t="shared" si="408"/>
        <v/>
      </c>
      <c r="BJ305" s="121" t="str">
        <f t="shared" si="409"/>
        <v/>
      </c>
      <c r="BK305" s="122" t="str">
        <f t="shared" si="410"/>
        <v/>
      </c>
      <c r="BL305" s="122" t="str">
        <f t="shared" si="411"/>
        <v/>
      </c>
      <c r="BM305" s="122" t="str">
        <f t="shared" si="412"/>
        <v/>
      </c>
      <c r="BN305" s="122" t="str">
        <f t="shared" si="413"/>
        <v/>
      </c>
      <c r="BO305" s="122" t="str">
        <f t="shared" si="414"/>
        <v/>
      </c>
      <c r="BP305" s="123" t="str">
        <f t="shared" si="415"/>
        <v/>
      </c>
      <c r="BQ305" s="122" t="str">
        <f t="shared" si="416"/>
        <v/>
      </c>
      <c r="BR305" s="123" t="str">
        <f t="shared" si="417"/>
        <v/>
      </c>
      <c r="BS305" s="123" t="str">
        <f t="shared" si="418"/>
        <v/>
      </c>
      <c r="BU305" s="198" t="str">
        <f t="shared" si="403"/>
        <v>xxx</v>
      </c>
      <c r="BV305" s="193"/>
      <c r="BW305" s="193"/>
      <c r="BX305" s="193"/>
      <c r="BY305" s="193"/>
      <c r="BZ305" s="193"/>
      <c r="CA305" s="193"/>
      <c r="CB305" s="193"/>
      <c r="CC305" s="194"/>
      <c r="CD305" s="194"/>
      <c r="CE305" s="193"/>
      <c r="CF305" s="201">
        <f>IFERROR(IF(ISNUMBER(BV305), IF(ISNUMBER(MATCH(BV305,$BV$4:BV304,0)),INDEX($CF$4:CF304, MATCH(BV305,$BV$4:BV304,0),1),IF(AND(BR305="",INDEX($BR$4:$BR$503,BV305,1)=""),
IF(INDEX($BL$4:$BL$503,BV305,1)="",0,IFERROR(IF(INDEX($BR$4:$BR$503,BW305,1)="es",COUNTIF($BV$4:$BV$503,BW305),0),0)+IF(ISNUMBER(BV305),SUMIFS($CH$4:$CH$503,$BV$4:$BV$503,"&lt;&gt;"&amp;BV305,$BW$4:$BW$503,BV305),0)),0)),0),0)</f>
        <v>0</v>
      </c>
      <c r="CG305" s="193"/>
      <c r="CH305" s="193"/>
      <c r="CI305" s="193"/>
      <c r="CJ305" s="193"/>
      <c r="CK305" s="201">
        <f t="shared" si="362"/>
        <v>1</v>
      </c>
      <c r="CL305" s="193"/>
      <c r="CM305" s="193"/>
      <c r="CN305" s="193"/>
      <c r="CO305" s="193"/>
      <c r="CP305" s="193"/>
      <c r="CQ305" s="193"/>
      <c r="CR305" s="193"/>
      <c r="CT305" s="193"/>
      <c r="CU305" s="193"/>
      <c r="CV305" s="193"/>
      <c r="CW305" s="208"/>
      <c r="CX305" s="208"/>
      <c r="CY305" s="208"/>
      <c r="CZ305" s="208"/>
      <c r="DA305" s="193"/>
      <c r="DC305" s="133" t="str">
        <f>IF(MAX($DC$3:DC304)&lt;$I$2,MAX($DC$3:DC304)+1,"")</f>
        <v/>
      </c>
      <c r="DD305" s="131" t="str">
        <f t="shared" si="404"/>
        <v/>
      </c>
      <c r="DE305" s="131" t="str">
        <f t="shared" si="405"/>
        <v/>
      </c>
      <c r="DF305" s="134" t="str">
        <f t="shared" si="406"/>
        <v/>
      </c>
      <c r="DG305" s="132" t="str">
        <f t="shared" si="407"/>
        <v/>
      </c>
      <c r="DL305" s="107" t="str">
        <f>IF(DM305&lt;&gt;"",MAX($DL$3:DL304)+1,"")</f>
        <v/>
      </c>
      <c r="DM305" s="107" t="str">
        <f>IF(OR(INDEX(Photos!$B$3:$B$502,ROW(DM305)-ROW($DM$3),1)="", ISNUMBER(MATCH(INDEX(Photos!$B$3:$B$502,ROW(DM305)-ROW($DM$3),1),$BJ$4:$BJ$503,0))),"",INDEX(Photos!$B$3:$B$502,ROW(DM305)-ROW($DM$3),1) )</f>
        <v/>
      </c>
      <c r="DN305" s="107" t="str">
        <f t="shared" si="360"/>
        <v/>
      </c>
      <c r="DS305" s="112"/>
      <c r="DT305" s="112"/>
      <c r="DU305" s="111"/>
      <c r="DV305" s="111"/>
      <c r="DW305" s="145"/>
      <c r="DX305" s="111"/>
      <c r="DY305" s="111"/>
      <c r="DZ305" s="111"/>
      <c r="EA305" s="111"/>
      <c r="EB305" s="111"/>
    </row>
    <row r="306" spans="2:132" x14ac:dyDescent="0.25">
      <c r="B306" s="117" t="str">
        <f>IF(P306&lt;&gt;"",MAX(B$3:$B305)+1,"")</f>
        <v/>
      </c>
      <c r="C306" s="141" t="str">
        <f>IF(D306&lt;&gt;"",MAX(C$3:$C305)+1,"")</f>
        <v/>
      </c>
      <c r="D306" s="115" t="str">
        <f>IF(LEN(Q306)&gt;1,IF(ISNUMBER(MATCH(Q306&amp;" ─ "&amp;P306, $D$2:D305,0)),"",P306&amp;" ─ "&amp;Q306),"")</f>
        <v/>
      </c>
      <c r="E306" s="117" t="str">
        <f>IF(F306&lt;&gt;"",MAX($E$3:E305)+1,"")</f>
        <v/>
      </c>
      <c r="F306" s="116" t="str">
        <f>IF(LEN(T306)&gt;1,IF(ISNUMBER(MATCH(T306&amp;" ─ "&amp;P306, $F$2:F305,0)),"",P306&amp;" ─ "&amp;T306),"")</f>
        <v/>
      </c>
      <c r="G306" s="93">
        <v>303</v>
      </c>
      <c r="H306" s="118" t="str">
        <f t="shared" si="419"/>
        <v/>
      </c>
      <c r="I306" s="119" t="str">
        <f>IF(ISNUMBER(SEARCH("─",H306,1)),MAX($I$3:I305)+1,"")</f>
        <v/>
      </c>
      <c r="M306" s="192" t="str">
        <f t="shared" si="363"/>
        <v/>
      </c>
      <c r="N306" s="142" t="str">
        <f t="shared" si="364"/>
        <v/>
      </c>
      <c r="O306" s="102" t="str">
        <f>IF(P306="","",MAX($O$3:O305)+1)</f>
        <v/>
      </c>
      <c r="P306" s="103" t="str">
        <f>IF(LEN(INDEX(Dashboard!B$6:B$505,ROW(P306)-ROW(P$3),1))&lt;=1,"",TRIM(INDEX(Dashboard!B$6:B$505,ROW(P306)-ROW(P$3),1)))</f>
        <v/>
      </c>
      <c r="Q306" s="104" t="str">
        <f t="shared" si="365"/>
        <v/>
      </c>
      <c r="R306" s="104" t="str">
        <f>IF(LEN(INDEX(Dashboard!D$6:D$505,ROW(R306)-ROW(R$3),1))&lt;=1,"",INDEX(Dashboard!D$6:D$505,ROW(R306)-ROW(R$3),1))</f>
        <v/>
      </c>
      <c r="S306" s="104" t="str">
        <f>IF(LEN(INDEX(Dashboard!E$6:E$505,ROW(S306)-ROW(S$3),1))&lt;=1,"",INDEX(Dashboard!E$6:E$505,ROW(S306)-ROW(S$3),1))</f>
        <v/>
      </c>
      <c r="T306" s="104" t="str">
        <f t="shared" si="366"/>
        <v/>
      </c>
      <c r="U306" s="104" t="str">
        <f t="shared" si="367"/>
        <v/>
      </c>
      <c r="V306" s="104" t="str">
        <f t="shared" si="368"/>
        <v/>
      </c>
      <c r="W306" s="106" t="str">
        <f t="shared" si="361"/>
        <v/>
      </c>
      <c r="X306" s="106" t="str">
        <f t="shared" si="369"/>
        <v/>
      </c>
      <c r="Y306" s="106" t="str">
        <f t="shared" si="370"/>
        <v/>
      </c>
      <c r="Z306" s="106" t="str">
        <f t="shared" si="371"/>
        <v/>
      </c>
      <c r="AA306" s="106" t="str">
        <f t="shared" si="372"/>
        <v/>
      </c>
      <c r="AB306" s="106" t="str">
        <f t="shared" si="373"/>
        <v/>
      </c>
      <c r="AC306" s="106" t="str">
        <f t="shared" si="374"/>
        <v/>
      </c>
      <c r="AD306" s="106" t="str">
        <f t="shared" si="375"/>
        <v/>
      </c>
      <c r="AE306" s="106" t="str">
        <f t="shared" si="376"/>
        <v/>
      </c>
      <c r="AF306" s="106" t="str">
        <f t="shared" si="377"/>
        <v/>
      </c>
      <c r="AG306" s="106" t="str">
        <f t="shared" si="378"/>
        <v/>
      </c>
      <c r="AH306" s="106" t="str">
        <f t="shared" si="379"/>
        <v/>
      </c>
      <c r="AI306" s="106" t="str">
        <f t="shared" si="380"/>
        <v/>
      </c>
      <c r="AJ306" s="106" t="str">
        <f t="shared" si="381"/>
        <v/>
      </c>
      <c r="AK306" s="106" t="str">
        <f t="shared" si="382"/>
        <v/>
      </c>
      <c r="AL306" s="106" t="str">
        <f t="shared" si="383"/>
        <v/>
      </c>
      <c r="AM306" s="106" t="str">
        <f t="shared" si="384"/>
        <v/>
      </c>
      <c r="AN306" s="106" t="str">
        <f t="shared" si="385"/>
        <v/>
      </c>
      <c r="AO306" s="106" t="str">
        <f t="shared" si="386"/>
        <v/>
      </c>
      <c r="AP306" s="106" t="str">
        <f t="shared" si="387"/>
        <v/>
      </c>
      <c r="AQ306" s="106" t="str">
        <f t="shared" si="388"/>
        <v/>
      </c>
      <c r="AR306" s="106" t="str">
        <f t="shared" si="389"/>
        <v/>
      </c>
      <c r="AS306" s="106" t="str">
        <f t="shared" si="390"/>
        <v/>
      </c>
      <c r="AT306" s="106" t="str">
        <f t="shared" si="391"/>
        <v/>
      </c>
      <c r="AU306" s="106" t="str">
        <f t="shared" si="392"/>
        <v/>
      </c>
      <c r="AV306" s="106" t="str">
        <f t="shared" si="393"/>
        <v/>
      </c>
      <c r="AW306" s="106" t="str">
        <f t="shared" si="394"/>
        <v/>
      </c>
      <c r="AX306" s="106" t="str">
        <f t="shared" si="395"/>
        <v/>
      </c>
      <c r="AY306" s="106" t="str">
        <f t="shared" si="396"/>
        <v/>
      </c>
      <c r="AZ306" s="106" t="str">
        <f t="shared" si="397"/>
        <v/>
      </c>
      <c r="BA306" s="106" t="str">
        <f t="shared" si="398"/>
        <v/>
      </c>
      <c r="BB306" s="106" t="str">
        <f t="shared" si="399"/>
        <v/>
      </c>
      <c r="BC306" s="106" t="str">
        <f t="shared" si="400"/>
        <v/>
      </c>
      <c r="BD306" s="180" t="str">
        <f>IF(OR(P306="",BA306=""),"",IF(BB306="",MAX($BA$4:$BA$503)-BA306+1-COUNTIF($BA$4:BA306,BA306)/1000,INDEX($BD$4:$BD$503,BC306,1)-COUNTIF($BA$4:BA306,BA306)/1000000))</f>
        <v/>
      </c>
      <c r="BE306" s="181" t="str">
        <f t="shared" si="401"/>
        <v/>
      </c>
      <c r="BF306" s="181" t="str">
        <f>IFERROR(IF(BB306="",BD306-BE306*100,INDEX($BF$4:$BF$503,BC306,1)-COUNTIF($BA$4:BA306,BA306)/1000000),"")</f>
        <v/>
      </c>
      <c r="BG306" s="179" t="str">
        <f t="shared" si="402"/>
        <v/>
      </c>
      <c r="BI306" s="120" t="str">
        <f t="shared" si="408"/>
        <v/>
      </c>
      <c r="BJ306" s="121" t="str">
        <f t="shared" si="409"/>
        <v/>
      </c>
      <c r="BK306" s="122" t="str">
        <f t="shared" si="410"/>
        <v/>
      </c>
      <c r="BL306" s="122" t="str">
        <f t="shared" si="411"/>
        <v/>
      </c>
      <c r="BM306" s="122" t="str">
        <f t="shared" si="412"/>
        <v/>
      </c>
      <c r="BN306" s="122" t="str">
        <f t="shared" si="413"/>
        <v/>
      </c>
      <c r="BO306" s="122" t="str">
        <f t="shared" si="414"/>
        <v/>
      </c>
      <c r="BP306" s="123" t="str">
        <f t="shared" si="415"/>
        <v/>
      </c>
      <c r="BQ306" s="122" t="str">
        <f t="shared" si="416"/>
        <v/>
      </c>
      <c r="BR306" s="123" t="str">
        <f t="shared" si="417"/>
        <v/>
      </c>
      <c r="BS306" s="123" t="str">
        <f t="shared" si="418"/>
        <v/>
      </c>
      <c r="BU306" s="198" t="str">
        <f t="shared" si="403"/>
        <v>xxx</v>
      </c>
      <c r="BV306" s="193"/>
      <c r="BW306" s="193"/>
      <c r="BX306" s="193"/>
      <c r="BY306" s="193"/>
      <c r="BZ306" s="193"/>
      <c r="CA306" s="193"/>
      <c r="CB306" s="193"/>
      <c r="CC306" s="194"/>
      <c r="CD306" s="194"/>
      <c r="CE306" s="193"/>
      <c r="CF306" s="201">
        <f>IFERROR(IF(ISNUMBER(BV306), IF(ISNUMBER(MATCH(BV306,$BV$4:BV305,0)),INDEX($CF$4:CF305, MATCH(BV306,$BV$4:BV305,0),1),IF(AND(BR306="",INDEX($BR$4:$BR$503,BV306,1)=""),
IF(INDEX($BL$4:$BL$503,BV306,1)="",0,IFERROR(IF(INDEX($BR$4:$BR$503,BW306,1)="es",COUNTIF($BV$4:$BV$503,BW306),0),0)+IF(ISNUMBER(BV306),SUMIFS($CH$4:$CH$503,$BV$4:$BV$503,"&lt;&gt;"&amp;BV306,$BW$4:$BW$503,BV306),0)),0)),0),0)</f>
        <v>0</v>
      </c>
      <c r="CG306" s="193"/>
      <c r="CH306" s="193"/>
      <c r="CI306" s="193"/>
      <c r="CJ306" s="193"/>
      <c r="CK306" s="201">
        <f t="shared" si="362"/>
        <v>1</v>
      </c>
      <c r="CL306" s="193"/>
      <c r="CM306" s="193"/>
      <c r="CN306" s="193"/>
      <c r="CO306" s="193"/>
      <c r="CP306" s="193"/>
      <c r="CQ306" s="193"/>
      <c r="CR306" s="193"/>
      <c r="CT306" s="193"/>
      <c r="CU306" s="193"/>
      <c r="CV306" s="193"/>
      <c r="CW306" s="208"/>
      <c r="CX306" s="208"/>
      <c r="CY306" s="208"/>
      <c r="CZ306" s="208"/>
      <c r="DA306" s="193"/>
      <c r="DC306" s="133" t="str">
        <f>IF(MAX($DC$3:DC305)&lt;$I$2,MAX($DC$3:DC305)+1,"")</f>
        <v/>
      </c>
      <c r="DD306" s="131" t="str">
        <f t="shared" si="404"/>
        <v/>
      </c>
      <c r="DE306" s="131" t="str">
        <f t="shared" si="405"/>
        <v/>
      </c>
      <c r="DF306" s="134" t="str">
        <f t="shared" si="406"/>
        <v/>
      </c>
      <c r="DG306" s="132" t="str">
        <f t="shared" si="407"/>
        <v/>
      </c>
      <c r="DL306" s="107" t="str">
        <f>IF(DM306&lt;&gt;"",MAX($DL$3:DL305)+1,"")</f>
        <v/>
      </c>
      <c r="DM306" s="107" t="str">
        <f>IF(OR(INDEX(Photos!$B$3:$B$502,ROW(DM306)-ROW($DM$3),1)="", ISNUMBER(MATCH(INDEX(Photos!$B$3:$B$502,ROW(DM306)-ROW($DM$3),1),$BJ$4:$BJ$503,0))),"",INDEX(Photos!$B$3:$B$502,ROW(DM306)-ROW($DM$3),1) )</f>
        <v/>
      </c>
      <c r="DN306" s="107" t="str">
        <f t="shared" si="360"/>
        <v/>
      </c>
      <c r="DS306" s="112"/>
      <c r="DT306" s="112"/>
      <c r="DU306" s="111"/>
      <c r="DV306" s="111"/>
      <c r="DW306" s="145"/>
      <c r="DX306" s="111"/>
      <c r="DY306" s="111"/>
      <c r="DZ306" s="111"/>
      <c r="EA306" s="111"/>
      <c r="EB306" s="111"/>
    </row>
    <row r="307" spans="2:132" x14ac:dyDescent="0.25">
      <c r="B307" s="117" t="str">
        <f>IF(P307&lt;&gt;"",MAX(B$3:$B306)+1,"")</f>
        <v/>
      </c>
      <c r="C307" s="141" t="str">
        <f>IF(D307&lt;&gt;"",MAX(C$3:$C306)+1,"")</f>
        <v/>
      </c>
      <c r="D307" s="115" t="str">
        <f>IF(LEN(Q307)&gt;1,IF(ISNUMBER(MATCH(Q307&amp;" ─ "&amp;P307, $D$2:D306,0)),"",P307&amp;" ─ "&amp;Q307),"")</f>
        <v/>
      </c>
      <c r="E307" s="117" t="str">
        <f>IF(F307&lt;&gt;"",MAX($E$3:E306)+1,"")</f>
        <v/>
      </c>
      <c r="F307" s="116" t="str">
        <f>IF(LEN(T307)&gt;1,IF(ISNUMBER(MATCH(T307&amp;" ─ "&amp;P307, $F$2:F306,0)),"",P307&amp;" ─ "&amp;T307),"")</f>
        <v/>
      </c>
      <c r="G307" s="93">
        <v>304</v>
      </c>
      <c r="H307" s="118" t="str">
        <f t="shared" si="419"/>
        <v/>
      </c>
      <c r="I307" s="119" t="str">
        <f>IF(ISNUMBER(SEARCH("─",H307,1)),MAX($I$3:I306)+1,"")</f>
        <v/>
      </c>
      <c r="M307" s="192" t="str">
        <f t="shared" si="363"/>
        <v/>
      </c>
      <c r="N307" s="142" t="str">
        <f t="shared" si="364"/>
        <v/>
      </c>
      <c r="O307" s="102" t="str">
        <f>IF(P307="","",MAX($O$3:O306)+1)</f>
        <v/>
      </c>
      <c r="P307" s="103" t="str">
        <f>IF(LEN(INDEX(Dashboard!B$6:B$505,ROW(P307)-ROW(P$3),1))&lt;=1,"",TRIM(INDEX(Dashboard!B$6:B$505,ROW(P307)-ROW(P$3),1)))</f>
        <v/>
      </c>
      <c r="Q307" s="104" t="str">
        <f t="shared" si="365"/>
        <v/>
      </c>
      <c r="R307" s="104" t="str">
        <f>IF(LEN(INDEX(Dashboard!D$6:D$505,ROW(R307)-ROW(R$3),1))&lt;=1,"",INDEX(Dashboard!D$6:D$505,ROW(R307)-ROW(R$3),1))</f>
        <v/>
      </c>
      <c r="S307" s="104" t="str">
        <f>IF(LEN(INDEX(Dashboard!E$6:E$505,ROW(S307)-ROW(S$3),1))&lt;=1,"",INDEX(Dashboard!E$6:E$505,ROW(S307)-ROW(S$3),1))</f>
        <v/>
      </c>
      <c r="T307" s="104" t="str">
        <f t="shared" si="366"/>
        <v/>
      </c>
      <c r="U307" s="104" t="str">
        <f t="shared" si="367"/>
        <v/>
      </c>
      <c r="V307" s="104" t="str">
        <f t="shared" si="368"/>
        <v/>
      </c>
      <c r="W307" s="106" t="str">
        <f t="shared" si="361"/>
        <v/>
      </c>
      <c r="X307" s="106" t="str">
        <f t="shared" si="369"/>
        <v/>
      </c>
      <c r="Y307" s="106" t="str">
        <f t="shared" si="370"/>
        <v/>
      </c>
      <c r="Z307" s="106" t="str">
        <f t="shared" si="371"/>
        <v/>
      </c>
      <c r="AA307" s="106" t="str">
        <f t="shared" si="372"/>
        <v/>
      </c>
      <c r="AB307" s="106" t="str">
        <f t="shared" si="373"/>
        <v/>
      </c>
      <c r="AC307" s="106" t="str">
        <f t="shared" si="374"/>
        <v/>
      </c>
      <c r="AD307" s="106" t="str">
        <f t="shared" si="375"/>
        <v/>
      </c>
      <c r="AE307" s="106" t="str">
        <f t="shared" si="376"/>
        <v/>
      </c>
      <c r="AF307" s="106" t="str">
        <f t="shared" si="377"/>
        <v/>
      </c>
      <c r="AG307" s="106" t="str">
        <f t="shared" si="378"/>
        <v/>
      </c>
      <c r="AH307" s="106" t="str">
        <f t="shared" si="379"/>
        <v/>
      </c>
      <c r="AI307" s="106" t="str">
        <f t="shared" si="380"/>
        <v/>
      </c>
      <c r="AJ307" s="106" t="str">
        <f t="shared" si="381"/>
        <v/>
      </c>
      <c r="AK307" s="106" t="str">
        <f t="shared" si="382"/>
        <v/>
      </c>
      <c r="AL307" s="106" t="str">
        <f t="shared" si="383"/>
        <v/>
      </c>
      <c r="AM307" s="106" t="str">
        <f t="shared" si="384"/>
        <v/>
      </c>
      <c r="AN307" s="106" t="str">
        <f t="shared" si="385"/>
        <v/>
      </c>
      <c r="AO307" s="106" t="str">
        <f t="shared" si="386"/>
        <v/>
      </c>
      <c r="AP307" s="106" t="str">
        <f t="shared" si="387"/>
        <v/>
      </c>
      <c r="AQ307" s="106" t="str">
        <f t="shared" si="388"/>
        <v/>
      </c>
      <c r="AR307" s="106" t="str">
        <f t="shared" si="389"/>
        <v/>
      </c>
      <c r="AS307" s="106" t="str">
        <f t="shared" si="390"/>
        <v/>
      </c>
      <c r="AT307" s="106" t="str">
        <f t="shared" si="391"/>
        <v/>
      </c>
      <c r="AU307" s="106" t="str">
        <f t="shared" si="392"/>
        <v/>
      </c>
      <c r="AV307" s="106" t="str">
        <f t="shared" si="393"/>
        <v/>
      </c>
      <c r="AW307" s="106" t="str">
        <f t="shared" si="394"/>
        <v/>
      </c>
      <c r="AX307" s="106" t="str">
        <f t="shared" si="395"/>
        <v/>
      </c>
      <c r="AY307" s="106" t="str">
        <f t="shared" si="396"/>
        <v/>
      </c>
      <c r="AZ307" s="106" t="str">
        <f t="shared" si="397"/>
        <v/>
      </c>
      <c r="BA307" s="106" t="str">
        <f t="shared" si="398"/>
        <v/>
      </c>
      <c r="BB307" s="106" t="str">
        <f t="shared" si="399"/>
        <v/>
      </c>
      <c r="BC307" s="106" t="str">
        <f t="shared" si="400"/>
        <v/>
      </c>
      <c r="BD307" s="180" t="str">
        <f>IF(OR(P307="",BA307=""),"",IF(BB307="",MAX($BA$4:$BA$503)-BA307+1-COUNTIF($BA$4:BA307,BA307)/1000,INDEX($BD$4:$BD$503,BC307,1)-COUNTIF($BA$4:BA307,BA307)/1000000))</f>
        <v/>
      </c>
      <c r="BE307" s="181" t="str">
        <f t="shared" si="401"/>
        <v/>
      </c>
      <c r="BF307" s="181" t="str">
        <f>IFERROR(IF(BB307="",BD307-BE307*100,INDEX($BF$4:$BF$503,BC307,1)-COUNTIF($BA$4:BA307,BA307)/1000000),"")</f>
        <v/>
      </c>
      <c r="BG307" s="179" t="str">
        <f t="shared" si="402"/>
        <v/>
      </c>
      <c r="BI307" s="120" t="str">
        <f t="shared" si="408"/>
        <v/>
      </c>
      <c r="BJ307" s="121" t="str">
        <f t="shared" si="409"/>
        <v/>
      </c>
      <c r="BK307" s="122" t="str">
        <f t="shared" si="410"/>
        <v/>
      </c>
      <c r="BL307" s="122" t="str">
        <f t="shared" si="411"/>
        <v/>
      </c>
      <c r="BM307" s="122" t="str">
        <f t="shared" si="412"/>
        <v/>
      </c>
      <c r="BN307" s="122" t="str">
        <f t="shared" si="413"/>
        <v/>
      </c>
      <c r="BO307" s="122" t="str">
        <f t="shared" si="414"/>
        <v/>
      </c>
      <c r="BP307" s="123" t="str">
        <f t="shared" si="415"/>
        <v/>
      </c>
      <c r="BQ307" s="122" t="str">
        <f t="shared" si="416"/>
        <v/>
      </c>
      <c r="BR307" s="123" t="str">
        <f t="shared" si="417"/>
        <v/>
      </c>
      <c r="BS307" s="123" t="str">
        <f t="shared" si="418"/>
        <v/>
      </c>
      <c r="BU307" s="198" t="str">
        <f t="shared" si="403"/>
        <v>xxx</v>
      </c>
      <c r="BV307" s="193"/>
      <c r="BW307" s="193"/>
      <c r="BX307" s="193"/>
      <c r="BY307" s="193"/>
      <c r="BZ307" s="193"/>
      <c r="CA307" s="193"/>
      <c r="CB307" s="193"/>
      <c r="CC307" s="194"/>
      <c r="CD307" s="194"/>
      <c r="CE307" s="193"/>
      <c r="CF307" s="201">
        <f>IFERROR(IF(ISNUMBER(BV307), IF(ISNUMBER(MATCH(BV307,$BV$4:BV306,0)),INDEX($CF$4:CF306, MATCH(BV307,$BV$4:BV306,0),1),IF(AND(BR307="",INDEX($BR$4:$BR$503,BV307,1)=""),
IF(INDEX($BL$4:$BL$503,BV307,1)="",0,IFERROR(IF(INDEX($BR$4:$BR$503,BW307,1)="es",COUNTIF($BV$4:$BV$503,BW307),0),0)+IF(ISNUMBER(BV307),SUMIFS($CH$4:$CH$503,$BV$4:$BV$503,"&lt;&gt;"&amp;BV307,$BW$4:$BW$503,BV307),0)),0)),0),0)</f>
        <v>0</v>
      </c>
      <c r="CG307" s="193"/>
      <c r="CH307" s="193"/>
      <c r="CI307" s="193"/>
      <c r="CJ307" s="193"/>
      <c r="CK307" s="201">
        <f t="shared" si="362"/>
        <v>1</v>
      </c>
      <c r="CL307" s="193"/>
      <c r="CM307" s="193"/>
      <c r="CN307" s="193"/>
      <c r="CO307" s="193"/>
      <c r="CP307" s="193"/>
      <c r="CQ307" s="193"/>
      <c r="CR307" s="193"/>
      <c r="CT307" s="193"/>
      <c r="CU307" s="193"/>
      <c r="CV307" s="193"/>
      <c r="CW307" s="208"/>
      <c r="CX307" s="208"/>
      <c r="CY307" s="208"/>
      <c r="CZ307" s="208"/>
      <c r="DA307" s="193"/>
      <c r="DC307" s="133" t="str">
        <f>IF(MAX($DC$3:DC306)&lt;$I$2,MAX($DC$3:DC306)+1,"")</f>
        <v/>
      </c>
      <c r="DD307" s="131" t="str">
        <f t="shared" si="404"/>
        <v/>
      </c>
      <c r="DE307" s="131" t="str">
        <f t="shared" si="405"/>
        <v/>
      </c>
      <c r="DF307" s="134" t="str">
        <f t="shared" si="406"/>
        <v/>
      </c>
      <c r="DG307" s="132" t="str">
        <f t="shared" si="407"/>
        <v/>
      </c>
      <c r="DL307" s="107" t="str">
        <f>IF(DM307&lt;&gt;"",MAX($DL$3:DL306)+1,"")</f>
        <v/>
      </c>
      <c r="DM307" s="107" t="str">
        <f>IF(OR(INDEX(Photos!$B$3:$B$502,ROW(DM307)-ROW($DM$3),1)="", ISNUMBER(MATCH(INDEX(Photos!$B$3:$B$502,ROW(DM307)-ROW($DM$3),1),$BJ$4:$BJ$503,0))),"",INDEX(Photos!$B$3:$B$502,ROW(DM307)-ROW($DM$3),1) )</f>
        <v/>
      </c>
      <c r="DN307" s="107" t="str">
        <f t="shared" si="360"/>
        <v/>
      </c>
      <c r="DS307" s="112"/>
      <c r="DT307" s="112"/>
      <c r="DU307" s="111"/>
      <c r="DV307" s="111"/>
      <c r="DW307" s="145"/>
      <c r="DX307" s="111"/>
      <c r="DY307" s="111"/>
      <c r="DZ307" s="111"/>
      <c r="EA307" s="111"/>
      <c r="EB307" s="111"/>
    </row>
    <row r="308" spans="2:132" x14ac:dyDescent="0.25">
      <c r="B308" s="117" t="str">
        <f>IF(P308&lt;&gt;"",MAX(B$3:$B307)+1,"")</f>
        <v/>
      </c>
      <c r="C308" s="141" t="str">
        <f>IF(D308&lt;&gt;"",MAX(C$3:$C307)+1,"")</f>
        <v/>
      </c>
      <c r="D308" s="115" t="str">
        <f>IF(LEN(Q308)&gt;1,IF(ISNUMBER(MATCH(Q308&amp;" ─ "&amp;P308, $D$2:D307,0)),"",P308&amp;" ─ "&amp;Q308),"")</f>
        <v/>
      </c>
      <c r="E308" s="117" t="str">
        <f>IF(F308&lt;&gt;"",MAX($E$3:E307)+1,"")</f>
        <v/>
      </c>
      <c r="F308" s="116" t="str">
        <f>IF(LEN(T308)&gt;1,IF(ISNUMBER(MATCH(T308&amp;" ─ "&amp;P308, $F$2:F307,0)),"",P308&amp;" ─ "&amp;T308),"")</f>
        <v/>
      </c>
      <c r="G308" s="93">
        <v>305</v>
      </c>
      <c r="H308" s="118" t="str">
        <f t="shared" si="419"/>
        <v/>
      </c>
      <c r="I308" s="119" t="str">
        <f>IF(ISNUMBER(SEARCH("─",H308,1)),MAX($I$3:I307)+1,"")</f>
        <v/>
      </c>
      <c r="M308" s="192" t="str">
        <f t="shared" si="363"/>
        <v/>
      </c>
      <c r="N308" s="142" t="str">
        <f t="shared" si="364"/>
        <v/>
      </c>
      <c r="O308" s="102" t="str">
        <f>IF(P308="","",MAX($O$3:O307)+1)</f>
        <v/>
      </c>
      <c r="P308" s="103" t="str">
        <f>IF(LEN(INDEX(Dashboard!B$6:B$505,ROW(P308)-ROW(P$3),1))&lt;=1,"",TRIM(INDEX(Dashboard!B$6:B$505,ROW(P308)-ROW(P$3),1)))</f>
        <v/>
      </c>
      <c r="Q308" s="104" t="str">
        <f t="shared" si="365"/>
        <v/>
      </c>
      <c r="R308" s="104" t="str">
        <f>IF(LEN(INDEX(Dashboard!D$6:D$505,ROW(R308)-ROW(R$3),1))&lt;=1,"",INDEX(Dashboard!D$6:D$505,ROW(R308)-ROW(R$3),1))</f>
        <v/>
      </c>
      <c r="S308" s="104" t="str">
        <f>IF(LEN(INDEX(Dashboard!E$6:E$505,ROW(S308)-ROW(S$3),1))&lt;=1,"",INDEX(Dashboard!E$6:E$505,ROW(S308)-ROW(S$3),1))</f>
        <v/>
      </c>
      <c r="T308" s="104" t="str">
        <f t="shared" si="366"/>
        <v/>
      </c>
      <c r="U308" s="104" t="str">
        <f t="shared" si="367"/>
        <v/>
      </c>
      <c r="V308" s="104" t="str">
        <f t="shared" si="368"/>
        <v/>
      </c>
      <c r="W308" s="106" t="str">
        <f t="shared" si="361"/>
        <v/>
      </c>
      <c r="X308" s="106" t="str">
        <f t="shared" si="369"/>
        <v/>
      </c>
      <c r="Y308" s="106" t="str">
        <f t="shared" si="370"/>
        <v/>
      </c>
      <c r="Z308" s="106" t="str">
        <f t="shared" si="371"/>
        <v/>
      </c>
      <c r="AA308" s="106" t="str">
        <f t="shared" si="372"/>
        <v/>
      </c>
      <c r="AB308" s="106" t="str">
        <f t="shared" si="373"/>
        <v/>
      </c>
      <c r="AC308" s="106" t="str">
        <f t="shared" si="374"/>
        <v/>
      </c>
      <c r="AD308" s="106" t="str">
        <f t="shared" si="375"/>
        <v/>
      </c>
      <c r="AE308" s="106" t="str">
        <f t="shared" si="376"/>
        <v/>
      </c>
      <c r="AF308" s="106" t="str">
        <f t="shared" si="377"/>
        <v/>
      </c>
      <c r="AG308" s="106" t="str">
        <f t="shared" si="378"/>
        <v/>
      </c>
      <c r="AH308" s="106" t="str">
        <f t="shared" si="379"/>
        <v/>
      </c>
      <c r="AI308" s="106" t="str">
        <f t="shared" si="380"/>
        <v/>
      </c>
      <c r="AJ308" s="106" t="str">
        <f t="shared" si="381"/>
        <v/>
      </c>
      <c r="AK308" s="106" t="str">
        <f t="shared" si="382"/>
        <v/>
      </c>
      <c r="AL308" s="106" t="str">
        <f t="shared" si="383"/>
        <v/>
      </c>
      <c r="AM308" s="106" t="str">
        <f t="shared" si="384"/>
        <v/>
      </c>
      <c r="AN308" s="106" t="str">
        <f t="shared" si="385"/>
        <v/>
      </c>
      <c r="AO308" s="106" t="str">
        <f t="shared" si="386"/>
        <v/>
      </c>
      <c r="AP308" s="106" t="str">
        <f t="shared" si="387"/>
        <v/>
      </c>
      <c r="AQ308" s="106" t="str">
        <f t="shared" si="388"/>
        <v/>
      </c>
      <c r="AR308" s="106" t="str">
        <f t="shared" si="389"/>
        <v/>
      </c>
      <c r="AS308" s="106" t="str">
        <f t="shared" si="390"/>
        <v/>
      </c>
      <c r="AT308" s="106" t="str">
        <f t="shared" si="391"/>
        <v/>
      </c>
      <c r="AU308" s="106" t="str">
        <f t="shared" si="392"/>
        <v/>
      </c>
      <c r="AV308" s="106" t="str">
        <f t="shared" si="393"/>
        <v/>
      </c>
      <c r="AW308" s="106" t="str">
        <f t="shared" si="394"/>
        <v/>
      </c>
      <c r="AX308" s="106" t="str">
        <f t="shared" si="395"/>
        <v/>
      </c>
      <c r="AY308" s="106" t="str">
        <f t="shared" si="396"/>
        <v/>
      </c>
      <c r="AZ308" s="106" t="str">
        <f t="shared" si="397"/>
        <v/>
      </c>
      <c r="BA308" s="106" t="str">
        <f t="shared" si="398"/>
        <v/>
      </c>
      <c r="BB308" s="106" t="str">
        <f t="shared" si="399"/>
        <v/>
      </c>
      <c r="BC308" s="106" t="str">
        <f t="shared" si="400"/>
        <v/>
      </c>
      <c r="BD308" s="180" t="str">
        <f>IF(OR(P308="",BA308=""),"",IF(BB308="",MAX($BA$4:$BA$503)-BA308+1-COUNTIF($BA$4:BA308,BA308)/1000,INDEX($BD$4:$BD$503,BC308,1)-COUNTIF($BA$4:BA308,BA308)/1000000))</f>
        <v/>
      </c>
      <c r="BE308" s="181" t="str">
        <f t="shared" si="401"/>
        <v/>
      </c>
      <c r="BF308" s="181" t="str">
        <f>IFERROR(IF(BB308="",BD308-BE308*100,INDEX($BF$4:$BF$503,BC308,1)-COUNTIF($BA$4:BA308,BA308)/1000000),"")</f>
        <v/>
      </c>
      <c r="BG308" s="179" t="str">
        <f t="shared" si="402"/>
        <v/>
      </c>
      <c r="BI308" s="120" t="str">
        <f t="shared" si="408"/>
        <v/>
      </c>
      <c r="BJ308" s="121" t="str">
        <f t="shared" si="409"/>
        <v/>
      </c>
      <c r="BK308" s="122" t="str">
        <f t="shared" si="410"/>
        <v/>
      </c>
      <c r="BL308" s="122" t="str">
        <f t="shared" si="411"/>
        <v/>
      </c>
      <c r="BM308" s="122" t="str">
        <f t="shared" si="412"/>
        <v/>
      </c>
      <c r="BN308" s="122" t="str">
        <f t="shared" si="413"/>
        <v/>
      </c>
      <c r="BO308" s="122" t="str">
        <f t="shared" si="414"/>
        <v/>
      </c>
      <c r="BP308" s="123" t="str">
        <f t="shared" si="415"/>
        <v/>
      </c>
      <c r="BQ308" s="122" t="str">
        <f t="shared" si="416"/>
        <v/>
      </c>
      <c r="BR308" s="123" t="str">
        <f t="shared" si="417"/>
        <v/>
      </c>
      <c r="BS308" s="123" t="str">
        <f t="shared" si="418"/>
        <v/>
      </c>
      <c r="BU308" s="198" t="str">
        <f t="shared" si="403"/>
        <v>xxx</v>
      </c>
      <c r="BV308" s="193"/>
      <c r="BW308" s="193"/>
      <c r="BX308" s="193"/>
      <c r="BY308" s="193"/>
      <c r="BZ308" s="193"/>
      <c r="CA308" s="193"/>
      <c r="CB308" s="193"/>
      <c r="CC308" s="194"/>
      <c r="CD308" s="194"/>
      <c r="CE308" s="193"/>
      <c r="CF308" s="201">
        <f>IFERROR(IF(ISNUMBER(BV308), IF(ISNUMBER(MATCH(BV308,$BV$4:BV307,0)),INDEX($CF$4:CF307, MATCH(BV308,$BV$4:BV307,0),1),IF(AND(BR308="",INDEX($BR$4:$BR$503,BV308,1)=""),
IF(INDEX($BL$4:$BL$503,BV308,1)="",0,IFERROR(IF(INDEX($BR$4:$BR$503,BW308,1)="es",COUNTIF($BV$4:$BV$503,BW308),0),0)+IF(ISNUMBER(BV308),SUMIFS($CH$4:$CH$503,$BV$4:$BV$503,"&lt;&gt;"&amp;BV308,$BW$4:$BW$503,BV308),0)),0)),0),0)</f>
        <v>0</v>
      </c>
      <c r="CG308" s="193"/>
      <c r="CH308" s="193"/>
      <c r="CI308" s="193"/>
      <c r="CJ308" s="193"/>
      <c r="CK308" s="201">
        <f t="shared" si="362"/>
        <v>1</v>
      </c>
      <c r="CL308" s="193"/>
      <c r="CM308" s="193"/>
      <c r="CN308" s="193"/>
      <c r="CO308" s="193"/>
      <c r="CP308" s="193"/>
      <c r="CQ308" s="193"/>
      <c r="CR308" s="193"/>
      <c r="CT308" s="193"/>
      <c r="CU308" s="193"/>
      <c r="CV308" s="193"/>
      <c r="CW308" s="208"/>
      <c r="CX308" s="208"/>
      <c r="CY308" s="208"/>
      <c r="CZ308" s="208"/>
      <c r="DA308" s="193"/>
      <c r="DC308" s="133" t="str">
        <f>IF(MAX($DC$3:DC307)&lt;$I$2,MAX($DC$3:DC307)+1,"")</f>
        <v/>
      </c>
      <c r="DD308" s="131" t="str">
        <f t="shared" si="404"/>
        <v/>
      </c>
      <c r="DE308" s="131" t="str">
        <f t="shared" si="405"/>
        <v/>
      </c>
      <c r="DF308" s="134" t="str">
        <f t="shared" si="406"/>
        <v/>
      </c>
      <c r="DG308" s="132" t="str">
        <f t="shared" si="407"/>
        <v/>
      </c>
      <c r="DL308" s="107" t="str">
        <f>IF(DM308&lt;&gt;"",MAX($DL$3:DL307)+1,"")</f>
        <v/>
      </c>
      <c r="DM308" s="107" t="str">
        <f>IF(OR(INDEX(Photos!$B$3:$B$502,ROW(DM308)-ROW($DM$3),1)="", ISNUMBER(MATCH(INDEX(Photos!$B$3:$B$502,ROW(DM308)-ROW($DM$3),1),$BJ$4:$BJ$503,0))),"",INDEX(Photos!$B$3:$B$502,ROW(DM308)-ROW($DM$3),1) )</f>
        <v/>
      </c>
      <c r="DN308" s="107" t="str">
        <f t="shared" si="360"/>
        <v/>
      </c>
      <c r="DS308" s="112"/>
      <c r="DT308" s="112"/>
      <c r="DU308" s="111"/>
      <c r="DV308" s="111"/>
      <c r="DW308" s="145"/>
      <c r="DX308" s="111"/>
      <c r="DY308" s="111"/>
      <c r="DZ308" s="111"/>
      <c r="EA308" s="111"/>
      <c r="EB308" s="111"/>
    </row>
    <row r="309" spans="2:132" x14ac:dyDescent="0.25">
      <c r="B309" s="117" t="str">
        <f>IF(P309&lt;&gt;"",MAX(B$3:$B308)+1,"")</f>
        <v/>
      </c>
      <c r="C309" s="141" t="str">
        <f>IF(D309&lt;&gt;"",MAX(C$3:$C308)+1,"")</f>
        <v/>
      </c>
      <c r="D309" s="115" t="str">
        <f>IF(LEN(Q309)&gt;1,IF(ISNUMBER(MATCH(Q309&amp;" ─ "&amp;P309, $D$2:D308,0)),"",P309&amp;" ─ "&amp;Q309),"")</f>
        <v/>
      </c>
      <c r="E309" s="117" t="str">
        <f>IF(F309&lt;&gt;"",MAX($E$3:E308)+1,"")</f>
        <v/>
      </c>
      <c r="F309" s="116" t="str">
        <f>IF(LEN(T309)&gt;1,IF(ISNUMBER(MATCH(T309&amp;" ─ "&amp;P309, $F$2:F308,0)),"",P309&amp;" ─ "&amp;T309),"")</f>
        <v/>
      </c>
      <c r="G309" s="93">
        <v>306</v>
      </c>
      <c r="H309" s="118" t="str">
        <f t="shared" si="419"/>
        <v/>
      </c>
      <c r="I309" s="119" t="str">
        <f>IF(ISNUMBER(SEARCH("─",H309,1)),MAX($I$3:I308)+1,"")</f>
        <v/>
      </c>
      <c r="M309" s="192" t="str">
        <f t="shared" si="363"/>
        <v/>
      </c>
      <c r="N309" s="142" t="str">
        <f t="shared" si="364"/>
        <v/>
      </c>
      <c r="O309" s="102" t="str">
        <f>IF(P309="","",MAX($O$3:O308)+1)</f>
        <v/>
      </c>
      <c r="P309" s="103" t="str">
        <f>IF(LEN(INDEX(Dashboard!B$6:B$505,ROW(P309)-ROW(P$3),1))&lt;=1,"",TRIM(INDEX(Dashboard!B$6:B$505,ROW(P309)-ROW(P$3),1)))</f>
        <v/>
      </c>
      <c r="Q309" s="104" t="str">
        <f t="shared" si="365"/>
        <v/>
      </c>
      <c r="R309" s="104" t="str">
        <f>IF(LEN(INDEX(Dashboard!D$6:D$505,ROW(R309)-ROW(R$3),1))&lt;=1,"",INDEX(Dashboard!D$6:D$505,ROW(R309)-ROW(R$3),1))</f>
        <v/>
      </c>
      <c r="S309" s="104" t="str">
        <f>IF(LEN(INDEX(Dashboard!E$6:E$505,ROW(S309)-ROW(S$3),1))&lt;=1,"",INDEX(Dashboard!E$6:E$505,ROW(S309)-ROW(S$3),1))</f>
        <v/>
      </c>
      <c r="T309" s="104" t="str">
        <f t="shared" si="366"/>
        <v/>
      </c>
      <c r="U309" s="104" t="str">
        <f t="shared" si="367"/>
        <v/>
      </c>
      <c r="V309" s="104" t="str">
        <f t="shared" si="368"/>
        <v/>
      </c>
      <c r="W309" s="106" t="str">
        <f t="shared" si="361"/>
        <v/>
      </c>
      <c r="X309" s="106" t="str">
        <f t="shared" si="369"/>
        <v/>
      </c>
      <c r="Y309" s="106" t="str">
        <f t="shared" si="370"/>
        <v/>
      </c>
      <c r="Z309" s="106" t="str">
        <f t="shared" si="371"/>
        <v/>
      </c>
      <c r="AA309" s="106" t="str">
        <f t="shared" si="372"/>
        <v/>
      </c>
      <c r="AB309" s="106" t="str">
        <f t="shared" si="373"/>
        <v/>
      </c>
      <c r="AC309" s="106" t="str">
        <f t="shared" si="374"/>
        <v/>
      </c>
      <c r="AD309" s="106" t="str">
        <f t="shared" si="375"/>
        <v/>
      </c>
      <c r="AE309" s="106" t="str">
        <f t="shared" si="376"/>
        <v/>
      </c>
      <c r="AF309" s="106" t="str">
        <f t="shared" si="377"/>
        <v/>
      </c>
      <c r="AG309" s="106" t="str">
        <f t="shared" si="378"/>
        <v/>
      </c>
      <c r="AH309" s="106" t="str">
        <f t="shared" si="379"/>
        <v/>
      </c>
      <c r="AI309" s="106" t="str">
        <f t="shared" si="380"/>
        <v/>
      </c>
      <c r="AJ309" s="106" t="str">
        <f t="shared" si="381"/>
        <v/>
      </c>
      <c r="AK309" s="106" t="str">
        <f t="shared" si="382"/>
        <v/>
      </c>
      <c r="AL309" s="106" t="str">
        <f t="shared" si="383"/>
        <v/>
      </c>
      <c r="AM309" s="106" t="str">
        <f t="shared" si="384"/>
        <v/>
      </c>
      <c r="AN309" s="106" t="str">
        <f t="shared" si="385"/>
        <v/>
      </c>
      <c r="AO309" s="106" t="str">
        <f t="shared" si="386"/>
        <v/>
      </c>
      <c r="AP309" s="106" t="str">
        <f t="shared" si="387"/>
        <v/>
      </c>
      <c r="AQ309" s="106" t="str">
        <f t="shared" si="388"/>
        <v/>
      </c>
      <c r="AR309" s="106" t="str">
        <f t="shared" si="389"/>
        <v/>
      </c>
      <c r="AS309" s="106" t="str">
        <f t="shared" si="390"/>
        <v/>
      </c>
      <c r="AT309" s="106" t="str">
        <f t="shared" si="391"/>
        <v/>
      </c>
      <c r="AU309" s="106" t="str">
        <f t="shared" si="392"/>
        <v/>
      </c>
      <c r="AV309" s="106" t="str">
        <f t="shared" si="393"/>
        <v/>
      </c>
      <c r="AW309" s="106" t="str">
        <f t="shared" si="394"/>
        <v/>
      </c>
      <c r="AX309" s="106" t="str">
        <f t="shared" si="395"/>
        <v/>
      </c>
      <c r="AY309" s="106" t="str">
        <f t="shared" si="396"/>
        <v/>
      </c>
      <c r="AZ309" s="106" t="str">
        <f t="shared" si="397"/>
        <v/>
      </c>
      <c r="BA309" s="106" t="str">
        <f t="shared" si="398"/>
        <v/>
      </c>
      <c r="BB309" s="106" t="str">
        <f t="shared" si="399"/>
        <v/>
      </c>
      <c r="BC309" s="106" t="str">
        <f t="shared" si="400"/>
        <v/>
      </c>
      <c r="BD309" s="180" t="str">
        <f>IF(OR(P309="",BA309=""),"",IF(BB309="",MAX($BA$4:$BA$503)-BA309+1-COUNTIF($BA$4:BA309,BA309)/1000,INDEX($BD$4:$BD$503,BC309,1)-COUNTIF($BA$4:BA309,BA309)/1000000))</f>
        <v/>
      </c>
      <c r="BE309" s="181" t="str">
        <f t="shared" si="401"/>
        <v/>
      </c>
      <c r="BF309" s="181" t="str">
        <f>IFERROR(IF(BB309="",BD309-BE309*100,INDEX($BF$4:$BF$503,BC309,1)-COUNTIF($BA$4:BA309,BA309)/1000000),"")</f>
        <v/>
      </c>
      <c r="BG309" s="179" t="str">
        <f t="shared" si="402"/>
        <v/>
      </c>
      <c r="BI309" s="120" t="str">
        <f t="shared" si="408"/>
        <v/>
      </c>
      <c r="BJ309" s="121" t="str">
        <f t="shared" si="409"/>
        <v/>
      </c>
      <c r="BK309" s="122" t="str">
        <f t="shared" si="410"/>
        <v/>
      </c>
      <c r="BL309" s="122" t="str">
        <f t="shared" si="411"/>
        <v/>
      </c>
      <c r="BM309" s="122" t="str">
        <f t="shared" si="412"/>
        <v/>
      </c>
      <c r="BN309" s="122" t="str">
        <f t="shared" si="413"/>
        <v/>
      </c>
      <c r="BO309" s="122" t="str">
        <f t="shared" si="414"/>
        <v/>
      </c>
      <c r="BP309" s="123" t="str">
        <f t="shared" si="415"/>
        <v/>
      </c>
      <c r="BQ309" s="122" t="str">
        <f t="shared" si="416"/>
        <v/>
      </c>
      <c r="BR309" s="123" t="str">
        <f t="shared" si="417"/>
        <v/>
      </c>
      <c r="BS309" s="123" t="str">
        <f t="shared" si="418"/>
        <v/>
      </c>
      <c r="BU309" s="198" t="str">
        <f t="shared" si="403"/>
        <v>xxx</v>
      </c>
      <c r="BV309" s="193"/>
      <c r="BW309" s="193"/>
      <c r="BX309" s="193"/>
      <c r="BY309" s="193"/>
      <c r="BZ309" s="193"/>
      <c r="CA309" s="193"/>
      <c r="CB309" s="193"/>
      <c r="CC309" s="194"/>
      <c r="CD309" s="194"/>
      <c r="CE309" s="193"/>
      <c r="CF309" s="201">
        <f>IFERROR(IF(ISNUMBER(BV309), IF(ISNUMBER(MATCH(BV309,$BV$4:BV308,0)),INDEX($CF$4:CF308, MATCH(BV309,$BV$4:BV308,0),1),IF(AND(BR309="",INDEX($BR$4:$BR$503,BV309,1)=""),
IF(INDEX($BL$4:$BL$503,BV309,1)="",0,IFERROR(IF(INDEX($BR$4:$BR$503,BW309,1)="es",COUNTIF($BV$4:$BV$503,BW309),0),0)+IF(ISNUMBER(BV309),SUMIFS($CH$4:$CH$503,$BV$4:$BV$503,"&lt;&gt;"&amp;BV309,$BW$4:$BW$503,BV309),0)),0)),0),0)</f>
        <v>0</v>
      </c>
      <c r="CG309" s="193"/>
      <c r="CH309" s="193"/>
      <c r="CI309" s="193"/>
      <c r="CJ309" s="193"/>
      <c r="CK309" s="201">
        <f t="shared" si="362"/>
        <v>1</v>
      </c>
      <c r="CL309" s="193"/>
      <c r="CM309" s="193"/>
      <c r="CN309" s="193"/>
      <c r="CO309" s="193"/>
      <c r="CP309" s="193"/>
      <c r="CQ309" s="193"/>
      <c r="CR309" s="193"/>
      <c r="CT309" s="193"/>
      <c r="CU309" s="193"/>
      <c r="CV309" s="193"/>
      <c r="CW309" s="208"/>
      <c r="CX309" s="208"/>
      <c r="CY309" s="208"/>
      <c r="CZ309" s="208"/>
      <c r="DA309" s="193"/>
      <c r="DC309" s="133" t="str">
        <f>IF(MAX($DC$3:DC308)&lt;$I$2,MAX($DC$3:DC308)+1,"")</f>
        <v/>
      </c>
      <c r="DD309" s="131" t="str">
        <f t="shared" si="404"/>
        <v/>
      </c>
      <c r="DE309" s="131" t="str">
        <f t="shared" si="405"/>
        <v/>
      </c>
      <c r="DF309" s="134" t="str">
        <f t="shared" si="406"/>
        <v/>
      </c>
      <c r="DG309" s="132" t="str">
        <f t="shared" si="407"/>
        <v/>
      </c>
      <c r="DL309" s="107" t="str">
        <f>IF(DM309&lt;&gt;"",MAX($DL$3:DL308)+1,"")</f>
        <v/>
      </c>
      <c r="DM309" s="107" t="str">
        <f>IF(OR(INDEX(Photos!$B$3:$B$502,ROW(DM309)-ROW($DM$3),1)="", ISNUMBER(MATCH(INDEX(Photos!$B$3:$B$502,ROW(DM309)-ROW($DM$3),1),$BJ$4:$BJ$503,0))),"",INDEX(Photos!$B$3:$B$502,ROW(DM309)-ROW($DM$3),1) )</f>
        <v/>
      </c>
      <c r="DN309" s="107" t="str">
        <f t="shared" si="360"/>
        <v/>
      </c>
      <c r="DS309" s="112"/>
      <c r="DT309" s="112"/>
      <c r="DU309" s="111"/>
      <c r="DV309" s="111"/>
      <c r="DW309" s="145"/>
      <c r="DX309" s="111"/>
      <c r="DY309" s="111"/>
      <c r="DZ309" s="111"/>
      <c r="EA309" s="111"/>
      <c r="EB309" s="111"/>
    </row>
    <row r="310" spans="2:132" x14ac:dyDescent="0.25">
      <c r="B310" s="117" t="str">
        <f>IF(P310&lt;&gt;"",MAX(B$3:$B309)+1,"")</f>
        <v/>
      </c>
      <c r="C310" s="141" t="str">
        <f>IF(D310&lt;&gt;"",MAX(C$3:$C309)+1,"")</f>
        <v/>
      </c>
      <c r="D310" s="115" t="str">
        <f>IF(LEN(Q310)&gt;1,IF(ISNUMBER(MATCH(Q310&amp;" ─ "&amp;P310, $D$2:D309,0)),"",P310&amp;" ─ "&amp;Q310),"")</f>
        <v/>
      </c>
      <c r="E310" s="117" t="str">
        <f>IF(F310&lt;&gt;"",MAX($E$3:E309)+1,"")</f>
        <v/>
      </c>
      <c r="F310" s="116" t="str">
        <f>IF(LEN(T310)&gt;1,IF(ISNUMBER(MATCH(T310&amp;" ─ "&amp;P310, $F$2:F309,0)),"",P310&amp;" ─ "&amp;T310),"")</f>
        <v/>
      </c>
      <c r="G310" s="93">
        <v>307</v>
      </c>
      <c r="H310" s="118" t="str">
        <f t="shared" si="419"/>
        <v/>
      </c>
      <c r="I310" s="119" t="str">
        <f>IF(ISNUMBER(SEARCH("─",H310,1)),MAX($I$3:I309)+1,"")</f>
        <v/>
      </c>
      <c r="M310" s="192" t="str">
        <f t="shared" si="363"/>
        <v/>
      </c>
      <c r="N310" s="142" t="str">
        <f t="shared" si="364"/>
        <v/>
      </c>
      <c r="O310" s="102" t="str">
        <f>IF(P310="","",MAX($O$3:O309)+1)</f>
        <v/>
      </c>
      <c r="P310" s="103" t="str">
        <f>IF(LEN(INDEX(Dashboard!B$6:B$505,ROW(P310)-ROW(P$3),1))&lt;=1,"",TRIM(INDEX(Dashboard!B$6:B$505,ROW(P310)-ROW(P$3),1)))</f>
        <v/>
      </c>
      <c r="Q310" s="104" t="str">
        <f t="shared" si="365"/>
        <v/>
      </c>
      <c r="R310" s="104" t="str">
        <f>IF(LEN(INDEX(Dashboard!D$6:D$505,ROW(R310)-ROW(R$3),1))&lt;=1,"",INDEX(Dashboard!D$6:D$505,ROW(R310)-ROW(R$3),1))</f>
        <v/>
      </c>
      <c r="S310" s="104" t="str">
        <f>IF(LEN(INDEX(Dashboard!E$6:E$505,ROW(S310)-ROW(S$3),1))&lt;=1,"",INDEX(Dashboard!E$6:E$505,ROW(S310)-ROW(S$3),1))</f>
        <v/>
      </c>
      <c r="T310" s="104" t="str">
        <f t="shared" si="366"/>
        <v/>
      </c>
      <c r="U310" s="104" t="str">
        <f t="shared" si="367"/>
        <v/>
      </c>
      <c r="V310" s="104" t="str">
        <f t="shared" si="368"/>
        <v/>
      </c>
      <c r="W310" s="106" t="str">
        <f t="shared" si="361"/>
        <v/>
      </c>
      <c r="X310" s="106" t="str">
        <f t="shared" si="369"/>
        <v/>
      </c>
      <c r="Y310" s="106" t="str">
        <f t="shared" si="370"/>
        <v/>
      </c>
      <c r="Z310" s="106" t="str">
        <f t="shared" si="371"/>
        <v/>
      </c>
      <c r="AA310" s="106" t="str">
        <f t="shared" si="372"/>
        <v/>
      </c>
      <c r="AB310" s="106" t="str">
        <f t="shared" si="373"/>
        <v/>
      </c>
      <c r="AC310" s="106" t="str">
        <f t="shared" si="374"/>
        <v/>
      </c>
      <c r="AD310" s="106" t="str">
        <f t="shared" si="375"/>
        <v/>
      </c>
      <c r="AE310" s="106" t="str">
        <f t="shared" si="376"/>
        <v/>
      </c>
      <c r="AF310" s="106" t="str">
        <f t="shared" si="377"/>
        <v/>
      </c>
      <c r="AG310" s="106" t="str">
        <f t="shared" si="378"/>
        <v/>
      </c>
      <c r="AH310" s="106" t="str">
        <f t="shared" si="379"/>
        <v/>
      </c>
      <c r="AI310" s="106" t="str">
        <f t="shared" si="380"/>
        <v/>
      </c>
      <c r="AJ310" s="106" t="str">
        <f t="shared" si="381"/>
        <v/>
      </c>
      <c r="AK310" s="106" t="str">
        <f t="shared" si="382"/>
        <v/>
      </c>
      <c r="AL310" s="106" t="str">
        <f t="shared" si="383"/>
        <v/>
      </c>
      <c r="AM310" s="106" t="str">
        <f t="shared" si="384"/>
        <v/>
      </c>
      <c r="AN310" s="106" t="str">
        <f t="shared" si="385"/>
        <v/>
      </c>
      <c r="AO310" s="106" t="str">
        <f t="shared" si="386"/>
        <v/>
      </c>
      <c r="AP310" s="106" t="str">
        <f t="shared" si="387"/>
        <v/>
      </c>
      <c r="AQ310" s="106" t="str">
        <f t="shared" si="388"/>
        <v/>
      </c>
      <c r="AR310" s="106" t="str">
        <f t="shared" si="389"/>
        <v/>
      </c>
      <c r="AS310" s="106" t="str">
        <f t="shared" si="390"/>
        <v/>
      </c>
      <c r="AT310" s="106" t="str">
        <f t="shared" si="391"/>
        <v/>
      </c>
      <c r="AU310" s="106" t="str">
        <f t="shared" si="392"/>
        <v/>
      </c>
      <c r="AV310" s="106" t="str">
        <f t="shared" si="393"/>
        <v/>
      </c>
      <c r="AW310" s="106" t="str">
        <f t="shared" si="394"/>
        <v/>
      </c>
      <c r="AX310" s="106" t="str">
        <f t="shared" si="395"/>
        <v/>
      </c>
      <c r="AY310" s="106" t="str">
        <f t="shared" si="396"/>
        <v/>
      </c>
      <c r="AZ310" s="106" t="str">
        <f t="shared" si="397"/>
        <v/>
      </c>
      <c r="BA310" s="106" t="str">
        <f t="shared" si="398"/>
        <v/>
      </c>
      <c r="BB310" s="106" t="str">
        <f t="shared" si="399"/>
        <v/>
      </c>
      <c r="BC310" s="106" t="str">
        <f t="shared" si="400"/>
        <v/>
      </c>
      <c r="BD310" s="180" t="str">
        <f>IF(OR(P310="",BA310=""),"",IF(BB310="",MAX($BA$4:$BA$503)-BA310+1-COUNTIF($BA$4:BA310,BA310)/1000,INDEX($BD$4:$BD$503,BC310,1)-COUNTIF($BA$4:BA310,BA310)/1000000))</f>
        <v/>
      </c>
      <c r="BE310" s="181" t="str">
        <f t="shared" si="401"/>
        <v/>
      </c>
      <c r="BF310" s="181" t="str">
        <f>IFERROR(IF(BB310="",BD310-BE310*100,INDEX($BF$4:$BF$503,BC310,1)-COUNTIF($BA$4:BA310,BA310)/1000000),"")</f>
        <v/>
      </c>
      <c r="BG310" s="179" t="str">
        <f t="shared" si="402"/>
        <v/>
      </c>
      <c r="BI310" s="120" t="str">
        <f t="shared" si="408"/>
        <v/>
      </c>
      <c r="BJ310" s="121" t="str">
        <f t="shared" si="409"/>
        <v/>
      </c>
      <c r="BK310" s="122" t="str">
        <f t="shared" si="410"/>
        <v/>
      </c>
      <c r="BL310" s="122" t="str">
        <f t="shared" si="411"/>
        <v/>
      </c>
      <c r="BM310" s="122" t="str">
        <f t="shared" si="412"/>
        <v/>
      </c>
      <c r="BN310" s="122" t="str">
        <f t="shared" si="413"/>
        <v/>
      </c>
      <c r="BO310" s="122" t="str">
        <f t="shared" si="414"/>
        <v/>
      </c>
      <c r="BP310" s="123" t="str">
        <f t="shared" si="415"/>
        <v/>
      </c>
      <c r="BQ310" s="122" t="str">
        <f t="shared" si="416"/>
        <v/>
      </c>
      <c r="BR310" s="123" t="str">
        <f t="shared" si="417"/>
        <v/>
      </c>
      <c r="BS310" s="123" t="str">
        <f t="shared" si="418"/>
        <v/>
      </c>
      <c r="BU310" s="198" t="str">
        <f t="shared" si="403"/>
        <v>xxx</v>
      </c>
      <c r="BV310" s="193"/>
      <c r="BW310" s="193"/>
      <c r="BX310" s="193"/>
      <c r="BY310" s="193"/>
      <c r="BZ310" s="193"/>
      <c r="CA310" s="193"/>
      <c r="CB310" s="193"/>
      <c r="CC310" s="194"/>
      <c r="CD310" s="194"/>
      <c r="CE310" s="193"/>
      <c r="CF310" s="201">
        <f>IFERROR(IF(ISNUMBER(BV310), IF(ISNUMBER(MATCH(BV310,$BV$4:BV309,0)),INDEX($CF$4:CF309, MATCH(BV310,$BV$4:BV309,0),1),IF(AND(BR310="",INDEX($BR$4:$BR$503,BV310,1)=""),
IF(INDEX($BL$4:$BL$503,BV310,1)="",0,IFERROR(IF(INDEX($BR$4:$BR$503,BW310,1)="es",COUNTIF($BV$4:$BV$503,BW310),0),0)+IF(ISNUMBER(BV310),SUMIFS($CH$4:$CH$503,$BV$4:$BV$503,"&lt;&gt;"&amp;BV310,$BW$4:$BW$503,BV310),0)),0)),0),0)</f>
        <v>0</v>
      </c>
      <c r="CG310" s="193"/>
      <c r="CH310" s="193"/>
      <c r="CI310" s="193"/>
      <c r="CJ310" s="193"/>
      <c r="CK310" s="201">
        <f t="shared" si="362"/>
        <v>1</v>
      </c>
      <c r="CL310" s="193"/>
      <c r="CM310" s="193"/>
      <c r="CN310" s="193"/>
      <c r="CO310" s="193"/>
      <c r="CP310" s="193"/>
      <c r="CQ310" s="193"/>
      <c r="CR310" s="193"/>
      <c r="CT310" s="193"/>
      <c r="CU310" s="193"/>
      <c r="CV310" s="193"/>
      <c r="CW310" s="208"/>
      <c r="CX310" s="208"/>
      <c r="CY310" s="208"/>
      <c r="CZ310" s="208"/>
      <c r="DA310" s="193"/>
      <c r="DC310" s="133" t="str">
        <f>IF(MAX($DC$3:DC309)&lt;$I$2,MAX($DC$3:DC309)+1,"")</f>
        <v/>
      </c>
      <c r="DD310" s="131" t="str">
        <f t="shared" si="404"/>
        <v/>
      </c>
      <c r="DE310" s="131" t="str">
        <f t="shared" si="405"/>
        <v/>
      </c>
      <c r="DF310" s="134" t="str">
        <f t="shared" si="406"/>
        <v/>
      </c>
      <c r="DG310" s="132" t="str">
        <f t="shared" si="407"/>
        <v/>
      </c>
      <c r="DL310" s="107" t="str">
        <f>IF(DM310&lt;&gt;"",MAX($DL$3:DL309)+1,"")</f>
        <v/>
      </c>
      <c r="DM310" s="107" t="str">
        <f>IF(OR(INDEX(Photos!$B$3:$B$502,ROW(DM310)-ROW($DM$3),1)="", ISNUMBER(MATCH(INDEX(Photos!$B$3:$B$502,ROW(DM310)-ROW($DM$3),1),$BJ$4:$BJ$503,0))),"",INDEX(Photos!$B$3:$B$502,ROW(DM310)-ROW($DM$3),1) )</f>
        <v/>
      </c>
      <c r="DN310" s="107" t="str">
        <f t="shared" si="360"/>
        <v/>
      </c>
      <c r="DS310" s="112"/>
      <c r="DT310" s="112"/>
      <c r="DU310" s="111"/>
      <c r="DV310" s="111"/>
      <c r="DW310" s="145"/>
      <c r="DX310" s="111"/>
      <c r="DY310" s="111"/>
      <c r="DZ310" s="111"/>
      <c r="EA310" s="111"/>
      <c r="EB310" s="111"/>
    </row>
    <row r="311" spans="2:132" x14ac:dyDescent="0.25">
      <c r="B311" s="117" t="str">
        <f>IF(P311&lt;&gt;"",MAX(B$3:$B310)+1,"")</f>
        <v/>
      </c>
      <c r="C311" s="141" t="str">
        <f>IF(D311&lt;&gt;"",MAX(C$3:$C310)+1,"")</f>
        <v/>
      </c>
      <c r="D311" s="115" t="str">
        <f>IF(LEN(Q311)&gt;1,IF(ISNUMBER(MATCH(Q311&amp;" ─ "&amp;P311, $D$2:D310,0)),"",P311&amp;" ─ "&amp;Q311),"")</f>
        <v/>
      </c>
      <c r="E311" s="117" t="str">
        <f>IF(F311&lt;&gt;"",MAX($E$3:E310)+1,"")</f>
        <v/>
      </c>
      <c r="F311" s="116" t="str">
        <f>IF(LEN(T311)&gt;1,IF(ISNUMBER(MATCH(T311&amp;" ─ "&amp;P311, $F$2:F310,0)),"",P311&amp;" ─ "&amp;T311),"")</f>
        <v/>
      </c>
      <c r="G311" s="93">
        <v>308</v>
      </c>
      <c r="H311" s="118" t="str">
        <f t="shared" si="419"/>
        <v/>
      </c>
      <c r="I311" s="119" t="str">
        <f>IF(ISNUMBER(SEARCH("─",H311,1)),MAX($I$3:I310)+1,"")</f>
        <v/>
      </c>
      <c r="M311" s="192" t="str">
        <f t="shared" si="363"/>
        <v/>
      </c>
      <c r="N311" s="142" t="str">
        <f t="shared" si="364"/>
        <v/>
      </c>
      <c r="O311" s="102" t="str">
        <f>IF(P311="","",MAX($O$3:O310)+1)</f>
        <v/>
      </c>
      <c r="P311" s="103" t="str">
        <f>IF(LEN(INDEX(Dashboard!B$6:B$505,ROW(P311)-ROW(P$3),1))&lt;=1,"",TRIM(INDEX(Dashboard!B$6:B$505,ROW(P311)-ROW(P$3),1)))</f>
        <v/>
      </c>
      <c r="Q311" s="104" t="str">
        <f t="shared" si="365"/>
        <v/>
      </c>
      <c r="R311" s="104" t="str">
        <f>IF(LEN(INDEX(Dashboard!D$6:D$505,ROW(R311)-ROW(R$3),1))&lt;=1,"",INDEX(Dashboard!D$6:D$505,ROW(R311)-ROW(R$3),1))</f>
        <v/>
      </c>
      <c r="S311" s="104" t="str">
        <f>IF(LEN(INDEX(Dashboard!E$6:E$505,ROW(S311)-ROW(S$3),1))&lt;=1,"",INDEX(Dashboard!E$6:E$505,ROW(S311)-ROW(S$3),1))</f>
        <v/>
      </c>
      <c r="T311" s="104" t="str">
        <f t="shared" si="366"/>
        <v/>
      </c>
      <c r="U311" s="104" t="str">
        <f t="shared" si="367"/>
        <v/>
      </c>
      <c r="V311" s="104" t="str">
        <f t="shared" si="368"/>
        <v/>
      </c>
      <c r="W311" s="106" t="str">
        <f t="shared" si="361"/>
        <v/>
      </c>
      <c r="X311" s="106" t="str">
        <f t="shared" si="369"/>
        <v/>
      </c>
      <c r="Y311" s="106" t="str">
        <f t="shared" si="370"/>
        <v/>
      </c>
      <c r="Z311" s="106" t="str">
        <f t="shared" si="371"/>
        <v/>
      </c>
      <c r="AA311" s="106" t="str">
        <f t="shared" si="372"/>
        <v/>
      </c>
      <c r="AB311" s="106" t="str">
        <f t="shared" si="373"/>
        <v/>
      </c>
      <c r="AC311" s="106" t="str">
        <f t="shared" si="374"/>
        <v/>
      </c>
      <c r="AD311" s="106" t="str">
        <f t="shared" si="375"/>
        <v/>
      </c>
      <c r="AE311" s="106" t="str">
        <f t="shared" si="376"/>
        <v/>
      </c>
      <c r="AF311" s="106" t="str">
        <f t="shared" si="377"/>
        <v/>
      </c>
      <c r="AG311" s="106" t="str">
        <f t="shared" si="378"/>
        <v/>
      </c>
      <c r="AH311" s="106" t="str">
        <f t="shared" si="379"/>
        <v/>
      </c>
      <c r="AI311" s="106" t="str">
        <f t="shared" si="380"/>
        <v/>
      </c>
      <c r="AJ311" s="106" t="str">
        <f t="shared" si="381"/>
        <v/>
      </c>
      <c r="AK311" s="106" t="str">
        <f t="shared" si="382"/>
        <v/>
      </c>
      <c r="AL311" s="106" t="str">
        <f t="shared" si="383"/>
        <v/>
      </c>
      <c r="AM311" s="106" t="str">
        <f t="shared" si="384"/>
        <v/>
      </c>
      <c r="AN311" s="106" t="str">
        <f t="shared" si="385"/>
        <v/>
      </c>
      <c r="AO311" s="106" t="str">
        <f t="shared" si="386"/>
        <v/>
      </c>
      <c r="AP311" s="106" t="str">
        <f t="shared" si="387"/>
        <v/>
      </c>
      <c r="AQ311" s="106" t="str">
        <f t="shared" si="388"/>
        <v/>
      </c>
      <c r="AR311" s="106" t="str">
        <f t="shared" si="389"/>
        <v/>
      </c>
      <c r="AS311" s="106" t="str">
        <f t="shared" si="390"/>
        <v/>
      </c>
      <c r="AT311" s="106" t="str">
        <f t="shared" si="391"/>
        <v/>
      </c>
      <c r="AU311" s="106" t="str">
        <f t="shared" si="392"/>
        <v/>
      </c>
      <c r="AV311" s="106" t="str">
        <f t="shared" si="393"/>
        <v/>
      </c>
      <c r="AW311" s="106" t="str">
        <f t="shared" si="394"/>
        <v/>
      </c>
      <c r="AX311" s="106" t="str">
        <f t="shared" si="395"/>
        <v/>
      </c>
      <c r="AY311" s="106" t="str">
        <f t="shared" si="396"/>
        <v/>
      </c>
      <c r="AZ311" s="106" t="str">
        <f t="shared" si="397"/>
        <v/>
      </c>
      <c r="BA311" s="106" t="str">
        <f t="shared" si="398"/>
        <v/>
      </c>
      <c r="BB311" s="106" t="str">
        <f t="shared" si="399"/>
        <v/>
      </c>
      <c r="BC311" s="106" t="str">
        <f t="shared" si="400"/>
        <v/>
      </c>
      <c r="BD311" s="180" t="str">
        <f>IF(OR(P311="",BA311=""),"",IF(BB311="",MAX($BA$4:$BA$503)-BA311+1-COUNTIF($BA$4:BA311,BA311)/1000,INDEX($BD$4:$BD$503,BC311,1)-COUNTIF($BA$4:BA311,BA311)/1000000))</f>
        <v/>
      </c>
      <c r="BE311" s="181" t="str">
        <f t="shared" si="401"/>
        <v/>
      </c>
      <c r="BF311" s="181" t="str">
        <f>IFERROR(IF(BB311="",BD311-BE311*100,INDEX($BF$4:$BF$503,BC311,1)-COUNTIF($BA$4:BA311,BA311)/1000000),"")</f>
        <v/>
      </c>
      <c r="BG311" s="179" t="str">
        <f t="shared" si="402"/>
        <v/>
      </c>
      <c r="BI311" s="120" t="str">
        <f t="shared" si="408"/>
        <v/>
      </c>
      <c r="BJ311" s="121" t="str">
        <f t="shared" si="409"/>
        <v/>
      </c>
      <c r="BK311" s="122" t="str">
        <f t="shared" si="410"/>
        <v/>
      </c>
      <c r="BL311" s="122" t="str">
        <f t="shared" si="411"/>
        <v/>
      </c>
      <c r="BM311" s="122" t="str">
        <f t="shared" si="412"/>
        <v/>
      </c>
      <c r="BN311" s="122" t="str">
        <f t="shared" si="413"/>
        <v/>
      </c>
      <c r="BO311" s="122" t="str">
        <f t="shared" si="414"/>
        <v/>
      </c>
      <c r="BP311" s="123" t="str">
        <f t="shared" si="415"/>
        <v/>
      </c>
      <c r="BQ311" s="122" t="str">
        <f t="shared" si="416"/>
        <v/>
      </c>
      <c r="BR311" s="123" t="str">
        <f t="shared" si="417"/>
        <v/>
      </c>
      <c r="BS311" s="123" t="str">
        <f t="shared" si="418"/>
        <v/>
      </c>
      <c r="BU311" s="198" t="str">
        <f t="shared" si="403"/>
        <v>xxx</v>
      </c>
      <c r="BV311" s="193"/>
      <c r="BW311" s="193"/>
      <c r="BX311" s="193"/>
      <c r="BY311" s="193"/>
      <c r="BZ311" s="193"/>
      <c r="CA311" s="193"/>
      <c r="CB311" s="193"/>
      <c r="CC311" s="194"/>
      <c r="CD311" s="194"/>
      <c r="CE311" s="193"/>
      <c r="CF311" s="201">
        <f>IFERROR(IF(ISNUMBER(BV311), IF(ISNUMBER(MATCH(BV311,$BV$4:BV310,0)),INDEX($CF$4:CF310, MATCH(BV311,$BV$4:BV310,0),1),IF(AND(BR311="",INDEX($BR$4:$BR$503,BV311,1)=""),
IF(INDEX($BL$4:$BL$503,BV311,1)="",0,IFERROR(IF(INDEX($BR$4:$BR$503,BW311,1)="es",COUNTIF($BV$4:$BV$503,BW311),0),0)+IF(ISNUMBER(BV311),SUMIFS($CH$4:$CH$503,$BV$4:$BV$503,"&lt;&gt;"&amp;BV311,$BW$4:$BW$503,BV311),0)),0)),0),0)</f>
        <v>0</v>
      </c>
      <c r="CG311" s="193"/>
      <c r="CH311" s="193"/>
      <c r="CI311" s="193"/>
      <c r="CJ311" s="193"/>
      <c r="CK311" s="201">
        <f t="shared" si="362"/>
        <v>1</v>
      </c>
      <c r="CL311" s="193"/>
      <c r="CM311" s="193"/>
      <c r="CN311" s="193"/>
      <c r="CO311" s="193"/>
      <c r="CP311" s="193"/>
      <c r="CQ311" s="193"/>
      <c r="CR311" s="193"/>
      <c r="CT311" s="193"/>
      <c r="CU311" s="193"/>
      <c r="CV311" s="193"/>
      <c r="CW311" s="208"/>
      <c r="CX311" s="208"/>
      <c r="CY311" s="208"/>
      <c r="CZ311" s="208"/>
      <c r="DA311" s="193"/>
      <c r="DC311" s="133" t="str">
        <f>IF(MAX($DC$3:DC310)&lt;$I$2,MAX($DC$3:DC310)+1,"")</f>
        <v/>
      </c>
      <c r="DD311" s="131" t="str">
        <f t="shared" si="404"/>
        <v/>
      </c>
      <c r="DE311" s="131" t="str">
        <f t="shared" si="405"/>
        <v/>
      </c>
      <c r="DF311" s="134" t="str">
        <f t="shared" si="406"/>
        <v/>
      </c>
      <c r="DG311" s="132" t="str">
        <f t="shared" si="407"/>
        <v/>
      </c>
      <c r="DL311" s="107" t="str">
        <f>IF(DM311&lt;&gt;"",MAX($DL$3:DL310)+1,"")</f>
        <v/>
      </c>
      <c r="DM311" s="107" t="str">
        <f>IF(OR(INDEX(Photos!$B$3:$B$502,ROW(DM311)-ROW($DM$3),1)="", ISNUMBER(MATCH(INDEX(Photos!$B$3:$B$502,ROW(DM311)-ROW($DM$3),1),$BJ$4:$BJ$503,0))),"",INDEX(Photos!$B$3:$B$502,ROW(DM311)-ROW($DM$3),1) )</f>
        <v/>
      </c>
      <c r="DN311" s="107" t="str">
        <f t="shared" si="360"/>
        <v/>
      </c>
      <c r="DS311" s="112"/>
      <c r="DT311" s="112"/>
      <c r="DU311" s="111"/>
      <c r="DV311" s="111"/>
      <c r="DW311" s="145"/>
      <c r="DX311" s="111"/>
      <c r="DY311" s="111"/>
      <c r="DZ311" s="111"/>
      <c r="EA311" s="111"/>
      <c r="EB311" s="111"/>
    </row>
    <row r="312" spans="2:132" x14ac:dyDescent="0.25">
      <c r="B312" s="117" t="str">
        <f>IF(P312&lt;&gt;"",MAX(B$3:$B311)+1,"")</f>
        <v/>
      </c>
      <c r="C312" s="141" t="str">
        <f>IF(D312&lt;&gt;"",MAX(C$3:$C311)+1,"")</f>
        <v/>
      </c>
      <c r="D312" s="115" t="str">
        <f>IF(LEN(Q312)&gt;1,IF(ISNUMBER(MATCH(Q312&amp;" ─ "&amp;P312, $D$2:D311,0)),"",P312&amp;" ─ "&amp;Q312),"")</f>
        <v/>
      </c>
      <c r="E312" s="117" t="str">
        <f>IF(F312&lt;&gt;"",MAX($E$3:E311)+1,"")</f>
        <v/>
      </c>
      <c r="F312" s="116" t="str">
        <f>IF(LEN(T312)&gt;1,IF(ISNUMBER(MATCH(T312&amp;" ─ "&amp;P312, $F$2:F311,0)),"",P312&amp;" ─ "&amp;T312),"")</f>
        <v/>
      </c>
      <c r="G312" s="93">
        <v>309</v>
      </c>
      <c r="H312" s="118" t="str">
        <f t="shared" si="419"/>
        <v/>
      </c>
      <c r="I312" s="119" t="str">
        <f>IF(ISNUMBER(SEARCH("─",H312,1)),MAX($I$3:I311)+1,"")</f>
        <v/>
      </c>
      <c r="M312" s="192" t="str">
        <f t="shared" si="363"/>
        <v/>
      </c>
      <c r="N312" s="142" t="str">
        <f t="shared" si="364"/>
        <v/>
      </c>
      <c r="O312" s="102" t="str">
        <f>IF(P312="","",MAX($O$3:O311)+1)</f>
        <v/>
      </c>
      <c r="P312" s="103" t="str">
        <f>IF(LEN(INDEX(Dashboard!B$6:B$505,ROW(P312)-ROW(P$3),1))&lt;=1,"",TRIM(INDEX(Dashboard!B$6:B$505,ROW(P312)-ROW(P$3),1)))</f>
        <v/>
      </c>
      <c r="Q312" s="104" t="str">
        <f t="shared" si="365"/>
        <v/>
      </c>
      <c r="R312" s="104" t="str">
        <f>IF(LEN(INDEX(Dashboard!D$6:D$505,ROW(R312)-ROW(R$3),1))&lt;=1,"",INDEX(Dashboard!D$6:D$505,ROW(R312)-ROW(R$3),1))</f>
        <v/>
      </c>
      <c r="S312" s="104" t="str">
        <f>IF(LEN(INDEX(Dashboard!E$6:E$505,ROW(S312)-ROW(S$3),1))&lt;=1,"",INDEX(Dashboard!E$6:E$505,ROW(S312)-ROW(S$3),1))</f>
        <v/>
      </c>
      <c r="T312" s="104" t="str">
        <f t="shared" si="366"/>
        <v/>
      </c>
      <c r="U312" s="104" t="str">
        <f t="shared" si="367"/>
        <v/>
      </c>
      <c r="V312" s="104" t="str">
        <f t="shared" si="368"/>
        <v/>
      </c>
      <c r="W312" s="106" t="str">
        <f t="shared" si="361"/>
        <v/>
      </c>
      <c r="X312" s="106" t="str">
        <f t="shared" si="369"/>
        <v/>
      </c>
      <c r="Y312" s="106" t="str">
        <f t="shared" si="370"/>
        <v/>
      </c>
      <c r="Z312" s="106" t="str">
        <f t="shared" si="371"/>
        <v/>
      </c>
      <c r="AA312" s="106" t="str">
        <f t="shared" si="372"/>
        <v/>
      </c>
      <c r="AB312" s="106" t="str">
        <f t="shared" si="373"/>
        <v/>
      </c>
      <c r="AC312" s="106" t="str">
        <f t="shared" si="374"/>
        <v/>
      </c>
      <c r="AD312" s="106" t="str">
        <f t="shared" si="375"/>
        <v/>
      </c>
      <c r="AE312" s="106" t="str">
        <f t="shared" si="376"/>
        <v/>
      </c>
      <c r="AF312" s="106" t="str">
        <f t="shared" si="377"/>
        <v/>
      </c>
      <c r="AG312" s="106" t="str">
        <f t="shared" si="378"/>
        <v/>
      </c>
      <c r="AH312" s="106" t="str">
        <f t="shared" si="379"/>
        <v/>
      </c>
      <c r="AI312" s="106" t="str">
        <f t="shared" si="380"/>
        <v/>
      </c>
      <c r="AJ312" s="106" t="str">
        <f t="shared" si="381"/>
        <v/>
      </c>
      <c r="AK312" s="106" t="str">
        <f t="shared" si="382"/>
        <v/>
      </c>
      <c r="AL312" s="106" t="str">
        <f t="shared" si="383"/>
        <v/>
      </c>
      <c r="AM312" s="106" t="str">
        <f t="shared" si="384"/>
        <v/>
      </c>
      <c r="AN312" s="106" t="str">
        <f t="shared" si="385"/>
        <v/>
      </c>
      <c r="AO312" s="106" t="str">
        <f t="shared" si="386"/>
        <v/>
      </c>
      <c r="AP312" s="106" t="str">
        <f t="shared" si="387"/>
        <v/>
      </c>
      <c r="AQ312" s="106" t="str">
        <f t="shared" si="388"/>
        <v/>
      </c>
      <c r="AR312" s="106" t="str">
        <f t="shared" si="389"/>
        <v/>
      </c>
      <c r="AS312" s="106" t="str">
        <f t="shared" si="390"/>
        <v/>
      </c>
      <c r="AT312" s="106" t="str">
        <f t="shared" si="391"/>
        <v/>
      </c>
      <c r="AU312" s="106" t="str">
        <f t="shared" si="392"/>
        <v/>
      </c>
      <c r="AV312" s="106" t="str">
        <f t="shared" si="393"/>
        <v/>
      </c>
      <c r="AW312" s="106" t="str">
        <f t="shared" si="394"/>
        <v/>
      </c>
      <c r="AX312" s="106" t="str">
        <f t="shared" si="395"/>
        <v/>
      </c>
      <c r="AY312" s="106" t="str">
        <f t="shared" si="396"/>
        <v/>
      </c>
      <c r="AZ312" s="106" t="str">
        <f t="shared" si="397"/>
        <v/>
      </c>
      <c r="BA312" s="106" t="str">
        <f t="shared" si="398"/>
        <v/>
      </c>
      <c r="BB312" s="106" t="str">
        <f t="shared" si="399"/>
        <v/>
      </c>
      <c r="BC312" s="106" t="str">
        <f t="shared" si="400"/>
        <v/>
      </c>
      <c r="BD312" s="180" t="str">
        <f>IF(OR(P312="",BA312=""),"",IF(BB312="",MAX($BA$4:$BA$503)-BA312+1-COUNTIF($BA$4:BA312,BA312)/1000,INDEX($BD$4:$BD$503,BC312,1)-COUNTIF($BA$4:BA312,BA312)/1000000))</f>
        <v/>
      </c>
      <c r="BE312" s="181" t="str">
        <f t="shared" si="401"/>
        <v/>
      </c>
      <c r="BF312" s="181" t="str">
        <f>IFERROR(IF(BB312="",BD312-BE312*100,INDEX($BF$4:$BF$503,BC312,1)-COUNTIF($BA$4:BA312,BA312)/1000000),"")</f>
        <v/>
      </c>
      <c r="BG312" s="179" t="str">
        <f t="shared" si="402"/>
        <v/>
      </c>
      <c r="BI312" s="120" t="str">
        <f t="shared" si="408"/>
        <v/>
      </c>
      <c r="BJ312" s="121" t="str">
        <f t="shared" si="409"/>
        <v/>
      </c>
      <c r="BK312" s="122" t="str">
        <f t="shared" si="410"/>
        <v/>
      </c>
      <c r="BL312" s="122" t="str">
        <f t="shared" si="411"/>
        <v/>
      </c>
      <c r="BM312" s="122" t="str">
        <f t="shared" si="412"/>
        <v/>
      </c>
      <c r="BN312" s="122" t="str">
        <f t="shared" si="413"/>
        <v/>
      </c>
      <c r="BO312" s="122" t="str">
        <f t="shared" si="414"/>
        <v/>
      </c>
      <c r="BP312" s="123" t="str">
        <f t="shared" si="415"/>
        <v/>
      </c>
      <c r="BQ312" s="122" t="str">
        <f t="shared" si="416"/>
        <v/>
      </c>
      <c r="BR312" s="123" t="str">
        <f t="shared" si="417"/>
        <v/>
      </c>
      <c r="BS312" s="123" t="str">
        <f t="shared" si="418"/>
        <v/>
      </c>
      <c r="BU312" s="198" t="str">
        <f t="shared" si="403"/>
        <v>xxx</v>
      </c>
      <c r="BV312" s="193"/>
      <c r="BW312" s="193"/>
      <c r="BX312" s="193"/>
      <c r="BY312" s="193"/>
      <c r="BZ312" s="193"/>
      <c r="CA312" s="193"/>
      <c r="CB312" s="193"/>
      <c r="CC312" s="194"/>
      <c r="CD312" s="194"/>
      <c r="CE312" s="193"/>
      <c r="CF312" s="201">
        <f>IFERROR(IF(ISNUMBER(BV312), IF(ISNUMBER(MATCH(BV312,$BV$4:BV311,0)),INDEX($CF$4:CF311, MATCH(BV312,$BV$4:BV311,0),1),IF(AND(BR312="",INDEX($BR$4:$BR$503,BV312,1)=""),
IF(INDEX($BL$4:$BL$503,BV312,1)="",0,IFERROR(IF(INDEX($BR$4:$BR$503,BW312,1)="es",COUNTIF($BV$4:$BV$503,BW312),0),0)+IF(ISNUMBER(BV312),SUMIFS($CH$4:$CH$503,$BV$4:$BV$503,"&lt;&gt;"&amp;BV312,$BW$4:$BW$503,BV312),0)),0)),0),0)</f>
        <v>0</v>
      </c>
      <c r="CG312" s="193"/>
      <c r="CH312" s="193"/>
      <c r="CI312" s="193"/>
      <c r="CJ312" s="193"/>
      <c r="CK312" s="201">
        <f t="shared" si="362"/>
        <v>1</v>
      </c>
      <c r="CL312" s="193"/>
      <c r="CM312" s="193"/>
      <c r="CN312" s="193"/>
      <c r="CO312" s="193"/>
      <c r="CP312" s="193"/>
      <c r="CQ312" s="193"/>
      <c r="CR312" s="193"/>
      <c r="CT312" s="193"/>
      <c r="CU312" s="193"/>
      <c r="CV312" s="193"/>
      <c r="CW312" s="208"/>
      <c r="CX312" s="208"/>
      <c r="CY312" s="208"/>
      <c r="CZ312" s="208"/>
      <c r="DA312" s="193"/>
      <c r="DC312" s="133" t="str">
        <f>IF(MAX($DC$3:DC311)&lt;$I$2,MAX($DC$3:DC311)+1,"")</f>
        <v/>
      </c>
      <c r="DD312" s="131" t="str">
        <f t="shared" si="404"/>
        <v/>
      </c>
      <c r="DE312" s="131" t="str">
        <f t="shared" si="405"/>
        <v/>
      </c>
      <c r="DF312" s="134" t="str">
        <f t="shared" si="406"/>
        <v/>
      </c>
      <c r="DG312" s="132" t="str">
        <f t="shared" si="407"/>
        <v/>
      </c>
      <c r="DL312" s="107" t="str">
        <f>IF(DM312&lt;&gt;"",MAX($DL$3:DL311)+1,"")</f>
        <v/>
      </c>
      <c r="DM312" s="107" t="str">
        <f>IF(OR(INDEX(Photos!$B$3:$B$502,ROW(DM312)-ROW($DM$3),1)="", ISNUMBER(MATCH(INDEX(Photos!$B$3:$B$502,ROW(DM312)-ROW($DM$3),1),$BJ$4:$BJ$503,0))),"",INDEX(Photos!$B$3:$B$502,ROW(DM312)-ROW($DM$3),1) )</f>
        <v/>
      </c>
      <c r="DN312" s="107" t="str">
        <f t="shared" si="360"/>
        <v/>
      </c>
      <c r="DS312" s="112"/>
      <c r="DT312" s="112"/>
      <c r="DU312" s="111"/>
      <c r="DV312" s="111"/>
      <c r="DW312" s="145"/>
      <c r="DX312" s="111"/>
      <c r="DY312" s="111"/>
      <c r="DZ312" s="111"/>
      <c r="EA312" s="111"/>
      <c r="EB312" s="111"/>
    </row>
    <row r="313" spans="2:132" x14ac:dyDescent="0.25">
      <c r="B313" s="117" t="str">
        <f>IF(P313&lt;&gt;"",MAX(B$3:$B312)+1,"")</f>
        <v/>
      </c>
      <c r="C313" s="141" t="str">
        <f>IF(D313&lt;&gt;"",MAX(C$3:$C312)+1,"")</f>
        <v/>
      </c>
      <c r="D313" s="115" t="str">
        <f>IF(LEN(Q313)&gt;1,IF(ISNUMBER(MATCH(Q313&amp;" ─ "&amp;P313, $D$2:D312,0)),"",P313&amp;" ─ "&amp;Q313),"")</f>
        <v/>
      </c>
      <c r="E313" s="117" t="str">
        <f>IF(F313&lt;&gt;"",MAX($E$3:E312)+1,"")</f>
        <v/>
      </c>
      <c r="F313" s="116" t="str">
        <f>IF(LEN(T313)&gt;1,IF(ISNUMBER(MATCH(T313&amp;" ─ "&amp;P313, $F$2:F312,0)),"",P313&amp;" ─ "&amp;T313),"")</f>
        <v/>
      </c>
      <c r="G313" s="93">
        <v>310</v>
      </c>
      <c r="H313" s="118" t="str">
        <f t="shared" si="419"/>
        <v/>
      </c>
      <c r="I313" s="119" t="str">
        <f>IF(ISNUMBER(SEARCH("─",H313,1)),MAX($I$3:I312)+1,"")</f>
        <v/>
      </c>
      <c r="M313" s="192" t="str">
        <f t="shared" si="363"/>
        <v/>
      </c>
      <c r="N313" s="142" t="str">
        <f t="shared" si="364"/>
        <v/>
      </c>
      <c r="O313" s="102" t="str">
        <f>IF(P313="","",MAX($O$3:O312)+1)</f>
        <v/>
      </c>
      <c r="P313" s="103" t="str">
        <f>IF(LEN(INDEX(Dashboard!B$6:B$505,ROW(P313)-ROW(P$3),1))&lt;=1,"",TRIM(INDEX(Dashboard!B$6:B$505,ROW(P313)-ROW(P$3),1)))</f>
        <v/>
      </c>
      <c r="Q313" s="104" t="str">
        <f t="shared" si="365"/>
        <v/>
      </c>
      <c r="R313" s="104" t="str">
        <f>IF(LEN(INDEX(Dashboard!D$6:D$505,ROW(R313)-ROW(R$3),1))&lt;=1,"",INDEX(Dashboard!D$6:D$505,ROW(R313)-ROW(R$3),1))</f>
        <v/>
      </c>
      <c r="S313" s="104" t="str">
        <f>IF(LEN(INDEX(Dashboard!E$6:E$505,ROW(S313)-ROW(S$3),1))&lt;=1,"",INDEX(Dashboard!E$6:E$505,ROW(S313)-ROW(S$3),1))</f>
        <v/>
      </c>
      <c r="T313" s="104" t="str">
        <f t="shared" si="366"/>
        <v/>
      </c>
      <c r="U313" s="104" t="str">
        <f t="shared" si="367"/>
        <v/>
      </c>
      <c r="V313" s="104" t="str">
        <f t="shared" si="368"/>
        <v/>
      </c>
      <c r="W313" s="106" t="str">
        <f t="shared" si="361"/>
        <v/>
      </c>
      <c r="X313" s="106" t="str">
        <f t="shared" si="369"/>
        <v/>
      </c>
      <c r="Y313" s="106" t="str">
        <f t="shared" si="370"/>
        <v/>
      </c>
      <c r="Z313" s="106" t="str">
        <f t="shared" si="371"/>
        <v/>
      </c>
      <c r="AA313" s="106" t="str">
        <f t="shared" si="372"/>
        <v/>
      </c>
      <c r="AB313" s="106" t="str">
        <f t="shared" si="373"/>
        <v/>
      </c>
      <c r="AC313" s="106" t="str">
        <f t="shared" si="374"/>
        <v/>
      </c>
      <c r="AD313" s="106" t="str">
        <f t="shared" si="375"/>
        <v/>
      </c>
      <c r="AE313" s="106" t="str">
        <f t="shared" si="376"/>
        <v/>
      </c>
      <c r="AF313" s="106" t="str">
        <f t="shared" si="377"/>
        <v/>
      </c>
      <c r="AG313" s="106" t="str">
        <f t="shared" si="378"/>
        <v/>
      </c>
      <c r="AH313" s="106" t="str">
        <f t="shared" si="379"/>
        <v/>
      </c>
      <c r="AI313" s="106" t="str">
        <f t="shared" si="380"/>
        <v/>
      </c>
      <c r="AJ313" s="106" t="str">
        <f t="shared" si="381"/>
        <v/>
      </c>
      <c r="AK313" s="106" t="str">
        <f t="shared" si="382"/>
        <v/>
      </c>
      <c r="AL313" s="106" t="str">
        <f t="shared" si="383"/>
        <v/>
      </c>
      <c r="AM313" s="106" t="str">
        <f t="shared" si="384"/>
        <v/>
      </c>
      <c r="AN313" s="106" t="str">
        <f t="shared" si="385"/>
        <v/>
      </c>
      <c r="AO313" s="106" t="str">
        <f t="shared" si="386"/>
        <v/>
      </c>
      <c r="AP313" s="106" t="str">
        <f t="shared" si="387"/>
        <v/>
      </c>
      <c r="AQ313" s="106" t="str">
        <f t="shared" si="388"/>
        <v/>
      </c>
      <c r="AR313" s="106" t="str">
        <f t="shared" si="389"/>
        <v/>
      </c>
      <c r="AS313" s="106" t="str">
        <f t="shared" si="390"/>
        <v/>
      </c>
      <c r="AT313" s="106" t="str">
        <f t="shared" si="391"/>
        <v/>
      </c>
      <c r="AU313" s="106" t="str">
        <f t="shared" si="392"/>
        <v/>
      </c>
      <c r="AV313" s="106" t="str">
        <f t="shared" si="393"/>
        <v/>
      </c>
      <c r="AW313" s="106" t="str">
        <f t="shared" si="394"/>
        <v/>
      </c>
      <c r="AX313" s="106" t="str">
        <f t="shared" si="395"/>
        <v/>
      </c>
      <c r="AY313" s="106" t="str">
        <f t="shared" si="396"/>
        <v/>
      </c>
      <c r="AZ313" s="106" t="str">
        <f t="shared" si="397"/>
        <v/>
      </c>
      <c r="BA313" s="106" t="str">
        <f t="shared" si="398"/>
        <v/>
      </c>
      <c r="BB313" s="106" t="str">
        <f t="shared" si="399"/>
        <v/>
      </c>
      <c r="BC313" s="106" t="str">
        <f t="shared" si="400"/>
        <v/>
      </c>
      <c r="BD313" s="180" t="str">
        <f>IF(OR(P313="",BA313=""),"",IF(BB313="",MAX($BA$4:$BA$503)-BA313+1-COUNTIF($BA$4:BA313,BA313)/1000,INDEX($BD$4:$BD$503,BC313,1)-COUNTIF($BA$4:BA313,BA313)/1000000))</f>
        <v/>
      </c>
      <c r="BE313" s="181" t="str">
        <f t="shared" si="401"/>
        <v/>
      </c>
      <c r="BF313" s="181" t="str">
        <f>IFERROR(IF(BB313="",BD313-BE313*100,INDEX($BF$4:$BF$503,BC313,1)-COUNTIF($BA$4:BA313,BA313)/1000000),"")</f>
        <v/>
      </c>
      <c r="BG313" s="179" t="str">
        <f t="shared" si="402"/>
        <v/>
      </c>
      <c r="BI313" s="120" t="str">
        <f t="shared" si="408"/>
        <v/>
      </c>
      <c r="BJ313" s="121" t="str">
        <f t="shared" si="409"/>
        <v/>
      </c>
      <c r="BK313" s="122" t="str">
        <f t="shared" si="410"/>
        <v/>
      </c>
      <c r="BL313" s="122" t="str">
        <f t="shared" si="411"/>
        <v/>
      </c>
      <c r="BM313" s="122" t="str">
        <f t="shared" si="412"/>
        <v/>
      </c>
      <c r="BN313" s="122" t="str">
        <f t="shared" si="413"/>
        <v/>
      </c>
      <c r="BO313" s="122" t="str">
        <f t="shared" si="414"/>
        <v/>
      </c>
      <c r="BP313" s="123" t="str">
        <f t="shared" si="415"/>
        <v/>
      </c>
      <c r="BQ313" s="122" t="str">
        <f t="shared" si="416"/>
        <v/>
      </c>
      <c r="BR313" s="123" t="str">
        <f t="shared" si="417"/>
        <v/>
      </c>
      <c r="BS313" s="123" t="str">
        <f t="shared" si="418"/>
        <v/>
      </c>
      <c r="BU313" s="198" t="str">
        <f t="shared" si="403"/>
        <v>xxx</v>
      </c>
      <c r="BV313" s="193"/>
      <c r="BW313" s="193"/>
      <c r="BX313" s="193"/>
      <c r="BY313" s="193"/>
      <c r="BZ313" s="193"/>
      <c r="CA313" s="193"/>
      <c r="CB313" s="193"/>
      <c r="CC313" s="194"/>
      <c r="CD313" s="194"/>
      <c r="CE313" s="193"/>
      <c r="CF313" s="201">
        <f>IFERROR(IF(ISNUMBER(BV313), IF(ISNUMBER(MATCH(BV313,$BV$4:BV312,0)),INDEX($CF$4:CF312, MATCH(BV313,$BV$4:BV312,0),1),IF(AND(BR313="",INDEX($BR$4:$BR$503,BV313,1)=""),
IF(INDEX($BL$4:$BL$503,BV313,1)="",0,IFERROR(IF(INDEX($BR$4:$BR$503,BW313,1)="es",COUNTIF($BV$4:$BV$503,BW313),0),0)+IF(ISNUMBER(BV313),SUMIFS($CH$4:$CH$503,$BV$4:$BV$503,"&lt;&gt;"&amp;BV313,$BW$4:$BW$503,BV313),0)),0)),0),0)</f>
        <v>0</v>
      </c>
      <c r="CG313" s="193"/>
      <c r="CH313" s="193"/>
      <c r="CI313" s="193"/>
      <c r="CJ313" s="193"/>
      <c r="CK313" s="201">
        <f t="shared" si="362"/>
        <v>1</v>
      </c>
      <c r="CL313" s="193"/>
      <c r="CM313" s="193"/>
      <c r="CN313" s="193"/>
      <c r="CO313" s="193"/>
      <c r="CP313" s="193"/>
      <c r="CQ313" s="193"/>
      <c r="CR313" s="193"/>
      <c r="CT313" s="193"/>
      <c r="CU313" s="193"/>
      <c r="CV313" s="193"/>
      <c r="CW313" s="208"/>
      <c r="CX313" s="208"/>
      <c r="CY313" s="208"/>
      <c r="CZ313" s="208"/>
      <c r="DA313" s="193"/>
      <c r="DC313" s="133" t="str">
        <f>IF(MAX($DC$3:DC312)&lt;$I$2,MAX($DC$3:DC312)+1,"")</f>
        <v/>
      </c>
      <c r="DD313" s="131" t="str">
        <f t="shared" si="404"/>
        <v/>
      </c>
      <c r="DE313" s="131" t="str">
        <f t="shared" si="405"/>
        <v/>
      </c>
      <c r="DF313" s="134" t="str">
        <f t="shared" si="406"/>
        <v/>
      </c>
      <c r="DG313" s="132" t="str">
        <f t="shared" si="407"/>
        <v/>
      </c>
      <c r="DL313" s="107" t="str">
        <f>IF(DM313&lt;&gt;"",MAX($DL$3:DL312)+1,"")</f>
        <v/>
      </c>
      <c r="DM313" s="107" t="str">
        <f>IF(OR(INDEX(Photos!$B$3:$B$502,ROW(DM313)-ROW($DM$3),1)="", ISNUMBER(MATCH(INDEX(Photos!$B$3:$B$502,ROW(DM313)-ROW($DM$3),1),$BJ$4:$BJ$503,0))),"",INDEX(Photos!$B$3:$B$502,ROW(DM313)-ROW($DM$3),1) )</f>
        <v/>
      </c>
      <c r="DN313" s="107" t="str">
        <f t="shared" si="360"/>
        <v/>
      </c>
      <c r="DS313" s="112"/>
      <c r="DT313" s="112"/>
      <c r="DU313" s="111"/>
      <c r="DV313" s="111"/>
      <c r="DW313" s="145"/>
      <c r="DX313" s="111"/>
      <c r="DY313" s="111"/>
      <c r="DZ313" s="111"/>
      <c r="EA313" s="111"/>
      <c r="EB313" s="111"/>
    </row>
    <row r="314" spans="2:132" x14ac:dyDescent="0.25">
      <c r="B314" s="117" t="str">
        <f>IF(P314&lt;&gt;"",MAX(B$3:$B313)+1,"")</f>
        <v/>
      </c>
      <c r="C314" s="141" t="str">
        <f>IF(D314&lt;&gt;"",MAX(C$3:$C313)+1,"")</f>
        <v/>
      </c>
      <c r="D314" s="115" t="str">
        <f>IF(LEN(Q314)&gt;1,IF(ISNUMBER(MATCH(Q314&amp;" ─ "&amp;P314, $D$2:D313,0)),"",P314&amp;" ─ "&amp;Q314),"")</f>
        <v/>
      </c>
      <c r="E314" s="117" t="str">
        <f>IF(F314&lt;&gt;"",MAX($E$3:E313)+1,"")</f>
        <v/>
      </c>
      <c r="F314" s="116" t="str">
        <f>IF(LEN(T314)&gt;1,IF(ISNUMBER(MATCH(T314&amp;" ─ "&amp;P314, $F$2:F313,0)),"",P314&amp;" ─ "&amp;T314),"")</f>
        <v/>
      </c>
      <c r="G314" s="93">
        <v>311</v>
      </c>
      <c r="H314" s="118" t="str">
        <f t="shared" si="419"/>
        <v/>
      </c>
      <c r="I314" s="119" t="str">
        <f>IF(ISNUMBER(SEARCH("─",H314,1)),MAX($I$3:I313)+1,"")</f>
        <v/>
      </c>
      <c r="M314" s="192" t="str">
        <f t="shared" si="363"/>
        <v/>
      </c>
      <c r="N314" s="142" t="str">
        <f t="shared" si="364"/>
        <v/>
      </c>
      <c r="O314" s="102" t="str">
        <f>IF(P314="","",MAX($O$3:O313)+1)</f>
        <v/>
      </c>
      <c r="P314" s="103" t="str">
        <f>IF(LEN(INDEX(Dashboard!B$6:B$505,ROW(P314)-ROW(P$3),1))&lt;=1,"",TRIM(INDEX(Dashboard!B$6:B$505,ROW(P314)-ROW(P$3),1)))</f>
        <v/>
      </c>
      <c r="Q314" s="104" t="str">
        <f t="shared" si="365"/>
        <v/>
      </c>
      <c r="R314" s="104" t="str">
        <f>IF(LEN(INDEX(Dashboard!D$6:D$505,ROW(R314)-ROW(R$3),1))&lt;=1,"",INDEX(Dashboard!D$6:D$505,ROW(R314)-ROW(R$3),1))</f>
        <v/>
      </c>
      <c r="S314" s="104" t="str">
        <f>IF(LEN(INDEX(Dashboard!E$6:E$505,ROW(S314)-ROW(S$3),1))&lt;=1,"",INDEX(Dashboard!E$6:E$505,ROW(S314)-ROW(S$3),1))</f>
        <v/>
      </c>
      <c r="T314" s="104" t="str">
        <f t="shared" si="366"/>
        <v/>
      </c>
      <c r="U314" s="104" t="str">
        <f t="shared" si="367"/>
        <v/>
      </c>
      <c r="V314" s="104" t="str">
        <f t="shared" si="368"/>
        <v/>
      </c>
      <c r="W314" s="106" t="str">
        <f t="shared" si="361"/>
        <v/>
      </c>
      <c r="X314" s="106" t="str">
        <f t="shared" si="369"/>
        <v/>
      </c>
      <c r="Y314" s="106" t="str">
        <f t="shared" si="370"/>
        <v/>
      </c>
      <c r="Z314" s="106" t="str">
        <f t="shared" si="371"/>
        <v/>
      </c>
      <c r="AA314" s="106" t="str">
        <f t="shared" si="372"/>
        <v/>
      </c>
      <c r="AB314" s="106" t="str">
        <f t="shared" si="373"/>
        <v/>
      </c>
      <c r="AC314" s="106" t="str">
        <f t="shared" si="374"/>
        <v/>
      </c>
      <c r="AD314" s="106" t="str">
        <f t="shared" si="375"/>
        <v/>
      </c>
      <c r="AE314" s="106" t="str">
        <f t="shared" si="376"/>
        <v/>
      </c>
      <c r="AF314" s="106" t="str">
        <f t="shared" si="377"/>
        <v/>
      </c>
      <c r="AG314" s="106" t="str">
        <f t="shared" si="378"/>
        <v/>
      </c>
      <c r="AH314" s="106" t="str">
        <f t="shared" si="379"/>
        <v/>
      </c>
      <c r="AI314" s="106" t="str">
        <f t="shared" si="380"/>
        <v/>
      </c>
      <c r="AJ314" s="106" t="str">
        <f t="shared" si="381"/>
        <v/>
      </c>
      <c r="AK314" s="106" t="str">
        <f t="shared" si="382"/>
        <v/>
      </c>
      <c r="AL314" s="106" t="str">
        <f t="shared" si="383"/>
        <v/>
      </c>
      <c r="AM314" s="106" t="str">
        <f t="shared" si="384"/>
        <v/>
      </c>
      <c r="AN314" s="106" t="str">
        <f t="shared" si="385"/>
        <v/>
      </c>
      <c r="AO314" s="106" t="str">
        <f t="shared" si="386"/>
        <v/>
      </c>
      <c r="AP314" s="106" t="str">
        <f t="shared" si="387"/>
        <v/>
      </c>
      <c r="AQ314" s="106" t="str">
        <f t="shared" si="388"/>
        <v/>
      </c>
      <c r="AR314" s="106" t="str">
        <f t="shared" si="389"/>
        <v/>
      </c>
      <c r="AS314" s="106" t="str">
        <f t="shared" si="390"/>
        <v/>
      </c>
      <c r="AT314" s="106" t="str">
        <f t="shared" si="391"/>
        <v/>
      </c>
      <c r="AU314" s="106" t="str">
        <f t="shared" si="392"/>
        <v/>
      </c>
      <c r="AV314" s="106" t="str">
        <f t="shared" si="393"/>
        <v/>
      </c>
      <c r="AW314" s="106" t="str">
        <f t="shared" si="394"/>
        <v/>
      </c>
      <c r="AX314" s="106" t="str">
        <f t="shared" si="395"/>
        <v/>
      </c>
      <c r="AY314" s="106" t="str">
        <f t="shared" si="396"/>
        <v/>
      </c>
      <c r="AZ314" s="106" t="str">
        <f t="shared" si="397"/>
        <v/>
      </c>
      <c r="BA314" s="106" t="str">
        <f t="shared" si="398"/>
        <v/>
      </c>
      <c r="BB314" s="106" t="str">
        <f t="shared" si="399"/>
        <v/>
      </c>
      <c r="BC314" s="106" t="str">
        <f t="shared" si="400"/>
        <v/>
      </c>
      <c r="BD314" s="180" t="str">
        <f>IF(OR(P314="",BA314=""),"",IF(BB314="",MAX($BA$4:$BA$503)-BA314+1-COUNTIF($BA$4:BA314,BA314)/1000,INDEX($BD$4:$BD$503,BC314,1)-COUNTIF($BA$4:BA314,BA314)/1000000))</f>
        <v/>
      </c>
      <c r="BE314" s="181" t="str">
        <f t="shared" si="401"/>
        <v/>
      </c>
      <c r="BF314" s="181" t="str">
        <f>IFERROR(IF(BB314="",BD314-BE314*100,INDEX($BF$4:$BF$503,BC314,1)-COUNTIF($BA$4:BA314,BA314)/1000000),"")</f>
        <v/>
      </c>
      <c r="BG314" s="179" t="str">
        <f t="shared" si="402"/>
        <v/>
      </c>
      <c r="BI314" s="120" t="str">
        <f t="shared" si="408"/>
        <v/>
      </c>
      <c r="BJ314" s="121" t="str">
        <f t="shared" si="409"/>
        <v/>
      </c>
      <c r="BK314" s="122" t="str">
        <f t="shared" si="410"/>
        <v/>
      </c>
      <c r="BL314" s="122" t="str">
        <f t="shared" si="411"/>
        <v/>
      </c>
      <c r="BM314" s="122" t="str">
        <f t="shared" si="412"/>
        <v/>
      </c>
      <c r="BN314" s="122" t="str">
        <f t="shared" si="413"/>
        <v/>
      </c>
      <c r="BO314" s="122" t="str">
        <f t="shared" si="414"/>
        <v/>
      </c>
      <c r="BP314" s="123" t="str">
        <f t="shared" si="415"/>
        <v/>
      </c>
      <c r="BQ314" s="122" t="str">
        <f t="shared" si="416"/>
        <v/>
      </c>
      <c r="BR314" s="123" t="str">
        <f t="shared" si="417"/>
        <v/>
      </c>
      <c r="BS314" s="123" t="str">
        <f t="shared" si="418"/>
        <v/>
      </c>
      <c r="BU314" s="198" t="str">
        <f t="shared" si="403"/>
        <v>xxx</v>
      </c>
      <c r="BV314" s="193"/>
      <c r="BW314" s="193"/>
      <c r="BX314" s="193"/>
      <c r="BY314" s="193"/>
      <c r="BZ314" s="193"/>
      <c r="CA314" s="193"/>
      <c r="CB314" s="193"/>
      <c r="CC314" s="194"/>
      <c r="CD314" s="194"/>
      <c r="CE314" s="193"/>
      <c r="CF314" s="201">
        <f>IFERROR(IF(ISNUMBER(BV314), IF(ISNUMBER(MATCH(BV314,$BV$4:BV313,0)),INDEX($CF$4:CF313, MATCH(BV314,$BV$4:BV313,0),1),IF(AND(BR314="",INDEX($BR$4:$BR$503,BV314,1)=""),
IF(INDEX($BL$4:$BL$503,BV314,1)="",0,IFERROR(IF(INDEX($BR$4:$BR$503,BW314,1)="es",COUNTIF($BV$4:$BV$503,BW314),0),0)+IF(ISNUMBER(BV314),SUMIFS($CH$4:$CH$503,$BV$4:$BV$503,"&lt;&gt;"&amp;BV314,$BW$4:$BW$503,BV314),0)),0)),0),0)</f>
        <v>0</v>
      </c>
      <c r="CG314" s="193"/>
      <c r="CH314" s="193"/>
      <c r="CI314" s="193"/>
      <c r="CJ314" s="193"/>
      <c r="CK314" s="201">
        <f t="shared" si="362"/>
        <v>1</v>
      </c>
      <c r="CL314" s="193"/>
      <c r="CM314" s="193"/>
      <c r="CN314" s="193"/>
      <c r="CO314" s="193"/>
      <c r="CP314" s="193"/>
      <c r="CQ314" s="193"/>
      <c r="CR314" s="193"/>
      <c r="CT314" s="193"/>
      <c r="CU314" s="193"/>
      <c r="CV314" s="193"/>
      <c r="CW314" s="208"/>
      <c r="CX314" s="208"/>
      <c r="CY314" s="208"/>
      <c r="CZ314" s="208"/>
      <c r="DA314" s="193"/>
      <c r="DC314" s="133" t="str">
        <f>IF(MAX($DC$3:DC313)&lt;$I$2,MAX($DC$3:DC313)+1,"")</f>
        <v/>
      </c>
      <c r="DD314" s="131" t="str">
        <f t="shared" si="404"/>
        <v/>
      </c>
      <c r="DE314" s="131" t="str">
        <f t="shared" si="405"/>
        <v/>
      </c>
      <c r="DF314" s="134" t="str">
        <f t="shared" si="406"/>
        <v/>
      </c>
      <c r="DG314" s="132" t="str">
        <f t="shared" si="407"/>
        <v/>
      </c>
      <c r="DL314" s="107" t="str">
        <f>IF(DM314&lt;&gt;"",MAX($DL$3:DL313)+1,"")</f>
        <v/>
      </c>
      <c r="DM314" s="107" t="str">
        <f>IF(OR(INDEX(Photos!$B$3:$B$502,ROW(DM314)-ROW($DM$3),1)="", ISNUMBER(MATCH(INDEX(Photos!$B$3:$B$502,ROW(DM314)-ROW($DM$3),1),$BJ$4:$BJ$503,0))),"",INDEX(Photos!$B$3:$B$502,ROW(DM314)-ROW($DM$3),1) )</f>
        <v/>
      </c>
      <c r="DN314" s="107" t="str">
        <f t="shared" si="360"/>
        <v/>
      </c>
      <c r="DS314" s="112"/>
      <c r="DT314" s="112"/>
      <c r="DU314" s="111"/>
      <c r="DV314" s="111"/>
      <c r="DW314" s="145"/>
      <c r="DX314" s="111"/>
      <c r="DY314" s="111"/>
      <c r="DZ314" s="111"/>
      <c r="EA314" s="111"/>
      <c r="EB314" s="111"/>
    </row>
    <row r="315" spans="2:132" x14ac:dyDescent="0.25">
      <c r="B315" s="117" t="str">
        <f>IF(P315&lt;&gt;"",MAX(B$3:$B314)+1,"")</f>
        <v/>
      </c>
      <c r="C315" s="141" t="str">
        <f>IF(D315&lt;&gt;"",MAX(C$3:$C314)+1,"")</f>
        <v/>
      </c>
      <c r="D315" s="115" t="str">
        <f>IF(LEN(Q315)&gt;1,IF(ISNUMBER(MATCH(Q315&amp;" ─ "&amp;P315, $D$2:D314,0)),"",P315&amp;" ─ "&amp;Q315),"")</f>
        <v/>
      </c>
      <c r="E315" s="117" t="str">
        <f>IF(F315&lt;&gt;"",MAX($E$3:E314)+1,"")</f>
        <v/>
      </c>
      <c r="F315" s="116" t="str">
        <f>IF(LEN(T315)&gt;1,IF(ISNUMBER(MATCH(T315&amp;" ─ "&amp;P315, $F$2:F314,0)),"",P315&amp;" ─ "&amp;T315),"")</f>
        <v/>
      </c>
      <c r="G315" s="93">
        <v>312</v>
      </c>
      <c r="H315" s="118" t="str">
        <f t="shared" si="419"/>
        <v/>
      </c>
      <c r="I315" s="119" t="str">
        <f>IF(ISNUMBER(SEARCH("─",H315,1)),MAX($I$3:I314)+1,"")</f>
        <v/>
      </c>
      <c r="M315" s="192" t="str">
        <f t="shared" si="363"/>
        <v/>
      </c>
      <c r="N315" s="142" t="str">
        <f t="shared" si="364"/>
        <v/>
      </c>
      <c r="O315" s="102" t="str">
        <f>IF(P315="","",MAX($O$3:O314)+1)</f>
        <v/>
      </c>
      <c r="P315" s="103" t="str">
        <f>IF(LEN(INDEX(Dashboard!B$6:B$505,ROW(P315)-ROW(P$3),1))&lt;=1,"",TRIM(INDEX(Dashboard!B$6:B$505,ROW(P315)-ROW(P$3),1)))</f>
        <v/>
      </c>
      <c r="Q315" s="104" t="str">
        <f t="shared" si="365"/>
        <v/>
      </c>
      <c r="R315" s="104" t="str">
        <f>IF(LEN(INDEX(Dashboard!D$6:D$505,ROW(R315)-ROW(R$3),1))&lt;=1,"",INDEX(Dashboard!D$6:D$505,ROW(R315)-ROW(R$3),1))</f>
        <v/>
      </c>
      <c r="S315" s="104" t="str">
        <f>IF(LEN(INDEX(Dashboard!E$6:E$505,ROW(S315)-ROW(S$3),1))&lt;=1,"",INDEX(Dashboard!E$6:E$505,ROW(S315)-ROW(S$3),1))</f>
        <v/>
      </c>
      <c r="T315" s="104" t="str">
        <f t="shared" si="366"/>
        <v/>
      </c>
      <c r="U315" s="104" t="str">
        <f t="shared" si="367"/>
        <v/>
      </c>
      <c r="V315" s="104" t="str">
        <f t="shared" si="368"/>
        <v/>
      </c>
      <c r="W315" s="106" t="str">
        <f t="shared" si="361"/>
        <v/>
      </c>
      <c r="X315" s="106" t="str">
        <f t="shared" si="369"/>
        <v/>
      </c>
      <c r="Y315" s="106" t="str">
        <f t="shared" si="370"/>
        <v/>
      </c>
      <c r="Z315" s="106" t="str">
        <f t="shared" si="371"/>
        <v/>
      </c>
      <c r="AA315" s="106" t="str">
        <f t="shared" si="372"/>
        <v/>
      </c>
      <c r="AB315" s="106" t="str">
        <f t="shared" si="373"/>
        <v/>
      </c>
      <c r="AC315" s="106" t="str">
        <f t="shared" si="374"/>
        <v/>
      </c>
      <c r="AD315" s="106" t="str">
        <f t="shared" si="375"/>
        <v/>
      </c>
      <c r="AE315" s="106" t="str">
        <f t="shared" si="376"/>
        <v/>
      </c>
      <c r="AF315" s="106" t="str">
        <f t="shared" si="377"/>
        <v/>
      </c>
      <c r="AG315" s="106" t="str">
        <f t="shared" si="378"/>
        <v/>
      </c>
      <c r="AH315" s="106" t="str">
        <f t="shared" si="379"/>
        <v/>
      </c>
      <c r="AI315" s="106" t="str">
        <f t="shared" si="380"/>
        <v/>
      </c>
      <c r="AJ315" s="106" t="str">
        <f t="shared" si="381"/>
        <v/>
      </c>
      <c r="AK315" s="106" t="str">
        <f t="shared" si="382"/>
        <v/>
      </c>
      <c r="AL315" s="106" t="str">
        <f t="shared" si="383"/>
        <v/>
      </c>
      <c r="AM315" s="106" t="str">
        <f t="shared" si="384"/>
        <v/>
      </c>
      <c r="AN315" s="106" t="str">
        <f t="shared" si="385"/>
        <v/>
      </c>
      <c r="AO315" s="106" t="str">
        <f t="shared" si="386"/>
        <v/>
      </c>
      <c r="AP315" s="106" t="str">
        <f t="shared" si="387"/>
        <v/>
      </c>
      <c r="AQ315" s="106" t="str">
        <f t="shared" si="388"/>
        <v/>
      </c>
      <c r="AR315" s="106" t="str">
        <f t="shared" si="389"/>
        <v/>
      </c>
      <c r="AS315" s="106" t="str">
        <f t="shared" si="390"/>
        <v/>
      </c>
      <c r="AT315" s="106" t="str">
        <f t="shared" si="391"/>
        <v/>
      </c>
      <c r="AU315" s="106" t="str">
        <f t="shared" si="392"/>
        <v/>
      </c>
      <c r="AV315" s="106" t="str">
        <f t="shared" si="393"/>
        <v/>
      </c>
      <c r="AW315" s="106" t="str">
        <f t="shared" si="394"/>
        <v/>
      </c>
      <c r="AX315" s="106" t="str">
        <f t="shared" si="395"/>
        <v/>
      </c>
      <c r="AY315" s="106" t="str">
        <f t="shared" si="396"/>
        <v/>
      </c>
      <c r="AZ315" s="106" t="str">
        <f t="shared" si="397"/>
        <v/>
      </c>
      <c r="BA315" s="106" t="str">
        <f t="shared" si="398"/>
        <v/>
      </c>
      <c r="BB315" s="106" t="str">
        <f t="shared" si="399"/>
        <v/>
      </c>
      <c r="BC315" s="106" t="str">
        <f t="shared" si="400"/>
        <v/>
      </c>
      <c r="BD315" s="180" t="str">
        <f>IF(OR(P315="",BA315=""),"",IF(BB315="",MAX($BA$4:$BA$503)-BA315+1-COUNTIF($BA$4:BA315,BA315)/1000,INDEX($BD$4:$BD$503,BC315,1)-COUNTIF($BA$4:BA315,BA315)/1000000))</f>
        <v/>
      </c>
      <c r="BE315" s="181" t="str">
        <f t="shared" si="401"/>
        <v/>
      </c>
      <c r="BF315" s="181" t="str">
        <f>IFERROR(IF(BB315="",BD315-BE315*100,INDEX($BF$4:$BF$503,BC315,1)-COUNTIF($BA$4:BA315,BA315)/1000000),"")</f>
        <v/>
      </c>
      <c r="BG315" s="179" t="str">
        <f t="shared" si="402"/>
        <v/>
      </c>
      <c r="BI315" s="120" t="str">
        <f t="shared" si="408"/>
        <v/>
      </c>
      <c r="BJ315" s="121" t="str">
        <f t="shared" si="409"/>
        <v/>
      </c>
      <c r="BK315" s="122" t="str">
        <f t="shared" si="410"/>
        <v/>
      </c>
      <c r="BL315" s="122" t="str">
        <f t="shared" si="411"/>
        <v/>
      </c>
      <c r="BM315" s="122" t="str">
        <f t="shared" si="412"/>
        <v/>
      </c>
      <c r="BN315" s="122" t="str">
        <f t="shared" si="413"/>
        <v/>
      </c>
      <c r="BO315" s="122" t="str">
        <f t="shared" si="414"/>
        <v/>
      </c>
      <c r="BP315" s="123" t="str">
        <f t="shared" si="415"/>
        <v/>
      </c>
      <c r="BQ315" s="122" t="str">
        <f t="shared" si="416"/>
        <v/>
      </c>
      <c r="BR315" s="123" t="str">
        <f t="shared" si="417"/>
        <v/>
      </c>
      <c r="BS315" s="123" t="str">
        <f t="shared" si="418"/>
        <v/>
      </c>
      <c r="BU315" s="198" t="str">
        <f t="shared" si="403"/>
        <v>xxx</v>
      </c>
      <c r="BV315" s="193"/>
      <c r="BW315" s="193"/>
      <c r="BX315" s="193"/>
      <c r="BY315" s="193"/>
      <c r="BZ315" s="193"/>
      <c r="CA315" s="193"/>
      <c r="CB315" s="193"/>
      <c r="CC315" s="194"/>
      <c r="CD315" s="194"/>
      <c r="CE315" s="193"/>
      <c r="CF315" s="201">
        <f>IFERROR(IF(ISNUMBER(BV315), IF(ISNUMBER(MATCH(BV315,$BV$4:BV314,0)),INDEX($CF$4:CF314, MATCH(BV315,$BV$4:BV314,0),1),IF(AND(BR315="",INDEX($BR$4:$BR$503,BV315,1)=""),
IF(INDEX($BL$4:$BL$503,BV315,1)="",0,IFERROR(IF(INDEX($BR$4:$BR$503,BW315,1)="es",COUNTIF($BV$4:$BV$503,BW315),0),0)+IF(ISNUMBER(BV315),SUMIFS($CH$4:$CH$503,$BV$4:$BV$503,"&lt;&gt;"&amp;BV315,$BW$4:$BW$503,BV315),0)),0)),0),0)</f>
        <v>0</v>
      </c>
      <c r="CG315" s="193"/>
      <c r="CH315" s="193"/>
      <c r="CI315" s="193"/>
      <c r="CJ315" s="193"/>
      <c r="CK315" s="201">
        <f t="shared" si="362"/>
        <v>1</v>
      </c>
      <c r="CL315" s="193"/>
      <c r="CM315" s="193"/>
      <c r="CN315" s="193"/>
      <c r="CO315" s="193"/>
      <c r="CP315" s="193"/>
      <c r="CQ315" s="193"/>
      <c r="CR315" s="193"/>
      <c r="CT315" s="193"/>
      <c r="CU315" s="193"/>
      <c r="CV315" s="193"/>
      <c r="CW315" s="208"/>
      <c r="CX315" s="208"/>
      <c r="CY315" s="208"/>
      <c r="CZ315" s="208"/>
      <c r="DA315" s="193"/>
      <c r="DC315" s="133" t="str">
        <f>IF(MAX($DC$3:DC314)&lt;$I$2,MAX($DC$3:DC314)+1,"")</f>
        <v/>
      </c>
      <c r="DD315" s="131" t="str">
        <f t="shared" si="404"/>
        <v/>
      </c>
      <c r="DE315" s="131" t="str">
        <f t="shared" si="405"/>
        <v/>
      </c>
      <c r="DF315" s="134" t="str">
        <f t="shared" si="406"/>
        <v/>
      </c>
      <c r="DG315" s="132" t="str">
        <f t="shared" si="407"/>
        <v/>
      </c>
      <c r="DL315" s="107" t="str">
        <f>IF(DM315&lt;&gt;"",MAX($DL$3:DL314)+1,"")</f>
        <v/>
      </c>
      <c r="DM315" s="107" t="str">
        <f>IF(OR(INDEX(Photos!$B$3:$B$502,ROW(DM315)-ROW($DM$3),1)="", ISNUMBER(MATCH(INDEX(Photos!$B$3:$B$502,ROW(DM315)-ROW($DM$3),1),$BJ$4:$BJ$503,0))),"",INDEX(Photos!$B$3:$B$502,ROW(DM315)-ROW($DM$3),1) )</f>
        <v/>
      </c>
      <c r="DN315" s="107" t="str">
        <f t="shared" si="360"/>
        <v/>
      </c>
      <c r="DS315" s="112"/>
      <c r="DT315" s="112"/>
      <c r="DU315" s="111"/>
      <c r="DV315" s="111"/>
      <c r="DW315" s="145"/>
      <c r="DX315" s="111"/>
      <c r="DY315" s="111"/>
      <c r="DZ315" s="111"/>
      <c r="EA315" s="111"/>
      <c r="EB315" s="111"/>
    </row>
    <row r="316" spans="2:132" x14ac:dyDescent="0.25">
      <c r="B316" s="117" t="str">
        <f>IF(P316&lt;&gt;"",MAX(B$3:$B315)+1,"")</f>
        <v/>
      </c>
      <c r="C316" s="141" t="str">
        <f>IF(D316&lt;&gt;"",MAX(C$3:$C315)+1,"")</f>
        <v/>
      </c>
      <c r="D316" s="115" t="str">
        <f>IF(LEN(Q316)&gt;1,IF(ISNUMBER(MATCH(Q316&amp;" ─ "&amp;P316, $D$2:D315,0)),"",P316&amp;" ─ "&amp;Q316),"")</f>
        <v/>
      </c>
      <c r="E316" s="117" t="str">
        <f>IF(F316&lt;&gt;"",MAX($E$3:E315)+1,"")</f>
        <v/>
      </c>
      <c r="F316" s="116" t="str">
        <f>IF(LEN(T316)&gt;1,IF(ISNUMBER(MATCH(T316&amp;" ─ "&amp;P316, $F$2:F315,0)),"",P316&amp;" ─ "&amp;T316),"")</f>
        <v/>
      </c>
      <c r="G316" s="93">
        <v>313</v>
      </c>
      <c r="H316" s="118" t="str">
        <f t="shared" si="419"/>
        <v/>
      </c>
      <c r="I316" s="119" t="str">
        <f>IF(ISNUMBER(SEARCH("─",H316,1)),MAX($I$3:I315)+1,"")</f>
        <v/>
      </c>
      <c r="M316" s="192" t="str">
        <f t="shared" si="363"/>
        <v/>
      </c>
      <c r="N316" s="142" t="str">
        <f t="shared" si="364"/>
        <v/>
      </c>
      <c r="O316" s="102" t="str">
        <f>IF(P316="","",MAX($O$3:O315)+1)</f>
        <v/>
      </c>
      <c r="P316" s="103" t="str">
        <f>IF(LEN(INDEX(Dashboard!B$6:B$505,ROW(P316)-ROW(P$3),1))&lt;=1,"",TRIM(INDEX(Dashboard!B$6:B$505,ROW(P316)-ROW(P$3),1)))</f>
        <v/>
      </c>
      <c r="Q316" s="104" t="str">
        <f t="shared" si="365"/>
        <v/>
      </c>
      <c r="R316" s="104" t="str">
        <f>IF(LEN(INDEX(Dashboard!D$6:D$505,ROW(R316)-ROW(R$3),1))&lt;=1,"",INDEX(Dashboard!D$6:D$505,ROW(R316)-ROW(R$3),1))</f>
        <v/>
      </c>
      <c r="S316" s="104" t="str">
        <f>IF(LEN(INDEX(Dashboard!E$6:E$505,ROW(S316)-ROW(S$3),1))&lt;=1,"",INDEX(Dashboard!E$6:E$505,ROW(S316)-ROW(S$3),1))</f>
        <v/>
      </c>
      <c r="T316" s="104" t="str">
        <f t="shared" si="366"/>
        <v/>
      </c>
      <c r="U316" s="104" t="str">
        <f t="shared" si="367"/>
        <v/>
      </c>
      <c r="V316" s="104" t="str">
        <f t="shared" si="368"/>
        <v/>
      </c>
      <c r="W316" s="106" t="str">
        <f t="shared" si="361"/>
        <v/>
      </c>
      <c r="X316" s="106" t="str">
        <f t="shared" si="369"/>
        <v/>
      </c>
      <c r="Y316" s="106" t="str">
        <f t="shared" si="370"/>
        <v/>
      </c>
      <c r="Z316" s="106" t="str">
        <f t="shared" si="371"/>
        <v/>
      </c>
      <c r="AA316" s="106" t="str">
        <f t="shared" si="372"/>
        <v/>
      </c>
      <c r="AB316" s="106" t="str">
        <f t="shared" si="373"/>
        <v/>
      </c>
      <c r="AC316" s="106" t="str">
        <f t="shared" si="374"/>
        <v/>
      </c>
      <c r="AD316" s="106" t="str">
        <f t="shared" si="375"/>
        <v/>
      </c>
      <c r="AE316" s="106" t="str">
        <f t="shared" si="376"/>
        <v/>
      </c>
      <c r="AF316" s="106" t="str">
        <f t="shared" si="377"/>
        <v/>
      </c>
      <c r="AG316" s="106" t="str">
        <f t="shared" si="378"/>
        <v/>
      </c>
      <c r="AH316" s="106" t="str">
        <f t="shared" si="379"/>
        <v/>
      </c>
      <c r="AI316" s="106" t="str">
        <f t="shared" si="380"/>
        <v/>
      </c>
      <c r="AJ316" s="106" t="str">
        <f t="shared" si="381"/>
        <v/>
      </c>
      <c r="AK316" s="106" t="str">
        <f t="shared" si="382"/>
        <v/>
      </c>
      <c r="AL316" s="106" t="str">
        <f t="shared" si="383"/>
        <v/>
      </c>
      <c r="AM316" s="106" t="str">
        <f t="shared" si="384"/>
        <v/>
      </c>
      <c r="AN316" s="106" t="str">
        <f t="shared" si="385"/>
        <v/>
      </c>
      <c r="AO316" s="106" t="str">
        <f t="shared" si="386"/>
        <v/>
      </c>
      <c r="AP316" s="106" t="str">
        <f t="shared" si="387"/>
        <v/>
      </c>
      <c r="AQ316" s="106" t="str">
        <f t="shared" si="388"/>
        <v/>
      </c>
      <c r="AR316" s="106" t="str">
        <f t="shared" si="389"/>
        <v/>
      </c>
      <c r="AS316" s="106" t="str">
        <f t="shared" si="390"/>
        <v/>
      </c>
      <c r="AT316" s="106" t="str">
        <f t="shared" si="391"/>
        <v/>
      </c>
      <c r="AU316" s="106" t="str">
        <f t="shared" si="392"/>
        <v/>
      </c>
      <c r="AV316" s="106" t="str">
        <f t="shared" si="393"/>
        <v/>
      </c>
      <c r="AW316" s="106" t="str">
        <f t="shared" si="394"/>
        <v/>
      </c>
      <c r="AX316" s="106" t="str">
        <f t="shared" si="395"/>
        <v/>
      </c>
      <c r="AY316" s="106" t="str">
        <f t="shared" si="396"/>
        <v/>
      </c>
      <c r="AZ316" s="106" t="str">
        <f t="shared" si="397"/>
        <v/>
      </c>
      <c r="BA316" s="106" t="str">
        <f t="shared" si="398"/>
        <v/>
      </c>
      <c r="BB316" s="106" t="str">
        <f t="shared" si="399"/>
        <v/>
      </c>
      <c r="BC316" s="106" t="str">
        <f t="shared" si="400"/>
        <v/>
      </c>
      <c r="BD316" s="180" t="str">
        <f>IF(OR(P316="",BA316=""),"",IF(BB316="",MAX($BA$4:$BA$503)-BA316+1-COUNTIF($BA$4:BA316,BA316)/1000,INDEX($BD$4:$BD$503,BC316,1)-COUNTIF($BA$4:BA316,BA316)/1000000))</f>
        <v/>
      </c>
      <c r="BE316" s="181" t="str">
        <f t="shared" si="401"/>
        <v/>
      </c>
      <c r="BF316" s="181" t="str">
        <f>IFERROR(IF(BB316="",BD316-BE316*100,INDEX($BF$4:$BF$503,BC316,1)-COUNTIF($BA$4:BA316,BA316)/1000000),"")</f>
        <v/>
      </c>
      <c r="BG316" s="179" t="str">
        <f t="shared" si="402"/>
        <v/>
      </c>
      <c r="BI316" s="120" t="str">
        <f t="shared" si="408"/>
        <v/>
      </c>
      <c r="BJ316" s="121" t="str">
        <f t="shared" si="409"/>
        <v/>
      </c>
      <c r="BK316" s="122" t="str">
        <f t="shared" si="410"/>
        <v/>
      </c>
      <c r="BL316" s="122" t="str">
        <f t="shared" si="411"/>
        <v/>
      </c>
      <c r="BM316" s="122" t="str">
        <f t="shared" si="412"/>
        <v/>
      </c>
      <c r="BN316" s="122" t="str">
        <f t="shared" si="413"/>
        <v/>
      </c>
      <c r="BO316" s="122" t="str">
        <f t="shared" si="414"/>
        <v/>
      </c>
      <c r="BP316" s="123" t="str">
        <f t="shared" si="415"/>
        <v/>
      </c>
      <c r="BQ316" s="122" t="str">
        <f t="shared" si="416"/>
        <v/>
      </c>
      <c r="BR316" s="123" t="str">
        <f t="shared" si="417"/>
        <v/>
      </c>
      <c r="BS316" s="123" t="str">
        <f t="shared" si="418"/>
        <v/>
      </c>
      <c r="BU316" s="198" t="str">
        <f t="shared" si="403"/>
        <v>xxx</v>
      </c>
      <c r="BV316" s="193"/>
      <c r="BW316" s="193"/>
      <c r="BX316" s="193"/>
      <c r="BY316" s="193"/>
      <c r="BZ316" s="193"/>
      <c r="CA316" s="193"/>
      <c r="CB316" s="193"/>
      <c r="CC316" s="194"/>
      <c r="CD316" s="194"/>
      <c r="CE316" s="193"/>
      <c r="CF316" s="201">
        <f>IFERROR(IF(ISNUMBER(BV316), IF(ISNUMBER(MATCH(BV316,$BV$4:BV315,0)),INDEX($CF$4:CF315, MATCH(BV316,$BV$4:BV315,0),1),IF(AND(BR316="",INDEX($BR$4:$BR$503,BV316,1)=""),
IF(INDEX($BL$4:$BL$503,BV316,1)="",0,IFERROR(IF(INDEX($BR$4:$BR$503,BW316,1)="es",COUNTIF($BV$4:$BV$503,BW316),0),0)+IF(ISNUMBER(BV316),SUMIFS($CH$4:$CH$503,$BV$4:$BV$503,"&lt;&gt;"&amp;BV316,$BW$4:$BW$503,BV316),0)),0)),0),0)</f>
        <v>0</v>
      </c>
      <c r="CG316" s="193"/>
      <c r="CH316" s="193"/>
      <c r="CI316" s="193"/>
      <c r="CJ316" s="193"/>
      <c r="CK316" s="201">
        <f t="shared" si="362"/>
        <v>1</v>
      </c>
      <c r="CL316" s="193"/>
      <c r="CM316" s="193"/>
      <c r="CN316" s="193"/>
      <c r="CO316" s="193"/>
      <c r="CP316" s="193"/>
      <c r="CQ316" s="193"/>
      <c r="CR316" s="193"/>
      <c r="CT316" s="193"/>
      <c r="CU316" s="193"/>
      <c r="CV316" s="193"/>
      <c r="CW316" s="208"/>
      <c r="CX316" s="208"/>
      <c r="CY316" s="208"/>
      <c r="CZ316" s="208"/>
      <c r="DA316" s="193"/>
      <c r="DC316" s="133" t="str">
        <f>IF(MAX($DC$3:DC315)&lt;$I$2,MAX($DC$3:DC315)+1,"")</f>
        <v/>
      </c>
      <c r="DD316" s="131" t="str">
        <f t="shared" si="404"/>
        <v/>
      </c>
      <c r="DE316" s="131" t="str">
        <f t="shared" si="405"/>
        <v/>
      </c>
      <c r="DF316" s="134" t="str">
        <f t="shared" si="406"/>
        <v/>
      </c>
      <c r="DG316" s="132" t="str">
        <f t="shared" si="407"/>
        <v/>
      </c>
      <c r="DL316" s="107" t="str">
        <f>IF(DM316&lt;&gt;"",MAX($DL$3:DL315)+1,"")</f>
        <v/>
      </c>
      <c r="DM316" s="107" t="str">
        <f>IF(OR(INDEX(Photos!$B$3:$B$502,ROW(DM316)-ROW($DM$3),1)="", ISNUMBER(MATCH(INDEX(Photos!$B$3:$B$502,ROW(DM316)-ROW($DM$3),1),$BJ$4:$BJ$503,0))),"",INDEX(Photos!$B$3:$B$502,ROW(DM316)-ROW($DM$3),1) )</f>
        <v/>
      </c>
      <c r="DN316" s="107" t="str">
        <f t="shared" si="360"/>
        <v/>
      </c>
      <c r="DS316" s="112"/>
      <c r="DT316" s="112"/>
      <c r="DU316" s="111"/>
      <c r="DV316" s="111"/>
      <c r="DW316" s="145"/>
      <c r="DX316" s="111"/>
      <c r="DY316" s="111"/>
      <c r="DZ316" s="111"/>
      <c r="EA316" s="111"/>
      <c r="EB316" s="111"/>
    </row>
    <row r="317" spans="2:132" x14ac:dyDescent="0.25">
      <c r="B317" s="117" t="str">
        <f>IF(P317&lt;&gt;"",MAX(B$3:$B316)+1,"")</f>
        <v/>
      </c>
      <c r="C317" s="141" t="str">
        <f>IF(D317&lt;&gt;"",MAX(C$3:$C316)+1,"")</f>
        <v/>
      </c>
      <c r="D317" s="115" t="str">
        <f>IF(LEN(Q317)&gt;1,IF(ISNUMBER(MATCH(Q317&amp;" ─ "&amp;P317, $D$2:D316,0)),"",P317&amp;" ─ "&amp;Q317),"")</f>
        <v/>
      </c>
      <c r="E317" s="117" t="str">
        <f>IF(F317&lt;&gt;"",MAX($E$3:E316)+1,"")</f>
        <v/>
      </c>
      <c r="F317" s="116" t="str">
        <f>IF(LEN(T317)&gt;1,IF(ISNUMBER(MATCH(T317&amp;" ─ "&amp;P317, $F$2:F316,0)),"",P317&amp;" ─ "&amp;T317),"")</f>
        <v/>
      </c>
      <c r="G317" s="93">
        <v>314</v>
      </c>
      <c r="H317" s="118" t="str">
        <f t="shared" si="419"/>
        <v/>
      </c>
      <c r="I317" s="119" t="str">
        <f>IF(ISNUMBER(SEARCH("─",H317,1)),MAX($I$3:I316)+1,"")</f>
        <v/>
      </c>
      <c r="M317" s="192" t="str">
        <f t="shared" si="363"/>
        <v/>
      </c>
      <c r="N317" s="142" t="str">
        <f t="shared" si="364"/>
        <v/>
      </c>
      <c r="O317" s="102" t="str">
        <f>IF(P317="","",MAX($O$3:O316)+1)</f>
        <v/>
      </c>
      <c r="P317" s="103" t="str">
        <f>IF(LEN(INDEX(Dashboard!B$6:B$505,ROW(P317)-ROW(P$3),1))&lt;=1,"",TRIM(INDEX(Dashboard!B$6:B$505,ROW(P317)-ROW(P$3),1)))</f>
        <v/>
      </c>
      <c r="Q317" s="104" t="str">
        <f t="shared" si="365"/>
        <v/>
      </c>
      <c r="R317" s="104" t="str">
        <f>IF(LEN(INDEX(Dashboard!D$6:D$505,ROW(R317)-ROW(R$3),1))&lt;=1,"",INDEX(Dashboard!D$6:D$505,ROW(R317)-ROW(R$3),1))</f>
        <v/>
      </c>
      <c r="S317" s="104" t="str">
        <f>IF(LEN(INDEX(Dashboard!E$6:E$505,ROW(S317)-ROW(S$3),1))&lt;=1,"",INDEX(Dashboard!E$6:E$505,ROW(S317)-ROW(S$3),1))</f>
        <v/>
      </c>
      <c r="T317" s="104" t="str">
        <f t="shared" si="366"/>
        <v/>
      </c>
      <c r="U317" s="104" t="str">
        <f t="shared" si="367"/>
        <v/>
      </c>
      <c r="V317" s="104" t="str">
        <f t="shared" si="368"/>
        <v/>
      </c>
      <c r="W317" s="106" t="str">
        <f t="shared" si="361"/>
        <v/>
      </c>
      <c r="X317" s="106" t="str">
        <f t="shared" si="369"/>
        <v/>
      </c>
      <c r="Y317" s="106" t="str">
        <f t="shared" si="370"/>
        <v/>
      </c>
      <c r="Z317" s="106" t="str">
        <f t="shared" si="371"/>
        <v/>
      </c>
      <c r="AA317" s="106" t="str">
        <f t="shared" si="372"/>
        <v/>
      </c>
      <c r="AB317" s="106" t="str">
        <f t="shared" si="373"/>
        <v/>
      </c>
      <c r="AC317" s="106" t="str">
        <f t="shared" si="374"/>
        <v/>
      </c>
      <c r="AD317" s="106" t="str">
        <f t="shared" si="375"/>
        <v/>
      </c>
      <c r="AE317" s="106" t="str">
        <f t="shared" si="376"/>
        <v/>
      </c>
      <c r="AF317" s="106" t="str">
        <f t="shared" si="377"/>
        <v/>
      </c>
      <c r="AG317" s="106" t="str">
        <f t="shared" si="378"/>
        <v/>
      </c>
      <c r="AH317" s="106" t="str">
        <f t="shared" si="379"/>
        <v/>
      </c>
      <c r="AI317" s="106" t="str">
        <f t="shared" si="380"/>
        <v/>
      </c>
      <c r="AJ317" s="106" t="str">
        <f t="shared" si="381"/>
        <v/>
      </c>
      <c r="AK317" s="106" t="str">
        <f t="shared" si="382"/>
        <v/>
      </c>
      <c r="AL317" s="106" t="str">
        <f t="shared" si="383"/>
        <v/>
      </c>
      <c r="AM317" s="106" t="str">
        <f t="shared" si="384"/>
        <v/>
      </c>
      <c r="AN317" s="106" t="str">
        <f t="shared" si="385"/>
        <v/>
      </c>
      <c r="AO317" s="106" t="str">
        <f t="shared" si="386"/>
        <v/>
      </c>
      <c r="AP317" s="106" t="str">
        <f t="shared" si="387"/>
        <v/>
      </c>
      <c r="AQ317" s="106" t="str">
        <f t="shared" si="388"/>
        <v/>
      </c>
      <c r="AR317" s="106" t="str">
        <f t="shared" si="389"/>
        <v/>
      </c>
      <c r="AS317" s="106" t="str">
        <f t="shared" si="390"/>
        <v/>
      </c>
      <c r="AT317" s="106" t="str">
        <f t="shared" si="391"/>
        <v/>
      </c>
      <c r="AU317" s="106" t="str">
        <f t="shared" si="392"/>
        <v/>
      </c>
      <c r="AV317" s="106" t="str">
        <f t="shared" si="393"/>
        <v/>
      </c>
      <c r="AW317" s="106" t="str">
        <f t="shared" si="394"/>
        <v/>
      </c>
      <c r="AX317" s="106" t="str">
        <f t="shared" si="395"/>
        <v/>
      </c>
      <c r="AY317" s="106" t="str">
        <f t="shared" si="396"/>
        <v/>
      </c>
      <c r="AZ317" s="106" t="str">
        <f t="shared" si="397"/>
        <v/>
      </c>
      <c r="BA317" s="106" t="str">
        <f t="shared" si="398"/>
        <v/>
      </c>
      <c r="BB317" s="106" t="str">
        <f t="shared" si="399"/>
        <v/>
      </c>
      <c r="BC317" s="106" t="str">
        <f t="shared" si="400"/>
        <v/>
      </c>
      <c r="BD317" s="180" t="str">
        <f>IF(OR(P317="",BA317=""),"",IF(BB317="",MAX($BA$4:$BA$503)-BA317+1-COUNTIF($BA$4:BA317,BA317)/1000,INDEX($BD$4:$BD$503,BC317,1)-COUNTIF($BA$4:BA317,BA317)/1000000))</f>
        <v/>
      </c>
      <c r="BE317" s="181" t="str">
        <f t="shared" si="401"/>
        <v/>
      </c>
      <c r="BF317" s="181" t="str">
        <f>IFERROR(IF(BB317="",BD317-BE317*100,INDEX($BF$4:$BF$503,BC317,1)-COUNTIF($BA$4:BA317,BA317)/1000000),"")</f>
        <v/>
      </c>
      <c r="BG317" s="179" t="str">
        <f t="shared" si="402"/>
        <v/>
      </c>
      <c r="BI317" s="120" t="str">
        <f t="shared" si="408"/>
        <v/>
      </c>
      <c r="BJ317" s="121" t="str">
        <f t="shared" si="409"/>
        <v/>
      </c>
      <c r="BK317" s="122" t="str">
        <f t="shared" si="410"/>
        <v/>
      </c>
      <c r="BL317" s="122" t="str">
        <f t="shared" si="411"/>
        <v/>
      </c>
      <c r="BM317" s="122" t="str">
        <f t="shared" si="412"/>
        <v/>
      </c>
      <c r="BN317" s="122" t="str">
        <f t="shared" si="413"/>
        <v/>
      </c>
      <c r="BO317" s="122" t="str">
        <f t="shared" si="414"/>
        <v/>
      </c>
      <c r="BP317" s="123" t="str">
        <f t="shared" si="415"/>
        <v/>
      </c>
      <c r="BQ317" s="122" t="str">
        <f t="shared" si="416"/>
        <v/>
      </c>
      <c r="BR317" s="123" t="str">
        <f t="shared" si="417"/>
        <v/>
      </c>
      <c r="BS317" s="123" t="str">
        <f t="shared" si="418"/>
        <v/>
      </c>
      <c r="BU317" s="198" t="str">
        <f t="shared" si="403"/>
        <v>xxx</v>
      </c>
      <c r="BV317" s="193"/>
      <c r="BW317" s="193"/>
      <c r="BX317" s="193"/>
      <c r="BY317" s="193"/>
      <c r="BZ317" s="193"/>
      <c r="CA317" s="193"/>
      <c r="CB317" s="193"/>
      <c r="CC317" s="194"/>
      <c r="CD317" s="194"/>
      <c r="CE317" s="193"/>
      <c r="CF317" s="201">
        <f>IFERROR(IF(ISNUMBER(BV317), IF(ISNUMBER(MATCH(BV317,$BV$4:BV316,0)),INDEX($CF$4:CF316, MATCH(BV317,$BV$4:BV316,0),1),IF(AND(BR317="",INDEX($BR$4:$BR$503,BV317,1)=""),
IF(INDEX($BL$4:$BL$503,BV317,1)="",0,IFERROR(IF(INDEX($BR$4:$BR$503,BW317,1)="es",COUNTIF($BV$4:$BV$503,BW317),0),0)+IF(ISNUMBER(BV317),SUMIFS($CH$4:$CH$503,$BV$4:$BV$503,"&lt;&gt;"&amp;BV317,$BW$4:$BW$503,BV317),0)),0)),0),0)</f>
        <v>0</v>
      </c>
      <c r="CG317" s="193"/>
      <c r="CH317" s="193"/>
      <c r="CI317" s="193"/>
      <c r="CJ317" s="193"/>
      <c r="CK317" s="201">
        <f t="shared" si="362"/>
        <v>1</v>
      </c>
      <c r="CL317" s="193"/>
      <c r="CM317" s="193"/>
      <c r="CN317" s="193"/>
      <c r="CO317" s="193"/>
      <c r="CP317" s="193"/>
      <c r="CQ317" s="193"/>
      <c r="CR317" s="193"/>
      <c r="CT317" s="193"/>
      <c r="CU317" s="193"/>
      <c r="CV317" s="193"/>
      <c r="CW317" s="208"/>
      <c r="CX317" s="208"/>
      <c r="CY317" s="208"/>
      <c r="CZ317" s="208"/>
      <c r="DA317" s="193"/>
      <c r="DC317" s="133" t="str">
        <f>IF(MAX($DC$3:DC316)&lt;$I$2,MAX($DC$3:DC316)+1,"")</f>
        <v/>
      </c>
      <c r="DD317" s="131" t="str">
        <f t="shared" si="404"/>
        <v/>
      </c>
      <c r="DE317" s="131" t="str">
        <f t="shared" si="405"/>
        <v/>
      </c>
      <c r="DF317" s="134" t="str">
        <f t="shared" si="406"/>
        <v/>
      </c>
      <c r="DG317" s="132" t="str">
        <f t="shared" si="407"/>
        <v/>
      </c>
      <c r="DL317" s="107" t="str">
        <f>IF(DM317&lt;&gt;"",MAX($DL$3:DL316)+1,"")</f>
        <v/>
      </c>
      <c r="DM317" s="107" t="str">
        <f>IF(OR(INDEX(Photos!$B$3:$B$502,ROW(DM317)-ROW($DM$3),1)="", ISNUMBER(MATCH(INDEX(Photos!$B$3:$B$502,ROW(DM317)-ROW($DM$3),1),$BJ$4:$BJ$503,0))),"",INDEX(Photos!$B$3:$B$502,ROW(DM317)-ROW($DM$3),1) )</f>
        <v/>
      </c>
      <c r="DN317" s="107" t="str">
        <f t="shared" si="360"/>
        <v/>
      </c>
      <c r="DS317" s="112"/>
      <c r="DT317" s="112"/>
      <c r="DU317" s="111"/>
      <c r="DV317" s="111"/>
      <c r="DW317" s="145"/>
      <c r="DX317" s="111"/>
      <c r="DY317" s="111"/>
      <c r="DZ317" s="111"/>
      <c r="EA317" s="111"/>
      <c r="EB317" s="111"/>
    </row>
    <row r="318" spans="2:132" x14ac:dyDescent="0.25">
      <c r="B318" s="117" t="str">
        <f>IF(P318&lt;&gt;"",MAX(B$3:$B317)+1,"")</f>
        <v/>
      </c>
      <c r="C318" s="141" t="str">
        <f>IF(D318&lt;&gt;"",MAX(C$3:$C317)+1,"")</f>
        <v/>
      </c>
      <c r="D318" s="115" t="str">
        <f>IF(LEN(Q318)&gt;1,IF(ISNUMBER(MATCH(Q318&amp;" ─ "&amp;P318, $D$2:D317,0)),"",P318&amp;" ─ "&amp;Q318),"")</f>
        <v/>
      </c>
      <c r="E318" s="117" t="str">
        <f>IF(F318&lt;&gt;"",MAX($E$3:E317)+1,"")</f>
        <v/>
      </c>
      <c r="F318" s="116" t="str">
        <f>IF(LEN(T318)&gt;1,IF(ISNUMBER(MATCH(T318&amp;" ─ "&amp;P318, $F$2:F317,0)),"",P318&amp;" ─ "&amp;T318),"")</f>
        <v/>
      </c>
      <c r="G318" s="93">
        <v>315</v>
      </c>
      <c r="H318" s="118" t="str">
        <f t="shared" si="419"/>
        <v/>
      </c>
      <c r="I318" s="119" t="str">
        <f>IF(ISNUMBER(SEARCH("─",H318,1)),MAX($I$3:I317)+1,"")</f>
        <v/>
      </c>
      <c r="M318" s="192" t="str">
        <f t="shared" si="363"/>
        <v/>
      </c>
      <c r="N318" s="142" t="str">
        <f t="shared" si="364"/>
        <v/>
      </c>
      <c r="O318" s="102" t="str">
        <f>IF(P318="","",MAX($O$3:O317)+1)</f>
        <v/>
      </c>
      <c r="P318" s="103" t="str">
        <f>IF(LEN(INDEX(Dashboard!B$6:B$505,ROW(P318)-ROW(P$3),1))&lt;=1,"",TRIM(INDEX(Dashboard!B$6:B$505,ROW(P318)-ROW(P$3),1)))</f>
        <v/>
      </c>
      <c r="Q318" s="104" t="str">
        <f t="shared" si="365"/>
        <v/>
      </c>
      <c r="R318" s="104" t="str">
        <f>IF(LEN(INDEX(Dashboard!D$6:D$505,ROW(R318)-ROW(R$3),1))&lt;=1,"",INDEX(Dashboard!D$6:D$505,ROW(R318)-ROW(R$3),1))</f>
        <v/>
      </c>
      <c r="S318" s="104" t="str">
        <f>IF(LEN(INDEX(Dashboard!E$6:E$505,ROW(S318)-ROW(S$3),1))&lt;=1,"",INDEX(Dashboard!E$6:E$505,ROW(S318)-ROW(S$3),1))</f>
        <v/>
      </c>
      <c r="T318" s="104" t="str">
        <f t="shared" si="366"/>
        <v/>
      </c>
      <c r="U318" s="104" t="str">
        <f t="shared" si="367"/>
        <v/>
      </c>
      <c r="V318" s="104" t="str">
        <f t="shared" si="368"/>
        <v/>
      </c>
      <c r="W318" s="106" t="str">
        <f t="shared" si="361"/>
        <v/>
      </c>
      <c r="X318" s="106" t="str">
        <f t="shared" si="369"/>
        <v/>
      </c>
      <c r="Y318" s="106" t="str">
        <f t="shared" si="370"/>
        <v/>
      </c>
      <c r="Z318" s="106" t="str">
        <f t="shared" si="371"/>
        <v/>
      </c>
      <c r="AA318" s="106" t="str">
        <f t="shared" si="372"/>
        <v/>
      </c>
      <c r="AB318" s="106" t="str">
        <f t="shared" si="373"/>
        <v/>
      </c>
      <c r="AC318" s="106" t="str">
        <f t="shared" si="374"/>
        <v/>
      </c>
      <c r="AD318" s="106" t="str">
        <f t="shared" si="375"/>
        <v/>
      </c>
      <c r="AE318" s="106" t="str">
        <f t="shared" si="376"/>
        <v/>
      </c>
      <c r="AF318" s="106" t="str">
        <f t="shared" si="377"/>
        <v/>
      </c>
      <c r="AG318" s="106" t="str">
        <f t="shared" si="378"/>
        <v/>
      </c>
      <c r="AH318" s="106" t="str">
        <f t="shared" si="379"/>
        <v/>
      </c>
      <c r="AI318" s="106" t="str">
        <f t="shared" si="380"/>
        <v/>
      </c>
      <c r="AJ318" s="106" t="str">
        <f t="shared" si="381"/>
        <v/>
      </c>
      <c r="AK318" s="106" t="str">
        <f t="shared" si="382"/>
        <v/>
      </c>
      <c r="AL318" s="106" t="str">
        <f t="shared" si="383"/>
        <v/>
      </c>
      <c r="AM318" s="106" t="str">
        <f t="shared" si="384"/>
        <v/>
      </c>
      <c r="AN318" s="106" t="str">
        <f t="shared" si="385"/>
        <v/>
      </c>
      <c r="AO318" s="106" t="str">
        <f t="shared" si="386"/>
        <v/>
      </c>
      <c r="AP318" s="106" t="str">
        <f t="shared" si="387"/>
        <v/>
      </c>
      <c r="AQ318" s="106" t="str">
        <f t="shared" si="388"/>
        <v/>
      </c>
      <c r="AR318" s="106" t="str">
        <f t="shared" si="389"/>
        <v/>
      </c>
      <c r="AS318" s="106" t="str">
        <f t="shared" si="390"/>
        <v/>
      </c>
      <c r="AT318" s="106" t="str">
        <f t="shared" si="391"/>
        <v/>
      </c>
      <c r="AU318" s="106" t="str">
        <f t="shared" si="392"/>
        <v/>
      </c>
      <c r="AV318" s="106" t="str">
        <f t="shared" si="393"/>
        <v/>
      </c>
      <c r="AW318" s="106" t="str">
        <f t="shared" si="394"/>
        <v/>
      </c>
      <c r="AX318" s="106" t="str">
        <f t="shared" si="395"/>
        <v/>
      </c>
      <c r="AY318" s="106" t="str">
        <f t="shared" si="396"/>
        <v/>
      </c>
      <c r="AZ318" s="106" t="str">
        <f t="shared" si="397"/>
        <v/>
      </c>
      <c r="BA318" s="106" t="str">
        <f t="shared" si="398"/>
        <v/>
      </c>
      <c r="BB318" s="106" t="str">
        <f t="shared" si="399"/>
        <v/>
      </c>
      <c r="BC318" s="106" t="str">
        <f t="shared" si="400"/>
        <v/>
      </c>
      <c r="BD318" s="180" t="str">
        <f>IF(OR(P318="",BA318=""),"",IF(BB318="",MAX($BA$4:$BA$503)-BA318+1-COUNTIF($BA$4:BA318,BA318)/1000,INDEX($BD$4:$BD$503,BC318,1)-COUNTIF($BA$4:BA318,BA318)/1000000))</f>
        <v/>
      </c>
      <c r="BE318" s="181" t="str">
        <f t="shared" si="401"/>
        <v/>
      </c>
      <c r="BF318" s="181" t="str">
        <f>IFERROR(IF(BB318="",BD318-BE318*100,INDEX($BF$4:$BF$503,BC318,1)-COUNTIF($BA$4:BA318,BA318)/1000000),"")</f>
        <v/>
      </c>
      <c r="BG318" s="179" t="str">
        <f t="shared" si="402"/>
        <v/>
      </c>
      <c r="BI318" s="120" t="str">
        <f t="shared" si="408"/>
        <v/>
      </c>
      <c r="BJ318" s="121" t="str">
        <f t="shared" si="409"/>
        <v/>
      </c>
      <c r="BK318" s="122" t="str">
        <f t="shared" si="410"/>
        <v/>
      </c>
      <c r="BL318" s="122" t="str">
        <f t="shared" si="411"/>
        <v/>
      </c>
      <c r="BM318" s="122" t="str">
        <f t="shared" si="412"/>
        <v/>
      </c>
      <c r="BN318" s="122" t="str">
        <f t="shared" si="413"/>
        <v/>
      </c>
      <c r="BO318" s="122" t="str">
        <f t="shared" si="414"/>
        <v/>
      </c>
      <c r="BP318" s="123" t="str">
        <f t="shared" si="415"/>
        <v/>
      </c>
      <c r="BQ318" s="122" t="str">
        <f t="shared" si="416"/>
        <v/>
      </c>
      <c r="BR318" s="123" t="str">
        <f t="shared" si="417"/>
        <v/>
      </c>
      <c r="BS318" s="123" t="str">
        <f t="shared" si="418"/>
        <v/>
      </c>
      <c r="BU318" s="198" t="str">
        <f t="shared" si="403"/>
        <v>xxx</v>
      </c>
      <c r="BV318" s="193"/>
      <c r="BW318" s="193"/>
      <c r="BX318" s="193"/>
      <c r="BY318" s="193"/>
      <c r="BZ318" s="193"/>
      <c r="CA318" s="193"/>
      <c r="CB318" s="193"/>
      <c r="CC318" s="194"/>
      <c r="CD318" s="194"/>
      <c r="CE318" s="193"/>
      <c r="CF318" s="201">
        <f>IFERROR(IF(ISNUMBER(BV318), IF(ISNUMBER(MATCH(BV318,$BV$4:BV317,0)),INDEX($CF$4:CF317, MATCH(BV318,$BV$4:BV317,0),1),IF(AND(BR318="",INDEX($BR$4:$BR$503,BV318,1)=""),
IF(INDEX($BL$4:$BL$503,BV318,1)="",0,IFERROR(IF(INDEX($BR$4:$BR$503,BW318,1)="es",COUNTIF($BV$4:$BV$503,BW318),0),0)+IF(ISNUMBER(BV318),SUMIFS($CH$4:$CH$503,$BV$4:$BV$503,"&lt;&gt;"&amp;BV318,$BW$4:$BW$503,BV318),0)),0)),0),0)</f>
        <v>0</v>
      </c>
      <c r="CG318" s="193"/>
      <c r="CH318" s="193"/>
      <c r="CI318" s="193"/>
      <c r="CJ318" s="193"/>
      <c r="CK318" s="201">
        <f t="shared" si="362"/>
        <v>1</v>
      </c>
      <c r="CL318" s="193"/>
      <c r="CM318" s="193"/>
      <c r="CN318" s="193"/>
      <c r="CO318" s="193"/>
      <c r="CP318" s="193"/>
      <c r="CQ318" s="193"/>
      <c r="CR318" s="193"/>
      <c r="CT318" s="193"/>
      <c r="CU318" s="193"/>
      <c r="CV318" s="193"/>
      <c r="CW318" s="208"/>
      <c r="CX318" s="208"/>
      <c r="CY318" s="208"/>
      <c r="CZ318" s="208"/>
      <c r="DA318" s="193"/>
      <c r="DC318" s="133" t="str">
        <f>IF(MAX($DC$3:DC317)&lt;$I$2,MAX($DC$3:DC317)+1,"")</f>
        <v/>
      </c>
      <c r="DD318" s="131" t="str">
        <f t="shared" si="404"/>
        <v/>
      </c>
      <c r="DE318" s="131" t="str">
        <f t="shared" si="405"/>
        <v/>
      </c>
      <c r="DF318" s="134" t="str">
        <f t="shared" si="406"/>
        <v/>
      </c>
      <c r="DG318" s="132" t="str">
        <f t="shared" si="407"/>
        <v/>
      </c>
      <c r="DL318" s="107" t="str">
        <f>IF(DM318&lt;&gt;"",MAX($DL$3:DL317)+1,"")</f>
        <v/>
      </c>
      <c r="DM318" s="107" t="str">
        <f>IF(OR(INDEX(Photos!$B$3:$B$502,ROW(DM318)-ROW($DM$3),1)="", ISNUMBER(MATCH(INDEX(Photos!$B$3:$B$502,ROW(DM318)-ROW($DM$3),1),$BJ$4:$BJ$503,0))),"",INDEX(Photos!$B$3:$B$502,ROW(DM318)-ROW($DM$3),1) )</f>
        <v/>
      </c>
      <c r="DN318" s="107" t="str">
        <f t="shared" si="360"/>
        <v/>
      </c>
      <c r="DS318" s="112"/>
      <c r="DT318" s="112"/>
      <c r="DU318" s="111"/>
      <c r="DV318" s="111"/>
      <c r="DW318" s="145"/>
      <c r="DX318" s="111"/>
      <c r="DY318" s="111"/>
      <c r="DZ318" s="111"/>
      <c r="EA318" s="111"/>
      <c r="EB318" s="111"/>
    </row>
    <row r="319" spans="2:132" x14ac:dyDescent="0.25">
      <c r="B319" s="117" t="str">
        <f>IF(P319&lt;&gt;"",MAX(B$3:$B318)+1,"")</f>
        <v/>
      </c>
      <c r="C319" s="141" t="str">
        <f>IF(D319&lt;&gt;"",MAX(C$3:$C318)+1,"")</f>
        <v/>
      </c>
      <c r="D319" s="115" t="str">
        <f>IF(LEN(Q319)&gt;1,IF(ISNUMBER(MATCH(Q319&amp;" ─ "&amp;P319, $D$2:D318,0)),"",P319&amp;" ─ "&amp;Q319),"")</f>
        <v/>
      </c>
      <c r="E319" s="117" t="str">
        <f>IF(F319&lt;&gt;"",MAX($E$3:E318)+1,"")</f>
        <v/>
      </c>
      <c r="F319" s="116" t="str">
        <f>IF(LEN(T319)&gt;1,IF(ISNUMBER(MATCH(T319&amp;" ─ "&amp;P319, $F$2:F318,0)),"",P319&amp;" ─ "&amp;T319),"")</f>
        <v/>
      </c>
      <c r="G319" s="93">
        <v>316</v>
      </c>
      <c r="H319" s="118" t="str">
        <f t="shared" si="419"/>
        <v/>
      </c>
      <c r="I319" s="119" t="str">
        <f>IF(ISNUMBER(SEARCH("─",H319,1)),MAX($I$3:I318)+1,"")</f>
        <v/>
      </c>
      <c r="M319" s="192" t="str">
        <f t="shared" si="363"/>
        <v/>
      </c>
      <c r="N319" s="142" t="str">
        <f t="shared" si="364"/>
        <v/>
      </c>
      <c r="O319" s="102" t="str">
        <f>IF(P319="","",MAX($O$3:O318)+1)</f>
        <v/>
      </c>
      <c r="P319" s="103" t="str">
        <f>IF(LEN(INDEX(Dashboard!B$6:B$505,ROW(P319)-ROW(P$3),1))&lt;=1,"",TRIM(INDEX(Dashboard!B$6:B$505,ROW(P319)-ROW(P$3),1)))</f>
        <v/>
      </c>
      <c r="Q319" s="104" t="str">
        <f t="shared" si="365"/>
        <v/>
      </c>
      <c r="R319" s="104" t="str">
        <f>IF(LEN(INDEX(Dashboard!D$6:D$505,ROW(R319)-ROW(R$3),1))&lt;=1,"",INDEX(Dashboard!D$6:D$505,ROW(R319)-ROW(R$3),1))</f>
        <v/>
      </c>
      <c r="S319" s="104" t="str">
        <f>IF(LEN(INDEX(Dashboard!E$6:E$505,ROW(S319)-ROW(S$3),1))&lt;=1,"",INDEX(Dashboard!E$6:E$505,ROW(S319)-ROW(S$3),1))</f>
        <v/>
      </c>
      <c r="T319" s="104" t="str">
        <f t="shared" si="366"/>
        <v/>
      </c>
      <c r="U319" s="104" t="str">
        <f t="shared" si="367"/>
        <v/>
      </c>
      <c r="V319" s="104" t="str">
        <f t="shared" si="368"/>
        <v/>
      </c>
      <c r="W319" s="106" t="str">
        <f t="shared" si="361"/>
        <v/>
      </c>
      <c r="X319" s="106" t="str">
        <f t="shared" si="369"/>
        <v/>
      </c>
      <c r="Y319" s="106" t="str">
        <f t="shared" si="370"/>
        <v/>
      </c>
      <c r="Z319" s="106" t="str">
        <f t="shared" si="371"/>
        <v/>
      </c>
      <c r="AA319" s="106" t="str">
        <f t="shared" si="372"/>
        <v/>
      </c>
      <c r="AB319" s="106" t="str">
        <f t="shared" si="373"/>
        <v/>
      </c>
      <c r="AC319" s="106" t="str">
        <f t="shared" si="374"/>
        <v/>
      </c>
      <c r="AD319" s="106" t="str">
        <f t="shared" si="375"/>
        <v/>
      </c>
      <c r="AE319" s="106" t="str">
        <f t="shared" si="376"/>
        <v/>
      </c>
      <c r="AF319" s="106" t="str">
        <f t="shared" si="377"/>
        <v/>
      </c>
      <c r="AG319" s="106" t="str">
        <f t="shared" si="378"/>
        <v/>
      </c>
      <c r="AH319" s="106" t="str">
        <f t="shared" si="379"/>
        <v/>
      </c>
      <c r="AI319" s="106" t="str">
        <f t="shared" si="380"/>
        <v/>
      </c>
      <c r="AJ319" s="106" t="str">
        <f t="shared" si="381"/>
        <v/>
      </c>
      <c r="AK319" s="106" t="str">
        <f t="shared" si="382"/>
        <v/>
      </c>
      <c r="AL319" s="106" t="str">
        <f t="shared" si="383"/>
        <v/>
      </c>
      <c r="AM319" s="106" t="str">
        <f t="shared" si="384"/>
        <v/>
      </c>
      <c r="AN319" s="106" t="str">
        <f t="shared" si="385"/>
        <v/>
      </c>
      <c r="AO319" s="106" t="str">
        <f t="shared" si="386"/>
        <v/>
      </c>
      <c r="AP319" s="106" t="str">
        <f t="shared" si="387"/>
        <v/>
      </c>
      <c r="AQ319" s="106" t="str">
        <f t="shared" si="388"/>
        <v/>
      </c>
      <c r="AR319" s="106" t="str">
        <f t="shared" si="389"/>
        <v/>
      </c>
      <c r="AS319" s="106" t="str">
        <f t="shared" si="390"/>
        <v/>
      </c>
      <c r="AT319" s="106" t="str">
        <f t="shared" si="391"/>
        <v/>
      </c>
      <c r="AU319" s="106" t="str">
        <f t="shared" si="392"/>
        <v/>
      </c>
      <c r="AV319" s="106" t="str">
        <f t="shared" si="393"/>
        <v/>
      </c>
      <c r="AW319" s="106" t="str">
        <f t="shared" si="394"/>
        <v/>
      </c>
      <c r="AX319" s="106" t="str">
        <f t="shared" si="395"/>
        <v/>
      </c>
      <c r="AY319" s="106" t="str">
        <f t="shared" si="396"/>
        <v/>
      </c>
      <c r="AZ319" s="106" t="str">
        <f t="shared" si="397"/>
        <v/>
      </c>
      <c r="BA319" s="106" t="str">
        <f t="shared" si="398"/>
        <v/>
      </c>
      <c r="BB319" s="106" t="str">
        <f t="shared" si="399"/>
        <v/>
      </c>
      <c r="BC319" s="106" t="str">
        <f t="shared" si="400"/>
        <v/>
      </c>
      <c r="BD319" s="180" t="str">
        <f>IF(OR(P319="",BA319=""),"",IF(BB319="",MAX($BA$4:$BA$503)-BA319+1-COUNTIF($BA$4:BA319,BA319)/1000,INDEX($BD$4:$BD$503,BC319,1)-COUNTIF($BA$4:BA319,BA319)/1000000))</f>
        <v/>
      </c>
      <c r="BE319" s="181" t="str">
        <f t="shared" si="401"/>
        <v/>
      </c>
      <c r="BF319" s="181" t="str">
        <f>IFERROR(IF(BB319="",BD319-BE319*100,INDEX($BF$4:$BF$503,BC319,1)-COUNTIF($BA$4:BA319,BA319)/1000000),"")</f>
        <v/>
      </c>
      <c r="BG319" s="179" t="str">
        <f t="shared" si="402"/>
        <v/>
      </c>
      <c r="BI319" s="120" t="str">
        <f t="shared" si="408"/>
        <v/>
      </c>
      <c r="BJ319" s="121" t="str">
        <f t="shared" si="409"/>
        <v/>
      </c>
      <c r="BK319" s="122" t="str">
        <f t="shared" si="410"/>
        <v/>
      </c>
      <c r="BL319" s="122" t="str">
        <f t="shared" si="411"/>
        <v/>
      </c>
      <c r="BM319" s="122" t="str">
        <f t="shared" si="412"/>
        <v/>
      </c>
      <c r="BN319" s="122" t="str">
        <f t="shared" si="413"/>
        <v/>
      </c>
      <c r="BO319" s="122" t="str">
        <f t="shared" si="414"/>
        <v/>
      </c>
      <c r="BP319" s="123" t="str">
        <f t="shared" si="415"/>
        <v/>
      </c>
      <c r="BQ319" s="122" t="str">
        <f t="shared" si="416"/>
        <v/>
      </c>
      <c r="BR319" s="123" t="str">
        <f t="shared" si="417"/>
        <v/>
      </c>
      <c r="BS319" s="123" t="str">
        <f t="shared" si="418"/>
        <v/>
      </c>
      <c r="BU319" s="198" t="str">
        <f t="shared" si="403"/>
        <v>xxx</v>
      </c>
      <c r="BV319" s="193"/>
      <c r="BW319" s="193"/>
      <c r="BX319" s="193"/>
      <c r="BY319" s="193"/>
      <c r="BZ319" s="193"/>
      <c r="CA319" s="193"/>
      <c r="CB319" s="193"/>
      <c r="CC319" s="194"/>
      <c r="CD319" s="194"/>
      <c r="CE319" s="193"/>
      <c r="CF319" s="201">
        <f>IFERROR(IF(ISNUMBER(BV319), IF(ISNUMBER(MATCH(BV319,$BV$4:BV318,0)),INDEX($CF$4:CF318, MATCH(BV319,$BV$4:BV318,0),1),IF(AND(BR319="",INDEX($BR$4:$BR$503,BV319,1)=""),
IF(INDEX($BL$4:$BL$503,BV319,1)="",0,IFERROR(IF(INDEX($BR$4:$BR$503,BW319,1)="es",COUNTIF($BV$4:$BV$503,BW319),0),0)+IF(ISNUMBER(BV319),SUMIFS($CH$4:$CH$503,$BV$4:$BV$503,"&lt;&gt;"&amp;BV319,$BW$4:$BW$503,BV319),0)),0)),0),0)</f>
        <v>0</v>
      </c>
      <c r="CG319" s="193"/>
      <c r="CH319" s="193"/>
      <c r="CI319" s="193"/>
      <c r="CJ319" s="193"/>
      <c r="CK319" s="201">
        <f t="shared" si="362"/>
        <v>1</v>
      </c>
      <c r="CL319" s="193"/>
      <c r="CM319" s="193"/>
      <c r="CN319" s="193"/>
      <c r="CO319" s="193"/>
      <c r="CP319" s="193"/>
      <c r="CQ319" s="193"/>
      <c r="CR319" s="193"/>
      <c r="CT319" s="193"/>
      <c r="CU319" s="193"/>
      <c r="CV319" s="193"/>
      <c r="CW319" s="208"/>
      <c r="CX319" s="208"/>
      <c r="CY319" s="208"/>
      <c r="CZ319" s="208"/>
      <c r="DA319" s="193"/>
      <c r="DC319" s="133" t="str">
        <f>IF(MAX($DC$3:DC318)&lt;$I$2,MAX($DC$3:DC318)+1,"")</f>
        <v/>
      </c>
      <c r="DD319" s="131" t="str">
        <f t="shared" si="404"/>
        <v/>
      </c>
      <c r="DE319" s="131" t="str">
        <f t="shared" si="405"/>
        <v/>
      </c>
      <c r="DF319" s="134" t="str">
        <f t="shared" si="406"/>
        <v/>
      </c>
      <c r="DG319" s="132" t="str">
        <f t="shared" si="407"/>
        <v/>
      </c>
      <c r="DL319" s="107" t="str">
        <f>IF(DM319&lt;&gt;"",MAX($DL$3:DL318)+1,"")</f>
        <v/>
      </c>
      <c r="DM319" s="107" t="str">
        <f>IF(OR(INDEX(Photos!$B$3:$B$502,ROW(DM319)-ROW($DM$3),1)="", ISNUMBER(MATCH(INDEX(Photos!$B$3:$B$502,ROW(DM319)-ROW($DM$3),1),$BJ$4:$BJ$503,0))),"",INDEX(Photos!$B$3:$B$502,ROW(DM319)-ROW($DM$3),1) )</f>
        <v/>
      </c>
      <c r="DN319" s="107" t="str">
        <f t="shared" si="360"/>
        <v/>
      </c>
      <c r="DS319" s="112"/>
      <c r="DT319" s="112"/>
      <c r="DU319" s="111"/>
      <c r="DV319" s="111"/>
      <c r="DW319" s="145"/>
      <c r="DX319" s="111"/>
      <c r="DY319" s="111"/>
      <c r="DZ319" s="111"/>
      <c r="EA319" s="111"/>
      <c r="EB319" s="111"/>
    </row>
    <row r="320" spans="2:132" x14ac:dyDescent="0.25">
      <c r="B320" s="117" t="str">
        <f>IF(P320&lt;&gt;"",MAX(B$3:$B319)+1,"")</f>
        <v/>
      </c>
      <c r="C320" s="141" t="str">
        <f>IF(D320&lt;&gt;"",MAX(C$3:$C319)+1,"")</f>
        <v/>
      </c>
      <c r="D320" s="115" t="str">
        <f>IF(LEN(Q320)&gt;1,IF(ISNUMBER(MATCH(Q320&amp;" ─ "&amp;P320, $D$2:D319,0)),"",P320&amp;" ─ "&amp;Q320),"")</f>
        <v/>
      </c>
      <c r="E320" s="117" t="str">
        <f>IF(F320&lt;&gt;"",MAX($E$3:E319)+1,"")</f>
        <v/>
      </c>
      <c r="F320" s="116" t="str">
        <f>IF(LEN(T320)&gt;1,IF(ISNUMBER(MATCH(T320&amp;" ─ "&amp;P320, $F$2:F319,0)),"",P320&amp;" ─ "&amp;T320),"")</f>
        <v/>
      </c>
      <c r="G320" s="93">
        <v>317</v>
      </c>
      <c r="H320" s="118" t="str">
        <f t="shared" si="419"/>
        <v/>
      </c>
      <c r="I320" s="119" t="str">
        <f>IF(ISNUMBER(SEARCH("─",H320,1)),MAX($I$3:I319)+1,"")</f>
        <v/>
      </c>
      <c r="M320" s="192" t="str">
        <f t="shared" si="363"/>
        <v/>
      </c>
      <c r="N320" s="142" t="str">
        <f t="shared" si="364"/>
        <v/>
      </c>
      <c r="O320" s="102" t="str">
        <f>IF(P320="","",MAX($O$3:O319)+1)</f>
        <v/>
      </c>
      <c r="P320" s="103" t="str">
        <f>IF(LEN(INDEX(Dashboard!B$6:B$505,ROW(P320)-ROW(P$3),1))&lt;=1,"",TRIM(INDEX(Dashboard!B$6:B$505,ROW(P320)-ROW(P$3),1)))</f>
        <v/>
      </c>
      <c r="Q320" s="104" t="str">
        <f t="shared" si="365"/>
        <v/>
      </c>
      <c r="R320" s="104" t="str">
        <f>IF(LEN(INDEX(Dashboard!D$6:D$505,ROW(R320)-ROW(R$3),1))&lt;=1,"",INDEX(Dashboard!D$6:D$505,ROW(R320)-ROW(R$3),1))</f>
        <v/>
      </c>
      <c r="S320" s="104" t="str">
        <f>IF(LEN(INDEX(Dashboard!E$6:E$505,ROW(S320)-ROW(S$3),1))&lt;=1,"",INDEX(Dashboard!E$6:E$505,ROW(S320)-ROW(S$3),1))</f>
        <v/>
      </c>
      <c r="T320" s="104" t="str">
        <f t="shared" si="366"/>
        <v/>
      </c>
      <c r="U320" s="104" t="str">
        <f t="shared" si="367"/>
        <v/>
      </c>
      <c r="V320" s="104" t="str">
        <f t="shared" si="368"/>
        <v/>
      </c>
      <c r="W320" s="106" t="str">
        <f t="shared" si="361"/>
        <v/>
      </c>
      <c r="X320" s="106" t="str">
        <f t="shared" si="369"/>
        <v/>
      </c>
      <c r="Y320" s="106" t="str">
        <f t="shared" si="370"/>
        <v/>
      </c>
      <c r="Z320" s="106" t="str">
        <f t="shared" si="371"/>
        <v/>
      </c>
      <c r="AA320" s="106" t="str">
        <f t="shared" si="372"/>
        <v/>
      </c>
      <c r="AB320" s="106" t="str">
        <f t="shared" si="373"/>
        <v/>
      </c>
      <c r="AC320" s="106" t="str">
        <f t="shared" si="374"/>
        <v/>
      </c>
      <c r="AD320" s="106" t="str">
        <f t="shared" si="375"/>
        <v/>
      </c>
      <c r="AE320" s="106" t="str">
        <f t="shared" si="376"/>
        <v/>
      </c>
      <c r="AF320" s="106" t="str">
        <f t="shared" si="377"/>
        <v/>
      </c>
      <c r="AG320" s="106" t="str">
        <f t="shared" si="378"/>
        <v/>
      </c>
      <c r="AH320" s="106" t="str">
        <f t="shared" si="379"/>
        <v/>
      </c>
      <c r="AI320" s="106" t="str">
        <f t="shared" si="380"/>
        <v/>
      </c>
      <c r="AJ320" s="106" t="str">
        <f t="shared" si="381"/>
        <v/>
      </c>
      <c r="AK320" s="106" t="str">
        <f t="shared" si="382"/>
        <v/>
      </c>
      <c r="AL320" s="106" t="str">
        <f t="shared" si="383"/>
        <v/>
      </c>
      <c r="AM320" s="106" t="str">
        <f t="shared" si="384"/>
        <v/>
      </c>
      <c r="AN320" s="106" t="str">
        <f t="shared" si="385"/>
        <v/>
      </c>
      <c r="AO320" s="106" t="str">
        <f t="shared" si="386"/>
        <v/>
      </c>
      <c r="AP320" s="106" t="str">
        <f t="shared" si="387"/>
        <v/>
      </c>
      <c r="AQ320" s="106" t="str">
        <f t="shared" si="388"/>
        <v/>
      </c>
      <c r="AR320" s="106" t="str">
        <f t="shared" si="389"/>
        <v/>
      </c>
      <c r="AS320" s="106" t="str">
        <f t="shared" si="390"/>
        <v/>
      </c>
      <c r="AT320" s="106" t="str">
        <f t="shared" si="391"/>
        <v/>
      </c>
      <c r="AU320" s="106" t="str">
        <f t="shared" si="392"/>
        <v/>
      </c>
      <c r="AV320" s="106" t="str">
        <f t="shared" si="393"/>
        <v/>
      </c>
      <c r="AW320" s="106" t="str">
        <f t="shared" si="394"/>
        <v/>
      </c>
      <c r="AX320" s="106" t="str">
        <f t="shared" si="395"/>
        <v/>
      </c>
      <c r="AY320" s="106" t="str">
        <f t="shared" si="396"/>
        <v/>
      </c>
      <c r="AZ320" s="106" t="str">
        <f t="shared" si="397"/>
        <v/>
      </c>
      <c r="BA320" s="106" t="str">
        <f t="shared" si="398"/>
        <v/>
      </c>
      <c r="BB320" s="106" t="str">
        <f t="shared" si="399"/>
        <v/>
      </c>
      <c r="BC320" s="106" t="str">
        <f t="shared" si="400"/>
        <v/>
      </c>
      <c r="BD320" s="180" t="str">
        <f>IF(OR(P320="",BA320=""),"",IF(BB320="",MAX($BA$4:$BA$503)-BA320+1-COUNTIF($BA$4:BA320,BA320)/1000,INDEX($BD$4:$BD$503,BC320,1)-COUNTIF($BA$4:BA320,BA320)/1000000))</f>
        <v/>
      </c>
      <c r="BE320" s="181" t="str">
        <f t="shared" si="401"/>
        <v/>
      </c>
      <c r="BF320" s="181" t="str">
        <f>IFERROR(IF(BB320="",BD320-BE320*100,INDEX($BF$4:$BF$503,BC320,1)-COUNTIF($BA$4:BA320,BA320)/1000000),"")</f>
        <v/>
      </c>
      <c r="BG320" s="179" t="str">
        <f t="shared" si="402"/>
        <v/>
      </c>
      <c r="BI320" s="120" t="str">
        <f t="shared" si="408"/>
        <v/>
      </c>
      <c r="BJ320" s="121" t="str">
        <f t="shared" si="409"/>
        <v/>
      </c>
      <c r="BK320" s="122" t="str">
        <f t="shared" si="410"/>
        <v/>
      </c>
      <c r="BL320" s="122" t="str">
        <f t="shared" si="411"/>
        <v/>
      </c>
      <c r="BM320" s="122" t="str">
        <f t="shared" si="412"/>
        <v/>
      </c>
      <c r="BN320" s="122" t="str">
        <f t="shared" si="413"/>
        <v/>
      </c>
      <c r="BO320" s="122" t="str">
        <f t="shared" si="414"/>
        <v/>
      </c>
      <c r="BP320" s="123" t="str">
        <f t="shared" si="415"/>
        <v/>
      </c>
      <c r="BQ320" s="122" t="str">
        <f t="shared" si="416"/>
        <v/>
      </c>
      <c r="BR320" s="123" t="str">
        <f t="shared" si="417"/>
        <v/>
      </c>
      <c r="BS320" s="123" t="str">
        <f t="shared" si="418"/>
        <v/>
      </c>
      <c r="BU320" s="198" t="str">
        <f t="shared" si="403"/>
        <v>xxx</v>
      </c>
      <c r="BV320" s="193"/>
      <c r="BW320" s="193"/>
      <c r="BX320" s="193"/>
      <c r="BY320" s="193"/>
      <c r="BZ320" s="193"/>
      <c r="CA320" s="193"/>
      <c r="CB320" s="193"/>
      <c r="CC320" s="194"/>
      <c r="CD320" s="194"/>
      <c r="CE320" s="193"/>
      <c r="CF320" s="201">
        <f>IFERROR(IF(ISNUMBER(BV320), IF(ISNUMBER(MATCH(BV320,$BV$4:BV319,0)),INDEX($CF$4:CF319, MATCH(BV320,$BV$4:BV319,0),1),IF(AND(BR320="",INDEX($BR$4:$BR$503,BV320,1)=""),
IF(INDEX($BL$4:$BL$503,BV320,1)="",0,IFERROR(IF(INDEX($BR$4:$BR$503,BW320,1)="es",COUNTIF($BV$4:$BV$503,BW320),0),0)+IF(ISNUMBER(BV320),SUMIFS($CH$4:$CH$503,$BV$4:$BV$503,"&lt;&gt;"&amp;BV320,$BW$4:$BW$503,BV320),0)),0)),0),0)</f>
        <v>0</v>
      </c>
      <c r="CG320" s="193"/>
      <c r="CH320" s="193"/>
      <c r="CI320" s="193"/>
      <c r="CJ320" s="193"/>
      <c r="CK320" s="201">
        <f t="shared" si="362"/>
        <v>1</v>
      </c>
      <c r="CL320" s="193"/>
      <c r="CM320" s="193"/>
      <c r="CN320" s="193"/>
      <c r="CO320" s="193"/>
      <c r="CP320" s="193"/>
      <c r="CQ320" s="193"/>
      <c r="CR320" s="193"/>
      <c r="CT320" s="193"/>
      <c r="CU320" s="193"/>
      <c r="CV320" s="193"/>
      <c r="CW320" s="208"/>
      <c r="CX320" s="208"/>
      <c r="CY320" s="208"/>
      <c r="CZ320" s="208"/>
      <c r="DA320" s="193"/>
      <c r="DC320" s="133" t="str">
        <f>IF(MAX($DC$3:DC319)&lt;$I$2,MAX($DC$3:DC319)+1,"")</f>
        <v/>
      </c>
      <c r="DD320" s="131" t="str">
        <f t="shared" si="404"/>
        <v/>
      </c>
      <c r="DE320" s="131" t="str">
        <f t="shared" si="405"/>
        <v/>
      </c>
      <c r="DF320" s="134" t="str">
        <f t="shared" si="406"/>
        <v/>
      </c>
      <c r="DG320" s="132" t="str">
        <f t="shared" si="407"/>
        <v/>
      </c>
      <c r="DL320" s="107" t="str">
        <f>IF(DM320&lt;&gt;"",MAX($DL$3:DL319)+1,"")</f>
        <v/>
      </c>
      <c r="DM320" s="107" t="str">
        <f>IF(OR(INDEX(Photos!$B$3:$B$502,ROW(DM320)-ROW($DM$3),1)="", ISNUMBER(MATCH(INDEX(Photos!$B$3:$B$502,ROW(DM320)-ROW($DM$3),1),$BJ$4:$BJ$503,0))),"",INDEX(Photos!$B$3:$B$502,ROW(DM320)-ROW($DM$3),1) )</f>
        <v/>
      </c>
      <c r="DN320" s="107" t="str">
        <f t="shared" si="360"/>
        <v/>
      </c>
      <c r="DS320" s="112"/>
      <c r="DT320" s="112"/>
      <c r="DU320" s="111"/>
      <c r="DV320" s="111"/>
      <c r="DW320" s="145"/>
      <c r="DX320" s="111"/>
      <c r="DY320" s="111"/>
      <c r="DZ320" s="111"/>
      <c r="EA320" s="111"/>
      <c r="EB320" s="111"/>
    </row>
    <row r="321" spans="2:132" x14ac:dyDescent="0.25">
      <c r="B321" s="117" t="str">
        <f>IF(P321&lt;&gt;"",MAX(B$3:$B320)+1,"")</f>
        <v/>
      </c>
      <c r="C321" s="141" t="str">
        <f>IF(D321&lt;&gt;"",MAX(C$3:$C320)+1,"")</f>
        <v/>
      </c>
      <c r="D321" s="115" t="str">
        <f>IF(LEN(Q321)&gt;1,IF(ISNUMBER(MATCH(Q321&amp;" ─ "&amp;P321, $D$2:D320,0)),"",P321&amp;" ─ "&amp;Q321),"")</f>
        <v/>
      </c>
      <c r="E321" s="117" t="str">
        <f>IF(F321&lt;&gt;"",MAX($E$3:E320)+1,"")</f>
        <v/>
      </c>
      <c r="F321" s="116" t="str">
        <f>IF(LEN(T321)&gt;1,IF(ISNUMBER(MATCH(T321&amp;" ─ "&amp;P321, $F$2:F320,0)),"",P321&amp;" ─ "&amp;T321),"")</f>
        <v/>
      </c>
      <c r="G321" s="93">
        <v>318</v>
      </c>
      <c r="H321" s="118" t="str">
        <f t="shared" si="419"/>
        <v/>
      </c>
      <c r="I321" s="119" t="str">
        <f>IF(ISNUMBER(SEARCH("─",H321,1)),MAX($I$3:I320)+1,"")</f>
        <v/>
      </c>
      <c r="M321" s="192" t="str">
        <f t="shared" si="363"/>
        <v/>
      </c>
      <c r="N321" s="142" t="str">
        <f t="shared" si="364"/>
        <v/>
      </c>
      <c r="O321" s="102" t="str">
        <f>IF(P321="","",MAX($O$3:O320)+1)</f>
        <v/>
      </c>
      <c r="P321" s="103" t="str">
        <f>IF(LEN(INDEX(Dashboard!B$6:B$505,ROW(P321)-ROW(P$3),1))&lt;=1,"",TRIM(INDEX(Dashboard!B$6:B$505,ROW(P321)-ROW(P$3),1)))</f>
        <v/>
      </c>
      <c r="Q321" s="104" t="str">
        <f t="shared" si="365"/>
        <v/>
      </c>
      <c r="R321" s="104" t="str">
        <f>IF(LEN(INDEX(Dashboard!D$6:D$505,ROW(R321)-ROW(R$3),1))&lt;=1,"",INDEX(Dashboard!D$6:D$505,ROW(R321)-ROW(R$3),1))</f>
        <v/>
      </c>
      <c r="S321" s="104" t="str">
        <f>IF(LEN(INDEX(Dashboard!E$6:E$505,ROW(S321)-ROW(S$3),1))&lt;=1,"",INDEX(Dashboard!E$6:E$505,ROW(S321)-ROW(S$3),1))</f>
        <v/>
      </c>
      <c r="T321" s="104" t="str">
        <f t="shared" si="366"/>
        <v/>
      </c>
      <c r="U321" s="104" t="str">
        <f t="shared" si="367"/>
        <v/>
      </c>
      <c r="V321" s="104" t="str">
        <f t="shared" si="368"/>
        <v/>
      </c>
      <c r="W321" s="106" t="str">
        <f t="shared" si="361"/>
        <v/>
      </c>
      <c r="X321" s="106" t="str">
        <f t="shared" si="369"/>
        <v/>
      </c>
      <c r="Y321" s="106" t="str">
        <f t="shared" si="370"/>
        <v/>
      </c>
      <c r="Z321" s="106" t="str">
        <f t="shared" si="371"/>
        <v/>
      </c>
      <c r="AA321" s="106" t="str">
        <f t="shared" si="372"/>
        <v/>
      </c>
      <c r="AB321" s="106" t="str">
        <f t="shared" si="373"/>
        <v/>
      </c>
      <c r="AC321" s="106" t="str">
        <f t="shared" si="374"/>
        <v/>
      </c>
      <c r="AD321" s="106" t="str">
        <f t="shared" si="375"/>
        <v/>
      </c>
      <c r="AE321" s="106" t="str">
        <f t="shared" si="376"/>
        <v/>
      </c>
      <c r="AF321" s="106" t="str">
        <f t="shared" si="377"/>
        <v/>
      </c>
      <c r="AG321" s="106" t="str">
        <f t="shared" si="378"/>
        <v/>
      </c>
      <c r="AH321" s="106" t="str">
        <f t="shared" si="379"/>
        <v/>
      </c>
      <c r="AI321" s="106" t="str">
        <f t="shared" si="380"/>
        <v/>
      </c>
      <c r="AJ321" s="106" t="str">
        <f t="shared" si="381"/>
        <v/>
      </c>
      <c r="AK321" s="106" t="str">
        <f t="shared" si="382"/>
        <v/>
      </c>
      <c r="AL321" s="106" t="str">
        <f t="shared" si="383"/>
        <v/>
      </c>
      <c r="AM321" s="106" t="str">
        <f t="shared" si="384"/>
        <v/>
      </c>
      <c r="AN321" s="106" t="str">
        <f t="shared" si="385"/>
        <v/>
      </c>
      <c r="AO321" s="106" t="str">
        <f t="shared" si="386"/>
        <v/>
      </c>
      <c r="AP321" s="106" t="str">
        <f t="shared" si="387"/>
        <v/>
      </c>
      <c r="AQ321" s="106" t="str">
        <f t="shared" si="388"/>
        <v/>
      </c>
      <c r="AR321" s="106" t="str">
        <f t="shared" si="389"/>
        <v/>
      </c>
      <c r="AS321" s="106" t="str">
        <f t="shared" si="390"/>
        <v/>
      </c>
      <c r="AT321" s="106" t="str">
        <f t="shared" si="391"/>
        <v/>
      </c>
      <c r="AU321" s="106" t="str">
        <f t="shared" si="392"/>
        <v/>
      </c>
      <c r="AV321" s="106" t="str">
        <f t="shared" si="393"/>
        <v/>
      </c>
      <c r="AW321" s="106" t="str">
        <f t="shared" si="394"/>
        <v/>
      </c>
      <c r="AX321" s="106" t="str">
        <f t="shared" si="395"/>
        <v/>
      </c>
      <c r="AY321" s="106" t="str">
        <f t="shared" si="396"/>
        <v/>
      </c>
      <c r="AZ321" s="106" t="str">
        <f t="shared" si="397"/>
        <v/>
      </c>
      <c r="BA321" s="106" t="str">
        <f t="shared" si="398"/>
        <v/>
      </c>
      <c r="BB321" s="106" t="str">
        <f t="shared" si="399"/>
        <v/>
      </c>
      <c r="BC321" s="106" t="str">
        <f t="shared" si="400"/>
        <v/>
      </c>
      <c r="BD321" s="180" t="str">
        <f>IF(OR(P321="",BA321=""),"",IF(BB321="",MAX($BA$4:$BA$503)-BA321+1-COUNTIF($BA$4:BA321,BA321)/1000,INDEX($BD$4:$BD$503,BC321,1)-COUNTIF($BA$4:BA321,BA321)/1000000))</f>
        <v/>
      </c>
      <c r="BE321" s="181" t="str">
        <f t="shared" si="401"/>
        <v/>
      </c>
      <c r="BF321" s="181" t="str">
        <f>IFERROR(IF(BB321="",BD321-BE321*100,INDEX($BF$4:$BF$503,BC321,1)-COUNTIF($BA$4:BA321,BA321)/1000000),"")</f>
        <v/>
      </c>
      <c r="BG321" s="179" t="str">
        <f t="shared" si="402"/>
        <v/>
      </c>
      <c r="BI321" s="120" t="str">
        <f t="shared" si="408"/>
        <v/>
      </c>
      <c r="BJ321" s="121" t="str">
        <f t="shared" si="409"/>
        <v/>
      </c>
      <c r="BK321" s="122" t="str">
        <f t="shared" si="410"/>
        <v/>
      </c>
      <c r="BL321" s="122" t="str">
        <f t="shared" si="411"/>
        <v/>
      </c>
      <c r="BM321" s="122" t="str">
        <f t="shared" si="412"/>
        <v/>
      </c>
      <c r="BN321" s="122" t="str">
        <f t="shared" si="413"/>
        <v/>
      </c>
      <c r="BO321" s="122" t="str">
        <f t="shared" si="414"/>
        <v/>
      </c>
      <c r="BP321" s="123" t="str">
        <f t="shared" si="415"/>
        <v/>
      </c>
      <c r="BQ321" s="122" t="str">
        <f t="shared" si="416"/>
        <v/>
      </c>
      <c r="BR321" s="123" t="str">
        <f t="shared" si="417"/>
        <v/>
      </c>
      <c r="BS321" s="123" t="str">
        <f t="shared" si="418"/>
        <v/>
      </c>
      <c r="BU321" s="198" t="str">
        <f t="shared" si="403"/>
        <v>xxx</v>
      </c>
      <c r="BV321" s="193"/>
      <c r="BW321" s="193"/>
      <c r="BX321" s="193"/>
      <c r="BY321" s="193"/>
      <c r="BZ321" s="193"/>
      <c r="CA321" s="193"/>
      <c r="CB321" s="193"/>
      <c r="CC321" s="194"/>
      <c r="CD321" s="194"/>
      <c r="CE321" s="193"/>
      <c r="CF321" s="201">
        <f>IFERROR(IF(ISNUMBER(BV321), IF(ISNUMBER(MATCH(BV321,$BV$4:BV320,0)),INDEX($CF$4:CF320, MATCH(BV321,$BV$4:BV320,0),1),IF(AND(BR321="",INDEX($BR$4:$BR$503,BV321,1)=""),
IF(INDEX($BL$4:$BL$503,BV321,1)="",0,IFERROR(IF(INDEX($BR$4:$BR$503,BW321,1)="es",COUNTIF($BV$4:$BV$503,BW321),0),0)+IF(ISNUMBER(BV321),SUMIFS($CH$4:$CH$503,$BV$4:$BV$503,"&lt;&gt;"&amp;BV321,$BW$4:$BW$503,BV321),0)),0)),0),0)</f>
        <v>0</v>
      </c>
      <c r="CG321" s="193"/>
      <c r="CH321" s="193"/>
      <c r="CI321" s="193"/>
      <c r="CJ321" s="193"/>
      <c r="CK321" s="201">
        <f t="shared" si="362"/>
        <v>1</v>
      </c>
      <c r="CL321" s="193"/>
      <c r="CM321" s="193"/>
      <c r="CN321" s="193"/>
      <c r="CO321" s="193"/>
      <c r="CP321" s="193"/>
      <c r="CQ321" s="193"/>
      <c r="CR321" s="193"/>
      <c r="CT321" s="193"/>
      <c r="CU321" s="193"/>
      <c r="CV321" s="193"/>
      <c r="CW321" s="208"/>
      <c r="CX321" s="208"/>
      <c r="CY321" s="208"/>
      <c r="CZ321" s="208"/>
      <c r="DA321" s="193"/>
      <c r="DC321" s="133" t="str">
        <f>IF(MAX($DC$3:DC320)&lt;$I$2,MAX($DC$3:DC320)+1,"")</f>
        <v/>
      </c>
      <c r="DD321" s="131" t="str">
        <f t="shared" si="404"/>
        <v/>
      </c>
      <c r="DE321" s="131" t="str">
        <f t="shared" si="405"/>
        <v/>
      </c>
      <c r="DF321" s="134" t="str">
        <f t="shared" si="406"/>
        <v/>
      </c>
      <c r="DG321" s="132" t="str">
        <f t="shared" si="407"/>
        <v/>
      </c>
      <c r="DL321" s="107" t="str">
        <f>IF(DM321&lt;&gt;"",MAX($DL$3:DL320)+1,"")</f>
        <v/>
      </c>
      <c r="DM321" s="107" t="str">
        <f>IF(OR(INDEX(Photos!$B$3:$B$502,ROW(DM321)-ROW($DM$3),1)="", ISNUMBER(MATCH(INDEX(Photos!$B$3:$B$502,ROW(DM321)-ROW($DM$3),1),$BJ$4:$BJ$503,0))),"",INDEX(Photos!$B$3:$B$502,ROW(DM321)-ROW($DM$3),1) )</f>
        <v/>
      </c>
      <c r="DN321" s="107" t="str">
        <f t="shared" si="360"/>
        <v/>
      </c>
      <c r="DS321" s="112"/>
      <c r="DT321" s="112"/>
      <c r="DU321" s="111"/>
      <c r="DV321" s="111"/>
      <c r="DW321" s="145"/>
      <c r="DX321" s="111"/>
      <c r="DY321" s="111"/>
      <c r="DZ321" s="111"/>
      <c r="EA321" s="111"/>
      <c r="EB321" s="111"/>
    </row>
    <row r="322" spans="2:132" x14ac:dyDescent="0.25">
      <c r="B322" s="117" t="str">
        <f>IF(P322&lt;&gt;"",MAX(B$3:$B321)+1,"")</f>
        <v/>
      </c>
      <c r="C322" s="141" t="str">
        <f>IF(D322&lt;&gt;"",MAX(C$3:$C321)+1,"")</f>
        <v/>
      </c>
      <c r="D322" s="115" t="str">
        <f>IF(LEN(Q322)&gt;1,IF(ISNUMBER(MATCH(Q322&amp;" ─ "&amp;P322, $D$2:D321,0)),"",P322&amp;" ─ "&amp;Q322),"")</f>
        <v/>
      </c>
      <c r="E322" s="117" t="str">
        <f>IF(F322&lt;&gt;"",MAX($E$3:E321)+1,"")</f>
        <v/>
      </c>
      <c r="F322" s="116" t="str">
        <f>IF(LEN(T322)&gt;1,IF(ISNUMBER(MATCH(T322&amp;" ─ "&amp;P322, $F$2:F321,0)),"",P322&amp;" ─ "&amp;T322),"")</f>
        <v/>
      </c>
      <c r="G322" s="93">
        <v>319</v>
      </c>
      <c r="H322" s="118" t="str">
        <f t="shared" si="419"/>
        <v/>
      </c>
      <c r="I322" s="119" t="str">
        <f>IF(ISNUMBER(SEARCH("─",H322,1)),MAX($I$3:I321)+1,"")</f>
        <v/>
      </c>
      <c r="M322" s="192" t="str">
        <f t="shared" si="363"/>
        <v/>
      </c>
      <c r="N322" s="142" t="str">
        <f t="shared" si="364"/>
        <v/>
      </c>
      <c r="O322" s="102" t="str">
        <f>IF(P322="","",MAX($O$3:O321)+1)</f>
        <v/>
      </c>
      <c r="P322" s="103" t="str">
        <f>IF(LEN(INDEX(Dashboard!B$6:B$505,ROW(P322)-ROW(P$3),1))&lt;=1,"",TRIM(INDEX(Dashboard!B$6:B$505,ROW(P322)-ROW(P$3),1)))</f>
        <v/>
      </c>
      <c r="Q322" s="104" t="str">
        <f t="shared" si="365"/>
        <v/>
      </c>
      <c r="R322" s="104" t="str">
        <f>IF(LEN(INDEX(Dashboard!D$6:D$505,ROW(R322)-ROW(R$3),1))&lt;=1,"",INDEX(Dashboard!D$6:D$505,ROW(R322)-ROW(R$3),1))</f>
        <v/>
      </c>
      <c r="S322" s="104" t="str">
        <f>IF(LEN(INDEX(Dashboard!E$6:E$505,ROW(S322)-ROW(S$3),1))&lt;=1,"",INDEX(Dashboard!E$6:E$505,ROW(S322)-ROW(S$3),1))</f>
        <v/>
      </c>
      <c r="T322" s="104" t="str">
        <f t="shared" si="366"/>
        <v/>
      </c>
      <c r="U322" s="104" t="str">
        <f t="shared" si="367"/>
        <v/>
      </c>
      <c r="V322" s="104" t="str">
        <f t="shared" si="368"/>
        <v/>
      </c>
      <c r="W322" s="106" t="str">
        <f t="shared" si="361"/>
        <v/>
      </c>
      <c r="X322" s="106" t="str">
        <f t="shared" si="369"/>
        <v/>
      </c>
      <c r="Y322" s="106" t="str">
        <f t="shared" si="370"/>
        <v/>
      </c>
      <c r="Z322" s="106" t="str">
        <f t="shared" si="371"/>
        <v/>
      </c>
      <c r="AA322" s="106" t="str">
        <f t="shared" si="372"/>
        <v/>
      </c>
      <c r="AB322" s="106" t="str">
        <f t="shared" si="373"/>
        <v/>
      </c>
      <c r="AC322" s="106" t="str">
        <f t="shared" si="374"/>
        <v/>
      </c>
      <c r="AD322" s="106" t="str">
        <f t="shared" si="375"/>
        <v/>
      </c>
      <c r="AE322" s="106" t="str">
        <f t="shared" si="376"/>
        <v/>
      </c>
      <c r="AF322" s="106" t="str">
        <f t="shared" si="377"/>
        <v/>
      </c>
      <c r="AG322" s="106" t="str">
        <f t="shared" si="378"/>
        <v/>
      </c>
      <c r="AH322" s="106" t="str">
        <f t="shared" si="379"/>
        <v/>
      </c>
      <c r="AI322" s="106" t="str">
        <f t="shared" si="380"/>
        <v/>
      </c>
      <c r="AJ322" s="106" t="str">
        <f t="shared" si="381"/>
        <v/>
      </c>
      <c r="AK322" s="106" t="str">
        <f t="shared" si="382"/>
        <v/>
      </c>
      <c r="AL322" s="106" t="str">
        <f t="shared" si="383"/>
        <v/>
      </c>
      <c r="AM322" s="106" t="str">
        <f t="shared" si="384"/>
        <v/>
      </c>
      <c r="AN322" s="106" t="str">
        <f t="shared" si="385"/>
        <v/>
      </c>
      <c r="AO322" s="106" t="str">
        <f t="shared" si="386"/>
        <v/>
      </c>
      <c r="AP322" s="106" t="str">
        <f t="shared" si="387"/>
        <v/>
      </c>
      <c r="AQ322" s="106" t="str">
        <f t="shared" si="388"/>
        <v/>
      </c>
      <c r="AR322" s="106" t="str">
        <f t="shared" si="389"/>
        <v/>
      </c>
      <c r="AS322" s="106" t="str">
        <f t="shared" si="390"/>
        <v/>
      </c>
      <c r="AT322" s="106" t="str">
        <f t="shared" si="391"/>
        <v/>
      </c>
      <c r="AU322" s="106" t="str">
        <f t="shared" si="392"/>
        <v/>
      </c>
      <c r="AV322" s="106" t="str">
        <f t="shared" si="393"/>
        <v/>
      </c>
      <c r="AW322" s="106" t="str">
        <f t="shared" si="394"/>
        <v/>
      </c>
      <c r="AX322" s="106" t="str">
        <f t="shared" si="395"/>
        <v/>
      </c>
      <c r="AY322" s="106" t="str">
        <f t="shared" si="396"/>
        <v/>
      </c>
      <c r="AZ322" s="106" t="str">
        <f t="shared" si="397"/>
        <v/>
      </c>
      <c r="BA322" s="106" t="str">
        <f t="shared" si="398"/>
        <v/>
      </c>
      <c r="BB322" s="106" t="str">
        <f t="shared" si="399"/>
        <v/>
      </c>
      <c r="BC322" s="106" t="str">
        <f t="shared" si="400"/>
        <v/>
      </c>
      <c r="BD322" s="180" t="str">
        <f>IF(OR(P322="",BA322=""),"",IF(BB322="",MAX($BA$4:$BA$503)-BA322+1-COUNTIF($BA$4:BA322,BA322)/1000,INDEX($BD$4:$BD$503,BC322,1)-COUNTIF($BA$4:BA322,BA322)/1000000))</f>
        <v/>
      </c>
      <c r="BE322" s="181" t="str">
        <f t="shared" si="401"/>
        <v/>
      </c>
      <c r="BF322" s="181" t="str">
        <f>IFERROR(IF(BB322="",BD322-BE322*100,INDEX($BF$4:$BF$503,BC322,1)-COUNTIF($BA$4:BA322,BA322)/1000000),"")</f>
        <v/>
      </c>
      <c r="BG322" s="179" t="str">
        <f t="shared" si="402"/>
        <v/>
      </c>
      <c r="BI322" s="120" t="str">
        <f t="shared" si="408"/>
        <v/>
      </c>
      <c r="BJ322" s="121" t="str">
        <f t="shared" si="409"/>
        <v/>
      </c>
      <c r="BK322" s="122" t="str">
        <f t="shared" si="410"/>
        <v/>
      </c>
      <c r="BL322" s="122" t="str">
        <f t="shared" si="411"/>
        <v/>
      </c>
      <c r="BM322" s="122" t="str">
        <f t="shared" si="412"/>
        <v/>
      </c>
      <c r="BN322" s="122" t="str">
        <f t="shared" si="413"/>
        <v/>
      </c>
      <c r="BO322" s="122" t="str">
        <f t="shared" si="414"/>
        <v/>
      </c>
      <c r="BP322" s="123" t="str">
        <f t="shared" si="415"/>
        <v/>
      </c>
      <c r="BQ322" s="122" t="str">
        <f t="shared" si="416"/>
        <v/>
      </c>
      <c r="BR322" s="123" t="str">
        <f t="shared" si="417"/>
        <v/>
      </c>
      <c r="BS322" s="123" t="str">
        <f t="shared" si="418"/>
        <v/>
      </c>
      <c r="BU322" s="198" t="str">
        <f t="shared" si="403"/>
        <v>xxx</v>
      </c>
      <c r="BV322" s="193"/>
      <c r="BW322" s="193"/>
      <c r="BX322" s="193"/>
      <c r="BY322" s="193"/>
      <c r="BZ322" s="193"/>
      <c r="CA322" s="193"/>
      <c r="CB322" s="193"/>
      <c r="CC322" s="194"/>
      <c r="CD322" s="194"/>
      <c r="CE322" s="193"/>
      <c r="CF322" s="201">
        <f>IFERROR(IF(ISNUMBER(BV322), IF(ISNUMBER(MATCH(BV322,$BV$4:BV321,0)),INDEX($CF$4:CF321, MATCH(BV322,$BV$4:BV321,0),1),IF(AND(BR322="",INDEX($BR$4:$BR$503,BV322,1)=""),
IF(INDEX($BL$4:$BL$503,BV322,1)="",0,IFERROR(IF(INDEX($BR$4:$BR$503,BW322,1)="es",COUNTIF($BV$4:$BV$503,BW322),0),0)+IF(ISNUMBER(BV322),SUMIFS($CH$4:$CH$503,$BV$4:$BV$503,"&lt;&gt;"&amp;BV322,$BW$4:$BW$503,BV322),0)),0)),0),0)</f>
        <v>0</v>
      </c>
      <c r="CG322" s="193"/>
      <c r="CH322" s="193"/>
      <c r="CI322" s="193"/>
      <c r="CJ322" s="193"/>
      <c r="CK322" s="201">
        <f t="shared" si="362"/>
        <v>1</v>
      </c>
      <c r="CL322" s="193"/>
      <c r="CM322" s="193"/>
      <c r="CN322" s="193"/>
      <c r="CO322" s="193"/>
      <c r="CP322" s="193"/>
      <c r="CQ322" s="193"/>
      <c r="CR322" s="193"/>
      <c r="CT322" s="193"/>
      <c r="CU322" s="193"/>
      <c r="CV322" s="193"/>
      <c r="CW322" s="208"/>
      <c r="CX322" s="208"/>
      <c r="CY322" s="208"/>
      <c r="CZ322" s="208"/>
      <c r="DA322" s="193"/>
      <c r="DC322" s="133" t="str">
        <f>IF(MAX($DC$3:DC321)&lt;$I$2,MAX($DC$3:DC321)+1,"")</f>
        <v/>
      </c>
      <c r="DD322" s="131" t="str">
        <f t="shared" si="404"/>
        <v/>
      </c>
      <c r="DE322" s="131" t="str">
        <f t="shared" si="405"/>
        <v/>
      </c>
      <c r="DF322" s="134" t="str">
        <f t="shared" si="406"/>
        <v/>
      </c>
      <c r="DG322" s="132" t="str">
        <f t="shared" si="407"/>
        <v/>
      </c>
      <c r="DL322" s="107" t="str">
        <f>IF(DM322&lt;&gt;"",MAX($DL$3:DL321)+1,"")</f>
        <v/>
      </c>
      <c r="DM322" s="107" t="str">
        <f>IF(OR(INDEX(Photos!$B$3:$B$502,ROW(DM322)-ROW($DM$3),1)="", ISNUMBER(MATCH(INDEX(Photos!$B$3:$B$502,ROW(DM322)-ROW($DM$3),1),$BJ$4:$BJ$503,0))),"",INDEX(Photos!$B$3:$B$502,ROW(DM322)-ROW($DM$3),1) )</f>
        <v/>
      </c>
      <c r="DN322" s="107" t="str">
        <f t="shared" si="360"/>
        <v/>
      </c>
      <c r="DS322" s="112"/>
      <c r="DT322" s="112"/>
      <c r="DU322" s="111"/>
      <c r="DV322" s="111"/>
      <c r="DW322" s="145"/>
      <c r="DX322" s="111"/>
      <c r="DY322" s="111"/>
      <c r="DZ322" s="111"/>
      <c r="EA322" s="111"/>
      <c r="EB322" s="111"/>
    </row>
    <row r="323" spans="2:132" x14ac:dyDescent="0.25">
      <c r="B323" s="117" t="str">
        <f>IF(P323&lt;&gt;"",MAX(B$3:$B322)+1,"")</f>
        <v/>
      </c>
      <c r="C323" s="141" t="str">
        <f>IF(D323&lt;&gt;"",MAX(C$3:$C322)+1,"")</f>
        <v/>
      </c>
      <c r="D323" s="115" t="str">
        <f>IF(LEN(Q323)&gt;1,IF(ISNUMBER(MATCH(Q323&amp;" ─ "&amp;P323, $D$2:D322,0)),"",P323&amp;" ─ "&amp;Q323),"")</f>
        <v/>
      </c>
      <c r="E323" s="117" t="str">
        <f>IF(F323&lt;&gt;"",MAX($E$3:E322)+1,"")</f>
        <v/>
      </c>
      <c r="F323" s="116" t="str">
        <f>IF(LEN(T323)&gt;1,IF(ISNUMBER(MATCH(T323&amp;" ─ "&amp;P323, $F$2:F322,0)),"",P323&amp;" ─ "&amp;T323),"")</f>
        <v/>
      </c>
      <c r="G323" s="93">
        <v>320</v>
      </c>
      <c r="H323" s="118" t="str">
        <f t="shared" si="419"/>
        <v/>
      </c>
      <c r="I323" s="119" t="str">
        <f>IF(ISNUMBER(SEARCH("─",H323,1)),MAX($I$3:I322)+1,"")</f>
        <v/>
      </c>
      <c r="M323" s="192" t="str">
        <f t="shared" si="363"/>
        <v/>
      </c>
      <c r="N323" s="142" t="str">
        <f t="shared" si="364"/>
        <v/>
      </c>
      <c r="O323" s="102" t="str">
        <f>IF(P323="","",MAX($O$3:O322)+1)</f>
        <v/>
      </c>
      <c r="P323" s="103" t="str">
        <f>IF(LEN(INDEX(Dashboard!B$6:B$505,ROW(P323)-ROW(P$3),1))&lt;=1,"",TRIM(INDEX(Dashboard!B$6:B$505,ROW(P323)-ROW(P$3),1)))</f>
        <v/>
      </c>
      <c r="Q323" s="104" t="str">
        <f t="shared" si="365"/>
        <v/>
      </c>
      <c r="R323" s="104" t="str">
        <f>IF(LEN(INDEX(Dashboard!D$6:D$505,ROW(R323)-ROW(R$3),1))&lt;=1,"",INDEX(Dashboard!D$6:D$505,ROW(R323)-ROW(R$3),1))</f>
        <v/>
      </c>
      <c r="S323" s="104" t="str">
        <f>IF(LEN(INDEX(Dashboard!E$6:E$505,ROW(S323)-ROW(S$3),1))&lt;=1,"",INDEX(Dashboard!E$6:E$505,ROW(S323)-ROW(S$3),1))</f>
        <v/>
      </c>
      <c r="T323" s="104" t="str">
        <f t="shared" si="366"/>
        <v/>
      </c>
      <c r="U323" s="104" t="str">
        <f t="shared" si="367"/>
        <v/>
      </c>
      <c r="V323" s="104" t="str">
        <f t="shared" si="368"/>
        <v/>
      </c>
      <c r="W323" s="106" t="str">
        <f t="shared" si="361"/>
        <v/>
      </c>
      <c r="X323" s="106" t="str">
        <f t="shared" si="369"/>
        <v/>
      </c>
      <c r="Y323" s="106" t="str">
        <f t="shared" si="370"/>
        <v/>
      </c>
      <c r="Z323" s="106" t="str">
        <f t="shared" si="371"/>
        <v/>
      </c>
      <c r="AA323" s="106" t="str">
        <f t="shared" si="372"/>
        <v/>
      </c>
      <c r="AB323" s="106" t="str">
        <f t="shared" si="373"/>
        <v/>
      </c>
      <c r="AC323" s="106" t="str">
        <f t="shared" si="374"/>
        <v/>
      </c>
      <c r="AD323" s="106" t="str">
        <f t="shared" si="375"/>
        <v/>
      </c>
      <c r="AE323" s="106" t="str">
        <f t="shared" si="376"/>
        <v/>
      </c>
      <c r="AF323" s="106" t="str">
        <f t="shared" si="377"/>
        <v/>
      </c>
      <c r="AG323" s="106" t="str">
        <f t="shared" si="378"/>
        <v/>
      </c>
      <c r="AH323" s="106" t="str">
        <f t="shared" si="379"/>
        <v/>
      </c>
      <c r="AI323" s="106" t="str">
        <f t="shared" si="380"/>
        <v/>
      </c>
      <c r="AJ323" s="106" t="str">
        <f t="shared" si="381"/>
        <v/>
      </c>
      <c r="AK323" s="106" t="str">
        <f t="shared" si="382"/>
        <v/>
      </c>
      <c r="AL323" s="106" t="str">
        <f t="shared" si="383"/>
        <v/>
      </c>
      <c r="AM323" s="106" t="str">
        <f t="shared" si="384"/>
        <v/>
      </c>
      <c r="AN323" s="106" t="str">
        <f t="shared" si="385"/>
        <v/>
      </c>
      <c r="AO323" s="106" t="str">
        <f t="shared" si="386"/>
        <v/>
      </c>
      <c r="AP323" s="106" t="str">
        <f t="shared" si="387"/>
        <v/>
      </c>
      <c r="AQ323" s="106" t="str">
        <f t="shared" si="388"/>
        <v/>
      </c>
      <c r="AR323" s="106" t="str">
        <f t="shared" si="389"/>
        <v/>
      </c>
      <c r="AS323" s="106" t="str">
        <f t="shared" si="390"/>
        <v/>
      </c>
      <c r="AT323" s="106" t="str">
        <f t="shared" si="391"/>
        <v/>
      </c>
      <c r="AU323" s="106" t="str">
        <f t="shared" si="392"/>
        <v/>
      </c>
      <c r="AV323" s="106" t="str">
        <f t="shared" si="393"/>
        <v/>
      </c>
      <c r="AW323" s="106" t="str">
        <f t="shared" si="394"/>
        <v/>
      </c>
      <c r="AX323" s="106" t="str">
        <f t="shared" si="395"/>
        <v/>
      </c>
      <c r="AY323" s="106" t="str">
        <f t="shared" si="396"/>
        <v/>
      </c>
      <c r="AZ323" s="106" t="str">
        <f t="shared" si="397"/>
        <v/>
      </c>
      <c r="BA323" s="106" t="str">
        <f t="shared" si="398"/>
        <v/>
      </c>
      <c r="BB323" s="106" t="str">
        <f t="shared" si="399"/>
        <v/>
      </c>
      <c r="BC323" s="106" t="str">
        <f t="shared" si="400"/>
        <v/>
      </c>
      <c r="BD323" s="180" t="str">
        <f>IF(OR(P323="",BA323=""),"",IF(BB323="",MAX($BA$4:$BA$503)-BA323+1-COUNTIF($BA$4:BA323,BA323)/1000,INDEX($BD$4:$BD$503,BC323,1)-COUNTIF($BA$4:BA323,BA323)/1000000))</f>
        <v/>
      </c>
      <c r="BE323" s="181" t="str">
        <f t="shared" si="401"/>
        <v/>
      </c>
      <c r="BF323" s="181" t="str">
        <f>IFERROR(IF(BB323="",BD323-BE323*100,INDEX($BF$4:$BF$503,BC323,1)-COUNTIF($BA$4:BA323,BA323)/1000000),"")</f>
        <v/>
      </c>
      <c r="BG323" s="179" t="str">
        <f t="shared" si="402"/>
        <v/>
      </c>
      <c r="BI323" s="120" t="str">
        <f t="shared" si="408"/>
        <v/>
      </c>
      <c r="BJ323" s="121" t="str">
        <f t="shared" si="409"/>
        <v/>
      </c>
      <c r="BK323" s="122" t="str">
        <f t="shared" si="410"/>
        <v/>
      </c>
      <c r="BL323" s="122" t="str">
        <f t="shared" si="411"/>
        <v/>
      </c>
      <c r="BM323" s="122" t="str">
        <f t="shared" si="412"/>
        <v/>
      </c>
      <c r="BN323" s="122" t="str">
        <f t="shared" si="413"/>
        <v/>
      </c>
      <c r="BO323" s="122" t="str">
        <f t="shared" si="414"/>
        <v/>
      </c>
      <c r="BP323" s="123" t="str">
        <f t="shared" si="415"/>
        <v/>
      </c>
      <c r="BQ323" s="122" t="str">
        <f t="shared" si="416"/>
        <v/>
      </c>
      <c r="BR323" s="123" t="str">
        <f t="shared" si="417"/>
        <v/>
      </c>
      <c r="BS323" s="123" t="str">
        <f t="shared" si="418"/>
        <v/>
      </c>
      <c r="BU323" s="198" t="str">
        <f t="shared" si="403"/>
        <v>xxx</v>
      </c>
      <c r="BV323" s="193"/>
      <c r="BW323" s="193"/>
      <c r="BX323" s="193"/>
      <c r="BY323" s="193"/>
      <c r="BZ323" s="193"/>
      <c r="CA323" s="193"/>
      <c r="CB323" s="193"/>
      <c r="CC323" s="194"/>
      <c r="CD323" s="194"/>
      <c r="CE323" s="193"/>
      <c r="CF323" s="201">
        <f>IFERROR(IF(ISNUMBER(BV323), IF(ISNUMBER(MATCH(BV323,$BV$4:BV322,0)),INDEX($CF$4:CF322, MATCH(BV323,$BV$4:BV322,0),1),IF(AND(BR323="",INDEX($BR$4:$BR$503,BV323,1)=""),
IF(INDEX($BL$4:$BL$503,BV323,1)="",0,IFERROR(IF(INDEX($BR$4:$BR$503,BW323,1)="es",COUNTIF($BV$4:$BV$503,BW323),0),0)+IF(ISNUMBER(BV323),SUMIFS($CH$4:$CH$503,$BV$4:$BV$503,"&lt;&gt;"&amp;BV323,$BW$4:$BW$503,BV323),0)),0)),0),0)</f>
        <v>0</v>
      </c>
      <c r="CG323" s="193"/>
      <c r="CH323" s="193"/>
      <c r="CI323" s="193"/>
      <c r="CJ323" s="193"/>
      <c r="CK323" s="201">
        <f t="shared" si="362"/>
        <v>1</v>
      </c>
      <c r="CL323" s="193"/>
      <c r="CM323" s="193"/>
      <c r="CN323" s="193"/>
      <c r="CO323" s="193"/>
      <c r="CP323" s="193"/>
      <c r="CQ323" s="193"/>
      <c r="CR323" s="193"/>
      <c r="CT323" s="193"/>
      <c r="CU323" s="193"/>
      <c r="CV323" s="193"/>
      <c r="CW323" s="208"/>
      <c r="CX323" s="208"/>
      <c r="CY323" s="208"/>
      <c r="CZ323" s="208"/>
      <c r="DA323" s="193"/>
      <c r="DC323" s="133" t="str">
        <f>IF(MAX($DC$3:DC322)&lt;$I$2,MAX($DC$3:DC322)+1,"")</f>
        <v/>
      </c>
      <c r="DD323" s="131" t="str">
        <f t="shared" si="404"/>
        <v/>
      </c>
      <c r="DE323" s="131" t="str">
        <f t="shared" si="405"/>
        <v/>
      </c>
      <c r="DF323" s="134" t="str">
        <f t="shared" si="406"/>
        <v/>
      </c>
      <c r="DG323" s="132" t="str">
        <f t="shared" si="407"/>
        <v/>
      </c>
      <c r="DL323" s="107" t="str">
        <f>IF(DM323&lt;&gt;"",MAX($DL$3:DL322)+1,"")</f>
        <v/>
      </c>
      <c r="DM323" s="107" t="str">
        <f>IF(OR(INDEX(Photos!$B$3:$B$502,ROW(DM323)-ROW($DM$3),1)="", ISNUMBER(MATCH(INDEX(Photos!$B$3:$B$502,ROW(DM323)-ROW($DM$3),1),$BJ$4:$BJ$503,0))),"",INDEX(Photos!$B$3:$B$502,ROW(DM323)-ROW($DM$3),1) )</f>
        <v/>
      </c>
      <c r="DN323" s="107" t="str">
        <f t="shared" si="360"/>
        <v/>
      </c>
      <c r="DS323" s="112"/>
      <c r="DT323" s="112"/>
      <c r="DU323" s="111"/>
      <c r="DV323" s="111"/>
      <c r="DW323" s="145"/>
      <c r="DX323" s="111"/>
      <c r="DY323" s="111"/>
      <c r="DZ323" s="111"/>
      <c r="EA323" s="111"/>
      <c r="EB323" s="111"/>
    </row>
    <row r="324" spans="2:132" x14ac:dyDescent="0.25">
      <c r="B324" s="117" t="str">
        <f>IF(P324&lt;&gt;"",MAX(B$3:$B323)+1,"")</f>
        <v/>
      </c>
      <c r="C324" s="141" t="str">
        <f>IF(D324&lt;&gt;"",MAX(C$3:$C323)+1,"")</f>
        <v/>
      </c>
      <c r="D324" s="115" t="str">
        <f>IF(LEN(Q324)&gt;1,IF(ISNUMBER(MATCH(Q324&amp;" ─ "&amp;P324, $D$2:D323,0)),"",P324&amp;" ─ "&amp;Q324),"")</f>
        <v/>
      </c>
      <c r="E324" s="117" t="str">
        <f>IF(F324&lt;&gt;"",MAX($E$3:E323)+1,"")</f>
        <v/>
      </c>
      <c r="F324" s="116" t="str">
        <f>IF(LEN(T324)&gt;1,IF(ISNUMBER(MATCH(T324&amp;" ─ "&amp;P324, $F$2:F323,0)),"",P324&amp;" ─ "&amp;T324),"")</f>
        <v/>
      </c>
      <c r="G324" s="93">
        <v>321</v>
      </c>
      <c r="H324" s="118" t="str">
        <f t="shared" si="419"/>
        <v/>
      </c>
      <c r="I324" s="119" t="str">
        <f>IF(ISNUMBER(SEARCH("─",H324,1)),MAX($I$3:I323)+1,"")</f>
        <v/>
      </c>
      <c r="M324" s="192" t="str">
        <f t="shared" si="363"/>
        <v/>
      </c>
      <c r="N324" s="142" t="str">
        <f t="shared" si="364"/>
        <v/>
      </c>
      <c r="O324" s="102" t="str">
        <f>IF(P324="","",MAX($O$3:O323)+1)</f>
        <v/>
      </c>
      <c r="P324" s="103" t="str">
        <f>IF(LEN(INDEX(Dashboard!B$6:B$505,ROW(P324)-ROW(P$3),1))&lt;=1,"",TRIM(INDEX(Dashboard!B$6:B$505,ROW(P324)-ROW(P$3),1)))</f>
        <v/>
      </c>
      <c r="Q324" s="104" t="str">
        <f t="shared" si="365"/>
        <v/>
      </c>
      <c r="R324" s="104" t="str">
        <f>IF(LEN(INDEX(Dashboard!D$6:D$505,ROW(R324)-ROW(R$3),1))&lt;=1,"",INDEX(Dashboard!D$6:D$505,ROW(R324)-ROW(R$3),1))</f>
        <v/>
      </c>
      <c r="S324" s="104" t="str">
        <f>IF(LEN(INDEX(Dashboard!E$6:E$505,ROW(S324)-ROW(S$3),1))&lt;=1,"",INDEX(Dashboard!E$6:E$505,ROW(S324)-ROW(S$3),1))</f>
        <v/>
      </c>
      <c r="T324" s="104" t="str">
        <f t="shared" si="366"/>
        <v/>
      </c>
      <c r="U324" s="104" t="str">
        <f t="shared" si="367"/>
        <v/>
      </c>
      <c r="V324" s="104" t="str">
        <f t="shared" si="368"/>
        <v/>
      </c>
      <c r="W324" s="106" t="str">
        <f t="shared" si="361"/>
        <v/>
      </c>
      <c r="X324" s="106" t="str">
        <f t="shared" si="369"/>
        <v/>
      </c>
      <c r="Y324" s="106" t="str">
        <f t="shared" si="370"/>
        <v/>
      </c>
      <c r="Z324" s="106" t="str">
        <f t="shared" si="371"/>
        <v/>
      </c>
      <c r="AA324" s="106" t="str">
        <f t="shared" si="372"/>
        <v/>
      </c>
      <c r="AB324" s="106" t="str">
        <f t="shared" si="373"/>
        <v/>
      </c>
      <c r="AC324" s="106" t="str">
        <f t="shared" si="374"/>
        <v/>
      </c>
      <c r="AD324" s="106" t="str">
        <f t="shared" si="375"/>
        <v/>
      </c>
      <c r="AE324" s="106" t="str">
        <f t="shared" si="376"/>
        <v/>
      </c>
      <c r="AF324" s="106" t="str">
        <f t="shared" si="377"/>
        <v/>
      </c>
      <c r="AG324" s="106" t="str">
        <f t="shared" si="378"/>
        <v/>
      </c>
      <c r="AH324" s="106" t="str">
        <f t="shared" si="379"/>
        <v/>
      </c>
      <c r="AI324" s="106" t="str">
        <f t="shared" si="380"/>
        <v/>
      </c>
      <c r="AJ324" s="106" t="str">
        <f t="shared" si="381"/>
        <v/>
      </c>
      <c r="AK324" s="106" t="str">
        <f t="shared" si="382"/>
        <v/>
      </c>
      <c r="AL324" s="106" t="str">
        <f t="shared" si="383"/>
        <v/>
      </c>
      <c r="AM324" s="106" t="str">
        <f t="shared" si="384"/>
        <v/>
      </c>
      <c r="AN324" s="106" t="str">
        <f t="shared" si="385"/>
        <v/>
      </c>
      <c r="AO324" s="106" t="str">
        <f t="shared" si="386"/>
        <v/>
      </c>
      <c r="AP324" s="106" t="str">
        <f t="shared" si="387"/>
        <v/>
      </c>
      <c r="AQ324" s="106" t="str">
        <f t="shared" si="388"/>
        <v/>
      </c>
      <c r="AR324" s="106" t="str">
        <f t="shared" si="389"/>
        <v/>
      </c>
      <c r="AS324" s="106" t="str">
        <f t="shared" si="390"/>
        <v/>
      </c>
      <c r="AT324" s="106" t="str">
        <f t="shared" si="391"/>
        <v/>
      </c>
      <c r="AU324" s="106" t="str">
        <f t="shared" si="392"/>
        <v/>
      </c>
      <c r="AV324" s="106" t="str">
        <f t="shared" si="393"/>
        <v/>
      </c>
      <c r="AW324" s="106" t="str">
        <f t="shared" si="394"/>
        <v/>
      </c>
      <c r="AX324" s="106" t="str">
        <f t="shared" si="395"/>
        <v/>
      </c>
      <c r="AY324" s="106" t="str">
        <f t="shared" si="396"/>
        <v/>
      </c>
      <c r="AZ324" s="106" t="str">
        <f t="shared" si="397"/>
        <v/>
      </c>
      <c r="BA324" s="106" t="str">
        <f t="shared" si="398"/>
        <v/>
      </c>
      <c r="BB324" s="106" t="str">
        <f t="shared" si="399"/>
        <v/>
      </c>
      <c r="BC324" s="106" t="str">
        <f t="shared" si="400"/>
        <v/>
      </c>
      <c r="BD324" s="180" t="str">
        <f>IF(OR(P324="",BA324=""),"",IF(BB324="",MAX($BA$4:$BA$503)-BA324+1-COUNTIF($BA$4:BA324,BA324)/1000,INDEX($BD$4:$BD$503,BC324,1)-COUNTIF($BA$4:BA324,BA324)/1000000))</f>
        <v/>
      </c>
      <c r="BE324" s="181" t="str">
        <f t="shared" si="401"/>
        <v/>
      </c>
      <c r="BF324" s="181" t="str">
        <f>IFERROR(IF(BB324="",BD324-BE324*100,INDEX($BF$4:$BF$503,BC324,1)-COUNTIF($BA$4:BA324,BA324)/1000000),"")</f>
        <v/>
      </c>
      <c r="BG324" s="179" t="str">
        <f t="shared" si="402"/>
        <v/>
      </c>
      <c r="BI324" s="120" t="str">
        <f t="shared" si="408"/>
        <v/>
      </c>
      <c r="BJ324" s="121" t="str">
        <f t="shared" si="409"/>
        <v/>
      </c>
      <c r="BK324" s="122" t="str">
        <f t="shared" si="410"/>
        <v/>
      </c>
      <c r="BL324" s="122" t="str">
        <f t="shared" si="411"/>
        <v/>
      </c>
      <c r="BM324" s="122" t="str">
        <f t="shared" si="412"/>
        <v/>
      </c>
      <c r="BN324" s="122" t="str">
        <f t="shared" si="413"/>
        <v/>
      </c>
      <c r="BO324" s="122" t="str">
        <f t="shared" si="414"/>
        <v/>
      </c>
      <c r="BP324" s="123" t="str">
        <f t="shared" si="415"/>
        <v/>
      </c>
      <c r="BQ324" s="122" t="str">
        <f t="shared" si="416"/>
        <v/>
      </c>
      <c r="BR324" s="123" t="str">
        <f t="shared" si="417"/>
        <v/>
      </c>
      <c r="BS324" s="123" t="str">
        <f t="shared" si="418"/>
        <v/>
      </c>
      <c r="BU324" s="198" t="str">
        <f t="shared" si="403"/>
        <v>xxx</v>
      </c>
      <c r="BV324" s="193"/>
      <c r="BW324" s="193"/>
      <c r="BX324" s="193"/>
      <c r="BY324" s="193"/>
      <c r="BZ324" s="193"/>
      <c r="CA324" s="193"/>
      <c r="CB324" s="193"/>
      <c r="CC324" s="194"/>
      <c r="CD324" s="194"/>
      <c r="CE324" s="193"/>
      <c r="CF324" s="201">
        <f>IFERROR(IF(ISNUMBER(BV324), IF(ISNUMBER(MATCH(BV324,$BV$4:BV323,0)),INDEX($CF$4:CF323, MATCH(BV324,$BV$4:BV323,0),1),IF(AND(BR324="",INDEX($BR$4:$BR$503,BV324,1)=""),
IF(INDEX($BL$4:$BL$503,BV324,1)="",0,IFERROR(IF(INDEX($BR$4:$BR$503,BW324,1)="es",COUNTIF($BV$4:$BV$503,BW324),0),0)+IF(ISNUMBER(BV324),SUMIFS($CH$4:$CH$503,$BV$4:$BV$503,"&lt;&gt;"&amp;BV324,$BW$4:$BW$503,BV324),0)),0)),0),0)</f>
        <v>0</v>
      </c>
      <c r="CG324" s="193"/>
      <c r="CH324" s="193"/>
      <c r="CI324" s="193"/>
      <c r="CJ324" s="193"/>
      <c r="CK324" s="201">
        <f t="shared" si="362"/>
        <v>1</v>
      </c>
      <c r="CL324" s="193"/>
      <c r="CM324" s="193"/>
      <c r="CN324" s="193"/>
      <c r="CO324" s="193"/>
      <c r="CP324" s="193"/>
      <c r="CQ324" s="193"/>
      <c r="CR324" s="193"/>
      <c r="CT324" s="193"/>
      <c r="CU324" s="193"/>
      <c r="CV324" s="193"/>
      <c r="CW324" s="208"/>
      <c r="CX324" s="208"/>
      <c r="CY324" s="208"/>
      <c r="CZ324" s="208"/>
      <c r="DA324" s="193"/>
      <c r="DC324" s="133" t="str">
        <f>IF(MAX($DC$3:DC323)&lt;$I$2,MAX($DC$3:DC323)+1,"")</f>
        <v/>
      </c>
      <c r="DD324" s="131" t="str">
        <f t="shared" si="404"/>
        <v/>
      </c>
      <c r="DE324" s="131" t="str">
        <f t="shared" si="405"/>
        <v/>
      </c>
      <c r="DF324" s="134" t="str">
        <f t="shared" si="406"/>
        <v/>
      </c>
      <c r="DG324" s="132" t="str">
        <f t="shared" si="407"/>
        <v/>
      </c>
      <c r="DL324" s="107" t="str">
        <f>IF(DM324&lt;&gt;"",MAX($DL$3:DL323)+1,"")</f>
        <v/>
      </c>
      <c r="DM324" s="107" t="str">
        <f>IF(OR(INDEX(Photos!$B$3:$B$502,ROW(DM324)-ROW($DM$3),1)="", ISNUMBER(MATCH(INDEX(Photos!$B$3:$B$502,ROW(DM324)-ROW($DM$3),1),$BJ$4:$BJ$503,0))),"",INDEX(Photos!$B$3:$B$502,ROW(DM324)-ROW($DM$3),1) )</f>
        <v/>
      </c>
      <c r="DN324" s="107" t="str">
        <f t="shared" ref="DN324:DN387" si="420">IFERROR(IF(BI324&lt;&gt;"",BJ324,INDEX($DM$4:$DM$503,MATCH(ROW(DN324)-ROW($DN$3)-MAX($BI$4:$BI$503),$DL$4:$DL$503,0),1)),"")</f>
        <v/>
      </c>
      <c r="DS324" s="112"/>
      <c r="DT324" s="112"/>
      <c r="DU324" s="111"/>
      <c r="DV324" s="111"/>
      <c r="DW324" s="145"/>
      <c r="DX324" s="111"/>
      <c r="DY324" s="111"/>
      <c r="DZ324" s="111"/>
      <c r="EA324" s="111"/>
      <c r="EB324" s="111"/>
    </row>
    <row r="325" spans="2:132" x14ac:dyDescent="0.25">
      <c r="B325" s="117" t="str">
        <f>IF(P325&lt;&gt;"",MAX(B$3:$B324)+1,"")</f>
        <v/>
      </c>
      <c r="C325" s="141" t="str">
        <f>IF(D325&lt;&gt;"",MAX(C$3:$C324)+1,"")</f>
        <v/>
      </c>
      <c r="D325" s="115" t="str">
        <f>IF(LEN(Q325)&gt;1,IF(ISNUMBER(MATCH(Q325&amp;" ─ "&amp;P325, $D$2:D324,0)),"",P325&amp;" ─ "&amp;Q325),"")</f>
        <v/>
      </c>
      <c r="E325" s="117" t="str">
        <f>IF(F325&lt;&gt;"",MAX($E$3:E324)+1,"")</f>
        <v/>
      </c>
      <c r="F325" s="116" t="str">
        <f>IF(LEN(T325)&gt;1,IF(ISNUMBER(MATCH(T325&amp;" ─ "&amp;P325, $F$2:F324,0)),"",P325&amp;" ─ "&amp;T325),"")</f>
        <v/>
      </c>
      <c r="G325" s="93">
        <v>322</v>
      </c>
      <c r="H325" s="118" t="str">
        <f t="shared" si="419"/>
        <v/>
      </c>
      <c r="I325" s="119" t="str">
        <f>IF(ISNUMBER(SEARCH("─",H325,1)),MAX($I$3:I324)+1,"")</f>
        <v/>
      </c>
      <c r="M325" s="192" t="str">
        <f t="shared" si="363"/>
        <v/>
      </c>
      <c r="N325" s="142" t="str">
        <f t="shared" si="364"/>
        <v/>
      </c>
      <c r="O325" s="102" t="str">
        <f>IF(P325="","",MAX($O$3:O324)+1)</f>
        <v/>
      </c>
      <c r="P325" s="103" t="str">
        <f>IF(LEN(INDEX(Dashboard!B$6:B$505,ROW(P325)-ROW(P$3),1))&lt;=1,"",TRIM(INDEX(Dashboard!B$6:B$505,ROW(P325)-ROW(P$3),1)))</f>
        <v/>
      </c>
      <c r="Q325" s="104" t="str">
        <f t="shared" si="365"/>
        <v/>
      </c>
      <c r="R325" s="104" t="str">
        <f>IF(LEN(INDEX(Dashboard!D$6:D$505,ROW(R325)-ROW(R$3),1))&lt;=1,"",INDEX(Dashboard!D$6:D$505,ROW(R325)-ROW(R$3),1))</f>
        <v/>
      </c>
      <c r="S325" s="104" t="str">
        <f>IF(LEN(INDEX(Dashboard!E$6:E$505,ROW(S325)-ROW(S$3),1))&lt;=1,"",INDEX(Dashboard!E$6:E$505,ROW(S325)-ROW(S$3),1))</f>
        <v/>
      </c>
      <c r="T325" s="104" t="str">
        <f t="shared" si="366"/>
        <v/>
      </c>
      <c r="U325" s="104" t="str">
        <f t="shared" si="367"/>
        <v/>
      </c>
      <c r="V325" s="104" t="str">
        <f t="shared" si="368"/>
        <v/>
      </c>
      <c r="W325" s="106" t="str">
        <f t="shared" ref="W325:W388" si="421">IF(O325&lt;&gt;"",
IF(ISNUMBER(INDEX($W$4:$W$503,MATCH(P325,$U$4:$U$503,0),1)),INDEX($W$4:$W$503,MATCH(P325,$U$4:$U$503,0),1)-1,
IF(ISNUMBER(INDEX($W$4:$W$503,MATCH(P325,$V$4:$V$503,0),1)),INDEX($W$4:$W$503,MATCH(P325,$V$4:$V$503,0),1)-1,
"")),"")</f>
        <v/>
      </c>
      <c r="X325" s="106" t="str">
        <f t="shared" si="369"/>
        <v/>
      </c>
      <c r="Y325" s="106" t="str">
        <f t="shared" si="370"/>
        <v/>
      </c>
      <c r="Z325" s="106" t="str">
        <f t="shared" si="371"/>
        <v/>
      </c>
      <c r="AA325" s="106" t="str">
        <f t="shared" si="372"/>
        <v/>
      </c>
      <c r="AB325" s="106" t="str">
        <f t="shared" si="373"/>
        <v/>
      </c>
      <c r="AC325" s="106" t="str">
        <f t="shared" si="374"/>
        <v/>
      </c>
      <c r="AD325" s="106" t="str">
        <f t="shared" si="375"/>
        <v/>
      </c>
      <c r="AE325" s="106" t="str">
        <f t="shared" si="376"/>
        <v/>
      </c>
      <c r="AF325" s="106" t="str">
        <f t="shared" si="377"/>
        <v/>
      </c>
      <c r="AG325" s="106" t="str">
        <f t="shared" si="378"/>
        <v/>
      </c>
      <c r="AH325" s="106" t="str">
        <f t="shared" si="379"/>
        <v/>
      </c>
      <c r="AI325" s="106" t="str">
        <f t="shared" si="380"/>
        <v/>
      </c>
      <c r="AJ325" s="106" t="str">
        <f t="shared" si="381"/>
        <v/>
      </c>
      <c r="AK325" s="106" t="str">
        <f t="shared" si="382"/>
        <v/>
      </c>
      <c r="AL325" s="106" t="str">
        <f t="shared" si="383"/>
        <v/>
      </c>
      <c r="AM325" s="106" t="str">
        <f t="shared" si="384"/>
        <v/>
      </c>
      <c r="AN325" s="106" t="str">
        <f t="shared" si="385"/>
        <v/>
      </c>
      <c r="AO325" s="106" t="str">
        <f t="shared" si="386"/>
        <v/>
      </c>
      <c r="AP325" s="106" t="str">
        <f t="shared" si="387"/>
        <v/>
      </c>
      <c r="AQ325" s="106" t="str">
        <f t="shared" si="388"/>
        <v/>
      </c>
      <c r="AR325" s="106" t="str">
        <f t="shared" si="389"/>
        <v/>
      </c>
      <c r="AS325" s="106" t="str">
        <f t="shared" si="390"/>
        <v/>
      </c>
      <c r="AT325" s="106" t="str">
        <f t="shared" si="391"/>
        <v/>
      </c>
      <c r="AU325" s="106" t="str">
        <f t="shared" si="392"/>
        <v/>
      </c>
      <c r="AV325" s="106" t="str">
        <f t="shared" si="393"/>
        <v/>
      </c>
      <c r="AW325" s="106" t="str">
        <f t="shared" si="394"/>
        <v/>
      </c>
      <c r="AX325" s="106" t="str">
        <f t="shared" si="395"/>
        <v/>
      </c>
      <c r="AY325" s="106" t="str">
        <f t="shared" si="396"/>
        <v/>
      </c>
      <c r="AZ325" s="106" t="str">
        <f t="shared" si="397"/>
        <v/>
      </c>
      <c r="BA325" s="106" t="str">
        <f t="shared" si="398"/>
        <v/>
      </c>
      <c r="BB325" s="106" t="str">
        <f t="shared" si="399"/>
        <v/>
      </c>
      <c r="BC325" s="106" t="str">
        <f t="shared" si="400"/>
        <v/>
      </c>
      <c r="BD325" s="180" t="str">
        <f>IF(OR(P325="",BA325=""),"",IF(BB325="",MAX($BA$4:$BA$503)-BA325+1-COUNTIF($BA$4:BA325,BA325)/1000,INDEX($BD$4:$BD$503,BC325,1)-COUNTIF($BA$4:BA325,BA325)/1000000))</f>
        <v/>
      </c>
      <c r="BE325" s="181" t="str">
        <f t="shared" si="401"/>
        <v/>
      </c>
      <c r="BF325" s="181" t="str">
        <f>IFERROR(IF(BB325="",BD325-BE325*100,INDEX($BF$4:$BF$503,BC325,1)-COUNTIF($BA$4:BA325,BA325)/1000000),"")</f>
        <v/>
      </c>
      <c r="BG325" s="179" t="str">
        <f t="shared" si="402"/>
        <v/>
      </c>
      <c r="BI325" s="120" t="str">
        <f t="shared" si="408"/>
        <v/>
      </c>
      <c r="BJ325" s="121" t="str">
        <f t="shared" si="409"/>
        <v/>
      </c>
      <c r="BK325" s="122" t="str">
        <f t="shared" si="410"/>
        <v/>
      </c>
      <c r="BL325" s="122" t="str">
        <f t="shared" si="411"/>
        <v/>
      </c>
      <c r="BM325" s="122" t="str">
        <f t="shared" si="412"/>
        <v/>
      </c>
      <c r="BN325" s="122" t="str">
        <f t="shared" si="413"/>
        <v/>
      </c>
      <c r="BO325" s="122" t="str">
        <f t="shared" si="414"/>
        <v/>
      </c>
      <c r="BP325" s="123" t="str">
        <f t="shared" si="415"/>
        <v/>
      </c>
      <c r="BQ325" s="122" t="str">
        <f t="shared" si="416"/>
        <v/>
      </c>
      <c r="BR325" s="123" t="str">
        <f t="shared" si="417"/>
        <v/>
      </c>
      <c r="BS325" s="123" t="str">
        <f t="shared" si="418"/>
        <v/>
      </c>
      <c r="BU325" s="198" t="str">
        <f t="shared" si="403"/>
        <v>xxx</v>
      </c>
      <c r="BV325" s="193"/>
      <c r="BW325" s="193"/>
      <c r="BX325" s="193"/>
      <c r="BY325" s="193"/>
      <c r="BZ325" s="193"/>
      <c r="CA325" s="193"/>
      <c r="CB325" s="193"/>
      <c r="CC325" s="194"/>
      <c r="CD325" s="194"/>
      <c r="CE325" s="193"/>
      <c r="CF325" s="201">
        <f>IFERROR(IF(ISNUMBER(BV325), IF(ISNUMBER(MATCH(BV325,$BV$4:BV324,0)),INDEX($CF$4:CF324, MATCH(BV325,$BV$4:BV324,0),1),IF(AND(BR325="",INDEX($BR$4:$BR$503,BV325,1)=""),
IF(INDEX($BL$4:$BL$503,BV325,1)="",0,IFERROR(IF(INDEX($BR$4:$BR$503,BW325,1)="es",COUNTIF($BV$4:$BV$503,BW325),0),0)+IF(ISNUMBER(BV325),SUMIFS($CH$4:$CH$503,$BV$4:$BV$503,"&lt;&gt;"&amp;BV325,$BW$4:$BW$503,BV325),0)),0)),0),0)</f>
        <v>0</v>
      </c>
      <c r="CG325" s="193"/>
      <c r="CH325" s="193"/>
      <c r="CI325" s="193"/>
      <c r="CJ325" s="193"/>
      <c r="CK325" s="201">
        <f t="shared" ref="CK325:CK388" si="422">IF(BR325&lt;&gt;"",0,IF(IF(AND(BR326="s",BN326&lt;&gt;""),BN326&lt;&gt;BN325,FALSE),1,IF(BQ325="",1,IF(SUMIF($BQ$4:$BQ$503,BQ325,$BZ$4:$BZ$503)=0,0,1))))</f>
        <v>1</v>
      </c>
      <c r="CL325" s="193"/>
      <c r="CM325" s="193"/>
      <c r="CN325" s="193"/>
      <c r="CO325" s="193"/>
      <c r="CP325" s="193"/>
      <c r="CQ325" s="193"/>
      <c r="CR325" s="193"/>
      <c r="CT325" s="193"/>
      <c r="CU325" s="193"/>
      <c r="CV325" s="193"/>
      <c r="CW325" s="208"/>
      <c r="CX325" s="208"/>
      <c r="CY325" s="208"/>
      <c r="CZ325" s="208"/>
      <c r="DA325" s="193"/>
      <c r="DC325" s="133" t="str">
        <f>IF(MAX($DC$3:DC324)&lt;$I$2,MAX($DC$3:DC324)+1,"")</f>
        <v/>
      </c>
      <c r="DD325" s="131" t="str">
        <f t="shared" si="404"/>
        <v/>
      </c>
      <c r="DE325" s="131" t="str">
        <f t="shared" si="405"/>
        <v/>
      </c>
      <c r="DF325" s="134" t="str">
        <f t="shared" si="406"/>
        <v/>
      </c>
      <c r="DG325" s="132" t="str">
        <f t="shared" si="407"/>
        <v/>
      </c>
      <c r="DL325" s="107" t="str">
        <f>IF(DM325&lt;&gt;"",MAX($DL$3:DL324)+1,"")</f>
        <v/>
      </c>
      <c r="DM325" s="107" t="str">
        <f>IF(OR(INDEX(Photos!$B$3:$B$502,ROW(DM325)-ROW($DM$3),1)="", ISNUMBER(MATCH(INDEX(Photos!$B$3:$B$502,ROW(DM325)-ROW($DM$3),1),$BJ$4:$BJ$503,0))),"",INDEX(Photos!$B$3:$B$502,ROW(DM325)-ROW($DM$3),1) )</f>
        <v/>
      </c>
      <c r="DN325" s="107" t="str">
        <f t="shared" si="420"/>
        <v/>
      </c>
      <c r="DS325" s="112"/>
      <c r="DT325" s="112"/>
      <c r="DU325" s="111"/>
      <c r="DV325" s="111"/>
      <c r="DW325" s="145"/>
      <c r="DX325" s="111"/>
      <c r="DY325" s="111"/>
      <c r="DZ325" s="111"/>
      <c r="EA325" s="111"/>
      <c r="EB325" s="111"/>
    </row>
    <row r="326" spans="2:132" x14ac:dyDescent="0.25">
      <c r="B326" s="117" t="str">
        <f>IF(P326&lt;&gt;"",MAX(B$3:$B325)+1,"")</f>
        <v/>
      </c>
      <c r="C326" s="141" t="str">
        <f>IF(D326&lt;&gt;"",MAX(C$3:$C325)+1,"")</f>
        <v/>
      </c>
      <c r="D326" s="115" t="str">
        <f>IF(LEN(Q326)&gt;1,IF(ISNUMBER(MATCH(Q326&amp;" ─ "&amp;P326, $D$2:D325,0)),"",P326&amp;" ─ "&amp;Q326),"")</f>
        <v/>
      </c>
      <c r="E326" s="117" t="str">
        <f>IF(F326&lt;&gt;"",MAX($E$3:E325)+1,"")</f>
        <v/>
      </c>
      <c r="F326" s="116" t="str">
        <f>IF(LEN(T326)&gt;1,IF(ISNUMBER(MATCH(T326&amp;" ─ "&amp;P326, $F$2:F325,0)),"",P326&amp;" ─ "&amp;T326),"")</f>
        <v/>
      </c>
      <c r="G326" s="93">
        <v>323</v>
      </c>
      <c r="H326" s="118" t="str">
        <f t="shared" si="419"/>
        <v/>
      </c>
      <c r="I326" s="119" t="str">
        <f>IF(ISNUMBER(SEARCH("─",H326,1)),MAX($I$3:I325)+1,"")</f>
        <v/>
      </c>
      <c r="M326" s="192" t="str">
        <f t="shared" ref="M326:M389" si="423">IF(P326="","",IF(AND(ISNUMBER(MATCH(P326,$K$4:$K$503,0)),K326=""),INDEX($P$4:$P$503,MATCH(P326,$K$4:$K$503,0),1),""))</f>
        <v/>
      </c>
      <c r="N326" s="142" t="str">
        <f t="shared" ref="N326:N389" si="424">IF(P326="","",IF(AND(ISNUMBER(MATCH(P326,$L$4:$L$503,0)),L326=""),INDEX($P$4:$P$503,MATCH(P326,$L$4:$L$503,0),1),""))</f>
        <v/>
      </c>
      <c r="O326" s="102" t="str">
        <f>IF(P326="","",MAX($O$3:O325)+1)</f>
        <v/>
      </c>
      <c r="P326" s="103" t="str">
        <f>IF(LEN(INDEX(Dashboard!B$6:B$505,ROW(P326)-ROW(P$3),1))&lt;=1,"",TRIM(INDEX(Dashboard!B$6:B$505,ROW(P326)-ROW(P$3),1)))</f>
        <v/>
      </c>
      <c r="Q326" s="104" t="str">
        <f t="shared" ref="Q326:Q389" si="425">IF(K326="",M326,K326)</f>
        <v/>
      </c>
      <c r="R326" s="104" t="str">
        <f>IF(LEN(INDEX(Dashboard!D$6:D$505,ROW(R326)-ROW(R$3),1))&lt;=1,"",INDEX(Dashboard!D$6:D$505,ROW(R326)-ROW(R$3),1))</f>
        <v/>
      </c>
      <c r="S326" s="104" t="str">
        <f>IF(LEN(INDEX(Dashboard!E$6:E$505,ROW(S326)-ROW(S$3),1))&lt;=1,"",INDEX(Dashboard!E$6:E$505,ROW(S326)-ROW(S$3),1))</f>
        <v/>
      </c>
      <c r="T326" s="104" t="str">
        <f t="shared" ref="T326:T389" si="426">IF(L326="",N326,L326)</f>
        <v/>
      </c>
      <c r="U326" s="104" t="str">
        <f t="shared" ref="U326:U389" si="427">IF(LEN(R326)&gt;1,IF(ISNUMBER(SEARCH("─",R326,1)),TRIM(LEFT(R326,SEARCH("─",R326,1)-1)), TRIM(R326)),"")</f>
        <v/>
      </c>
      <c r="V326" s="104" t="str">
        <f t="shared" ref="V326:V389" si="428">IF(LEN(R326)&gt;1,IF(ISNUMBER(SEARCH("─",R326,1)),TRIM(RIGHT(R326,LEN(R326)-SEARCH("─",R326,1))), ""),"")</f>
        <v/>
      </c>
      <c r="W326" s="106" t="str">
        <f t="shared" si="421"/>
        <v/>
      </c>
      <c r="X326" s="106" t="str">
        <f t="shared" ref="X326:X389" si="429">IF(O326&lt;&gt;"",
IF(ISNUMBER(INDEX($X$4:$X$503,MATCH(U326,$P$4:$P$503,0),1)),INDEX($X$4:$X$503,MATCH(U326,$P$4:$P$503,0),1)+1,
IF(ISNUMBER(INDEX($X$4:$X$503,MATCH(V326,$P$4:$P$503,0),1)),INDEX($X$4:$X$503,MATCH(V326,$P$4:$P$503,0),1)+1,
"")),"")</f>
        <v/>
      </c>
      <c r="Y326" s="106" t="str">
        <f t="shared" ref="Y326:Y389" si="430">IF(LEN(P326)&gt;1,IFERROR(IF(Q326&lt;&gt;"",INDEX($X$4:$X$503,MATCH(P326,$Q$4:$Q$503,0),1),IF(T326&lt;&gt;"",INDEX($X$4:$X$503,MATCH(P326,$T$4:$T$503,0),1),"")),""),"")</f>
        <v/>
      </c>
      <c r="Z326" s="106" t="str">
        <f t="shared" ref="Z326:Z389" si="431">IF(OR(ISNUMBER(W326),ISNUMBER(X326),ISNUMBER(Y326)),MIN(W326:Y326),"")</f>
        <v/>
      </c>
      <c r="AA326" s="106" t="str">
        <f t="shared" ref="AA326:AA389" si="432">IF(LEN(P326)&gt;1,IFERROR(INDEX($Z$4:$Z$503,MATCH(P326,$U$4:$U$503,0),1)-1,""),"")</f>
        <v/>
      </c>
      <c r="AB326" s="106" t="str">
        <f t="shared" ref="AB326:AB389" si="433">IF(OR(ISNUMBER(Z326),ISNUMBER(AA326)),MIN(Z326:AA326),"")</f>
        <v/>
      </c>
      <c r="AC326" s="106" t="str">
        <f t="shared" ref="AC326:AC389" si="434">IF(LEN(P326)&gt;1,IFERROR(IF(Q326&lt;&gt;"",INDEX($AB$4:$AB$503,MATCH(P326,$Q$4:$Q$503,0),1),IF(T326&lt;&gt;"",INDEX($AB$4:$AB$503,MATCH(P326,$T$4:$T$503,0),1),"")),""),"")</f>
        <v/>
      </c>
      <c r="AD326" s="106" t="str">
        <f t="shared" ref="AD326:AD389" si="435">IF(OR(ISNUMBER(AB326),ISNUMBER(AC326)),MIN(AB326:AC326),"")</f>
        <v/>
      </c>
      <c r="AE326" s="106" t="str">
        <f t="shared" ref="AE326:AE389" si="436">IF(LEN(U326)&gt;1,IFERROR(INDEX($AD$4:$AD$503,MATCH(U326,$P$4:$P$503,0),1)+1,IFERROR(INDEX($AD$4:$AD$503,MATCH(V326,$P$4:$P$503,0),1)+1,"")),"")</f>
        <v/>
      </c>
      <c r="AF326" s="106" t="str">
        <f t="shared" ref="AF326:AF389" si="437">IF(OR(ISNUMBER(AD326),ISNUMBER(AE326)),MIN(AD326:AE326),"")</f>
        <v/>
      </c>
      <c r="AG326" s="106" t="str">
        <f t="shared" ref="AG326:AG389" si="438">IF(LEN(P326)&gt;1,IFERROR(IF(Q326&lt;&gt;"",INDEX($AF$4:$AF$503,MATCH(P326,$Q$4:$Q$503,0),1),IF(T326&lt;&gt;"",INDEX($AF$4:$AF$503,MATCH(P326,$T$4:$T$503,0),1),"")),""),"")</f>
        <v/>
      </c>
      <c r="AH326" s="106" t="str">
        <f t="shared" ref="AH326:AH389" si="439">IF(OR(ISNUMBER(AF326),ISNUMBER(AG326)),MIN(AF326:AG326),"")</f>
        <v/>
      </c>
      <c r="AI326" s="106" t="str">
        <f t="shared" ref="AI326:AI389" si="440">IF(LEN(P326)&gt;1,IFERROR(INDEX($AH$4:$AH$503,MATCH(P326,$U$4:$U$503,0),1)-1,""),"")</f>
        <v/>
      </c>
      <c r="AJ326" s="106" t="str">
        <f t="shared" ref="AJ326:AJ389" si="441">IF(OR(ISNUMBER(AH326),ISNUMBER(AI326)),MIN(AH326:AI326),"")</f>
        <v/>
      </c>
      <c r="AK326" s="106" t="str">
        <f t="shared" ref="AK326:AK389" si="442">IF(LEN(U326)&gt;1,IFERROR(INDEX($AJ$4:$AJ$503,MATCH(U326,$P$4:$P$503,0),1)+1,IFERROR(INDEX($AJ$4:$AJ$503,MATCH(V326,$P$4:$P$503,0),1)+1,"")),"")</f>
        <v/>
      </c>
      <c r="AL326" s="106" t="str">
        <f t="shared" ref="AL326:AL389" si="443">IF(OR(ISNUMBER(AJ326),ISNUMBER(AK326)),MIN(AJ326:AK326),"")</f>
        <v/>
      </c>
      <c r="AM326" s="106" t="str">
        <f t="shared" ref="AM326:AM389" si="444">IF(LEN(P326)&gt;1,IFERROR(IF(Q326&lt;&gt;"",INDEX($AL$4:$AL$503,MATCH(P326,$Q$4:$Q$503,0),1),IF(T326&lt;&gt;"",INDEX($AL$4:$AL$503,MATCH(P326,$T$4:$T$503,0),1),"")),""),"")</f>
        <v/>
      </c>
      <c r="AN326" s="106" t="str">
        <f t="shared" ref="AN326:AN389" si="445">IF(OR(ISNUMBER(AL326),ISNUMBER(AM326)),MIN(AL326:AM326),"")</f>
        <v/>
      </c>
      <c r="AO326" s="106" t="str">
        <f t="shared" ref="AO326:AO389" si="446">IF(LEN(P326)&gt;1,IFERROR(INDEX($AN$4:$AN$503,MATCH(P326,$U$4:$U$503,0),1)-1,""),"")</f>
        <v/>
      </c>
      <c r="AP326" s="106" t="str">
        <f t="shared" ref="AP326:AP389" si="447">IF(OR(ISNUMBER(AN326),ISNUMBER(AO326)),MIN(AN326:AO326),"")</f>
        <v/>
      </c>
      <c r="AQ326" s="106" t="str">
        <f t="shared" ref="AQ326:AQ389" si="448">IF(LEN(U326)&gt;1,IFERROR(INDEX($AP$4:$AP$503,MATCH(U326,$P$4:$P$503,0),1)+1,IFERROR(INDEX($AP$4:$AP$503,MATCH(V326,$P$4:$P$503,0),1)+1,"")),"")</f>
        <v/>
      </c>
      <c r="AR326" s="106" t="str">
        <f t="shared" ref="AR326:AR389" si="449">IF(OR(ISNUMBER(AP326),ISNUMBER(AQ326)),MIN(AP326:AQ326),"")</f>
        <v/>
      </c>
      <c r="AS326" s="106" t="str">
        <f t="shared" ref="AS326:AS389" si="450">IF(LEN(P326)&gt;1,IFERROR(IF(Q326&lt;&gt;"",INDEX($AR$4:$AR$503,MATCH(P326,$Q$4:$Q$503,0),1),IF(T326&lt;&gt;"",INDEX($AR$4:$AR$503,MATCH(P326,$T$4:$T$503,0),1),"")),""),"")</f>
        <v/>
      </c>
      <c r="AT326" s="106" t="str">
        <f t="shared" ref="AT326:AT389" si="451">IF(OR(ISNUMBER(AR326),ISNUMBER(AS326)),MIN(AR326:AS326),"")</f>
        <v/>
      </c>
      <c r="AU326" s="106" t="str">
        <f t="shared" ref="AU326:AU389" si="452">IF(LEN(P326)&gt;1,IFERROR(INDEX($AT$4:$AT$503,MATCH(P326,$U$4:$U$503,0),1)-1,""),"")</f>
        <v/>
      </c>
      <c r="AV326" s="106" t="str">
        <f t="shared" ref="AV326:AV389" si="453">IF(OR(ISNUMBER(AT326),ISNUMBER(AU326)),MIN(AT326:AU326),"")</f>
        <v/>
      </c>
      <c r="AW326" s="106" t="str">
        <f t="shared" ref="AW326:AW389" si="454">IF(LEN(U326)&gt;1,IFERROR(INDEX($AV$4:$AV$503,MATCH(U326,$P$4:$P$503,0),1)+1,IFERROR(INDEX($AV$4:$AV$503,MATCH(V326,$P$4:$P$503,0),1)+1,"")),"")</f>
        <v/>
      </c>
      <c r="AX326" s="106" t="str">
        <f t="shared" ref="AX326:AX389" si="455">IF(OR(ISNUMBER(AV326),ISNUMBER(AW326)),MIN(AV326:AW326),"")</f>
        <v/>
      </c>
      <c r="AY326" s="106" t="str">
        <f t="shared" ref="AY326:AY389" si="456">IF(LEN(P326)&gt;1,IFERROR(IF(Q326&lt;&gt;"",INDEX($AX$4:$AX$503,MATCH(P326,$Q$4:$Q$503,0),1),IF(T326&lt;&gt;"",INDEX($AX$4:$AX$503,MATCH(P326,$T$4:$T$503,0),1),"")),""),"")</f>
        <v/>
      </c>
      <c r="AZ326" s="106" t="str">
        <f t="shared" ref="AZ326:AZ389" si="457">IF(OR(ISNUMBER(AX326),ISNUMBER(AY326)),MIN(AX326:AY326),"")</f>
        <v/>
      </c>
      <c r="BA326" s="106" t="str">
        <f t="shared" ref="BA326:BA389" si="458">IF(AZ326="","",AZ326-$BA$2)</f>
        <v/>
      </c>
      <c r="BB326" s="106" t="str">
        <f t="shared" ref="BB326:BB389" si="459">IF(AND(ISNUMBER(INDEX($W$4:$W$503,MATCH(Q326,allNames,0),1)),ISNUMBER(INDEX($W$4:$W$503,MATCH(P326,$Q$4:$Q$503,0),1)),AA326=""),"s",INDEX($X$2:$AZ$2,1,MATCH(AZ326,X326:AY326,0)))</f>
        <v/>
      </c>
      <c r="BC326" s="106" t="str">
        <f t="shared" ref="BC326:BC389" si="460">IF(BB326="","",IF(Q326&lt;&gt;"",MATCH(Q326,$P$4:$P$503,0),MATCH(T326,$P$4:$P$503,0)))</f>
        <v/>
      </c>
      <c r="BD326" s="180" t="str">
        <f>IF(OR(P326="",BA326=""),"",IF(BB326="",MAX($BA$4:$BA$503)-BA326+1-COUNTIF($BA$4:BA326,BA326)/1000,INDEX($BD$4:$BD$503,BC326,1)-COUNTIF($BA$4:BA326,BA326)/1000000))</f>
        <v/>
      </c>
      <c r="BE326" s="181" t="str">
        <f t="shared" ref="BE326:BE389" si="461">IFERROR(RANK(BD326,$BD$4:$BD$503,0),"")</f>
        <v/>
      </c>
      <c r="BF326" s="181" t="str">
        <f>IFERROR(IF(BB326="",BD326-BE326*100,INDEX($BF$4:$BF$503,BC326,1)-COUNTIF($BA$4:BA326,BA326)/1000000),"")</f>
        <v/>
      </c>
      <c r="BG326" s="179" t="str">
        <f t="shared" ref="BG326:BG389" si="462">IFERROR(RANK(BF326,$BF$4:$BF$503,0),"")</f>
        <v/>
      </c>
      <c r="BI326" s="120" t="str">
        <f t="shared" si="408"/>
        <v/>
      </c>
      <c r="BJ326" s="121" t="str">
        <f t="shared" si="409"/>
        <v/>
      </c>
      <c r="BK326" s="122" t="str">
        <f t="shared" si="410"/>
        <v/>
      </c>
      <c r="BL326" s="122" t="str">
        <f t="shared" si="411"/>
        <v/>
      </c>
      <c r="BM326" s="122" t="str">
        <f t="shared" si="412"/>
        <v/>
      </c>
      <c r="BN326" s="122" t="str">
        <f t="shared" si="413"/>
        <v/>
      </c>
      <c r="BO326" s="122" t="str">
        <f t="shared" si="414"/>
        <v/>
      </c>
      <c r="BP326" s="123" t="str">
        <f t="shared" si="415"/>
        <v/>
      </c>
      <c r="BQ326" s="122" t="str">
        <f t="shared" si="416"/>
        <v/>
      </c>
      <c r="BR326" s="123" t="str">
        <f t="shared" si="417"/>
        <v/>
      </c>
      <c r="BS326" s="123" t="str">
        <f t="shared" si="418"/>
        <v/>
      </c>
      <c r="BU326" s="198" t="str">
        <f t="shared" ref="BU326:BU389" si="463">IF(BI326="","xxx",ROW(BU326)-3)</f>
        <v>xxx</v>
      </c>
      <c r="BV326" s="193"/>
      <c r="BW326" s="193"/>
      <c r="BX326" s="193"/>
      <c r="BY326" s="193"/>
      <c r="BZ326" s="193"/>
      <c r="CA326" s="193"/>
      <c r="CB326" s="193"/>
      <c r="CC326" s="194"/>
      <c r="CD326" s="194"/>
      <c r="CE326" s="193"/>
      <c r="CF326" s="201">
        <f>IFERROR(IF(ISNUMBER(BV326), IF(ISNUMBER(MATCH(BV326,$BV$4:BV325,0)),INDEX($CF$4:CF325, MATCH(BV326,$BV$4:BV325,0),1),IF(AND(BR326="",INDEX($BR$4:$BR$503,BV326,1)=""),
IF(INDEX($BL$4:$BL$503,BV326,1)="",0,IFERROR(IF(INDEX($BR$4:$BR$503,BW326,1)="es",COUNTIF($BV$4:$BV$503,BW326),0),0)+IF(ISNUMBER(BV326),SUMIFS($CH$4:$CH$503,$BV$4:$BV$503,"&lt;&gt;"&amp;BV326,$BW$4:$BW$503,BV326),0)),0)),0),0)</f>
        <v>0</v>
      </c>
      <c r="CG326" s="193"/>
      <c r="CH326" s="193"/>
      <c r="CI326" s="193"/>
      <c r="CJ326" s="193"/>
      <c r="CK326" s="201">
        <f t="shared" si="422"/>
        <v>1</v>
      </c>
      <c r="CL326" s="193"/>
      <c r="CM326" s="193"/>
      <c r="CN326" s="193"/>
      <c r="CO326" s="193"/>
      <c r="CP326" s="193"/>
      <c r="CQ326" s="193"/>
      <c r="CR326" s="193"/>
      <c r="CT326" s="193"/>
      <c r="CU326" s="193"/>
      <c r="CV326" s="193"/>
      <c r="CW326" s="208"/>
      <c r="CX326" s="208"/>
      <c r="CY326" s="208"/>
      <c r="CZ326" s="208"/>
      <c r="DA326" s="193"/>
      <c r="DC326" s="133" t="str">
        <f>IF(MAX($DC$3:DC325)&lt;$I$2,MAX($DC$3:DC325)+1,"")</f>
        <v/>
      </c>
      <c r="DD326" s="131" t="str">
        <f t="shared" ref="DD326:DD389" si="464">IF(DC326&lt;&gt;"",INDEX($H$4:$H$1003,MATCH(DC326,$I$4:$I$1003,0),1),"")</f>
        <v/>
      </c>
      <c r="DE326" s="131" t="str">
        <f t="shared" ref="DE326:DE389" si="465">IF(DC326="","",TRIM(LEFT(DD326,SEARCH("─",DD326,1)-1)))</f>
        <v/>
      </c>
      <c r="DF326" s="134" t="str">
        <f t="shared" ref="DF326:DF389" si="466">IF(DC326="","",TRIM(RIGHT(DD326,LEN(DD326)-SEARCH("─",DD326,1))))</f>
        <v/>
      </c>
      <c r="DG326" s="132" t="str">
        <f t="shared" ref="DG326:DG389" si="467">IF(DD326="","",IF(ISNUMBER(MATCH(DD326,$F$4:$F$503,0)),"e",""))</f>
        <v/>
      </c>
      <c r="DL326" s="107" t="str">
        <f>IF(DM326&lt;&gt;"",MAX($DL$3:DL325)+1,"")</f>
        <v/>
      </c>
      <c r="DM326" s="107" t="str">
        <f>IF(OR(INDEX(Photos!$B$3:$B$502,ROW(DM326)-ROW($DM$3),1)="", ISNUMBER(MATCH(INDEX(Photos!$B$3:$B$502,ROW(DM326)-ROW($DM$3),1),$BJ$4:$BJ$503,0))),"",INDEX(Photos!$B$3:$B$502,ROW(DM326)-ROW($DM$3),1) )</f>
        <v/>
      </c>
      <c r="DN326" s="107" t="str">
        <f t="shared" si="420"/>
        <v/>
      </c>
      <c r="DS326" s="112"/>
      <c r="DT326" s="112"/>
      <c r="DU326" s="111"/>
      <c r="DV326" s="111"/>
      <c r="DW326" s="145"/>
      <c r="DX326" s="111"/>
      <c r="DY326" s="111"/>
      <c r="DZ326" s="111"/>
      <c r="EA326" s="111"/>
      <c r="EB326" s="111"/>
    </row>
    <row r="327" spans="2:132" x14ac:dyDescent="0.25">
      <c r="B327" s="117" t="str">
        <f>IF(P327&lt;&gt;"",MAX(B$3:$B326)+1,"")</f>
        <v/>
      </c>
      <c r="C327" s="141" t="str">
        <f>IF(D327&lt;&gt;"",MAX(C$3:$C326)+1,"")</f>
        <v/>
      </c>
      <c r="D327" s="115" t="str">
        <f>IF(LEN(Q327)&gt;1,IF(ISNUMBER(MATCH(Q327&amp;" ─ "&amp;P327, $D$2:D326,0)),"",P327&amp;" ─ "&amp;Q327),"")</f>
        <v/>
      </c>
      <c r="E327" s="117" t="str">
        <f>IF(F327&lt;&gt;"",MAX($E$3:E326)+1,"")</f>
        <v/>
      </c>
      <c r="F327" s="116" t="str">
        <f>IF(LEN(T327)&gt;1,IF(ISNUMBER(MATCH(T327&amp;" ─ "&amp;P327, $F$2:F326,0)),"",P327&amp;" ─ "&amp;T327),"")</f>
        <v/>
      </c>
      <c r="G327" s="93">
        <v>324</v>
      </c>
      <c r="H327" s="118" t="str">
        <f t="shared" si="419"/>
        <v/>
      </c>
      <c r="I327" s="119" t="str">
        <f>IF(ISNUMBER(SEARCH("─",H327,1)),MAX($I$3:I326)+1,"")</f>
        <v/>
      </c>
      <c r="M327" s="192" t="str">
        <f t="shared" si="423"/>
        <v/>
      </c>
      <c r="N327" s="142" t="str">
        <f t="shared" si="424"/>
        <v/>
      </c>
      <c r="O327" s="102" t="str">
        <f>IF(P327="","",MAX($O$3:O326)+1)</f>
        <v/>
      </c>
      <c r="P327" s="103" t="str">
        <f>IF(LEN(INDEX(Dashboard!B$6:B$505,ROW(P327)-ROW(P$3),1))&lt;=1,"",TRIM(INDEX(Dashboard!B$6:B$505,ROW(P327)-ROW(P$3),1)))</f>
        <v/>
      </c>
      <c r="Q327" s="104" t="str">
        <f t="shared" si="425"/>
        <v/>
      </c>
      <c r="R327" s="104" t="str">
        <f>IF(LEN(INDEX(Dashboard!D$6:D$505,ROW(R327)-ROW(R$3),1))&lt;=1,"",INDEX(Dashboard!D$6:D$505,ROW(R327)-ROW(R$3),1))</f>
        <v/>
      </c>
      <c r="S327" s="104" t="str">
        <f>IF(LEN(INDEX(Dashboard!E$6:E$505,ROW(S327)-ROW(S$3),1))&lt;=1,"",INDEX(Dashboard!E$6:E$505,ROW(S327)-ROW(S$3),1))</f>
        <v/>
      </c>
      <c r="T327" s="104" t="str">
        <f t="shared" si="426"/>
        <v/>
      </c>
      <c r="U327" s="104" t="str">
        <f t="shared" si="427"/>
        <v/>
      </c>
      <c r="V327" s="104" t="str">
        <f t="shared" si="428"/>
        <v/>
      </c>
      <c r="W327" s="106" t="str">
        <f t="shared" si="421"/>
        <v/>
      </c>
      <c r="X327" s="106" t="str">
        <f t="shared" si="429"/>
        <v/>
      </c>
      <c r="Y327" s="106" t="str">
        <f t="shared" si="430"/>
        <v/>
      </c>
      <c r="Z327" s="106" t="str">
        <f t="shared" si="431"/>
        <v/>
      </c>
      <c r="AA327" s="106" t="str">
        <f t="shared" si="432"/>
        <v/>
      </c>
      <c r="AB327" s="106" t="str">
        <f t="shared" si="433"/>
        <v/>
      </c>
      <c r="AC327" s="106" t="str">
        <f t="shared" si="434"/>
        <v/>
      </c>
      <c r="AD327" s="106" t="str">
        <f t="shared" si="435"/>
        <v/>
      </c>
      <c r="AE327" s="106" t="str">
        <f t="shared" si="436"/>
        <v/>
      </c>
      <c r="AF327" s="106" t="str">
        <f t="shared" si="437"/>
        <v/>
      </c>
      <c r="AG327" s="106" t="str">
        <f t="shared" si="438"/>
        <v/>
      </c>
      <c r="AH327" s="106" t="str">
        <f t="shared" si="439"/>
        <v/>
      </c>
      <c r="AI327" s="106" t="str">
        <f t="shared" si="440"/>
        <v/>
      </c>
      <c r="AJ327" s="106" t="str">
        <f t="shared" si="441"/>
        <v/>
      </c>
      <c r="AK327" s="106" t="str">
        <f t="shared" si="442"/>
        <v/>
      </c>
      <c r="AL327" s="106" t="str">
        <f t="shared" si="443"/>
        <v/>
      </c>
      <c r="AM327" s="106" t="str">
        <f t="shared" si="444"/>
        <v/>
      </c>
      <c r="AN327" s="106" t="str">
        <f t="shared" si="445"/>
        <v/>
      </c>
      <c r="AO327" s="106" t="str">
        <f t="shared" si="446"/>
        <v/>
      </c>
      <c r="AP327" s="106" t="str">
        <f t="shared" si="447"/>
        <v/>
      </c>
      <c r="AQ327" s="106" t="str">
        <f t="shared" si="448"/>
        <v/>
      </c>
      <c r="AR327" s="106" t="str">
        <f t="shared" si="449"/>
        <v/>
      </c>
      <c r="AS327" s="106" t="str">
        <f t="shared" si="450"/>
        <v/>
      </c>
      <c r="AT327" s="106" t="str">
        <f t="shared" si="451"/>
        <v/>
      </c>
      <c r="AU327" s="106" t="str">
        <f t="shared" si="452"/>
        <v/>
      </c>
      <c r="AV327" s="106" t="str">
        <f t="shared" si="453"/>
        <v/>
      </c>
      <c r="AW327" s="106" t="str">
        <f t="shared" si="454"/>
        <v/>
      </c>
      <c r="AX327" s="106" t="str">
        <f t="shared" si="455"/>
        <v/>
      </c>
      <c r="AY327" s="106" t="str">
        <f t="shared" si="456"/>
        <v/>
      </c>
      <c r="AZ327" s="106" t="str">
        <f t="shared" si="457"/>
        <v/>
      </c>
      <c r="BA327" s="106" t="str">
        <f t="shared" si="458"/>
        <v/>
      </c>
      <c r="BB327" s="106" t="str">
        <f t="shared" si="459"/>
        <v/>
      </c>
      <c r="BC327" s="106" t="str">
        <f t="shared" si="460"/>
        <v/>
      </c>
      <c r="BD327" s="180" t="str">
        <f>IF(OR(P327="",BA327=""),"",IF(BB327="",MAX($BA$4:$BA$503)-BA327+1-COUNTIF($BA$4:BA327,BA327)/1000,INDEX($BD$4:$BD$503,BC327,1)-COUNTIF($BA$4:BA327,BA327)/1000000))</f>
        <v/>
      </c>
      <c r="BE327" s="181" t="str">
        <f t="shared" si="461"/>
        <v/>
      </c>
      <c r="BF327" s="181" t="str">
        <f>IFERROR(IF(BB327="",BD327-BE327*100,INDEX($BF$4:$BF$503,BC327,1)-COUNTIF($BA$4:BA327,BA327)/1000000),"")</f>
        <v/>
      </c>
      <c r="BG327" s="179" t="str">
        <f t="shared" si="462"/>
        <v/>
      </c>
      <c r="BI327" s="120" t="str">
        <f t="shared" ref="BI327:BI390" si="468">IFERROR(MATCH(ROW(BJ327)-ROW($BJ$3),$BG$4:$BG$503,0),"")</f>
        <v/>
      </c>
      <c r="BJ327" s="121" t="str">
        <f t="shared" ref="BJ327:BJ390" si="469" xml:space="preserve"> IF(BI327="","",INDEX($P$4:$P$503,$BI327,1))</f>
        <v/>
      </c>
      <c r="BK327" s="122" t="str">
        <f t="shared" ref="BK327:BK390" si="470">IF(BI327="","",INDEX($Q$4:$Q$503,$BI327,1))</f>
        <v/>
      </c>
      <c r="BL327" s="122" t="str">
        <f t="shared" ref="BL327:BL390" si="471">IF(BJ327="","",INDEX($T$4:$T$503,$BI327,1))</f>
        <v/>
      </c>
      <c r="BM327" s="122" t="str">
        <f t="shared" ref="BM327:BM390" si="472">IF(BJ327="","",INDEX($S$4:$S$503,$BI327,1))</f>
        <v/>
      </c>
      <c r="BN327" s="122" t="str">
        <f t="shared" ref="BN327:BN390" si="473">IFERROR(IF(BI327="","",IF(INDEX($BR$4:$BR$503,MATCH(INDEX($U$4:$U$503,$BI327,1),$BJ$4:$BJ$503,0),1)="s",INDEX($V$4:$V$503,$BI327,1),INDEX($U$4:$U$503,$BI327,1))),"")</f>
        <v/>
      </c>
      <c r="BO327" s="122" t="str">
        <f t="shared" ref="BO327:BO390" si="474">IFERROR(IF(BI327="","",IF(OR(INDEX($BR$4:$BR$503,MATCH(INDEX($V$4:$V$503,$BI327,1),$BJ$4:$BJ$503,0),1)="s",INDEX($V$4:$V$503,$BI327,1)&lt;&gt;BN327), INDEX($V$4:$V$503,$BI327,1),  INDEX($U$4:$U$503,$BI327,1))),"")</f>
        <v/>
      </c>
      <c r="BP327" s="123" t="str">
        <f t="shared" ref="BP327:BP390" si="475" xml:space="preserve"> IF(BI327="","",COUNTA(BN327:BO327)-COUNTIF(BN327:BO327,""))</f>
        <v/>
      </c>
      <c r="BQ327" s="122" t="str">
        <f t="shared" ref="BQ327:BQ390" si="476" xml:space="preserve"> IF(BI327="","",IF(BR327="",IF(AND(BN327="", BO327&lt;&gt;""),INDEX($BJ$4:$BJ$503,MATCH(BO327,$BK$4:$BK$503,0),1),IF(AND(INDEX($BR$4:$BR$503,MATCH(BN327,$BJ$4:$BJ$503,0),1)&lt;&gt;"",BO327&lt;&gt;""), BO327,BN327)),INDEX($BN$4:$BN$503,MATCH(BK327,$BJ$4:$BJ$503,0),1)))</f>
        <v/>
      </c>
      <c r="BR327" s="123" t="str">
        <f t="shared" ref="BR327:BR390" si="477">IF(BI327="","",IF(AND(BK327="",INDEX($BB$4:$BB$503,$BI327,1)="s"),IF(INDEX($BB$4:$BB$503,INDEX($BI$4:$BI$503,MATCH(BL327,$BJ$4:$BJ$503,0),1),1)="s","ess","es"),INDEX($BB$4:$BB$503,$BI327,1)))</f>
        <v/>
      </c>
      <c r="BS327" s="123" t="str">
        <f t="shared" ref="BS327:BS390" si="478">IFERROR(IF(AND(BV327="xxx",BY327&gt;1,BR327=""),IF(MATCH(INDEX($BQ$4:$BQ$503,MATCH(BJ327,$BN$4:$BN$503,0),1),$BJ$4:$BJ$503,0)=(ROW(BS327)-3),"x",MATCH(INDEX($BQ$4:$BQ$503,MATCH(BJ327,$BN$4:$BN$503,0),1),$BJ$4:$BJ$503,0)),""),BW327)</f>
        <v/>
      </c>
      <c r="BU327" s="198" t="str">
        <f t="shared" si="463"/>
        <v>xxx</v>
      </c>
      <c r="BV327" s="193"/>
      <c r="BW327" s="193"/>
      <c r="BX327" s="193"/>
      <c r="BY327" s="193"/>
      <c r="BZ327" s="193"/>
      <c r="CA327" s="193"/>
      <c r="CB327" s="193"/>
      <c r="CC327" s="194"/>
      <c r="CD327" s="194"/>
      <c r="CE327" s="193"/>
      <c r="CF327" s="201">
        <f>IFERROR(IF(ISNUMBER(BV327), IF(ISNUMBER(MATCH(BV327,$BV$4:BV326,0)),INDEX($CF$4:CF326, MATCH(BV327,$BV$4:BV326,0),1),IF(AND(BR327="",INDEX($BR$4:$BR$503,BV327,1)=""),
IF(INDEX($BL$4:$BL$503,BV327,1)="",0,IFERROR(IF(INDEX($BR$4:$BR$503,BW327,1)="es",COUNTIF($BV$4:$BV$503,BW327),0),0)+IF(ISNUMBER(BV327),SUMIFS($CH$4:$CH$503,$BV$4:$BV$503,"&lt;&gt;"&amp;BV327,$BW$4:$BW$503,BV327),0)),0)),0),0)</f>
        <v>0</v>
      </c>
      <c r="CG327" s="193"/>
      <c r="CH327" s="193"/>
      <c r="CI327" s="193"/>
      <c r="CJ327" s="193"/>
      <c r="CK327" s="201">
        <f t="shared" si="422"/>
        <v>1</v>
      </c>
      <c r="CL327" s="193"/>
      <c r="CM327" s="193"/>
      <c r="CN327" s="193"/>
      <c r="CO327" s="193"/>
      <c r="CP327" s="193"/>
      <c r="CQ327" s="193"/>
      <c r="CR327" s="193"/>
      <c r="CT327" s="193"/>
      <c r="CU327" s="193"/>
      <c r="CV327" s="193"/>
      <c r="CW327" s="208"/>
      <c r="CX327" s="208"/>
      <c r="CY327" s="208"/>
      <c r="CZ327" s="208"/>
      <c r="DA327" s="193"/>
      <c r="DC327" s="133" t="str">
        <f>IF(MAX($DC$3:DC326)&lt;$I$2,MAX($DC$3:DC326)+1,"")</f>
        <v/>
      </c>
      <c r="DD327" s="131" t="str">
        <f t="shared" si="464"/>
        <v/>
      </c>
      <c r="DE327" s="131" t="str">
        <f t="shared" si="465"/>
        <v/>
      </c>
      <c r="DF327" s="134" t="str">
        <f t="shared" si="466"/>
        <v/>
      </c>
      <c r="DG327" s="132" t="str">
        <f t="shared" si="467"/>
        <v/>
      </c>
      <c r="DL327" s="107" t="str">
        <f>IF(DM327&lt;&gt;"",MAX($DL$3:DL326)+1,"")</f>
        <v/>
      </c>
      <c r="DM327" s="107" t="str">
        <f>IF(OR(INDEX(Photos!$B$3:$B$502,ROW(DM327)-ROW($DM$3),1)="", ISNUMBER(MATCH(INDEX(Photos!$B$3:$B$502,ROW(DM327)-ROW($DM$3),1),$BJ$4:$BJ$503,0))),"",INDEX(Photos!$B$3:$B$502,ROW(DM327)-ROW($DM$3),1) )</f>
        <v/>
      </c>
      <c r="DN327" s="107" t="str">
        <f t="shared" si="420"/>
        <v/>
      </c>
      <c r="DS327" s="112"/>
      <c r="DT327" s="112"/>
      <c r="DU327" s="111"/>
      <c r="DV327" s="111"/>
      <c r="DW327" s="145"/>
      <c r="DX327" s="111"/>
      <c r="DY327" s="111"/>
      <c r="DZ327" s="111"/>
      <c r="EA327" s="111"/>
      <c r="EB327" s="111"/>
    </row>
    <row r="328" spans="2:132" x14ac:dyDescent="0.25">
      <c r="B328" s="117" t="str">
        <f>IF(P328&lt;&gt;"",MAX(B$3:$B327)+1,"")</f>
        <v/>
      </c>
      <c r="C328" s="141" t="str">
        <f>IF(D328&lt;&gt;"",MAX(C$3:$C327)+1,"")</f>
        <v/>
      </c>
      <c r="D328" s="115" t="str">
        <f>IF(LEN(Q328)&gt;1,IF(ISNUMBER(MATCH(Q328&amp;" ─ "&amp;P328, $D$2:D327,0)),"",P328&amp;" ─ "&amp;Q328),"")</f>
        <v/>
      </c>
      <c r="E328" s="117" t="str">
        <f>IF(F328&lt;&gt;"",MAX($E$3:E327)+1,"")</f>
        <v/>
      </c>
      <c r="F328" s="116" t="str">
        <f>IF(LEN(T328)&gt;1,IF(ISNUMBER(MATCH(T328&amp;" ─ "&amp;P328, $F$2:F327,0)),"",P328&amp;" ─ "&amp;T328),"")</f>
        <v/>
      </c>
      <c r="G328" s="93">
        <v>325</v>
      </c>
      <c r="H328" s="118" t="str">
        <f t="shared" si="419"/>
        <v/>
      </c>
      <c r="I328" s="119" t="str">
        <f>IF(ISNUMBER(SEARCH("─",H328,1)),MAX($I$3:I327)+1,"")</f>
        <v/>
      </c>
      <c r="M328" s="192" t="str">
        <f t="shared" si="423"/>
        <v/>
      </c>
      <c r="N328" s="142" t="str">
        <f t="shared" si="424"/>
        <v/>
      </c>
      <c r="O328" s="102" t="str">
        <f>IF(P328="","",MAX($O$3:O327)+1)</f>
        <v/>
      </c>
      <c r="P328" s="103" t="str">
        <f>IF(LEN(INDEX(Dashboard!B$6:B$505,ROW(P328)-ROW(P$3),1))&lt;=1,"",TRIM(INDEX(Dashboard!B$6:B$505,ROW(P328)-ROW(P$3),1)))</f>
        <v/>
      </c>
      <c r="Q328" s="104" t="str">
        <f t="shared" si="425"/>
        <v/>
      </c>
      <c r="R328" s="104" t="str">
        <f>IF(LEN(INDEX(Dashboard!D$6:D$505,ROW(R328)-ROW(R$3),1))&lt;=1,"",INDEX(Dashboard!D$6:D$505,ROW(R328)-ROW(R$3),1))</f>
        <v/>
      </c>
      <c r="S328" s="104" t="str">
        <f>IF(LEN(INDEX(Dashboard!E$6:E$505,ROW(S328)-ROW(S$3),1))&lt;=1,"",INDEX(Dashboard!E$6:E$505,ROW(S328)-ROW(S$3),1))</f>
        <v/>
      </c>
      <c r="T328" s="104" t="str">
        <f t="shared" si="426"/>
        <v/>
      </c>
      <c r="U328" s="104" t="str">
        <f t="shared" si="427"/>
        <v/>
      </c>
      <c r="V328" s="104" t="str">
        <f t="shared" si="428"/>
        <v/>
      </c>
      <c r="W328" s="106" t="str">
        <f t="shared" si="421"/>
        <v/>
      </c>
      <c r="X328" s="106" t="str">
        <f t="shared" si="429"/>
        <v/>
      </c>
      <c r="Y328" s="106" t="str">
        <f t="shared" si="430"/>
        <v/>
      </c>
      <c r="Z328" s="106" t="str">
        <f t="shared" si="431"/>
        <v/>
      </c>
      <c r="AA328" s="106" t="str">
        <f t="shared" si="432"/>
        <v/>
      </c>
      <c r="AB328" s="106" t="str">
        <f t="shared" si="433"/>
        <v/>
      </c>
      <c r="AC328" s="106" t="str">
        <f t="shared" si="434"/>
        <v/>
      </c>
      <c r="AD328" s="106" t="str">
        <f t="shared" si="435"/>
        <v/>
      </c>
      <c r="AE328" s="106" t="str">
        <f t="shared" si="436"/>
        <v/>
      </c>
      <c r="AF328" s="106" t="str">
        <f t="shared" si="437"/>
        <v/>
      </c>
      <c r="AG328" s="106" t="str">
        <f t="shared" si="438"/>
        <v/>
      </c>
      <c r="AH328" s="106" t="str">
        <f t="shared" si="439"/>
        <v/>
      </c>
      <c r="AI328" s="106" t="str">
        <f t="shared" si="440"/>
        <v/>
      </c>
      <c r="AJ328" s="106" t="str">
        <f t="shared" si="441"/>
        <v/>
      </c>
      <c r="AK328" s="106" t="str">
        <f t="shared" si="442"/>
        <v/>
      </c>
      <c r="AL328" s="106" t="str">
        <f t="shared" si="443"/>
        <v/>
      </c>
      <c r="AM328" s="106" t="str">
        <f t="shared" si="444"/>
        <v/>
      </c>
      <c r="AN328" s="106" t="str">
        <f t="shared" si="445"/>
        <v/>
      </c>
      <c r="AO328" s="106" t="str">
        <f t="shared" si="446"/>
        <v/>
      </c>
      <c r="AP328" s="106" t="str">
        <f t="shared" si="447"/>
        <v/>
      </c>
      <c r="AQ328" s="106" t="str">
        <f t="shared" si="448"/>
        <v/>
      </c>
      <c r="AR328" s="106" t="str">
        <f t="shared" si="449"/>
        <v/>
      </c>
      <c r="AS328" s="106" t="str">
        <f t="shared" si="450"/>
        <v/>
      </c>
      <c r="AT328" s="106" t="str">
        <f t="shared" si="451"/>
        <v/>
      </c>
      <c r="AU328" s="106" t="str">
        <f t="shared" si="452"/>
        <v/>
      </c>
      <c r="AV328" s="106" t="str">
        <f t="shared" si="453"/>
        <v/>
      </c>
      <c r="AW328" s="106" t="str">
        <f t="shared" si="454"/>
        <v/>
      </c>
      <c r="AX328" s="106" t="str">
        <f t="shared" si="455"/>
        <v/>
      </c>
      <c r="AY328" s="106" t="str">
        <f t="shared" si="456"/>
        <v/>
      </c>
      <c r="AZ328" s="106" t="str">
        <f t="shared" si="457"/>
        <v/>
      </c>
      <c r="BA328" s="106" t="str">
        <f t="shared" si="458"/>
        <v/>
      </c>
      <c r="BB328" s="106" t="str">
        <f t="shared" si="459"/>
        <v/>
      </c>
      <c r="BC328" s="106" t="str">
        <f t="shared" si="460"/>
        <v/>
      </c>
      <c r="BD328" s="180" t="str">
        <f>IF(OR(P328="",BA328=""),"",IF(BB328="",MAX($BA$4:$BA$503)-BA328+1-COUNTIF($BA$4:BA328,BA328)/1000,INDEX($BD$4:$BD$503,BC328,1)-COUNTIF($BA$4:BA328,BA328)/1000000))</f>
        <v/>
      </c>
      <c r="BE328" s="181" t="str">
        <f t="shared" si="461"/>
        <v/>
      </c>
      <c r="BF328" s="181" t="str">
        <f>IFERROR(IF(BB328="",BD328-BE328*100,INDEX($BF$4:$BF$503,BC328,1)-COUNTIF($BA$4:BA328,BA328)/1000000),"")</f>
        <v/>
      </c>
      <c r="BG328" s="179" t="str">
        <f t="shared" si="462"/>
        <v/>
      </c>
      <c r="BI328" s="120" t="str">
        <f t="shared" si="468"/>
        <v/>
      </c>
      <c r="BJ328" s="121" t="str">
        <f t="shared" si="469"/>
        <v/>
      </c>
      <c r="BK328" s="122" t="str">
        <f t="shared" si="470"/>
        <v/>
      </c>
      <c r="BL328" s="122" t="str">
        <f t="shared" si="471"/>
        <v/>
      </c>
      <c r="BM328" s="122" t="str">
        <f t="shared" si="472"/>
        <v/>
      </c>
      <c r="BN328" s="122" t="str">
        <f t="shared" si="473"/>
        <v/>
      </c>
      <c r="BO328" s="122" t="str">
        <f t="shared" si="474"/>
        <v/>
      </c>
      <c r="BP328" s="123" t="str">
        <f t="shared" si="475"/>
        <v/>
      </c>
      <c r="BQ328" s="122" t="str">
        <f t="shared" si="476"/>
        <v/>
      </c>
      <c r="BR328" s="123" t="str">
        <f t="shared" si="477"/>
        <v/>
      </c>
      <c r="BS328" s="123" t="str">
        <f t="shared" si="478"/>
        <v/>
      </c>
      <c r="BU328" s="198" t="str">
        <f t="shared" si="463"/>
        <v>xxx</v>
      </c>
      <c r="BV328" s="193"/>
      <c r="BW328" s="193"/>
      <c r="BX328" s="193"/>
      <c r="BY328" s="193"/>
      <c r="BZ328" s="193"/>
      <c r="CA328" s="193"/>
      <c r="CB328" s="193"/>
      <c r="CC328" s="194"/>
      <c r="CD328" s="194"/>
      <c r="CE328" s="193"/>
      <c r="CF328" s="201">
        <f>IFERROR(IF(ISNUMBER(BV328), IF(ISNUMBER(MATCH(BV328,$BV$4:BV327,0)),INDEX($CF$4:CF327, MATCH(BV328,$BV$4:BV327,0),1),IF(AND(BR328="",INDEX($BR$4:$BR$503,BV328,1)=""),
IF(INDEX($BL$4:$BL$503,BV328,1)="",0,IFERROR(IF(INDEX($BR$4:$BR$503,BW328,1)="es",COUNTIF($BV$4:$BV$503,BW328),0),0)+IF(ISNUMBER(BV328),SUMIFS($CH$4:$CH$503,$BV$4:$BV$503,"&lt;&gt;"&amp;BV328,$BW$4:$BW$503,BV328),0)),0)),0),0)</f>
        <v>0</v>
      </c>
      <c r="CG328" s="193"/>
      <c r="CH328" s="193"/>
      <c r="CI328" s="193"/>
      <c r="CJ328" s="193"/>
      <c r="CK328" s="201">
        <f t="shared" si="422"/>
        <v>1</v>
      </c>
      <c r="CL328" s="193"/>
      <c r="CM328" s="193"/>
      <c r="CN328" s="193"/>
      <c r="CO328" s="193"/>
      <c r="CP328" s="193"/>
      <c r="CQ328" s="193"/>
      <c r="CR328" s="193"/>
      <c r="CT328" s="193"/>
      <c r="CU328" s="193"/>
      <c r="CV328" s="193"/>
      <c r="CW328" s="208"/>
      <c r="CX328" s="208"/>
      <c r="CY328" s="208"/>
      <c r="CZ328" s="208"/>
      <c r="DA328" s="193"/>
      <c r="DC328" s="133" t="str">
        <f>IF(MAX($DC$3:DC327)&lt;$I$2,MAX($DC$3:DC327)+1,"")</f>
        <v/>
      </c>
      <c r="DD328" s="131" t="str">
        <f t="shared" si="464"/>
        <v/>
      </c>
      <c r="DE328" s="131" t="str">
        <f t="shared" si="465"/>
        <v/>
      </c>
      <c r="DF328" s="134" t="str">
        <f t="shared" si="466"/>
        <v/>
      </c>
      <c r="DG328" s="132" t="str">
        <f t="shared" si="467"/>
        <v/>
      </c>
      <c r="DL328" s="107" t="str">
        <f>IF(DM328&lt;&gt;"",MAX($DL$3:DL327)+1,"")</f>
        <v/>
      </c>
      <c r="DM328" s="107" t="str">
        <f>IF(OR(INDEX(Photos!$B$3:$B$502,ROW(DM328)-ROW($DM$3),1)="", ISNUMBER(MATCH(INDEX(Photos!$B$3:$B$502,ROW(DM328)-ROW($DM$3),1),$BJ$4:$BJ$503,0))),"",INDEX(Photos!$B$3:$B$502,ROW(DM328)-ROW($DM$3),1) )</f>
        <v/>
      </c>
      <c r="DN328" s="107" t="str">
        <f t="shared" si="420"/>
        <v/>
      </c>
      <c r="DS328" s="112"/>
      <c r="DT328" s="112"/>
      <c r="DU328" s="111"/>
      <c r="DV328" s="111"/>
      <c r="DW328" s="145"/>
      <c r="DX328" s="111"/>
      <c r="DY328" s="111"/>
      <c r="DZ328" s="111"/>
      <c r="EA328" s="111"/>
      <c r="EB328" s="111"/>
    </row>
    <row r="329" spans="2:132" x14ac:dyDescent="0.25">
      <c r="B329" s="117" t="str">
        <f>IF(P329&lt;&gt;"",MAX(B$3:$B328)+1,"")</f>
        <v/>
      </c>
      <c r="C329" s="141" t="str">
        <f>IF(D329&lt;&gt;"",MAX(C$3:$C328)+1,"")</f>
        <v/>
      </c>
      <c r="D329" s="115" t="str">
        <f>IF(LEN(Q329)&gt;1,IF(ISNUMBER(MATCH(Q329&amp;" ─ "&amp;P329, $D$2:D328,0)),"",P329&amp;" ─ "&amp;Q329),"")</f>
        <v/>
      </c>
      <c r="E329" s="117" t="str">
        <f>IF(F329&lt;&gt;"",MAX($E$3:E328)+1,"")</f>
        <v/>
      </c>
      <c r="F329" s="116" t="str">
        <f>IF(LEN(T329)&gt;1,IF(ISNUMBER(MATCH(T329&amp;" ─ "&amp;P329, $F$2:F328,0)),"",P329&amp;" ─ "&amp;T329),"")</f>
        <v/>
      </c>
      <c r="G329" s="93">
        <v>326</v>
      </c>
      <c r="H329" s="118" t="str">
        <f t="shared" si="419"/>
        <v/>
      </c>
      <c r="I329" s="119" t="str">
        <f>IF(ISNUMBER(SEARCH("─",H329,1)),MAX($I$3:I328)+1,"")</f>
        <v/>
      </c>
      <c r="M329" s="192" t="str">
        <f t="shared" si="423"/>
        <v/>
      </c>
      <c r="N329" s="142" t="str">
        <f t="shared" si="424"/>
        <v/>
      </c>
      <c r="O329" s="102" t="str">
        <f>IF(P329="","",MAX($O$3:O328)+1)</f>
        <v/>
      </c>
      <c r="P329" s="103" t="str">
        <f>IF(LEN(INDEX(Dashboard!B$6:B$505,ROW(P329)-ROW(P$3),1))&lt;=1,"",TRIM(INDEX(Dashboard!B$6:B$505,ROW(P329)-ROW(P$3),1)))</f>
        <v/>
      </c>
      <c r="Q329" s="104" t="str">
        <f t="shared" si="425"/>
        <v/>
      </c>
      <c r="R329" s="104" t="str">
        <f>IF(LEN(INDEX(Dashboard!D$6:D$505,ROW(R329)-ROW(R$3),1))&lt;=1,"",INDEX(Dashboard!D$6:D$505,ROW(R329)-ROW(R$3),1))</f>
        <v/>
      </c>
      <c r="S329" s="104" t="str">
        <f>IF(LEN(INDEX(Dashboard!E$6:E$505,ROW(S329)-ROW(S$3),1))&lt;=1,"",INDEX(Dashboard!E$6:E$505,ROW(S329)-ROW(S$3),1))</f>
        <v/>
      </c>
      <c r="T329" s="104" t="str">
        <f t="shared" si="426"/>
        <v/>
      </c>
      <c r="U329" s="104" t="str">
        <f t="shared" si="427"/>
        <v/>
      </c>
      <c r="V329" s="104" t="str">
        <f t="shared" si="428"/>
        <v/>
      </c>
      <c r="W329" s="106" t="str">
        <f t="shared" si="421"/>
        <v/>
      </c>
      <c r="X329" s="106" t="str">
        <f t="shared" si="429"/>
        <v/>
      </c>
      <c r="Y329" s="106" t="str">
        <f t="shared" si="430"/>
        <v/>
      </c>
      <c r="Z329" s="106" t="str">
        <f t="shared" si="431"/>
        <v/>
      </c>
      <c r="AA329" s="106" t="str">
        <f t="shared" si="432"/>
        <v/>
      </c>
      <c r="AB329" s="106" t="str">
        <f t="shared" si="433"/>
        <v/>
      </c>
      <c r="AC329" s="106" t="str">
        <f t="shared" si="434"/>
        <v/>
      </c>
      <c r="AD329" s="106" t="str">
        <f t="shared" si="435"/>
        <v/>
      </c>
      <c r="AE329" s="106" t="str">
        <f t="shared" si="436"/>
        <v/>
      </c>
      <c r="AF329" s="106" t="str">
        <f t="shared" si="437"/>
        <v/>
      </c>
      <c r="AG329" s="106" t="str">
        <f t="shared" si="438"/>
        <v/>
      </c>
      <c r="AH329" s="106" t="str">
        <f t="shared" si="439"/>
        <v/>
      </c>
      <c r="AI329" s="106" t="str">
        <f t="shared" si="440"/>
        <v/>
      </c>
      <c r="AJ329" s="106" t="str">
        <f t="shared" si="441"/>
        <v/>
      </c>
      <c r="AK329" s="106" t="str">
        <f t="shared" si="442"/>
        <v/>
      </c>
      <c r="AL329" s="106" t="str">
        <f t="shared" si="443"/>
        <v/>
      </c>
      <c r="AM329" s="106" t="str">
        <f t="shared" si="444"/>
        <v/>
      </c>
      <c r="AN329" s="106" t="str">
        <f t="shared" si="445"/>
        <v/>
      </c>
      <c r="AO329" s="106" t="str">
        <f t="shared" si="446"/>
        <v/>
      </c>
      <c r="AP329" s="106" t="str">
        <f t="shared" si="447"/>
        <v/>
      </c>
      <c r="AQ329" s="106" t="str">
        <f t="shared" si="448"/>
        <v/>
      </c>
      <c r="AR329" s="106" t="str">
        <f t="shared" si="449"/>
        <v/>
      </c>
      <c r="AS329" s="106" t="str">
        <f t="shared" si="450"/>
        <v/>
      </c>
      <c r="AT329" s="106" t="str">
        <f t="shared" si="451"/>
        <v/>
      </c>
      <c r="AU329" s="106" t="str">
        <f t="shared" si="452"/>
        <v/>
      </c>
      <c r="AV329" s="106" t="str">
        <f t="shared" si="453"/>
        <v/>
      </c>
      <c r="AW329" s="106" t="str">
        <f t="shared" si="454"/>
        <v/>
      </c>
      <c r="AX329" s="106" t="str">
        <f t="shared" si="455"/>
        <v/>
      </c>
      <c r="AY329" s="106" t="str">
        <f t="shared" si="456"/>
        <v/>
      </c>
      <c r="AZ329" s="106" t="str">
        <f t="shared" si="457"/>
        <v/>
      </c>
      <c r="BA329" s="106" t="str">
        <f t="shared" si="458"/>
        <v/>
      </c>
      <c r="BB329" s="106" t="str">
        <f t="shared" si="459"/>
        <v/>
      </c>
      <c r="BC329" s="106" t="str">
        <f t="shared" si="460"/>
        <v/>
      </c>
      <c r="BD329" s="180" t="str">
        <f>IF(OR(P329="",BA329=""),"",IF(BB329="",MAX($BA$4:$BA$503)-BA329+1-COUNTIF($BA$4:BA329,BA329)/1000,INDEX($BD$4:$BD$503,BC329,1)-COUNTIF($BA$4:BA329,BA329)/1000000))</f>
        <v/>
      </c>
      <c r="BE329" s="181" t="str">
        <f t="shared" si="461"/>
        <v/>
      </c>
      <c r="BF329" s="181" t="str">
        <f>IFERROR(IF(BB329="",BD329-BE329*100,INDEX($BF$4:$BF$503,BC329,1)-COUNTIF($BA$4:BA329,BA329)/1000000),"")</f>
        <v/>
      </c>
      <c r="BG329" s="179" t="str">
        <f t="shared" si="462"/>
        <v/>
      </c>
      <c r="BI329" s="120" t="str">
        <f t="shared" si="468"/>
        <v/>
      </c>
      <c r="BJ329" s="121" t="str">
        <f t="shared" si="469"/>
        <v/>
      </c>
      <c r="BK329" s="122" t="str">
        <f t="shared" si="470"/>
        <v/>
      </c>
      <c r="BL329" s="122" t="str">
        <f t="shared" si="471"/>
        <v/>
      </c>
      <c r="BM329" s="122" t="str">
        <f t="shared" si="472"/>
        <v/>
      </c>
      <c r="BN329" s="122" t="str">
        <f t="shared" si="473"/>
        <v/>
      </c>
      <c r="BO329" s="122" t="str">
        <f t="shared" si="474"/>
        <v/>
      </c>
      <c r="BP329" s="123" t="str">
        <f t="shared" si="475"/>
        <v/>
      </c>
      <c r="BQ329" s="122" t="str">
        <f t="shared" si="476"/>
        <v/>
      </c>
      <c r="BR329" s="123" t="str">
        <f t="shared" si="477"/>
        <v/>
      </c>
      <c r="BS329" s="123" t="str">
        <f t="shared" si="478"/>
        <v/>
      </c>
      <c r="BU329" s="198" t="str">
        <f t="shared" si="463"/>
        <v>xxx</v>
      </c>
      <c r="BV329" s="193"/>
      <c r="BW329" s="193"/>
      <c r="BX329" s="193"/>
      <c r="BY329" s="193"/>
      <c r="BZ329" s="193"/>
      <c r="CA329" s="193"/>
      <c r="CB329" s="193"/>
      <c r="CC329" s="194"/>
      <c r="CD329" s="194"/>
      <c r="CE329" s="193"/>
      <c r="CF329" s="201">
        <f>IFERROR(IF(ISNUMBER(BV329), IF(ISNUMBER(MATCH(BV329,$BV$4:BV328,0)),INDEX($CF$4:CF328, MATCH(BV329,$BV$4:BV328,0),1),IF(AND(BR329="",INDEX($BR$4:$BR$503,BV329,1)=""),
IF(INDEX($BL$4:$BL$503,BV329,1)="",0,IFERROR(IF(INDEX($BR$4:$BR$503,BW329,1)="es",COUNTIF($BV$4:$BV$503,BW329),0),0)+IF(ISNUMBER(BV329),SUMIFS($CH$4:$CH$503,$BV$4:$BV$503,"&lt;&gt;"&amp;BV329,$BW$4:$BW$503,BV329),0)),0)),0),0)</f>
        <v>0</v>
      </c>
      <c r="CG329" s="193"/>
      <c r="CH329" s="193"/>
      <c r="CI329" s="193"/>
      <c r="CJ329" s="193"/>
      <c r="CK329" s="201">
        <f t="shared" si="422"/>
        <v>1</v>
      </c>
      <c r="CL329" s="193"/>
      <c r="CM329" s="193"/>
      <c r="CN329" s="193"/>
      <c r="CO329" s="193"/>
      <c r="CP329" s="193"/>
      <c r="CQ329" s="193"/>
      <c r="CR329" s="193"/>
      <c r="CT329" s="193"/>
      <c r="CU329" s="193"/>
      <c r="CV329" s="193"/>
      <c r="CW329" s="208"/>
      <c r="CX329" s="208"/>
      <c r="CY329" s="208"/>
      <c r="CZ329" s="208"/>
      <c r="DA329" s="193"/>
      <c r="DC329" s="133" t="str">
        <f>IF(MAX($DC$3:DC328)&lt;$I$2,MAX($DC$3:DC328)+1,"")</f>
        <v/>
      </c>
      <c r="DD329" s="131" t="str">
        <f t="shared" si="464"/>
        <v/>
      </c>
      <c r="DE329" s="131" t="str">
        <f t="shared" si="465"/>
        <v/>
      </c>
      <c r="DF329" s="134" t="str">
        <f t="shared" si="466"/>
        <v/>
      </c>
      <c r="DG329" s="132" t="str">
        <f t="shared" si="467"/>
        <v/>
      </c>
      <c r="DL329" s="107" t="str">
        <f>IF(DM329&lt;&gt;"",MAX($DL$3:DL328)+1,"")</f>
        <v/>
      </c>
      <c r="DM329" s="107" t="str">
        <f>IF(OR(INDEX(Photos!$B$3:$B$502,ROW(DM329)-ROW($DM$3),1)="", ISNUMBER(MATCH(INDEX(Photos!$B$3:$B$502,ROW(DM329)-ROW($DM$3),1),$BJ$4:$BJ$503,0))),"",INDEX(Photos!$B$3:$B$502,ROW(DM329)-ROW($DM$3),1) )</f>
        <v/>
      </c>
      <c r="DN329" s="107" t="str">
        <f t="shared" si="420"/>
        <v/>
      </c>
      <c r="DS329" s="112"/>
      <c r="DT329" s="112"/>
      <c r="DU329" s="111"/>
      <c r="DV329" s="111"/>
      <c r="DW329" s="145"/>
      <c r="DX329" s="111"/>
      <c r="DY329" s="111"/>
      <c r="DZ329" s="111"/>
      <c r="EA329" s="111"/>
      <c r="EB329" s="111"/>
    </row>
    <row r="330" spans="2:132" x14ac:dyDescent="0.25">
      <c r="B330" s="117" t="str">
        <f>IF(P330&lt;&gt;"",MAX(B$3:$B329)+1,"")</f>
        <v/>
      </c>
      <c r="C330" s="141" t="str">
        <f>IF(D330&lt;&gt;"",MAX(C$3:$C329)+1,"")</f>
        <v/>
      </c>
      <c r="D330" s="115" t="str">
        <f>IF(LEN(Q330)&gt;1,IF(ISNUMBER(MATCH(Q330&amp;" ─ "&amp;P330, $D$2:D329,0)),"",P330&amp;" ─ "&amp;Q330),"")</f>
        <v/>
      </c>
      <c r="E330" s="117" t="str">
        <f>IF(F330&lt;&gt;"",MAX($E$3:E329)+1,"")</f>
        <v/>
      </c>
      <c r="F330" s="116" t="str">
        <f>IF(LEN(T330)&gt;1,IF(ISNUMBER(MATCH(T330&amp;" ─ "&amp;P330, $F$2:F329,0)),"",P330&amp;" ─ "&amp;T330),"")</f>
        <v/>
      </c>
      <c r="G330" s="93">
        <v>327</v>
      </c>
      <c r="H330" s="118" t="str">
        <f t="shared" si="419"/>
        <v/>
      </c>
      <c r="I330" s="119" t="str">
        <f>IF(ISNUMBER(SEARCH("─",H330,1)),MAX($I$3:I329)+1,"")</f>
        <v/>
      </c>
      <c r="M330" s="192" t="str">
        <f t="shared" si="423"/>
        <v/>
      </c>
      <c r="N330" s="142" t="str">
        <f t="shared" si="424"/>
        <v/>
      </c>
      <c r="O330" s="102" t="str">
        <f>IF(P330="","",MAX($O$3:O329)+1)</f>
        <v/>
      </c>
      <c r="P330" s="103" t="str">
        <f>IF(LEN(INDEX(Dashboard!B$6:B$505,ROW(P330)-ROW(P$3),1))&lt;=1,"",TRIM(INDEX(Dashboard!B$6:B$505,ROW(P330)-ROW(P$3),1)))</f>
        <v/>
      </c>
      <c r="Q330" s="104" t="str">
        <f t="shared" si="425"/>
        <v/>
      </c>
      <c r="R330" s="104" t="str">
        <f>IF(LEN(INDEX(Dashboard!D$6:D$505,ROW(R330)-ROW(R$3),1))&lt;=1,"",INDEX(Dashboard!D$6:D$505,ROW(R330)-ROW(R$3),1))</f>
        <v/>
      </c>
      <c r="S330" s="104" t="str">
        <f>IF(LEN(INDEX(Dashboard!E$6:E$505,ROW(S330)-ROW(S$3),1))&lt;=1,"",INDEX(Dashboard!E$6:E$505,ROW(S330)-ROW(S$3),1))</f>
        <v/>
      </c>
      <c r="T330" s="104" t="str">
        <f t="shared" si="426"/>
        <v/>
      </c>
      <c r="U330" s="104" t="str">
        <f t="shared" si="427"/>
        <v/>
      </c>
      <c r="V330" s="104" t="str">
        <f t="shared" si="428"/>
        <v/>
      </c>
      <c r="W330" s="106" t="str">
        <f t="shared" si="421"/>
        <v/>
      </c>
      <c r="X330" s="106" t="str">
        <f t="shared" si="429"/>
        <v/>
      </c>
      <c r="Y330" s="106" t="str">
        <f t="shared" si="430"/>
        <v/>
      </c>
      <c r="Z330" s="106" t="str">
        <f t="shared" si="431"/>
        <v/>
      </c>
      <c r="AA330" s="106" t="str">
        <f t="shared" si="432"/>
        <v/>
      </c>
      <c r="AB330" s="106" t="str">
        <f t="shared" si="433"/>
        <v/>
      </c>
      <c r="AC330" s="106" t="str">
        <f t="shared" si="434"/>
        <v/>
      </c>
      <c r="AD330" s="106" t="str">
        <f t="shared" si="435"/>
        <v/>
      </c>
      <c r="AE330" s="106" t="str">
        <f t="shared" si="436"/>
        <v/>
      </c>
      <c r="AF330" s="106" t="str">
        <f t="shared" si="437"/>
        <v/>
      </c>
      <c r="AG330" s="106" t="str">
        <f t="shared" si="438"/>
        <v/>
      </c>
      <c r="AH330" s="106" t="str">
        <f t="shared" si="439"/>
        <v/>
      </c>
      <c r="AI330" s="106" t="str">
        <f t="shared" si="440"/>
        <v/>
      </c>
      <c r="AJ330" s="106" t="str">
        <f t="shared" si="441"/>
        <v/>
      </c>
      <c r="AK330" s="106" t="str">
        <f t="shared" si="442"/>
        <v/>
      </c>
      <c r="AL330" s="106" t="str">
        <f t="shared" si="443"/>
        <v/>
      </c>
      <c r="AM330" s="106" t="str">
        <f t="shared" si="444"/>
        <v/>
      </c>
      <c r="AN330" s="106" t="str">
        <f t="shared" si="445"/>
        <v/>
      </c>
      <c r="AO330" s="106" t="str">
        <f t="shared" si="446"/>
        <v/>
      </c>
      <c r="AP330" s="106" t="str">
        <f t="shared" si="447"/>
        <v/>
      </c>
      <c r="AQ330" s="106" t="str">
        <f t="shared" si="448"/>
        <v/>
      </c>
      <c r="AR330" s="106" t="str">
        <f t="shared" si="449"/>
        <v/>
      </c>
      <c r="AS330" s="106" t="str">
        <f t="shared" si="450"/>
        <v/>
      </c>
      <c r="AT330" s="106" t="str">
        <f t="shared" si="451"/>
        <v/>
      </c>
      <c r="AU330" s="106" t="str">
        <f t="shared" si="452"/>
        <v/>
      </c>
      <c r="AV330" s="106" t="str">
        <f t="shared" si="453"/>
        <v/>
      </c>
      <c r="AW330" s="106" t="str">
        <f t="shared" si="454"/>
        <v/>
      </c>
      <c r="AX330" s="106" t="str">
        <f t="shared" si="455"/>
        <v/>
      </c>
      <c r="AY330" s="106" t="str">
        <f t="shared" si="456"/>
        <v/>
      </c>
      <c r="AZ330" s="106" t="str">
        <f t="shared" si="457"/>
        <v/>
      </c>
      <c r="BA330" s="106" t="str">
        <f t="shared" si="458"/>
        <v/>
      </c>
      <c r="BB330" s="106" t="str">
        <f t="shared" si="459"/>
        <v/>
      </c>
      <c r="BC330" s="106" t="str">
        <f t="shared" si="460"/>
        <v/>
      </c>
      <c r="BD330" s="180" t="str">
        <f>IF(OR(P330="",BA330=""),"",IF(BB330="",MAX($BA$4:$BA$503)-BA330+1-COUNTIF($BA$4:BA330,BA330)/1000,INDEX($BD$4:$BD$503,BC330,1)-COUNTIF($BA$4:BA330,BA330)/1000000))</f>
        <v/>
      </c>
      <c r="BE330" s="181" t="str">
        <f t="shared" si="461"/>
        <v/>
      </c>
      <c r="BF330" s="181" t="str">
        <f>IFERROR(IF(BB330="",BD330-BE330*100,INDEX($BF$4:$BF$503,BC330,1)-COUNTIF($BA$4:BA330,BA330)/1000000),"")</f>
        <v/>
      </c>
      <c r="BG330" s="179" t="str">
        <f t="shared" si="462"/>
        <v/>
      </c>
      <c r="BI330" s="120" t="str">
        <f t="shared" si="468"/>
        <v/>
      </c>
      <c r="BJ330" s="121" t="str">
        <f t="shared" si="469"/>
        <v/>
      </c>
      <c r="BK330" s="122" t="str">
        <f t="shared" si="470"/>
        <v/>
      </c>
      <c r="BL330" s="122" t="str">
        <f t="shared" si="471"/>
        <v/>
      </c>
      <c r="BM330" s="122" t="str">
        <f t="shared" si="472"/>
        <v/>
      </c>
      <c r="BN330" s="122" t="str">
        <f t="shared" si="473"/>
        <v/>
      </c>
      <c r="BO330" s="122" t="str">
        <f t="shared" si="474"/>
        <v/>
      </c>
      <c r="BP330" s="123" t="str">
        <f t="shared" si="475"/>
        <v/>
      </c>
      <c r="BQ330" s="122" t="str">
        <f t="shared" si="476"/>
        <v/>
      </c>
      <c r="BR330" s="123" t="str">
        <f t="shared" si="477"/>
        <v/>
      </c>
      <c r="BS330" s="123" t="str">
        <f t="shared" si="478"/>
        <v/>
      </c>
      <c r="BU330" s="198" t="str">
        <f t="shared" si="463"/>
        <v>xxx</v>
      </c>
      <c r="BV330" s="193"/>
      <c r="BW330" s="193"/>
      <c r="BX330" s="193"/>
      <c r="BY330" s="193"/>
      <c r="BZ330" s="193"/>
      <c r="CA330" s="193"/>
      <c r="CB330" s="193"/>
      <c r="CC330" s="194"/>
      <c r="CD330" s="194"/>
      <c r="CE330" s="193"/>
      <c r="CF330" s="201">
        <f>IFERROR(IF(ISNUMBER(BV330), IF(ISNUMBER(MATCH(BV330,$BV$4:BV329,0)),INDEX($CF$4:CF329, MATCH(BV330,$BV$4:BV329,0),1),IF(AND(BR330="",INDEX($BR$4:$BR$503,BV330,1)=""),
IF(INDEX($BL$4:$BL$503,BV330,1)="",0,IFERROR(IF(INDEX($BR$4:$BR$503,BW330,1)="es",COUNTIF($BV$4:$BV$503,BW330),0),0)+IF(ISNUMBER(BV330),SUMIFS($CH$4:$CH$503,$BV$4:$BV$503,"&lt;&gt;"&amp;BV330,$BW$4:$BW$503,BV330),0)),0)),0),0)</f>
        <v>0</v>
      </c>
      <c r="CG330" s="193"/>
      <c r="CH330" s="193"/>
      <c r="CI330" s="193"/>
      <c r="CJ330" s="193"/>
      <c r="CK330" s="201">
        <f t="shared" si="422"/>
        <v>1</v>
      </c>
      <c r="CL330" s="193"/>
      <c r="CM330" s="193"/>
      <c r="CN330" s="193"/>
      <c r="CO330" s="193"/>
      <c r="CP330" s="193"/>
      <c r="CQ330" s="193"/>
      <c r="CR330" s="193"/>
      <c r="CT330" s="193"/>
      <c r="CU330" s="193"/>
      <c r="CV330" s="193"/>
      <c r="CW330" s="208"/>
      <c r="CX330" s="208"/>
      <c r="CY330" s="208"/>
      <c r="CZ330" s="208"/>
      <c r="DA330" s="193"/>
      <c r="DC330" s="133" t="str">
        <f>IF(MAX($DC$3:DC329)&lt;$I$2,MAX($DC$3:DC329)+1,"")</f>
        <v/>
      </c>
      <c r="DD330" s="131" t="str">
        <f t="shared" si="464"/>
        <v/>
      </c>
      <c r="DE330" s="131" t="str">
        <f t="shared" si="465"/>
        <v/>
      </c>
      <c r="DF330" s="134" t="str">
        <f t="shared" si="466"/>
        <v/>
      </c>
      <c r="DG330" s="132" t="str">
        <f t="shared" si="467"/>
        <v/>
      </c>
      <c r="DL330" s="107" t="str">
        <f>IF(DM330&lt;&gt;"",MAX($DL$3:DL329)+1,"")</f>
        <v/>
      </c>
      <c r="DM330" s="107" t="str">
        <f>IF(OR(INDEX(Photos!$B$3:$B$502,ROW(DM330)-ROW($DM$3),1)="", ISNUMBER(MATCH(INDEX(Photos!$B$3:$B$502,ROW(DM330)-ROW($DM$3),1),$BJ$4:$BJ$503,0))),"",INDEX(Photos!$B$3:$B$502,ROW(DM330)-ROW($DM$3),1) )</f>
        <v/>
      </c>
      <c r="DN330" s="107" t="str">
        <f t="shared" si="420"/>
        <v/>
      </c>
      <c r="DS330" s="112"/>
      <c r="DT330" s="112"/>
      <c r="DU330" s="111"/>
      <c r="DV330" s="111"/>
      <c r="DW330" s="145"/>
      <c r="DX330" s="111"/>
      <c r="DY330" s="111"/>
      <c r="DZ330" s="111"/>
      <c r="EA330" s="111"/>
      <c r="EB330" s="111"/>
    </row>
    <row r="331" spans="2:132" x14ac:dyDescent="0.25">
      <c r="B331" s="117" t="str">
        <f>IF(P331&lt;&gt;"",MAX(B$3:$B330)+1,"")</f>
        <v/>
      </c>
      <c r="C331" s="141" t="str">
        <f>IF(D331&lt;&gt;"",MAX(C$3:$C330)+1,"")</f>
        <v/>
      </c>
      <c r="D331" s="115" t="str">
        <f>IF(LEN(Q331)&gt;1,IF(ISNUMBER(MATCH(Q331&amp;" ─ "&amp;P331, $D$2:D330,0)),"",P331&amp;" ─ "&amp;Q331),"")</f>
        <v/>
      </c>
      <c r="E331" s="117" t="str">
        <f>IF(F331&lt;&gt;"",MAX($E$3:E330)+1,"")</f>
        <v/>
      </c>
      <c r="F331" s="116" t="str">
        <f>IF(LEN(T331)&gt;1,IF(ISNUMBER(MATCH(T331&amp;" ─ "&amp;P331, $F$2:F330,0)),"",P331&amp;" ─ "&amp;T331),"")</f>
        <v/>
      </c>
      <c r="G331" s="93">
        <v>328</v>
      </c>
      <c r="H331" s="118" t="str">
        <f t="shared" si="419"/>
        <v/>
      </c>
      <c r="I331" s="119" t="str">
        <f>IF(ISNUMBER(SEARCH("─",H331,1)),MAX($I$3:I330)+1,"")</f>
        <v/>
      </c>
      <c r="M331" s="192" t="str">
        <f t="shared" si="423"/>
        <v/>
      </c>
      <c r="N331" s="142" t="str">
        <f t="shared" si="424"/>
        <v/>
      </c>
      <c r="O331" s="102" t="str">
        <f>IF(P331="","",MAX($O$3:O330)+1)</f>
        <v/>
      </c>
      <c r="P331" s="103" t="str">
        <f>IF(LEN(INDEX(Dashboard!B$6:B$505,ROW(P331)-ROW(P$3),1))&lt;=1,"",TRIM(INDEX(Dashboard!B$6:B$505,ROW(P331)-ROW(P$3),1)))</f>
        <v/>
      </c>
      <c r="Q331" s="104" t="str">
        <f t="shared" si="425"/>
        <v/>
      </c>
      <c r="R331" s="104" t="str">
        <f>IF(LEN(INDEX(Dashboard!D$6:D$505,ROW(R331)-ROW(R$3),1))&lt;=1,"",INDEX(Dashboard!D$6:D$505,ROW(R331)-ROW(R$3),1))</f>
        <v/>
      </c>
      <c r="S331" s="104" t="str">
        <f>IF(LEN(INDEX(Dashboard!E$6:E$505,ROW(S331)-ROW(S$3),1))&lt;=1,"",INDEX(Dashboard!E$6:E$505,ROW(S331)-ROW(S$3),1))</f>
        <v/>
      </c>
      <c r="T331" s="104" t="str">
        <f t="shared" si="426"/>
        <v/>
      </c>
      <c r="U331" s="104" t="str">
        <f t="shared" si="427"/>
        <v/>
      </c>
      <c r="V331" s="104" t="str">
        <f t="shared" si="428"/>
        <v/>
      </c>
      <c r="W331" s="106" t="str">
        <f t="shared" si="421"/>
        <v/>
      </c>
      <c r="X331" s="106" t="str">
        <f t="shared" si="429"/>
        <v/>
      </c>
      <c r="Y331" s="106" t="str">
        <f t="shared" si="430"/>
        <v/>
      </c>
      <c r="Z331" s="106" t="str">
        <f t="shared" si="431"/>
        <v/>
      </c>
      <c r="AA331" s="106" t="str">
        <f t="shared" si="432"/>
        <v/>
      </c>
      <c r="AB331" s="106" t="str">
        <f t="shared" si="433"/>
        <v/>
      </c>
      <c r="AC331" s="106" t="str">
        <f t="shared" si="434"/>
        <v/>
      </c>
      <c r="AD331" s="106" t="str">
        <f t="shared" si="435"/>
        <v/>
      </c>
      <c r="AE331" s="106" t="str">
        <f t="shared" si="436"/>
        <v/>
      </c>
      <c r="AF331" s="106" t="str">
        <f t="shared" si="437"/>
        <v/>
      </c>
      <c r="AG331" s="106" t="str">
        <f t="shared" si="438"/>
        <v/>
      </c>
      <c r="AH331" s="106" t="str">
        <f t="shared" si="439"/>
        <v/>
      </c>
      <c r="AI331" s="106" t="str">
        <f t="shared" si="440"/>
        <v/>
      </c>
      <c r="AJ331" s="106" t="str">
        <f t="shared" si="441"/>
        <v/>
      </c>
      <c r="AK331" s="106" t="str">
        <f t="shared" si="442"/>
        <v/>
      </c>
      <c r="AL331" s="106" t="str">
        <f t="shared" si="443"/>
        <v/>
      </c>
      <c r="AM331" s="106" t="str">
        <f t="shared" si="444"/>
        <v/>
      </c>
      <c r="AN331" s="106" t="str">
        <f t="shared" si="445"/>
        <v/>
      </c>
      <c r="AO331" s="106" t="str">
        <f t="shared" si="446"/>
        <v/>
      </c>
      <c r="AP331" s="106" t="str">
        <f t="shared" si="447"/>
        <v/>
      </c>
      <c r="AQ331" s="106" t="str">
        <f t="shared" si="448"/>
        <v/>
      </c>
      <c r="AR331" s="106" t="str">
        <f t="shared" si="449"/>
        <v/>
      </c>
      <c r="AS331" s="106" t="str">
        <f t="shared" si="450"/>
        <v/>
      </c>
      <c r="AT331" s="106" t="str">
        <f t="shared" si="451"/>
        <v/>
      </c>
      <c r="AU331" s="106" t="str">
        <f t="shared" si="452"/>
        <v/>
      </c>
      <c r="AV331" s="106" t="str">
        <f t="shared" si="453"/>
        <v/>
      </c>
      <c r="AW331" s="106" t="str">
        <f t="shared" si="454"/>
        <v/>
      </c>
      <c r="AX331" s="106" t="str">
        <f t="shared" si="455"/>
        <v/>
      </c>
      <c r="AY331" s="106" t="str">
        <f t="shared" si="456"/>
        <v/>
      </c>
      <c r="AZ331" s="106" t="str">
        <f t="shared" si="457"/>
        <v/>
      </c>
      <c r="BA331" s="106" t="str">
        <f t="shared" si="458"/>
        <v/>
      </c>
      <c r="BB331" s="106" t="str">
        <f t="shared" si="459"/>
        <v/>
      </c>
      <c r="BC331" s="106" t="str">
        <f t="shared" si="460"/>
        <v/>
      </c>
      <c r="BD331" s="180" t="str">
        <f>IF(OR(P331="",BA331=""),"",IF(BB331="",MAX($BA$4:$BA$503)-BA331+1-COUNTIF($BA$4:BA331,BA331)/1000,INDEX($BD$4:$BD$503,BC331,1)-COUNTIF($BA$4:BA331,BA331)/1000000))</f>
        <v/>
      </c>
      <c r="BE331" s="181" t="str">
        <f t="shared" si="461"/>
        <v/>
      </c>
      <c r="BF331" s="181" t="str">
        <f>IFERROR(IF(BB331="",BD331-BE331*100,INDEX($BF$4:$BF$503,BC331,1)-COUNTIF($BA$4:BA331,BA331)/1000000),"")</f>
        <v/>
      </c>
      <c r="BG331" s="179" t="str">
        <f t="shared" si="462"/>
        <v/>
      </c>
      <c r="BI331" s="120" t="str">
        <f t="shared" si="468"/>
        <v/>
      </c>
      <c r="BJ331" s="121" t="str">
        <f t="shared" si="469"/>
        <v/>
      </c>
      <c r="BK331" s="122" t="str">
        <f t="shared" si="470"/>
        <v/>
      </c>
      <c r="BL331" s="122" t="str">
        <f t="shared" si="471"/>
        <v/>
      </c>
      <c r="BM331" s="122" t="str">
        <f t="shared" si="472"/>
        <v/>
      </c>
      <c r="BN331" s="122" t="str">
        <f t="shared" si="473"/>
        <v/>
      </c>
      <c r="BO331" s="122" t="str">
        <f t="shared" si="474"/>
        <v/>
      </c>
      <c r="BP331" s="123" t="str">
        <f t="shared" si="475"/>
        <v/>
      </c>
      <c r="BQ331" s="122" t="str">
        <f t="shared" si="476"/>
        <v/>
      </c>
      <c r="BR331" s="123" t="str">
        <f t="shared" si="477"/>
        <v/>
      </c>
      <c r="BS331" s="123" t="str">
        <f t="shared" si="478"/>
        <v/>
      </c>
      <c r="BU331" s="198" t="str">
        <f t="shared" si="463"/>
        <v>xxx</v>
      </c>
      <c r="BV331" s="193"/>
      <c r="BW331" s="193"/>
      <c r="BX331" s="193"/>
      <c r="BY331" s="193"/>
      <c r="BZ331" s="193"/>
      <c r="CA331" s="193"/>
      <c r="CB331" s="193"/>
      <c r="CC331" s="194"/>
      <c r="CD331" s="194"/>
      <c r="CE331" s="193"/>
      <c r="CF331" s="201">
        <f>IFERROR(IF(ISNUMBER(BV331), IF(ISNUMBER(MATCH(BV331,$BV$4:BV330,0)),INDEX($CF$4:CF330, MATCH(BV331,$BV$4:BV330,0),1),IF(AND(BR331="",INDEX($BR$4:$BR$503,BV331,1)=""),
IF(INDEX($BL$4:$BL$503,BV331,1)="",0,IFERROR(IF(INDEX($BR$4:$BR$503,BW331,1)="es",COUNTIF($BV$4:$BV$503,BW331),0),0)+IF(ISNUMBER(BV331),SUMIFS($CH$4:$CH$503,$BV$4:$BV$503,"&lt;&gt;"&amp;BV331,$BW$4:$BW$503,BV331),0)),0)),0),0)</f>
        <v>0</v>
      </c>
      <c r="CG331" s="193"/>
      <c r="CH331" s="193"/>
      <c r="CI331" s="193"/>
      <c r="CJ331" s="193"/>
      <c r="CK331" s="201">
        <f t="shared" si="422"/>
        <v>1</v>
      </c>
      <c r="CL331" s="193"/>
      <c r="CM331" s="193"/>
      <c r="CN331" s="193"/>
      <c r="CO331" s="193"/>
      <c r="CP331" s="193"/>
      <c r="CQ331" s="193"/>
      <c r="CR331" s="193"/>
      <c r="CT331" s="193"/>
      <c r="CU331" s="193"/>
      <c r="CV331" s="193"/>
      <c r="CW331" s="208"/>
      <c r="CX331" s="208"/>
      <c r="CY331" s="208"/>
      <c r="CZ331" s="208"/>
      <c r="DA331" s="193"/>
      <c r="DC331" s="133" t="str">
        <f>IF(MAX($DC$3:DC330)&lt;$I$2,MAX($DC$3:DC330)+1,"")</f>
        <v/>
      </c>
      <c r="DD331" s="131" t="str">
        <f t="shared" si="464"/>
        <v/>
      </c>
      <c r="DE331" s="131" t="str">
        <f t="shared" si="465"/>
        <v/>
      </c>
      <c r="DF331" s="134" t="str">
        <f t="shared" si="466"/>
        <v/>
      </c>
      <c r="DG331" s="132" t="str">
        <f t="shared" si="467"/>
        <v/>
      </c>
      <c r="DL331" s="107" t="str">
        <f>IF(DM331&lt;&gt;"",MAX($DL$3:DL330)+1,"")</f>
        <v/>
      </c>
      <c r="DM331" s="107" t="str">
        <f>IF(OR(INDEX(Photos!$B$3:$B$502,ROW(DM331)-ROW($DM$3),1)="", ISNUMBER(MATCH(INDEX(Photos!$B$3:$B$502,ROW(DM331)-ROW($DM$3),1),$BJ$4:$BJ$503,0))),"",INDEX(Photos!$B$3:$B$502,ROW(DM331)-ROW($DM$3),1) )</f>
        <v/>
      </c>
      <c r="DN331" s="107" t="str">
        <f t="shared" si="420"/>
        <v/>
      </c>
      <c r="DS331" s="112"/>
      <c r="DT331" s="112"/>
      <c r="DU331" s="111"/>
      <c r="DV331" s="111"/>
      <c r="DW331" s="145"/>
      <c r="DX331" s="111"/>
      <c r="DY331" s="111"/>
      <c r="DZ331" s="111"/>
      <c r="EA331" s="111"/>
      <c r="EB331" s="111"/>
    </row>
    <row r="332" spans="2:132" x14ac:dyDescent="0.25">
      <c r="B332" s="117" t="str">
        <f>IF(P332&lt;&gt;"",MAX(B$3:$B331)+1,"")</f>
        <v/>
      </c>
      <c r="C332" s="141" t="str">
        <f>IF(D332&lt;&gt;"",MAX(C$3:$C331)+1,"")</f>
        <v/>
      </c>
      <c r="D332" s="115" t="str">
        <f>IF(LEN(Q332)&gt;1,IF(ISNUMBER(MATCH(Q332&amp;" ─ "&amp;P332, $D$2:D331,0)),"",P332&amp;" ─ "&amp;Q332),"")</f>
        <v/>
      </c>
      <c r="E332" s="117" t="str">
        <f>IF(F332&lt;&gt;"",MAX($E$3:E331)+1,"")</f>
        <v/>
      </c>
      <c r="F332" s="116" t="str">
        <f>IF(LEN(T332)&gt;1,IF(ISNUMBER(MATCH(T332&amp;" ─ "&amp;P332, $F$2:F331,0)),"",P332&amp;" ─ "&amp;T332),"")</f>
        <v/>
      </c>
      <c r="G332" s="93">
        <v>329</v>
      </c>
      <c r="H332" s="118" t="str">
        <f t="shared" si="419"/>
        <v/>
      </c>
      <c r="I332" s="119" t="str">
        <f>IF(ISNUMBER(SEARCH("─",H332,1)),MAX($I$3:I331)+1,"")</f>
        <v/>
      </c>
      <c r="M332" s="192" t="str">
        <f t="shared" si="423"/>
        <v/>
      </c>
      <c r="N332" s="142" t="str">
        <f t="shared" si="424"/>
        <v/>
      </c>
      <c r="O332" s="102" t="str">
        <f>IF(P332="","",MAX($O$3:O331)+1)</f>
        <v/>
      </c>
      <c r="P332" s="103" t="str">
        <f>IF(LEN(INDEX(Dashboard!B$6:B$505,ROW(P332)-ROW(P$3),1))&lt;=1,"",TRIM(INDEX(Dashboard!B$6:B$505,ROW(P332)-ROW(P$3),1)))</f>
        <v/>
      </c>
      <c r="Q332" s="104" t="str">
        <f t="shared" si="425"/>
        <v/>
      </c>
      <c r="R332" s="104" t="str">
        <f>IF(LEN(INDEX(Dashboard!D$6:D$505,ROW(R332)-ROW(R$3),1))&lt;=1,"",INDEX(Dashboard!D$6:D$505,ROW(R332)-ROW(R$3),1))</f>
        <v/>
      </c>
      <c r="S332" s="104" t="str">
        <f>IF(LEN(INDEX(Dashboard!E$6:E$505,ROW(S332)-ROW(S$3),1))&lt;=1,"",INDEX(Dashboard!E$6:E$505,ROW(S332)-ROW(S$3),1))</f>
        <v/>
      </c>
      <c r="T332" s="104" t="str">
        <f t="shared" si="426"/>
        <v/>
      </c>
      <c r="U332" s="104" t="str">
        <f t="shared" si="427"/>
        <v/>
      </c>
      <c r="V332" s="104" t="str">
        <f t="shared" si="428"/>
        <v/>
      </c>
      <c r="W332" s="106" t="str">
        <f t="shared" si="421"/>
        <v/>
      </c>
      <c r="X332" s="106" t="str">
        <f t="shared" si="429"/>
        <v/>
      </c>
      <c r="Y332" s="106" t="str">
        <f t="shared" si="430"/>
        <v/>
      </c>
      <c r="Z332" s="106" t="str">
        <f t="shared" si="431"/>
        <v/>
      </c>
      <c r="AA332" s="106" t="str">
        <f t="shared" si="432"/>
        <v/>
      </c>
      <c r="AB332" s="106" t="str">
        <f t="shared" si="433"/>
        <v/>
      </c>
      <c r="AC332" s="106" t="str">
        <f t="shared" si="434"/>
        <v/>
      </c>
      <c r="AD332" s="106" t="str">
        <f t="shared" si="435"/>
        <v/>
      </c>
      <c r="AE332" s="106" t="str">
        <f t="shared" si="436"/>
        <v/>
      </c>
      <c r="AF332" s="106" t="str">
        <f t="shared" si="437"/>
        <v/>
      </c>
      <c r="AG332" s="106" t="str">
        <f t="shared" si="438"/>
        <v/>
      </c>
      <c r="AH332" s="106" t="str">
        <f t="shared" si="439"/>
        <v/>
      </c>
      <c r="AI332" s="106" t="str">
        <f t="shared" si="440"/>
        <v/>
      </c>
      <c r="AJ332" s="106" t="str">
        <f t="shared" si="441"/>
        <v/>
      </c>
      <c r="AK332" s="106" t="str">
        <f t="shared" si="442"/>
        <v/>
      </c>
      <c r="AL332" s="106" t="str">
        <f t="shared" si="443"/>
        <v/>
      </c>
      <c r="AM332" s="106" t="str">
        <f t="shared" si="444"/>
        <v/>
      </c>
      <c r="AN332" s="106" t="str">
        <f t="shared" si="445"/>
        <v/>
      </c>
      <c r="AO332" s="106" t="str">
        <f t="shared" si="446"/>
        <v/>
      </c>
      <c r="AP332" s="106" t="str">
        <f t="shared" si="447"/>
        <v/>
      </c>
      <c r="AQ332" s="106" t="str">
        <f t="shared" si="448"/>
        <v/>
      </c>
      <c r="AR332" s="106" t="str">
        <f t="shared" si="449"/>
        <v/>
      </c>
      <c r="AS332" s="106" t="str">
        <f t="shared" si="450"/>
        <v/>
      </c>
      <c r="AT332" s="106" t="str">
        <f t="shared" si="451"/>
        <v/>
      </c>
      <c r="AU332" s="106" t="str">
        <f t="shared" si="452"/>
        <v/>
      </c>
      <c r="AV332" s="106" t="str">
        <f t="shared" si="453"/>
        <v/>
      </c>
      <c r="AW332" s="106" t="str">
        <f t="shared" si="454"/>
        <v/>
      </c>
      <c r="AX332" s="106" t="str">
        <f t="shared" si="455"/>
        <v/>
      </c>
      <c r="AY332" s="106" t="str">
        <f t="shared" si="456"/>
        <v/>
      </c>
      <c r="AZ332" s="106" t="str">
        <f t="shared" si="457"/>
        <v/>
      </c>
      <c r="BA332" s="106" t="str">
        <f t="shared" si="458"/>
        <v/>
      </c>
      <c r="BB332" s="106" t="str">
        <f t="shared" si="459"/>
        <v/>
      </c>
      <c r="BC332" s="106" t="str">
        <f t="shared" si="460"/>
        <v/>
      </c>
      <c r="BD332" s="180" t="str">
        <f>IF(OR(P332="",BA332=""),"",IF(BB332="",MAX($BA$4:$BA$503)-BA332+1-COUNTIF($BA$4:BA332,BA332)/1000,INDEX($BD$4:$BD$503,BC332,1)-COUNTIF($BA$4:BA332,BA332)/1000000))</f>
        <v/>
      </c>
      <c r="BE332" s="181" t="str">
        <f t="shared" si="461"/>
        <v/>
      </c>
      <c r="BF332" s="181" t="str">
        <f>IFERROR(IF(BB332="",BD332-BE332*100,INDEX($BF$4:$BF$503,BC332,1)-COUNTIF($BA$4:BA332,BA332)/1000000),"")</f>
        <v/>
      </c>
      <c r="BG332" s="179" t="str">
        <f t="shared" si="462"/>
        <v/>
      </c>
      <c r="BI332" s="120" t="str">
        <f t="shared" si="468"/>
        <v/>
      </c>
      <c r="BJ332" s="121" t="str">
        <f t="shared" si="469"/>
        <v/>
      </c>
      <c r="BK332" s="122" t="str">
        <f t="shared" si="470"/>
        <v/>
      </c>
      <c r="BL332" s="122" t="str">
        <f t="shared" si="471"/>
        <v/>
      </c>
      <c r="BM332" s="122" t="str">
        <f t="shared" si="472"/>
        <v/>
      </c>
      <c r="BN332" s="122" t="str">
        <f t="shared" si="473"/>
        <v/>
      </c>
      <c r="BO332" s="122" t="str">
        <f t="shared" si="474"/>
        <v/>
      </c>
      <c r="BP332" s="123" t="str">
        <f t="shared" si="475"/>
        <v/>
      </c>
      <c r="BQ332" s="122" t="str">
        <f t="shared" si="476"/>
        <v/>
      </c>
      <c r="BR332" s="123" t="str">
        <f t="shared" si="477"/>
        <v/>
      </c>
      <c r="BS332" s="123" t="str">
        <f t="shared" si="478"/>
        <v/>
      </c>
      <c r="BU332" s="198" t="str">
        <f t="shared" si="463"/>
        <v>xxx</v>
      </c>
      <c r="BV332" s="193"/>
      <c r="BW332" s="193"/>
      <c r="BX332" s="193"/>
      <c r="BY332" s="193"/>
      <c r="BZ332" s="193"/>
      <c r="CA332" s="193"/>
      <c r="CB332" s="193"/>
      <c r="CC332" s="194"/>
      <c r="CD332" s="194"/>
      <c r="CE332" s="193"/>
      <c r="CF332" s="201">
        <f>IFERROR(IF(ISNUMBER(BV332), IF(ISNUMBER(MATCH(BV332,$BV$4:BV331,0)),INDEX($CF$4:CF331, MATCH(BV332,$BV$4:BV331,0),1),IF(AND(BR332="",INDEX($BR$4:$BR$503,BV332,1)=""),
IF(INDEX($BL$4:$BL$503,BV332,1)="",0,IFERROR(IF(INDEX($BR$4:$BR$503,BW332,1)="es",COUNTIF($BV$4:$BV$503,BW332),0),0)+IF(ISNUMBER(BV332),SUMIFS($CH$4:$CH$503,$BV$4:$BV$503,"&lt;&gt;"&amp;BV332,$BW$4:$BW$503,BV332),0)),0)),0),0)</f>
        <v>0</v>
      </c>
      <c r="CG332" s="193"/>
      <c r="CH332" s="193"/>
      <c r="CI332" s="193"/>
      <c r="CJ332" s="193"/>
      <c r="CK332" s="201">
        <f t="shared" si="422"/>
        <v>1</v>
      </c>
      <c r="CL332" s="193"/>
      <c r="CM332" s="193"/>
      <c r="CN332" s="193"/>
      <c r="CO332" s="193"/>
      <c r="CP332" s="193"/>
      <c r="CQ332" s="193"/>
      <c r="CR332" s="193"/>
      <c r="CT332" s="193"/>
      <c r="CU332" s="193"/>
      <c r="CV332" s="193"/>
      <c r="CW332" s="208"/>
      <c r="CX332" s="208"/>
      <c r="CY332" s="208"/>
      <c r="CZ332" s="208"/>
      <c r="DA332" s="193"/>
      <c r="DC332" s="133" t="str">
        <f>IF(MAX($DC$3:DC331)&lt;$I$2,MAX($DC$3:DC331)+1,"")</f>
        <v/>
      </c>
      <c r="DD332" s="131" t="str">
        <f t="shared" si="464"/>
        <v/>
      </c>
      <c r="DE332" s="131" t="str">
        <f t="shared" si="465"/>
        <v/>
      </c>
      <c r="DF332" s="134" t="str">
        <f t="shared" si="466"/>
        <v/>
      </c>
      <c r="DG332" s="132" t="str">
        <f t="shared" si="467"/>
        <v/>
      </c>
      <c r="DL332" s="107" t="str">
        <f>IF(DM332&lt;&gt;"",MAX($DL$3:DL331)+1,"")</f>
        <v/>
      </c>
      <c r="DM332" s="107" t="str">
        <f>IF(OR(INDEX(Photos!$B$3:$B$502,ROW(DM332)-ROW($DM$3),1)="", ISNUMBER(MATCH(INDEX(Photos!$B$3:$B$502,ROW(DM332)-ROW($DM$3),1),$BJ$4:$BJ$503,0))),"",INDEX(Photos!$B$3:$B$502,ROW(DM332)-ROW($DM$3),1) )</f>
        <v/>
      </c>
      <c r="DN332" s="107" t="str">
        <f t="shared" si="420"/>
        <v/>
      </c>
      <c r="DS332" s="112"/>
      <c r="DT332" s="112"/>
      <c r="DU332" s="111"/>
      <c r="DV332" s="111"/>
      <c r="DW332" s="145"/>
      <c r="DX332" s="111"/>
      <c r="DY332" s="111"/>
      <c r="DZ332" s="111"/>
      <c r="EA332" s="111"/>
      <c r="EB332" s="111"/>
    </row>
    <row r="333" spans="2:132" x14ac:dyDescent="0.25">
      <c r="B333" s="117" t="str">
        <f>IF(P333&lt;&gt;"",MAX(B$3:$B332)+1,"")</f>
        <v/>
      </c>
      <c r="C333" s="141" t="str">
        <f>IF(D333&lt;&gt;"",MAX(C$3:$C332)+1,"")</f>
        <v/>
      </c>
      <c r="D333" s="115" t="str">
        <f>IF(LEN(Q333)&gt;1,IF(ISNUMBER(MATCH(Q333&amp;" ─ "&amp;P333, $D$2:D332,0)),"",P333&amp;" ─ "&amp;Q333),"")</f>
        <v/>
      </c>
      <c r="E333" s="117" t="str">
        <f>IF(F333&lt;&gt;"",MAX($E$3:E332)+1,"")</f>
        <v/>
      </c>
      <c r="F333" s="116" t="str">
        <f>IF(LEN(T333)&gt;1,IF(ISNUMBER(MATCH(T333&amp;" ─ "&amp;P333, $F$2:F332,0)),"",P333&amp;" ─ "&amp;T333),"")</f>
        <v/>
      </c>
      <c r="G333" s="93">
        <v>330</v>
      </c>
      <c r="H333" s="118" t="str">
        <f t="shared" si="419"/>
        <v/>
      </c>
      <c r="I333" s="119" t="str">
        <f>IF(ISNUMBER(SEARCH("─",H333,1)),MAX($I$3:I332)+1,"")</f>
        <v/>
      </c>
      <c r="M333" s="192" t="str">
        <f t="shared" si="423"/>
        <v/>
      </c>
      <c r="N333" s="142" t="str">
        <f t="shared" si="424"/>
        <v/>
      </c>
      <c r="O333" s="102" t="str">
        <f>IF(P333="","",MAX($O$3:O332)+1)</f>
        <v/>
      </c>
      <c r="P333" s="103" t="str">
        <f>IF(LEN(INDEX(Dashboard!B$6:B$505,ROW(P333)-ROW(P$3),1))&lt;=1,"",TRIM(INDEX(Dashboard!B$6:B$505,ROW(P333)-ROW(P$3),1)))</f>
        <v/>
      </c>
      <c r="Q333" s="104" t="str">
        <f t="shared" si="425"/>
        <v/>
      </c>
      <c r="R333" s="104" t="str">
        <f>IF(LEN(INDEX(Dashboard!D$6:D$505,ROW(R333)-ROW(R$3),1))&lt;=1,"",INDEX(Dashboard!D$6:D$505,ROW(R333)-ROW(R$3),1))</f>
        <v/>
      </c>
      <c r="S333" s="104" t="str">
        <f>IF(LEN(INDEX(Dashboard!E$6:E$505,ROW(S333)-ROW(S$3),1))&lt;=1,"",INDEX(Dashboard!E$6:E$505,ROW(S333)-ROW(S$3),1))</f>
        <v/>
      </c>
      <c r="T333" s="104" t="str">
        <f t="shared" si="426"/>
        <v/>
      </c>
      <c r="U333" s="104" t="str">
        <f t="shared" si="427"/>
        <v/>
      </c>
      <c r="V333" s="104" t="str">
        <f t="shared" si="428"/>
        <v/>
      </c>
      <c r="W333" s="106" t="str">
        <f t="shared" si="421"/>
        <v/>
      </c>
      <c r="X333" s="106" t="str">
        <f t="shared" si="429"/>
        <v/>
      </c>
      <c r="Y333" s="106" t="str">
        <f t="shared" si="430"/>
        <v/>
      </c>
      <c r="Z333" s="106" t="str">
        <f t="shared" si="431"/>
        <v/>
      </c>
      <c r="AA333" s="106" t="str">
        <f t="shared" si="432"/>
        <v/>
      </c>
      <c r="AB333" s="106" t="str">
        <f t="shared" si="433"/>
        <v/>
      </c>
      <c r="AC333" s="106" t="str">
        <f t="shared" si="434"/>
        <v/>
      </c>
      <c r="AD333" s="106" t="str">
        <f t="shared" si="435"/>
        <v/>
      </c>
      <c r="AE333" s="106" t="str">
        <f t="shared" si="436"/>
        <v/>
      </c>
      <c r="AF333" s="106" t="str">
        <f t="shared" si="437"/>
        <v/>
      </c>
      <c r="AG333" s="106" t="str">
        <f t="shared" si="438"/>
        <v/>
      </c>
      <c r="AH333" s="106" t="str">
        <f t="shared" si="439"/>
        <v/>
      </c>
      <c r="AI333" s="106" t="str">
        <f t="shared" si="440"/>
        <v/>
      </c>
      <c r="AJ333" s="106" t="str">
        <f t="shared" si="441"/>
        <v/>
      </c>
      <c r="AK333" s="106" t="str">
        <f t="shared" si="442"/>
        <v/>
      </c>
      <c r="AL333" s="106" t="str">
        <f t="shared" si="443"/>
        <v/>
      </c>
      <c r="AM333" s="106" t="str">
        <f t="shared" si="444"/>
        <v/>
      </c>
      <c r="AN333" s="106" t="str">
        <f t="shared" si="445"/>
        <v/>
      </c>
      <c r="AO333" s="106" t="str">
        <f t="shared" si="446"/>
        <v/>
      </c>
      <c r="AP333" s="106" t="str">
        <f t="shared" si="447"/>
        <v/>
      </c>
      <c r="AQ333" s="106" t="str">
        <f t="shared" si="448"/>
        <v/>
      </c>
      <c r="AR333" s="106" t="str">
        <f t="shared" si="449"/>
        <v/>
      </c>
      <c r="AS333" s="106" t="str">
        <f t="shared" si="450"/>
        <v/>
      </c>
      <c r="AT333" s="106" t="str">
        <f t="shared" si="451"/>
        <v/>
      </c>
      <c r="AU333" s="106" t="str">
        <f t="shared" si="452"/>
        <v/>
      </c>
      <c r="AV333" s="106" t="str">
        <f t="shared" si="453"/>
        <v/>
      </c>
      <c r="AW333" s="106" t="str">
        <f t="shared" si="454"/>
        <v/>
      </c>
      <c r="AX333" s="106" t="str">
        <f t="shared" si="455"/>
        <v/>
      </c>
      <c r="AY333" s="106" t="str">
        <f t="shared" si="456"/>
        <v/>
      </c>
      <c r="AZ333" s="106" t="str">
        <f t="shared" si="457"/>
        <v/>
      </c>
      <c r="BA333" s="106" t="str">
        <f t="shared" si="458"/>
        <v/>
      </c>
      <c r="BB333" s="106" t="str">
        <f t="shared" si="459"/>
        <v/>
      </c>
      <c r="BC333" s="106" t="str">
        <f t="shared" si="460"/>
        <v/>
      </c>
      <c r="BD333" s="180" t="str">
        <f>IF(OR(P333="",BA333=""),"",IF(BB333="",MAX($BA$4:$BA$503)-BA333+1-COUNTIF($BA$4:BA333,BA333)/1000,INDEX($BD$4:$BD$503,BC333,1)-COUNTIF($BA$4:BA333,BA333)/1000000))</f>
        <v/>
      </c>
      <c r="BE333" s="181" t="str">
        <f t="shared" si="461"/>
        <v/>
      </c>
      <c r="BF333" s="181" t="str">
        <f>IFERROR(IF(BB333="",BD333-BE333*100,INDEX($BF$4:$BF$503,BC333,1)-COUNTIF($BA$4:BA333,BA333)/1000000),"")</f>
        <v/>
      </c>
      <c r="BG333" s="179" t="str">
        <f t="shared" si="462"/>
        <v/>
      </c>
      <c r="BI333" s="120" t="str">
        <f t="shared" si="468"/>
        <v/>
      </c>
      <c r="BJ333" s="121" t="str">
        <f t="shared" si="469"/>
        <v/>
      </c>
      <c r="BK333" s="122" t="str">
        <f t="shared" si="470"/>
        <v/>
      </c>
      <c r="BL333" s="122" t="str">
        <f t="shared" si="471"/>
        <v/>
      </c>
      <c r="BM333" s="122" t="str">
        <f t="shared" si="472"/>
        <v/>
      </c>
      <c r="BN333" s="122" t="str">
        <f t="shared" si="473"/>
        <v/>
      </c>
      <c r="BO333" s="122" t="str">
        <f t="shared" si="474"/>
        <v/>
      </c>
      <c r="BP333" s="123" t="str">
        <f t="shared" si="475"/>
        <v/>
      </c>
      <c r="BQ333" s="122" t="str">
        <f t="shared" si="476"/>
        <v/>
      </c>
      <c r="BR333" s="123" t="str">
        <f t="shared" si="477"/>
        <v/>
      </c>
      <c r="BS333" s="123" t="str">
        <f t="shared" si="478"/>
        <v/>
      </c>
      <c r="BU333" s="198" t="str">
        <f t="shared" si="463"/>
        <v>xxx</v>
      </c>
      <c r="BV333" s="193"/>
      <c r="BW333" s="193"/>
      <c r="BX333" s="193"/>
      <c r="BY333" s="193"/>
      <c r="BZ333" s="193"/>
      <c r="CA333" s="193"/>
      <c r="CB333" s="193"/>
      <c r="CC333" s="194"/>
      <c r="CD333" s="194"/>
      <c r="CE333" s="193"/>
      <c r="CF333" s="201">
        <f>IFERROR(IF(ISNUMBER(BV333), IF(ISNUMBER(MATCH(BV333,$BV$4:BV332,0)),INDEX($CF$4:CF332, MATCH(BV333,$BV$4:BV332,0),1),IF(AND(BR333="",INDEX($BR$4:$BR$503,BV333,1)=""),
IF(INDEX($BL$4:$BL$503,BV333,1)="",0,IFERROR(IF(INDEX($BR$4:$BR$503,BW333,1)="es",COUNTIF($BV$4:$BV$503,BW333),0),0)+IF(ISNUMBER(BV333),SUMIFS($CH$4:$CH$503,$BV$4:$BV$503,"&lt;&gt;"&amp;BV333,$BW$4:$BW$503,BV333),0)),0)),0),0)</f>
        <v>0</v>
      </c>
      <c r="CG333" s="193"/>
      <c r="CH333" s="193"/>
      <c r="CI333" s="193"/>
      <c r="CJ333" s="193"/>
      <c r="CK333" s="201">
        <f t="shared" si="422"/>
        <v>1</v>
      </c>
      <c r="CL333" s="193"/>
      <c r="CM333" s="193"/>
      <c r="CN333" s="193"/>
      <c r="CO333" s="193"/>
      <c r="CP333" s="193"/>
      <c r="CQ333" s="193"/>
      <c r="CR333" s="193"/>
      <c r="CT333" s="193"/>
      <c r="CU333" s="193"/>
      <c r="CV333" s="193"/>
      <c r="CW333" s="208"/>
      <c r="CX333" s="208"/>
      <c r="CY333" s="208"/>
      <c r="CZ333" s="208"/>
      <c r="DA333" s="193"/>
      <c r="DC333" s="133" t="str">
        <f>IF(MAX($DC$3:DC332)&lt;$I$2,MAX($DC$3:DC332)+1,"")</f>
        <v/>
      </c>
      <c r="DD333" s="131" t="str">
        <f t="shared" si="464"/>
        <v/>
      </c>
      <c r="DE333" s="131" t="str">
        <f t="shared" si="465"/>
        <v/>
      </c>
      <c r="DF333" s="134" t="str">
        <f t="shared" si="466"/>
        <v/>
      </c>
      <c r="DG333" s="132" t="str">
        <f t="shared" si="467"/>
        <v/>
      </c>
      <c r="DL333" s="107" t="str">
        <f>IF(DM333&lt;&gt;"",MAX($DL$3:DL332)+1,"")</f>
        <v/>
      </c>
      <c r="DM333" s="107" t="str">
        <f>IF(OR(INDEX(Photos!$B$3:$B$502,ROW(DM333)-ROW($DM$3),1)="", ISNUMBER(MATCH(INDEX(Photos!$B$3:$B$502,ROW(DM333)-ROW($DM$3),1),$BJ$4:$BJ$503,0))),"",INDEX(Photos!$B$3:$B$502,ROW(DM333)-ROW($DM$3),1) )</f>
        <v/>
      </c>
      <c r="DN333" s="107" t="str">
        <f t="shared" si="420"/>
        <v/>
      </c>
      <c r="DS333" s="112"/>
      <c r="DT333" s="112"/>
      <c r="DU333" s="111"/>
      <c r="DV333" s="111"/>
      <c r="DW333" s="145"/>
      <c r="DX333" s="111"/>
      <c r="DY333" s="111"/>
      <c r="DZ333" s="111"/>
      <c r="EA333" s="111"/>
      <c r="EB333" s="111"/>
    </row>
    <row r="334" spans="2:132" x14ac:dyDescent="0.25">
      <c r="B334" s="117" t="str">
        <f>IF(P334&lt;&gt;"",MAX(B$3:$B333)+1,"")</f>
        <v/>
      </c>
      <c r="C334" s="141" t="str">
        <f>IF(D334&lt;&gt;"",MAX(C$3:$C333)+1,"")</f>
        <v/>
      </c>
      <c r="D334" s="115" t="str">
        <f>IF(LEN(Q334)&gt;1,IF(ISNUMBER(MATCH(Q334&amp;" ─ "&amp;P334, $D$2:D333,0)),"",P334&amp;" ─ "&amp;Q334),"")</f>
        <v/>
      </c>
      <c r="E334" s="117" t="str">
        <f>IF(F334&lt;&gt;"",MAX($E$3:E333)+1,"")</f>
        <v/>
      </c>
      <c r="F334" s="116" t="str">
        <f>IF(LEN(T334)&gt;1,IF(ISNUMBER(MATCH(T334&amp;" ─ "&amp;P334, $F$2:F333,0)),"",P334&amp;" ─ "&amp;T334),"")</f>
        <v/>
      </c>
      <c r="G334" s="93">
        <v>331</v>
      </c>
      <c r="H334" s="118" t="str">
        <f t="shared" si="419"/>
        <v/>
      </c>
      <c r="I334" s="119" t="str">
        <f>IF(ISNUMBER(SEARCH("─",H334,1)),MAX($I$3:I333)+1,"")</f>
        <v/>
      </c>
      <c r="M334" s="192" t="str">
        <f t="shared" si="423"/>
        <v/>
      </c>
      <c r="N334" s="142" t="str">
        <f t="shared" si="424"/>
        <v/>
      </c>
      <c r="O334" s="102" t="str">
        <f>IF(P334="","",MAX($O$3:O333)+1)</f>
        <v/>
      </c>
      <c r="P334" s="103" t="str">
        <f>IF(LEN(INDEX(Dashboard!B$6:B$505,ROW(P334)-ROW(P$3),1))&lt;=1,"",TRIM(INDEX(Dashboard!B$6:B$505,ROW(P334)-ROW(P$3),1)))</f>
        <v/>
      </c>
      <c r="Q334" s="104" t="str">
        <f t="shared" si="425"/>
        <v/>
      </c>
      <c r="R334" s="104" t="str">
        <f>IF(LEN(INDEX(Dashboard!D$6:D$505,ROW(R334)-ROW(R$3),1))&lt;=1,"",INDEX(Dashboard!D$6:D$505,ROW(R334)-ROW(R$3),1))</f>
        <v/>
      </c>
      <c r="S334" s="104" t="str">
        <f>IF(LEN(INDEX(Dashboard!E$6:E$505,ROW(S334)-ROW(S$3),1))&lt;=1,"",INDEX(Dashboard!E$6:E$505,ROW(S334)-ROW(S$3),1))</f>
        <v/>
      </c>
      <c r="T334" s="104" t="str">
        <f t="shared" si="426"/>
        <v/>
      </c>
      <c r="U334" s="104" t="str">
        <f t="shared" si="427"/>
        <v/>
      </c>
      <c r="V334" s="104" t="str">
        <f t="shared" si="428"/>
        <v/>
      </c>
      <c r="W334" s="106" t="str">
        <f t="shared" si="421"/>
        <v/>
      </c>
      <c r="X334" s="106" t="str">
        <f t="shared" si="429"/>
        <v/>
      </c>
      <c r="Y334" s="106" t="str">
        <f t="shared" si="430"/>
        <v/>
      </c>
      <c r="Z334" s="106" t="str">
        <f t="shared" si="431"/>
        <v/>
      </c>
      <c r="AA334" s="106" t="str">
        <f t="shared" si="432"/>
        <v/>
      </c>
      <c r="AB334" s="106" t="str">
        <f t="shared" si="433"/>
        <v/>
      </c>
      <c r="AC334" s="106" t="str">
        <f t="shared" si="434"/>
        <v/>
      </c>
      <c r="AD334" s="106" t="str">
        <f t="shared" si="435"/>
        <v/>
      </c>
      <c r="AE334" s="106" t="str">
        <f t="shared" si="436"/>
        <v/>
      </c>
      <c r="AF334" s="106" t="str">
        <f t="shared" si="437"/>
        <v/>
      </c>
      <c r="AG334" s="106" t="str">
        <f t="shared" si="438"/>
        <v/>
      </c>
      <c r="AH334" s="106" t="str">
        <f t="shared" si="439"/>
        <v/>
      </c>
      <c r="AI334" s="106" t="str">
        <f t="shared" si="440"/>
        <v/>
      </c>
      <c r="AJ334" s="106" t="str">
        <f t="shared" si="441"/>
        <v/>
      </c>
      <c r="AK334" s="106" t="str">
        <f t="shared" si="442"/>
        <v/>
      </c>
      <c r="AL334" s="106" t="str">
        <f t="shared" si="443"/>
        <v/>
      </c>
      <c r="AM334" s="106" t="str">
        <f t="shared" si="444"/>
        <v/>
      </c>
      <c r="AN334" s="106" t="str">
        <f t="shared" si="445"/>
        <v/>
      </c>
      <c r="AO334" s="106" t="str">
        <f t="shared" si="446"/>
        <v/>
      </c>
      <c r="AP334" s="106" t="str">
        <f t="shared" si="447"/>
        <v/>
      </c>
      <c r="AQ334" s="106" t="str">
        <f t="shared" si="448"/>
        <v/>
      </c>
      <c r="AR334" s="106" t="str">
        <f t="shared" si="449"/>
        <v/>
      </c>
      <c r="AS334" s="106" t="str">
        <f t="shared" si="450"/>
        <v/>
      </c>
      <c r="AT334" s="106" t="str">
        <f t="shared" si="451"/>
        <v/>
      </c>
      <c r="AU334" s="106" t="str">
        <f t="shared" si="452"/>
        <v/>
      </c>
      <c r="AV334" s="106" t="str">
        <f t="shared" si="453"/>
        <v/>
      </c>
      <c r="AW334" s="106" t="str">
        <f t="shared" si="454"/>
        <v/>
      </c>
      <c r="AX334" s="106" t="str">
        <f t="shared" si="455"/>
        <v/>
      </c>
      <c r="AY334" s="106" t="str">
        <f t="shared" si="456"/>
        <v/>
      </c>
      <c r="AZ334" s="106" t="str">
        <f t="shared" si="457"/>
        <v/>
      </c>
      <c r="BA334" s="106" t="str">
        <f t="shared" si="458"/>
        <v/>
      </c>
      <c r="BB334" s="106" t="str">
        <f t="shared" si="459"/>
        <v/>
      </c>
      <c r="BC334" s="106" t="str">
        <f t="shared" si="460"/>
        <v/>
      </c>
      <c r="BD334" s="180" t="str">
        <f>IF(OR(P334="",BA334=""),"",IF(BB334="",MAX($BA$4:$BA$503)-BA334+1-COUNTIF($BA$4:BA334,BA334)/1000,INDEX($BD$4:$BD$503,BC334,1)-COUNTIF($BA$4:BA334,BA334)/1000000))</f>
        <v/>
      </c>
      <c r="BE334" s="181" t="str">
        <f t="shared" si="461"/>
        <v/>
      </c>
      <c r="BF334" s="181" t="str">
        <f>IFERROR(IF(BB334="",BD334-BE334*100,INDEX($BF$4:$BF$503,BC334,1)-COUNTIF($BA$4:BA334,BA334)/1000000),"")</f>
        <v/>
      </c>
      <c r="BG334" s="179" t="str">
        <f t="shared" si="462"/>
        <v/>
      </c>
      <c r="BI334" s="120" t="str">
        <f t="shared" si="468"/>
        <v/>
      </c>
      <c r="BJ334" s="121" t="str">
        <f t="shared" si="469"/>
        <v/>
      </c>
      <c r="BK334" s="122" t="str">
        <f t="shared" si="470"/>
        <v/>
      </c>
      <c r="BL334" s="122" t="str">
        <f t="shared" si="471"/>
        <v/>
      </c>
      <c r="BM334" s="122" t="str">
        <f t="shared" si="472"/>
        <v/>
      </c>
      <c r="BN334" s="122" t="str">
        <f t="shared" si="473"/>
        <v/>
      </c>
      <c r="BO334" s="122" t="str">
        <f t="shared" si="474"/>
        <v/>
      </c>
      <c r="BP334" s="123" t="str">
        <f t="shared" si="475"/>
        <v/>
      </c>
      <c r="BQ334" s="122" t="str">
        <f t="shared" si="476"/>
        <v/>
      </c>
      <c r="BR334" s="123" t="str">
        <f t="shared" si="477"/>
        <v/>
      </c>
      <c r="BS334" s="123" t="str">
        <f t="shared" si="478"/>
        <v/>
      </c>
      <c r="BU334" s="198" t="str">
        <f t="shared" si="463"/>
        <v>xxx</v>
      </c>
      <c r="BV334" s="193"/>
      <c r="BW334" s="193"/>
      <c r="BX334" s="193"/>
      <c r="BY334" s="193"/>
      <c r="BZ334" s="193"/>
      <c r="CA334" s="193"/>
      <c r="CB334" s="193"/>
      <c r="CC334" s="194"/>
      <c r="CD334" s="194"/>
      <c r="CE334" s="193"/>
      <c r="CF334" s="201">
        <f>IFERROR(IF(ISNUMBER(BV334), IF(ISNUMBER(MATCH(BV334,$BV$4:BV333,0)),INDEX($CF$4:CF333, MATCH(BV334,$BV$4:BV333,0),1),IF(AND(BR334="",INDEX($BR$4:$BR$503,BV334,1)=""),
IF(INDEX($BL$4:$BL$503,BV334,1)="",0,IFERROR(IF(INDEX($BR$4:$BR$503,BW334,1)="es",COUNTIF($BV$4:$BV$503,BW334),0),0)+IF(ISNUMBER(BV334),SUMIFS($CH$4:$CH$503,$BV$4:$BV$503,"&lt;&gt;"&amp;BV334,$BW$4:$BW$503,BV334),0)),0)),0),0)</f>
        <v>0</v>
      </c>
      <c r="CG334" s="193"/>
      <c r="CH334" s="193"/>
      <c r="CI334" s="193"/>
      <c r="CJ334" s="193"/>
      <c r="CK334" s="201">
        <f t="shared" si="422"/>
        <v>1</v>
      </c>
      <c r="CL334" s="193"/>
      <c r="CM334" s="193"/>
      <c r="CN334" s="193"/>
      <c r="CO334" s="193"/>
      <c r="CP334" s="193"/>
      <c r="CQ334" s="193"/>
      <c r="CR334" s="193"/>
      <c r="CT334" s="193"/>
      <c r="CU334" s="193"/>
      <c r="CV334" s="193"/>
      <c r="CW334" s="208"/>
      <c r="CX334" s="208"/>
      <c r="CY334" s="208"/>
      <c r="CZ334" s="208"/>
      <c r="DA334" s="193"/>
      <c r="DC334" s="133" t="str">
        <f>IF(MAX($DC$3:DC333)&lt;$I$2,MAX($DC$3:DC333)+1,"")</f>
        <v/>
      </c>
      <c r="DD334" s="131" t="str">
        <f t="shared" si="464"/>
        <v/>
      </c>
      <c r="DE334" s="131" t="str">
        <f t="shared" si="465"/>
        <v/>
      </c>
      <c r="DF334" s="134" t="str">
        <f t="shared" si="466"/>
        <v/>
      </c>
      <c r="DG334" s="132" t="str">
        <f t="shared" si="467"/>
        <v/>
      </c>
      <c r="DL334" s="107" t="str">
        <f>IF(DM334&lt;&gt;"",MAX($DL$3:DL333)+1,"")</f>
        <v/>
      </c>
      <c r="DM334" s="107" t="str">
        <f>IF(OR(INDEX(Photos!$B$3:$B$502,ROW(DM334)-ROW($DM$3),1)="", ISNUMBER(MATCH(INDEX(Photos!$B$3:$B$502,ROW(DM334)-ROW($DM$3),1),$BJ$4:$BJ$503,0))),"",INDEX(Photos!$B$3:$B$502,ROW(DM334)-ROW($DM$3),1) )</f>
        <v/>
      </c>
      <c r="DN334" s="107" t="str">
        <f t="shared" si="420"/>
        <v/>
      </c>
      <c r="DS334" s="112"/>
      <c r="DT334" s="112"/>
      <c r="DU334" s="111"/>
      <c r="DV334" s="111"/>
      <c r="DW334" s="145"/>
      <c r="DX334" s="111"/>
      <c r="DY334" s="111"/>
      <c r="DZ334" s="111"/>
      <c r="EA334" s="111"/>
      <c r="EB334" s="111"/>
    </row>
    <row r="335" spans="2:132" x14ac:dyDescent="0.25">
      <c r="B335" s="117" t="str">
        <f>IF(P335&lt;&gt;"",MAX(B$3:$B334)+1,"")</f>
        <v/>
      </c>
      <c r="C335" s="141" t="str">
        <f>IF(D335&lt;&gt;"",MAX(C$3:$C334)+1,"")</f>
        <v/>
      </c>
      <c r="D335" s="115" t="str">
        <f>IF(LEN(Q335)&gt;1,IF(ISNUMBER(MATCH(Q335&amp;" ─ "&amp;P335, $D$2:D334,0)),"",P335&amp;" ─ "&amp;Q335),"")</f>
        <v/>
      </c>
      <c r="E335" s="117" t="str">
        <f>IF(F335&lt;&gt;"",MAX($E$3:E334)+1,"")</f>
        <v/>
      </c>
      <c r="F335" s="116" t="str">
        <f>IF(LEN(T335)&gt;1,IF(ISNUMBER(MATCH(T335&amp;" ─ "&amp;P335, $F$2:F334,0)),"",P335&amp;" ─ "&amp;T335),"")</f>
        <v/>
      </c>
      <c r="G335" s="93">
        <v>332</v>
      </c>
      <c r="H335" s="118" t="str">
        <f t="shared" si="419"/>
        <v/>
      </c>
      <c r="I335" s="119" t="str">
        <f>IF(ISNUMBER(SEARCH("─",H335,1)),MAX($I$3:I334)+1,"")</f>
        <v/>
      </c>
      <c r="M335" s="192" t="str">
        <f t="shared" si="423"/>
        <v/>
      </c>
      <c r="N335" s="142" t="str">
        <f t="shared" si="424"/>
        <v/>
      </c>
      <c r="O335" s="102" t="str">
        <f>IF(P335="","",MAX($O$3:O334)+1)</f>
        <v/>
      </c>
      <c r="P335" s="103" t="str">
        <f>IF(LEN(INDEX(Dashboard!B$6:B$505,ROW(P335)-ROW(P$3),1))&lt;=1,"",TRIM(INDEX(Dashboard!B$6:B$505,ROW(P335)-ROW(P$3),1)))</f>
        <v/>
      </c>
      <c r="Q335" s="104" t="str">
        <f t="shared" si="425"/>
        <v/>
      </c>
      <c r="R335" s="104" t="str">
        <f>IF(LEN(INDEX(Dashboard!D$6:D$505,ROW(R335)-ROW(R$3),1))&lt;=1,"",INDEX(Dashboard!D$6:D$505,ROW(R335)-ROW(R$3),1))</f>
        <v/>
      </c>
      <c r="S335" s="104" t="str">
        <f>IF(LEN(INDEX(Dashboard!E$6:E$505,ROW(S335)-ROW(S$3),1))&lt;=1,"",INDEX(Dashboard!E$6:E$505,ROW(S335)-ROW(S$3),1))</f>
        <v/>
      </c>
      <c r="T335" s="104" t="str">
        <f t="shared" si="426"/>
        <v/>
      </c>
      <c r="U335" s="104" t="str">
        <f t="shared" si="427"/>
        <v/>
      </c>
      <c r="V335" s="104" t="str">
        <f t="shared" si="428"/>
        <v/>
      </c>
      <c r="W335" s="106" t="str">
        <f t="shared" si="421"/>
        <v/>
      </c>
      <c r="X335" s="106" t="str">
        <f t="shared" si="429"/>
        <v/>
      </c>
      <c r="Y335" s="106" t="str">
        <f t="shared" si="430"/>
        <v/>
      </c>
      <c r="Z335" s="106" t="str">
        <f t="shared" si="431"/>
        <v/>
      </c>
      <c r="AA335" s="106" t="str">
        <f t="shared" si="432"/>
        <v/>
      </c>
      <c r="AB335" s="106" t="str">
        <f t="shared" si="433"/>
        <v/>
      </c>
      <c r="AC335" s="106" t="str">
        <f t="shared" si="434"/>
        <v/>
      </c>
      <c r="AD335" s="106" t="str">
        <f t="shared" si="435"/>
        <v/>
      </c>
      <c r="AE335" s="106" t="str">
        <f t="shared" si="436"/>
        <v/>
      </c>
      <c r="AF335" s="106" t="str">
        <f t="shared" si="437"/>
        <v/>
      </c>
      <c r="AG335" s="106" t="str">
        <f t="shared" si="438"/>
        <v/>
      </c>
      <c r="AH335" s="106" t="str">
        <f t="shared" si="439"/>
        <v/>
      </c>
      <c r="AI335" s="106" t="str">
        <f t="shared" si="440"/>
        <v/>
      </c>
      <c r="AJ335" s="106" t="str">
        <f t="shared" si="441"/>
        <v/>
      </c>
      <c r="AK335" s="106" t="str">
        <f t="shared" si="442"/>
        <v/>
      </c>
      <c r="AL335" s="106" t="str">
        <f t="shared" si="443"/>
        <v/>
      </c>
      <c r="AM335" s="106" t="str">
        <f t="shared" si="444"/>
        <v/>
      </c>
      <c r="AN335" s="106" t="str">
        <f t="shared" si="445"/>
        <v/>
      </c>
      <c r="AO335" s="106" t="str">
        <f t="shared" si="446"/>
        <v/>
      </c>
      <c r="AP335" s="106" t="str">
        <f t="shared" si="447"/>
        <v/>
      </c>
      <c r="AQ335" s="106" t="str">
        <f t="shared" si="448"/>
        <v/>
      </c>
      <c r="AR335" s="106" t="str">
        <f t="shared" si="449"/>
        <v/>
      </c>
      <c r="AS335" s="106" t="str">
        <f t="shared" si="450"/>
        <v/>
      </c>
      <c r="AT335" s="106" t="str">
        <f t="shared" si="451"/>
        <v/>
      </c>
      <c r="AU335" s="106" t="str">
        <f t="shared" si="452"/>
        <v/>
      </c>
      <c r="AV335" s="106" t="str">
        <f t="shared" si="453"/>
        <v/>
      </c>
      <c r="AW335" s="106" t="str">
        <f t="shared" si="454"/>
        <v/>
      </c>
      <c r="AX335" s="106" t="str">
        <f t="shared" si="455"/>
        <v/>
      </c>
      <c r="AY335" s="106" t="str">
        <f t="shared" si="456"/>
        <v/>
      </c>
      <c r="AZ335" s="106" t="str">
        <f t="shared" si="457"/>
        <v/>
      </c>
      <c r="BA335" s="106" t="str">
        <f t="shared" si="458"/>
        <v/>
      </c>
      <c r="BB335" s="106" t="str">
        <f t="shared" si="459"/>
        <v/>
      </c>
      <c r="BC335" s="106" t="str">
        <f t="shared" si="460"/>
        <v/>
      </c>
      <c r="BD335" s="180" t="str">
        <f>IF(OR(P335="",BA335=""),"",IF(BB335="",MAX($BA$4:$BA$503)-BA335+1-COUNTIF($BA$4:BA335,BA335)/1000,INDEX($BD$4:$BD$503,BC335,1)-COUNTIF($BA$4:BA335,BA335)/1000000))</f>
        <v/>
      </c>
      <c r="BE335" s="181" t="str">
        <f t="shared" si="461"/>
        <v/>
      </c>
      <c r="BF335" s="181" t="str">
        <f>IFERROR(IF(BB335="",BD335-BE335*100,INDEX($BF$4:$BF$503,BC335,1)-COUNTIF($BA$4:BA335,BA335)/1000000),"")</f>
        <v/>
      </c>
      <c r="BG335" s="179" t="str">
        <f t="shared" si="462"/>
        <v/>
      </c>
      <c r="BI335" s="120" t="str">
        <f t="shared" si="468"/>
        <v/>
      </c>
      <c r="BJ335" s="121" t="str">
        <f t="shared" si="469"/>
        <v/>
      </c>
      <c r="BK335" s="122" t="str">
        <f t="shared" si="470"/>
        <v/>
      </c>
      <c r="BL335" s="122" t="str">
        <f t="shared" si="471"/>
        <v/>
      </c>
      <c r="BM335" s="122" t="str">
        <f t="shared" si="472"/>
        <v/>
      </c>
      <c r="BN335" s="122" t="str">
        <f t="shared" si="473"/>
        <v/>
      </c>
      <c r="BO335" s="122" t="str">
        <f t="shared" si="474"/>
        <v/>
      </c>
      <c r="BP335" s="123" t="str">
        <f t="shared" si="475"/>
        <v/>
      </c>
      <c r="BQ335" s="122" t="str">
        <f t="shared" si="476"/>
        <v/>
      </c>
      <c r="BR335" s="123" t="str">
        <f t="shared" si="477"/>
        <v/>
      </c>
      <c r="BS335" s="123" t="str">
        <f t="shared" si="478"/>
        <v/>
      </c>
      <c r="BU335" s="198" t="str">
        <f t="shared" si="463"/>
        <v>xxx</v>
      </c>
      <c r="BV335" s="193"/>
      <c r="BW335" s="193"/>
      <c r="BX335" s="193"/>
      <c r="BY335" s="193"/>
      <c r="BZ335" s="193"/>
      <c r="CA335" s="193"/>
      <c r="CB335" s="193"/>
      <c r="CC335" s="194"/>
      <c r="CD335" s="194"/>
      <c r="CE335" s="193"/>
      <c r="CF335" s="201">
        <f>IFERROR(IF(ISNUMBER(BV335), IF(ISNUMBER(MATCH(BV335,$BV$4:BV334,0)),INDEX($CF$4:CF334, MATCH(BV335,$BV$4:BV334,0),1),IF(AND(BR335="",INDEX($BR$4:$BR$503,BV335,1)=""),
IF(INDEX($BL$4:$BL$503,BV335,1)="",0,IFERROR(IF(INDEX($BR$4:$BR$503,BW335,1)="es",COUNTIF($BV$4:$BV$503,BW335),0),0)+IF(ISNUMBER(BV335),SUMIFS($CH$4:$CH$503,$BV$4:$BV$503,"&lt;&gt;"&amp;BV335,$BW$4:$BW$503,BV335),0)),0)),0),0)</f>
        <v>0</v>
      </c>
      <c r="CG335" s="193"/>
      <c r="CH335" s="193"/>
      <c r="CI335" s="193"/>
      <c r="CJ335" s="193"/>
      <c r="CK335" s="201">
        <f t="shared" si="422"/>
        <v>1</v>
      </c>
      <c r="CL335" s="193"/>
      <c r="CM335" s="193"/>
      <c r="CN335" s="193"/>
      <c r="CO335" s="193"/>
      <c r="CP335" s="193"/>
      <c r="CQ335" s="193"/>
      <c r="CR335" s="193"/>
      <c r="CT335" s="193"/>
      <c r="CU335" s="193"/>
      <c r="CV335" s="193"/>
      <c r="CW335" s="208"/>
      <c r="CX335" s="208"/>
      <c r="CY335" s="208"/>
      <c r="CZ335" s="208"/>
      <c r="DA335" s="193"/>
      <c r="DC335" s="133" t="str">
        <f>IF(MAX($DC$3:DC334)&lt;$I$2,MAX($DC$3:DC334)+1,"")</f>
        <v/>
      </c>
      <c r="DD335" s="131" t="str">
        <f t="shared" si="464"/>
        <v/>
      </c>
      <c r="DE335" s="131" t="str">
        <f t="shared" si="465"/>
        <v/>
      </c>
      <c r="DF335" s="134" t="str">
        <f t="shared" si="466"/>
        <v/>
      </c>
      <c r="DG335" s="132" t="str">
        <f t="shared" si="467"/>
        <v/>
      </c>
      <c r="DL335" s="107" t="str">
        <f>IF(DM335&lt;&gt;"",MAX($DL$3:DL334)+1,"")</f>
        <v/>
      </c>
      <c r="DM335" s="107" t="str">
        <f>IF(OR(INDEX(Photos!$B$3:$B$502,ROW(DM335)-ROW($DM$3),1)="", ISNUMBER(MATCH(INDEX(Photos!$B$3:$B$502,ROW(DM335)-ROW($DM$3),1),$BJ$4:$BJ$503,0))),"",INDEX(Photos!$B$3:$B$502,ROW(DM335)-ROW($DM$3),1) )</f>
        <v/>
      </c>
      <c r="DN335" s="107" t="str">
        <f t="shared" si="420"/>
        <v/>
      </c>
      <c r="DS335" s="112"/>
      <c r="DT335" s="112"/>
      <c r="DU335" s="111"/>
      <c r="DV335" s="111"/>
      <c r="DW335" s="145"/>
      <c r="DX335" s="111"/>
      <c r="DY335" s="111"/>
      <c r="DZ335" s="111"/>
      <c r="EA335" s="111"/>
      <c r="EB335" s="111"/>
    </row>
    <row r="336" spans="2:132" x14ac:dyDescent="0.25">
      <c r="B336" s="117" t="str">
        <f>IF(P336&lt;&gt;"",MAX(B$3:$B335)+1,"")</f>
        <v/>
      </c>
      <c r="C336" s="141" t="str">
        <f>IF(D336&lt;&gt;"",MAX(C$3:$C335)+1,"")</f>
        <v/>
      </c>
      <c r="D336" s="115" t="str">
        <f>IF(LEN(Q336)&gt;1,IF(ISNUMBER(MATCH(Q336&amp;" ─ "&amp;P336, $D$2:D335,0)),"",P336&amp;" ─ "&amp;Q336),"")</f>
        <v/>
      </c>
      <c r="E336" s="117" t="str">
        <f>IF(F336&lt;&gt;"",MAX($E$3:E335)+1,"")</f>
        <v/>
      </c>
      <c r="F336" s="116" t="str">
        <f>IF(LEN(T336)&gt;1,IF(ISNUMBER(MATCH(T336&amp;" ─ "&amp;P336, $F$2:F335,0)),"",P336&amp;" ─ "&amp;T336),"")</f>
        <v/>
      </c>
      <c r="G336" s="93">
        <v>333</v>
      </c>
      <c r="H336" s="118" t="str">
        <f t="shared" si="419"/>
        <v/>
      </c>
      <c r="I336" s="119" t="str">
        <f>IF(ISNUMBER(SEARCH("─",H336,1)),MAX($I$3:I335)+1,"")</f>
        <v/>
      </c>
      <c r="M336" s="192" t="str">
        <f t="shared" si="423"/>
        <v/>
      </c>
      <c r="N336" s="142" t="str">
        <f t="shared" si="424"/>
        <v/>
      </c>
      <c r="O336" s="102" t="str">
        <f>IF(P336="","",MAX($O$3:O335)+1)</f>
        <v/>
      </c>
      <c r="P336" s="103" t="str">
        <f>IF(LEN(INDEX(Dashboard!B$6:B$505,ROW(P336)-ROW(P$3),1))&lt;=1,"",TRIM(INDEX(Dashboard!B$6:B$505,ROW(P336)-ROW(P$3),1)))</f>
        <v/>
      </c>
      <c r="Q336" s="104" t="str">
        <f t="shared" si="425"/>
        <v/>
      </c>
      <c r="R336" s="104" t="str">
        <f>IF(LEN(INDEX(Dashboard!D$6:D$505,ROW(R336)-ROW(R$3),1))&lt;=1,"",INDEX(Dashboard!D$6:D$505,ROW(R336)-ROW(R$3),1))</f>
        <v/>
      </c>
      <c r="S336" s="104" t="str">
        <f>IF(LEN(INDEX(Dashboard!E$6:E$505,ROW(S336)-ROW(S$3),1))&lt;=1,"",INDEX(Dashboard!E$6:E$505,ROW(S336)-ROW(S$3),1))</f>
        <v/>
      </c>
      <c r="T336" s="104" t="str">
        <f t="shared" si="426"/>
        <v/>
      </c>
      <c r="U336" s="104" t="str">
        <f t="shared" si="427"/>
        <v/>
      </c>
      <c r="V336" s="104" t="str">
        <f t="shared" si="428"/>
        <v/>
      </c>
      <c r="W336" s="106" t="str">
        <f t="shared" si="421"/>
        <v/>
      </c>
      <c r="X336" s="106" t="str">
        <f t="shared" si="429"/>
        <v/>
      </c>
      <c r="Y336" s="106" t="str">
        <f t="shared" si="430"/>
        <v/>
      </c>
      <c r="Z336" s="106" t="str">
        <f t="shared" si="431"/>
        <v/>
      </c>
      <c r="AA336" s="106" t="str">
        <f t="shared" si="432"/>
        <v/>
      </c>
      <c r="AB336" s="106" t="str">
        <f t="shared" si="433"/>
        <v/>
      </c>
      <c r="AC336" s="106" t="str">
        <f t="shared" si="434"/>
        <v/>
      </c>
      <c r="AD336" s="106" t="str">
        <f t="shared" si="435"/>
        <v/>
      </c>
      <c r="AE336" s="106" t="str">
        <f t="shared" si="436"/>
        <v/>
      </c>
      <c r="AF336" s="106" t="str">
        <f t="shared" si="437"/>
        <v/>
      </c>
      <c r="AG336" s="106" t="str">
        <f t="shared" si="438"/>
        <v/>
      </c>
      <c r="AH336" s="106" t="str">
        <f t="shared" si="439"/>
        <v/>
      </c>
      <c r="AI336" s="106" t="str">
        <f t="shared" si="440"/>
        <v/>
      </c>
      <c r="AJ336" s="106" t="str">
        <f t="shared" si="441"/>
        <v/>
      </c>
      <c r="AK336" s="106" t="str">
        <f t="shared" si="442"/>
        <v/>
      </c>
      <c r="AL336" s="106" t="str">
        <f t="shared" si="443"/>
        <v/>
      </c>
      <c r="AM336" s="106" t="str">
        <f t="shared" si="444"/>
        <v/>
      </c>
      <c r="AN336" s="106" t="str">
        <f t="shared" si="445"/>
        <v/>
      </c>
      <c r="AO336" s="106" t="str">
        <f t="shared" si="446"/>
        <v/>
      </c>
      <c r="AP336" s="106" t="str">
        <f t="shared" si="447"/>
        <v/>
      </c>
      <c r="AQ336" s="106" t="str">
        <f t="shared" si="448"/>
        <v/>
      </c>
      <c r="AR336" s="106" t="str">
        <f t="shared" si="449"/>
        <v/>
      </c>
      <c r="AS336" s="106" t="str">
        <f t="shared" si="450"/>
        <v/>
      </c>
      <c r="AT336" s="106" t="str">
        <f t="shared" si="451"/>
        <v/>
      </c>
      <c r="AU336" s="106" t="str">
        <f t="shared" si="452"/>
        <v/>
      </c>
      <c r="AV336" s="106" t="str">
        <f t="shared" si="453"/>
        <v/>
      </c>
      <c r="AW336" s="106" t="str">
        <f t="shared" si="454"/>
        <v/>
      </c>
      <c r="AX336" s="106" t="str">
        <f t="shared" si="455"/>
        <v/>
      </c>
      <c r="AY336" s="106" t="str">
        <f t="shared" si="456"/>
        <v/>
      </c>
      <c r="AZ336" s="106" t="str">
        <f t="shared" si="457"/>
        <v/>
      </c>
      <c r="BA336" s="106" t="str">
        <f t="shared" si="458"/>
        <v/>
      </c>
      <c r="BB336" s="106" t="str">
        <f t="shared" si="459"/>
        <v/>
      </c>
      <c r="BC336" s="106" t="str">
        <f t="shared" si="460"/>
        <v/>
      </c>
      <c r="BD336" s="180" t="str">
        <f>IF(OR(P336="",BA336=""),"",IF(BB336="",MAX($BA$4:$BA$503)-BA336+1-COUNTIF($BA$4:BA336,BA336)/1000,INDEX($BD$4:$BD$503,BC336,1)-COUNTIF($BA$4:BA336,BA336)/1000000))</f>
        <v/>
      </c>
      <c r="BE336" s="181" t="str">
        <f t="shared" si="461"/>
        <v/>
      </c>
      <c r="BF336" s="181" t="str">
        <f>IFERROR(IF(BB336="",BD336-BE336*100,INDEX($BF$4:$BF$503,BC336,1)-COUNTIF($BA$4:BA336,BA336)/1000000),"")</f>
        <v/>
      </c>
      <c r="BG336" s="179" t="str">
        <f t="shared" si="462"/>
        <v/>
      </c>
      <c r="BI336" s="120" t="str">
        <f t="shared" si="468"/>
        <v/>
      </c>
      <c r="BJ336" s="121" t="str">
        <f t="shared" si="469"/>
        <v/>
      </c>
      <c r="BK336" s="122" t="str">
        <f t="shared" si="470"/>
        <v/>
      </c>
      <c r="BL336" s="122" t="str">
        <f t="shared" si="471"/>
        <v/>
      </c>
      <c r="BM336" s="122" t="str">
        <f t="shared" si="472"/>
        <v/>
      </c>
      <c r="BN336" s="122" t="str">
        <f t="shared" si="473"/>
        <v/>
      </c>
      <c r="BO336" s="122" t="str">
        <f t="shared" si="474"/>
        <v/>
      </c>
      <c r="BP336" s="123" t="str">
        <f t="shared" si="475"/>
        <v/>
      </c>
      <c r="BQ336" s="122" t="str">
        <f t="shared" si="476"/>
        <v/>
      </c>
      <c r="BR336" s="123" t="str">
        <f t="shared" si="477"/>
        <v/>
      </c>
      <c r="BS336" s="123" t="str">
        <f t="shared" si="478"/>
        <v/>
      </c>
      <c r="BU336" s="198" t="str">
        <f t="shared" si="463"/>
        <v>xxx</v>
      </c>
      <c r="BV336" s="193"/>
      <c r="BW336" s="193"/>
      <c r="BX336" s="193"/>
      <c r="BY336" s="193"/>
      <c r="BZ336" s="193"/>
      <c r="CA336" s="193"/>
      <c r="CB336" s="193"/>
      <c r="CC336" s="194"/>
      <c r="CD336" s="194"/>
      <c r="CE336" s="193"/>
      <c r="CF336" s="201">
        <f>IFERROR(IF(ISNUMBER(BV336), IF(ISNUMBER(MATCH(BV336,$BV$4:BV335,0)),INDEX($CF$4:CF335, MATCH(BV336,$BV$4:BV335,0),1),IF(AND(BR336="",INDEX($BR$4:$BR$503,BV336,1)=""),
IF(INDEX($BL$4:$BL$503,BV336,1)="",0,IFERROR(IF(INDEX($BR$4:$BR$503,BW336,1)="es",COUNTIF($BV$4:$BV$503,BW336),0),0)+IF(ISNUMBER(BV336),SUMIFS($CH$4:$CH$503,$BV$4:$BV$503,"&lt;&gt;"&amp;BV336,$BW$4:$BW$503,BV336),0)),0)),0),0)</f>
        <v>0</v>
      </c>
      <c r="CG336" s="193"/>
      <c r="CH336" s="193"/>
      <c r="CI336" s="193"/>
      <c r="CJ336" s="193"/>
      <c r="CK336" s="201">
        <f t="shared" si="422"/>
        <v>1</v>
      </c>
      <c r="CL336" s="193"/>
      <c r="CM336" s="193"/>
      <c r="CN336" s="193"/>
      <c r="CO336" s="193"/>
      <c r="CP336" s="193"/>
      <c r="CQ336" s="193"/>
      <c r="CR336" s="193"/>
      <c r="CT336" s="193"/>
      <c r="CU336" s="193"/>
      <c r="CV336" s="193"/>
      <c r="CW336" s="208"/>
      <c r="CX336" s="208"/>
      <c r="CY336" s="208"/>
      <c r="CZ336" s="208"/>
      <c r="DA336" s="193"/>
      <c r="DC336" s="133" t="str">
        <f>IF(MAX($DC$3:DC335)&lt;$I$2,MAX($DC$3:DC335)+1,"")</f>
        <v/>
      </c>
      <c r="DD336" s="131" t="str">
        <f t="shared" si="464"/>
        <v/>
      </c>
      <c r="DE336" s="131" t="str">
        <f t="shared" si="465"/>
        <v/>
      </c>
      <c r="DF336" s="134" t="str">
        <f t="shared" si="466"/>
        <v/>
      </c>
      <c r="DG336" s="132" t="str">
        <f t="shared" si="467"/>
        <v/>
      </c>
      <c r="DL336" s="107" t="str">
        <f>IF(DM336&lt;&gt;"",MAX($DL$3:DL335)+1,"")</f>
        <v/>
      </c>
      <c r="DM336" s="107" t="str">
        <f>IF(OR(INDEX(Photos!$B$3:$B$502,ROW(DM336)-ROW($DM$3),1)="", ISNUMBER(MATCH(INDEX(Photos!$B$3:$B$502,ROW(DM336)-ROW($DM$3),1),$BJ$4:$BJ$503,0))),"",INDEX(Photos!$B$3:$B$502,ROW(DM336)-ROW($DM$3),1) )</f>
        <v/>
      </c>
      <c r="DN336" s="107" t="str">
        <f t="shared" si="420"/>
        <v/>
      </c>
      <c r="DS336" s="112"/>
      <c r="DT336" s="112"/>
      <c r="DU336" s="111"/>
      <c r="DV336" s="111"/>
      <c r="DW336" s="145"/>
      <c r="DX336" s="111"/>
      <c r="DY336" s="111"/>
      <c r="DZ336" s="111"/>
      <c r="EA336" s="111"/>
      <c r="EB336" s="111"/>
    </row>
    <row r="337" spans="2:132" x14ac:dyDescent="0.25">
      <c r="B337" s="117" t="str">
        <f>IF(P337&lt;&gt;"",MAX(B$3:$B336)+1,"")</f>
        <v/>
      </c>
      <c r="C337" s="141" t="str">
        <f>IF(D337&lt;&gt;"",MAX(C$3:$C336)+1,"")</f>
        <v/>
      </c>
      <c r="D337" s="115" t="str">
        <f>IF(LEN(Q337)&gt;1,IF(ISNUMBER(MATCH(Q337&amp;" ─ "&amp;P337, $D$2:D336,0)),"",P337&amp;" ─ "&amp;Q337),"")</f>
        <v/>
      </c>
      <c r="E337" s="117" t="str">
        <f>IF(F337&lt;&gt;"",MAX($E$3:E336)+1,"")</f>
        <v/>
      </c>
      <c r="F337" s="116" t="str">
        <f>IF(LEN(T337)&gt;1,IF(ISNUMBER(MATCH(T337&amp;" ─ "&amp;P337, $F$2:F336,0)),"",P337&amp;" ─ "&amp;T337),"")</f>
        <v/>
      </c>
      <c r="G337" s="93">
        <v>334</v>
      </c>
      <c r="H337" s="118" t="str">
        <f t="shared" si="419"/>
        <v/>
      </c>
      <c r="I337" s="119" t="str">
        <f>IF(ISNUMBER(SEARCH("─",H337,1)),MAX($I$3:I336)+1,"")</f>
        <v/>
      </c>
      <c r="M337" s="192" t="str">
        <f t="shared" si="423"/>
        <v/>
      </c>
      <c r="N337" s="142" t="str">
        <f t="shared" si="424"/>
        <v/>
      </c>
      <c r="O337" s="102" t="str">
        <f>IF(P337="","",MAX($O$3:O336)+1)</f>
        <v/>
      </c>
      <c r="P337" s="103" t="str">
        <f>IF(LEN(INDEX(Dashboard!B$6:B$505,ROW(P337)-ROW(P$3),1))&lt;=1,"",TRIM(INDEX(Dashboard!B$6:B$505,ROW(P337)-ROW(P$3),1)))</f>
        <v/>
      </c>
      <c r="Q337" s="104" t="str">
        <f t="shared" si="425"/>
        <v/>
      </c>
      <c r="R337" s="104" t="str">
        <f>IF(LEN(INDEX(Dashboard!D$6:D$505,ROW(R337)-ROW(R$3),1))&lt;=1,"",INDEX(Dashboard!D$6:D$505,ROW(R337)-ROW(R$3),1))</f>
        <v/>
      </c>
      <c r="S337" s="104" t="str">
        <f>IF(LEN(INDEX(Dashboard!E$6:E$505,ROW(S337)-ROW(S$3),1))&lt;=1,"",INDEX(Dashboard!E$6:E$505,ROW(S337)-ROW(S$3),1))</f>
        <v/>
      </c>
      <c r="T337" s="104" t="str">
        <f t="shared" si="426"/>
        <v/>
      </c>
      <c r="U337" s="104" t="str">
        <f t="shared" si="427"/>
        <v/>
      </c>
      <c r="V337" s="104" t="str">
        <f t="shared" si="428"/>
        <v/>
      </c>
      <c r="W337" s="106" t="str">
        <f t="shared" si="421"/>
        <v/>
      </c>
      <c r="X337" s="106" t="str">
        <f t="shared" si="429"/>
        <v/>
      </c>
      <c r="Y337" s="106" t="str">
        <f t="shared" si="430"/>
        <v/>
      </c>
      <c r="Z337" s="106" t="str">
        <f t="shared" si="431"/>
        <v/>
      </c>
      <c r="AA337" s="106" t="str">
        <f t="shared" si="432"/>
        <v/>
      </c>
      <c r="AB337" s="106" t="str">
        <f t="shared" si="433"/>
        <v/>
      </c>
      <c r="AC337" s="106" t="str">
        <f t="shared" si="434"/>
        <v/>
      </c>
      <c r="AD337" s="106" t="str">
        <f t="shared" si="435"/>
        <v/>
      </c>
      <c r="AE337" s="106" t="str">
        <f t="shared" si="436"/>
        <v/>
      </c>
      <c r="AF337" s="106" t="str">
        <f t="shared" si="437"/>
        <v/>
      </c>
      <c r="AG337" s="106" t="str">
        <f t="shared" si="438"/>
        <v/>
      </c>
      <c r="AH337" s="106" t="str">
        <f t="shared" si="439"/>
        <v/>
      </c>
      <c r="AI337" s="106" t="str">
        <f t="shared" si="440"/>
        <v/>
      </c>
      <c r="AJ337" s="106" t="str">
        <f t="shared" si="441"/>
        <v/>
      </c>
      <c r="AK337" s="106" t="str">
        <f t="shared" si="442"/>
        <v/>
      </c>
      <c r="AL337" s="106" t="str">
        <f t="shared" si="443"/>
        <v/>
      </c>
      <c r="AM337" s="106" t="str">
        <f t="shared" si="444"/>
        <v/>
      </c>
      <c r="AN337" s="106" t="str">
        <f t="shared" si="445"/>
        <v/>
      </c>
      <c r="AO337" s="106" t="str">
        <f t="shared" si="446"/>
        <v/>
      </c>
      <c r="AP337" s="106" t="str">
        <f t="shared" si="447"/>
        <v/>
      </c>
      <c r="AQ337" s="106" t="str">
        <f t="shared" si="448"/>
        <v/>
      </c>
      <c r="AR337" s="106" t="str">
        <f t="shared" si="449"/>
        <v/>
      </c>
      <c r="AS337" s="106" t="str">
        <f t="shared" si="450"/>
        <v/>
      </c>
      <c r="AT337" s="106" t="str">
        <f t="shared" si="451"/>
        <v/>
      </c>
      <c r="AU337" s="106" t="str">
        <f t="shared" si="452"/>
        <v/>
      </c>
      <c r="AV337" s="106" t="str">
        <f t="shared" si="453"/>
        <v/>
      </c>
      <c r="AW337" s="106" t="str">
        <f t="shared" si="454"/>
        <v/>
      </c>
      <c r="AX337" s="106" t="str">
        <f t="shared" si="455"/>
        <v/>
      </c>
      <c r="AY337" s="106" t="str">
        <f t="shared" si="456"/>
        <v/>
      </c>
      <c r="AZ337" s="106" t="str">
        <f t="shared" si="457"/>
        <v/>
      </c>
      <c r="BA337" s="106" t="str">
        <f t="shared" si="458"/>
        <v/>
      </c>
      <c r="BB337" s="106" t="str">
        <f t="shared" si="459"/>
        <v/>
      </c>
      <c r="BC337" s="106" t="str">
        <f t="shared" si="460"/>
        <v/>
      </c>
      <c r="BD337" s="180" t="str">
        <f>IF(OR(P337="",BA337=""),"",IF(BB337="",MAX($BA$4:$BA$503)-BA337+1-COUNTIF($BA$4:BA337,BA337)/1000,INDEX($BD$4:$BD$503,BC337,1)-COUNTIF($BA$4:BA337,BA337)/1000000))</f>
        <v/>
      </c>
      <c r="BE337" s="181" t="str">
        <f t="shared" si="461"/>
        <v/>
      </c>
      <c r="BF337" s="181" t="str">
        <f>IFERROR(IF(BB337="",BD337-BE337*100,INDEX($BF$4:$BF$503,BC337,1)-COUNTIF($BA$4:BA337,BA337)/1000000),"")</f>
        <v/>
      </c>
      <c r="BG337" s="179" t="str">
        <f t="shared" si="462"/>
        <v/>
      </c>
      <c r="BI337" s="120" t="str">
        <f t="shared" si="468"/>
        <v/>
      </c>
      <c r="BJ337" s="121" t="str">
        <f t="shared" si="469"/>
        <v/>
      </c>
      <c r="BK337" s="122" t="str">
        <f t="shared" si="470"/>
        <v/>
      </c>
      <c r="BL337" s="122" t="str">
        <f t="shared" si="471"/>
        <v/>
      </c>
      <c r="BM337" s="122" t="str">
        <f t="shared" si="472"/>
        <v/>
      </c>
      <c r="BN337" s="122" t="str">
        <f t="shared" si="473"/>
        <v/>
      </c>
      <c r="BO337" s="122" t="str">
        <f t="shared" si="474"/>
        <v/>
      </c>
      <c r="BP337" s="123" t="str">
        <f t="shared" si="475"/>
        <v/>
      </c>
      <c r="BQ337" s="122" t="str">
        <f t="shared" si="476"/>
        <v/>
      </c>
      <c r="BR337" s="123" t="str">
        <f t="shared" si="477"/>
        <v/>
      </c>
      <c r="BS337" s="123" t="str">
        <f t="shared" si="478"/>
        <v/>
      </c>
      <c r="BU337" s="198" t="str">
        <f t="shared" si="463"/>
        <v>xxx</v>
      </c>
      <c r="BV337" s="193"/>
      <c r="BW337" s="193"/>
      <c r="BX337" s="193"/>
      <c r="BY337" s="193"/>
      <c r="BZ337" s="193"/>
      <c r="CA337" s="193"/>
      <c r="CB337" s="193"/>
      <c r="CC337" s="194"/>
      <c r="CD337" s="194"/>
      <c r="CE337" s="193"/>
      <c r="CF337" s="201">
        <f>IFERROR(IF(ISNUMBER(BV337), IF(ISNUMBER(MATCH(BV337,$BV$4:BV336,0)),INDEX($CF$4:CF336, MATCH(BV337,$BV$4:BV336,0),1),IF(AND(BR337="",INDEX($BR$4:$BR$503,BV337,1)=""),
IF(INDEX($BL$4:$BL$503,BV337,1)="",0,IFERROR(IF(INDEX($BR$4:$BR$503,BW337,1)="es",COUNTIF($BV$4:$BV$503,BW337),0),0)+IF(ISNUMBER(BV337),SUMIFS($CH$4:$CH$503,$BV$4:$BV$503,"&lt;&gt;"&amp;BV337,$BW$4:$BW$503,BV337),0)),0)),0),0)</f>
        <v>0</v>
      </c>
      <c r="CG337" s="193"/>
      <c r="CH337" s="193"/>
      <c r="CI337" s="193"/>
      <c r="CJ337" s="193"/>
      <c r="CK337" s="201">
        <f t="shared" si="422"/>
        <v>1</v>
      </c>
      <c r="CL337" s="193"/>
      <c r="CM337" s="193"/>
      <c r="CN337" s="193"/>
      <c r="CO337" s="193"/>
      <c r="CP337" s="193"/>
      <c r="CQ337" s="193"/>
      <c r="CR337" s="193"/>
      <c r="CT337" s="193"/>
      <c r="CU337" s="193"/>
      <c r="CV337" s="193"/>
      <c r="CW337" s="208"/>
      <c r="CX337" s="208"/>
      <c r="CY337" s="208"/>
      <c r="CZ337" s="208"/>
      <c r="DA337" s="193"/>
      <c r="DC337" s="133" t="str">
        <f>IF(MAX($DC$3:DC336)&lt;$I$2,MAX($DC$3:DC336)+1,"")</f>
        <v/>
      </c>
      <c r="DD337" s="131" t="str">
        <f t="shared" si="464"/>
        <v/>
      </c>
      <c r="DE337" s="131" t="str">
        <f t="shared" si="465"/>
        <v/>
      </c>
      <c r="DF337" s="134" t="str">
        <f t="shared" si="466"/>
        <v/>
      </c>
      <c r="DG337" s="132" t="str">
        <f t="shared" si="467"/>
        <v/>
      </c>
      <c r="DL337" s="107" t="str">
        <f>IF(DM337&lt;&gt;"",MAX($DL$3:DL336)+1,"")</f>
        <v/>
      </c>
      <c r="DM337" s="107" t="str">
        <f>IF(OR(INDEX(Photos!$B$3:$B$502,ROW(DM337)-ROW($DM$3),1)="", ISNUMBER(MATCH(INDEX(Photos!$B$3:$B$502,ROW(DM337)-ROW($DM$3),1),$BJ$4:$BJ$503,0))),"",INDEX(Photos!$B$3:$B$502,ROW(DM337)-ROW($DM$3),1) )</f>
        <v/>
      </c>
      <c r="DN337" s="107" t="str">
        <f t="shared" si="420"/>
        <v/>
      </c>
      <c r="DS337" s="112"/>
      <c r="DT337" s="112"/>
      <c r="DU337" s="111"/>
      <c r="DV337" s="111"/>
      <c r="DW337" s="145"/>
      <c r="DX337" s="111"/>
      <c r="DY337" s="111"/>
      <c r="DZ337" s="111"/>
      <c r="EA337" s="111"/>
      <c r="EB337" s="111"/>
    </row>
    <row r="338" spans="2:132" x14ac:dyDescent="0.25">
      <c r="B338" s="117" t="str">
        <f>IF(P338&lt;&gt;"",MAX(B$3:$B337)+1,"")</f>
        <v/>
      </c>
      <c r="C338" s="141" t="str">
        <f>IF(D338&lt;&gt;"",MAX(C$3:$C337)+1,"")</f>
        <v/>
      </c>
      <c r="D338" s="115" t="str">
        <f>IF(LEN(Q338)&gt;1,IF(ISNUMBER(MATCH(Q338&amp;" ─ "&amp;P338, $D$2:D337,0)),"",P338&amp;" ─ "&amp;Q338),"")</f>
        <v/>
      </c>
      <c r="E338" s="117" t="str">
        <f>IF(F338&lt;&gt;"",MAX($E$3:E337)+1,"")</f>
        <v/>
      </c>
      <c r="F338" s="116" t="str">
        <f>IF(LEN(T338)&gt;1,IF(ISNUMBER(MATCH(T338&amp;" ─ "&amp;P338, $F$2:F337,0)),"",P338&amp;" ─ "&amp;T338),"")</f>
        <v/>
      </c>
      <c r="G338" s="93">
        <v>335</v>
      </c>
      <c r="H338" s="118" t="str">
        <f t="shared" si="419"/>
        <v/>
      </c>
      <c r="I338" s="119" t="str">
        <f>IF(ISNUMBER(SEARCH("─",H338,1)),MAX($I$3:I337)+1,"")</f>
        <v/>
      </c>
      <c r="M338" s="192" t="str">
        <f t="shared" si="423"/>
        <v/>
      </c>
      <c r="N338" s="142" t="str">
        <f t="shared" si="424"/>
        <v/>
      </c>
      <c r="O338" s="102" t="str">
        <f>IF(P338="","",MAX($O$3:O337)+1)</f>
        <v/>
      </c>
      <c r="P338" s="103" t="str">
        <f>IF(LEN(INDEX(Dashboard!B$6:B$505,ROW(P338)-ROW(P$3),1))&lt;=1,"",TRIM(INDEX(Dashboard!B$6:B$505,ROW(P338)-ROW(P$3),1)))</f>
        <v/>
      </c>
      <c r="Q338" s="104" t="str">
        <f t="shared" si="425"/>
        <v/>
      </c>
      <c r="R338" s="104" t="str">
        <f>IF(LEN(INDEX(Dashboard!D$6:D$505,ROW(R338)-ROW(R$3),1))&lt;=1,"",INDEX(Dashboard!D$6:D$505,ROW(R338)-ROW(R$3),1))</f>
        <v/>
      </c>
      <c r="S338" s="104" t="str">
        <f>IF(LEN(INDEX(Dashboard!E$6:E$505,ROW(S338)-ROW(S$3),1))&lt;=1,"",INDEX(Dashboard!E$6:E$505,ROW(S338)-ROW(S$3),1))</f>
        <v/>
      </c>
      <c r="T338" s="104" t="str">
        <f t="shared" si="426"/>
        <v/>
      </c>
      <c r="U338" s="104" t="str">
        <f t="shared" si="427"/>
        <v/>
      </c>
      <c r="V338" s="104" t="str">
        <f t="shared" si="428"/>
        <v/>
      </c>
      <c r="W338" s="106" t="str">
        <f t="shared" si="421"/>
        <v/>
      </c>
      <c r="X338" s="106" t="str">
        <f t="shared" si="429"/>
        <v/>
      </c>
      <c r="Y338" s="106" t="str">
        <f t="shared" si="430"/>
        <v/>
      </c>
      <c r="Z338" s="106" t="str">
        <f t="shared" si="431"/>
        <v/>
      </c>
      <c r="AA338" s="106" t="str">
        <f t="shared" si="432"/>
        <v/>
      </c>
      <c r="AB338" s="106" t="str">
        <f t="shared" si="433"/>
        <v/>
      </c>
      <c r="AC338" s="106" t="str">
        <f t="shared" si="434"/>
        <v/>
      </c>
      <c r="AD338" s="106" t="str">
        <f t="shared" si="435"/>
        <v/>
      </c>
      <c r="AE338" s="106" t="str">
        <f t="shared" si="436"/>
        <v/>
      </c>
      <c r="AF338" s="106" t="str">
        <f t="shared" si="437"/>
        <v/>
      </c>
      <c r="AG338" s="106" t="str">
        <f t="shared" si="438"/>
        <v/>
      </c>
      <c r="AH338" s="106" t="str">
        <f t="shared" si="439"/>
        <v/>
      </c>
      <c r="AI338" s="106" t="str">
        <f t="shared" si="440"/>
        <v/>
      </c>
      <c r="AJ338" s="106" t="str">
        <f t="shared" si="441"/>
        <v/>
      </c>
      <c r="AK338" s="106" t="str">
        <f t="shared" si="442"/>
        <v/>
      </c>
      <c r="AL338" s="106" t="str">
        <f t="shared" si="443"/>
        <v/>
      </c>
      <c r="AM338" s="106" t="str">
        <f t="shared" si="444"/>
        <v/>
      </c>
      <c r="AN338" s="106" t="str">
        <f t="shared" si="445"/>
        <v/>
      </c>
      <c r="AO338" s="106" t="str">
        <f t="shared" si="446"/>
        <v/>
      </c>
      <c r="AP338" s="106" t="str">
        <f t="shared" si="447"/>
        <v/>
      </c>
      <c r="AQ338" s="106" t="str">
        <f t="shared" si="448"/>
        <v/>
      </c>
      <c r="AR338" s="106" t="str">
        <f t="shared" si="449"/>
        <v/>
      </c>
      <c r="AS338" s="106" t="str">
        <f t="shared" si="450"/>
        <v/>
      </c>
      <c r="AT338" s="106" t="str">
        <f t="shared" si="451"/>
        <v/>
      </c>
      <c r="AU338" s="106" t="str">
        <f t="shared" si="452"/>
        <v/>
      </c>
      <c r="AV338" s="106" t="str">
        <f t="shared" si="453"/>
        <v/>
      </c>
      <c r="AW338" s="106" t="str">
        <f t="shared" si="454"/>
        <v/>
      </c>
      <c r="AX338" s="106" t="str">
        <f t="shared" si="455"/>
        <v/>
      </c>
      <c r="AY338" s="106" t="str">
        <f t="shared" si="456"/>
        <v/>
      </c>
      <c r="AZ338" s="106" t="str">
        <f t="shared" si="457"/>
        <v/>
      </c>
      <c r="BA338" s="106" t="str">
        <f t="shared" si="458"/>
        <v/>
      </c>
      <c r="BB338" s="106" t="str">
        <f t="shared" si="459"/>
        <v/>
      </c>
      <c r="BC338" s="106" t="str">
        <f t="shared" si="460"/>
        <v/>
      </c>
      <c r="BD338" s="180" t="str">
        <f>IF(OR(P338="",BA338=""),"",IF(BB338="",MAX($BA$4:$BA$503)-BA338+1-COUNTIF($BA$4:BA338,BA338)/1000,INDEX($BD$4:$BD$503,BC338,1)-COUNTIF($BA$4:BA338,BA338)/1000000))</f>
        <v/>
      </c>
      <c r="BE338" s="181" t="str">
        <f t="shared" si="461"/>
        <v/>
      </c>
      <c r="BF338" s="181" t="str">
        <f>IFERROR(IF(BB338="",BD338-BE338*100,INDEX($BF$4:$BF$503,BC338,1)-COUNTIF($BA$4:BA338,BA338)/1000000),"")</f>
        <v/>
      </c>
      <c r="BG338" s="179" t="str">
        <f t="shared" si="462"/>
        <v/>
      </c>
      <c r="BI338" s="120" t="str">
        <f t="shared" si="468"/>
        <v/>
      </c>
      <c r="BJ338" s="121" t="str">
        <f t="shared" si="469"/>
        <v/>
      </c>
      <c r="BK338" s="122" t="str">
        <f t="shared" si="470"/>
        <v/>
      </c>
      <c r="BL338" s="122" t="str">
        <f t="shared" si="471"/>
        <v/>
      </c>
      <c r="BM338" s="122" t="str">
        <f t="shared" si="472"/>
        <v/>
      </c>
      <c r="BN338" s="122" t="str">
        <f t="shared" si="473"/>
        <v/>
      </c>
      <c r="BO338" s="122" t="str">
        <f t="shared" si="474"/>
        <v/>
      </c>
      <c r="BP338" s="123" t="str">
        <f t="shared" si="475"/>
        <v/>
      </c>
      <c r="BQ338" s="122" t="str">
        <f t="shared" si="476"/>
        <v/>
      </c>
      <c r="BR338" s="123" t="str">
        <f t="shared" si="477"/>
        <v/>
      </c>
      <c r="BS338" s="123" t="str">
        <f t="shared" si="478"/>
        <v/>
      </c>
      <c r="BU338" s="198" t="str">
        <f t="shared" si="463"/>
        <v>xxx</v>
      </c>
      <c r="BV338" s="193"/>
      <c r="BW338" s="193"/>
      <c r="BX338" s="193"/>
      <c r="BY338" s="193"/>
      <c r="BZ338" s="193"/>
      <c r="CA338" s="193"/>
      <c r="CB338" s="193"/>
      <c r="CC338" s="194"/>
      <c r="CD338" s="194"/>
      <c r="CE338" s="193"/>
      <c r="CF338" s="201">
        <f>IFERROR(IF(ISNUMBER(BV338), IF(ISNUMBER(MATCH(BV338,$BV$4:BV337,0)),INDEX($CF$4:CF337, MATCH(BV338,$BV$4:BV337,0),1),IF(AND(BR338="",INDEX($BR$4:$BR$503,BV338,1)=""),
IF(INDEX($BL$4:$BL$503,BV338,1)="",0,IFERROR(IF(INDEX($BR$4:$BR$503,BW338,1)="es",COUNTIF($BV$4:$BV$503,BW338),0),0)+IF(ISNUMBER(BV338),SUMIFS($CH$4:$CH$503,$BV$4:$BV$503,"&lt;&gt;"&amp;BV338,$BW$4:$BW$503,BV338),0)),0)),0),0)</f>
        <v>0</v>
      </c>
      <c r="CG338" s="193"/>
      <c r="CH338" s="193"/>
      <c r="CI338" s="193"/>
      <c r="CJ338" s="193"/>
      <c r="CK338" s="201">
        <f t="shared" si="422"/>
        <v>1</v>
      </c>
      <c r="CL338" s="193"/>
      <c r="CM338" s="193"/>
      <c r="CN338" s="193"/>
      <c r="CO338" s="193"/>
      <c r="CP338" s="193"/>
      <c r="CQ338" s="193"/>
      <c r="CR338" s="193"/>
      <c r="CT338" s="193"/>
      <c r="CU338" s="193"/>
      <c r="CV338" s="193"/>
      <c r="CW338" s="208"/>
      <c r="CX338" s="208"/>
      <c r="CY338" s="208"/>
      <c r="CZ338" s="208"/>
      <c r="DA338" s="193"/>
      <c r="DC338" s="133" t="str">
        <f>IF(MAX($DC$3:DC337)&lt;$I$2,MAX($DC$3:DC337)+1,"")</f>
        <v/>
      </c>
      <c r="DD338" s="131" t="str">
        <f t="shared" si="464"/>
        <v/>
      </c>
      <c r="DE338" s="131" t="str">
        <f t="shared" si="465"/>
        <v/>
      </c>
      <c r="DF338" s="134" t="str">
        <f t="shared" si="466"/>
        <v/>
      </c>
      <c r="DG338" s="132" t="str">
        <f t="shared" si="467"/>
        <v/>
      </c>
      <c r="DL338" s="107" t="str">
        <f>IF(DM338&lt;&gt;"",MAX($DL$3:DL337)+1,"")</f>
        <v/>
      </c>
      <c r="DM338" s="107" t="str">
        <f>IF(OR(INDEX(Photos!$B$3:$B$502,ROW(DM338)-ROW($DM$3),1)="", ISNUMBER(MATCH(INDEX(Photos!$B$3:$B$502,ROW(DM338)-ROW($DM$3),1),$BJ$4:$BJ$503,0))),"",INDEX(Photos!$B$3:$B$502,ROW(DM338)-ROW($DM$3),1) )</f>
        <v/>
      </c>
      <c r="DN338" s="107" t="str">
        <f t="shared" si="420"/>
        <v/>
      </c>
      <c r="DS338" s="112"/>
      <c r="DT338" s="112"/>
      <c r="DU338" s="111"/>
      <c r="DV338" s="111"/>
      <c r="DW338" s="145"/>
      <c r="DX338" s="111"/>
      <c r="DY338" s="111"/>
      <c r="DZ338" s="111"/>
      <c r="EA338" s="111"/>
      <c r="EB338" s="111"/>
    </row>
    <row r="339" spans="2:132" x14ac:dyDescent="0.25">
      <c r="B339" s="117" t="str">
        <f>IF(P339&lt;&gt;"",MAX(B$3:$B338)+1,"")</f>
        <v/>
      </c>
      <c r="C339" s="141" t="str">
        <f>IF(D339&lt;&gt;"",MAX(C$3:$C338)+1,"")</f>
        <v/>
      </c>
      <c r="D339" s="115" t="str">
        <f>IF(LEN(Q339)&gt;1,IF(ISNUMBER(MATCH(Q339&amp;" ─ "&amp;P339, $D$2:D338,0)),"",P339&amp;" ─ "&amp;Q339),"")</f>
        <v/>
      </c>
      <c r="E339" s="117" t="str">
        <f>IF(F339&lt;&gt;"",MAX($E$3:E338)+1,"")</f>
        <v/>
      </c>
      <c r="F339" s="116" t="str">
        <f>IF(LEN(T339)&gt;1,IF(ISNUMBER(MATCH(T339&amp;" ─ "&amp;P339, $F$2:F338,0)),"",P339&amp;" ─ "&amp;T339),"")</f>
        <v/>
      </c>
      <c r="G339" s="93">
        <v>336</v>
      </c>
      <c r="H339" s="118" t="str">
        <f t="shared" si="419"/>
        <v/>
      </c>
      <c r="I339" s="119" t="str">
        <f>IF(ISNUMBER(SEARCH("─",H339,1)),MAX($I$3:I338)+1,"")</f>
        <v/>
      </c>
      <c r="M339" s="192" t="str">
        <f t="shared" si="423"/>
        <v/>
      </c>
      <c r="N339" s="142" t="str">
        <f t="shared" si="424"/>
        <v/>
      </c>
      <c r="O339" s="102" t="str">
        <f>IF(P339="","",MAX($O$3:O338)+1)</f>
        <v/>
      </c>
      <c r="P339" s="103" t="str">
        <f>IF(LEN(INDEX(Dashboard!B$6:B$505,ROW(P339)-ROW(P$3),1))&lt;=1,"",TRIM(INDEX(Dashboard!B$6:B$505,ROW(P339)-ROW(P$3),1)))</f>
        <v/>
      </c>
      <c r="Q339" s="104" t="str">
        <f t="shared" si="425"/>
        <v/>
      </c>
      <c r="R339" s="104" t="str">
        <f>IF(LEN(INDEX(Dashboard!D$6:D$505,ROW(R339)-ROW(R$3),1))&lt;=1,"",INDEX(Dashboard!D$6:D$505,ROW(R339)-ROW(R$3),1))</f>
        <v/>
      </c>
      <c r="S339" s="104" t="str">
        <f>IF(LEN(INDEX(Dashboard!E$6:E$505,ROW(S339)-ROW(S$3),1))&lt;=1,"",INDEX(Dashboard!E$6:E$505,ROW(S339)-ROW(S$3),1))</f>
        <v/>
      </c>
      <c r="T339" s="104" t="str">
        <f t="shared" si="426"/>
        <v/>
      </c>
      <c r="U339" s="104" t="str">
        <f t="shared" si="427"/>
        <v/>
      </c>
      <c r="V339" s="104" t="str">
        <f t="shared" si="428"/>
        <v/>
      </c>
      <c r="W339" s="106" t="str">
        <f t="shared" si="421"/>
        <v/>
      </c>
      <c r="X339" s="106" t="str">
        <f t="shared" si="429"/>
        <v/>
      </c>
      <c r="Y339" s="106" t="str">
        <f t="shared" si="430"/>
        <v/>
      </c>
      <c r="Z339" s="106" t="str">
        <f t="shared" si="431"/>
        <v/>
      </c>
      <c r="AA339" s="106" t="str">
        <f t="shared" si="432"/>
        <v/>
      </c>
      <c r="AB339" s="106" t="str">
        <f t="shared" si="433"/>
        <v/>
      </c>
      <c r="AC339" s="106" t="str">
        <f t="shared" si="434"/>
        <v/>
      </c>
      <c r="AD339" s="106" t="str">
        <f t="shared" si="435"/>
        <v/>
      </c>
      <c r="AE339" s="106" t="str">
        <f t="shared" si="436"/>
        <v/>
      </c>
      <c r="AF339" s="106" t="str">
        <f t="shared" si="437"/>
        <v/>
      </c>
      <c r="AG339" s="106" t="str">
        <f t="shared" si="438"/>
        <v/>
      </c>
      <c r="AH339" s="106" t="str">
        <f t="shared" si="439"/>
        <v/>
      </c>
      <c r="AI339" s="106" t="str">
        <f t="shared" si="440"/>
        <v/>
      </c>
      <c r="AJ339" s="106" t="str">
        <f t="shared" si="441"/>
        <v/>
      </c>
      <c r="AK339" s="106" t="str">
        <f t="shared" si="442"/>
        <v/>
      </c>
      <c r="AL339" s="106" t="str">
        <f t="shared" si="443"/>
        <v/>
      </c>
      <c r="AM339" s="106" t="str">
        <f t="shared" si="444"/>
        <v/>
      </c>
      <c r="AN339" s="106" t="str">
        <f t="shared" si="445"/>
        <v/>
      </c>
      <c r="AO339" s="106" t="str">
        <f t="shared" si="446"/>
        <v/>
      </c>
      <c r="AP339" s="106" t="str">
        <f t="shared" si="447"/>
        <v/>
      </c>
      <c r="AQ339" s="106" t="str">
        <f t="shared" si="448"/>
        <v/>
      </c>
      <c r="AR339" s="106" t="str">
        <f t="shared" si="449"/>
        <v/>
      </c>
      <c r="AS339" s="106" t="str">
        <f t="shared" si="450"/>
        <v/>
      </c>
      <c r="AT339" s="106" t="str">
        <f t="shared" si="451"/>
        <v/>
      </c>
      <c r="AU339" s="106" t="str">
        <f t="shared" si="452"/>
        <v/>
      </c>
      <c r="AV339" s="106" t="str">
        <f t="shared" si="453"/>
        <v/>
      </c>
      <c r="AW339" s="106" t="str">
        <f t="shared" si="454"/>
        <v/>
      </c>
      <c r="AX339" s="106" t="str">
        <f t="shared" si="455"/>
        <v/>
      </c>
      <c r="AY339" s="106" t="str">
        <f t="shared" si="456"/>
        <v/>
      </c>
      <c r="AZ339" s="106" t="str">
        <f t="shared" si="457"/>
        <v/>
      </c>
      <c r="BA339" s="106" t="str">
        <f t="shared" si="458"/>
        <v/>
      </c>
      <c r="BB339" s="106" t="str">
        <f t="shared" si="459"/>
        <v/>
      </c>
      <c r="BC339" s="106" t="str">
        <f t="shared" si="460"/>
        <v/>
      </c>
      <c r="BD339" s="180" t="str">
        <f>IF(OR(P339="",BA339=""),"",IF(BB339="",MAX($BA$4:$BA$503)-BA339+1-COUNTIF($BA$4:BA339,BA339)/1000,INDEX($BD$4:$BD$503,BC339,1)-COUNTIF($BA$4:BA339,BA339)/1000000))</f>
        <v/>
      </c>
      <c r="BE339" s="181" t="str">
        <f t="shared" si="461"/>
        <v/>
      </c>
      <c r="BF339" s="181" t="str">
        <f>IFERROR(IF(BB339="",BD339-BE339*100,INDEX($BF$4:$BF$503,BC339,1)-COUNTIF($BA$4:BA339,BA339)/1000000),"")</f>
        <v/>
      </c>
      <c r="BG339" s="179" t="str">
        <f t="shared" si="462"/>
        <v/>
      </c>
      <c r="BI339" s="120" t="str">
        <f t="shared" si="468"/>
        <v/>
      </c>
      <c r="BJ339" s="121" t="str">
        <f t="shared" si="469"/>
        <v/>
      </c>
      <c r="BK339" s="122" t="str">
        <f t="shared" si="470"/>
        <v/>
      </c>
      <c r="BL339" s="122" t="str">
        <f t="shared" si="471"/>
        <v/>
      </c>
      <c r="BM339" s="122" t="str">
        <f t="shared" si="472"/>
        <v/>
      </c>
      <c r="BN339" s="122" t="str">
        <f t="shared" si="473"/>
        <v/>
      </c>
      <c r="BO339" s="122" t="str">
        <f t="shared" si="474"/>
        <v/>
      </c>
      <c r="BP339" s="123" t="str">
        <f t="shared" si="475"/>
        <v/>
      </c>
      <c r="BQ339" s="122" t="str">
        <f t="shared" si="476"/>
        <v/>
      </c>
      <c r="BR339" s="123" t="str">
        <f t="shared" si="477"/>
        <v/>
      </c>
      <c r="BS339" s="123" t="str">
        <f t="shared" si="478"/>
        <v/>
      </c>
      <c r="BU339" s="198" t="str">
        <f t="shared" si="463"/>
        <v>xxx</v>
      </c>
      <c r="BV339" s="193"/>
      <c r="BW339" s="193"/>
      <c r="BX339" s="193"/>
      <c r="BY339" s="193"/>
      <c r="BZ339" s="193"/>
      <c r="CA339" s="193"/>
      <c r="CB339" s="193"/>
      <c r="CC339" s="194"/>
      <c r="CD339" s="194"/>
      <c r="CE339" s="193"/>
      <c r="CF339" s="201">
        <f>IFERROR(IF(ISNUMBER(BV339), IF(ISNUMBER(MATCH(BV339,$BV$4:BV338,0)),INDEX($CF$4:CF338, MATCH(BV339,$BV$4:BV338,0),1),IF(AND(BR339="",INDEX($BR$4:$BR$503,BV339,1)=""),
IF(INDEX($BL$4:$BL$503,BV339,1)="",0,IFERROR(IF(INDEX($BR$4:$BR$503,BW339,1)="es",COUNTIF($BV$4:$BV$503,BW339),0),0)+IF(ISNUMBER(BV339),SUMIFS($CH$4:$CH$503,$BV$4:$BV$503,"&lt;&gt;"&amp;BV339,$BW$4:$BW$503,BV339),0)),0)),0),0)</f>
        <v>0</v>
      </c>
      <c r="CG339" s="193"/>
      <c r="CH339" s="193"/>
      <c r="CI339" s="193"/>
      <c r="CJ339" s="193"/>
      <c r="CK339" s="201">
        <f t="shared" si="422"/>
        <v>1</v>
      </c>
      <c r="CL339" s="193"/>
      <c r="CM339" s="193"/>
      <c r="CN339" s="193"/>
      <c r="CO339" s="193"/>
      <c r="CP339" s="193"/>
      <c r="CQ339" s="193"/>
      <c r="CR339" s="193"/>
      <c r="CT339" s="193"/>
      <c r="CU339" s="193"/>
      <c r="CV339" s="193"/>
      <c r="CW339" s="208"/>
      <c r="CX339" s="208"/>
      <c r="CY339" s="208"/>
      <c r="CZ339" s="208"/>
      <c r="DA339" s="193"/>
      <c r="DC339" s="133" t="str">
        <f>IF(MAX($DC$3:DC338)&lt;$I$2,MAX($DC$3:DC338)+1,"")</f>
        <v/>
      </c>
      <c r="DD339" s="131" t="str">
        <f t="shared" si="464"/>
        <v/>
      </c>
      <c r="DE339" s="131" t="str">
        <f t="shared" si="465"/>
        <v/>
      </c>
      <c r="DF339" s="134" t="str">
        <f t="shared" si="466"/>
        <v/>
      </c>
      <c r="DG339" s="132" t="str">
        <f t="shared" si="467"/>
        <v/>
      </c>
      <c r="DL339" s="107" t="str">
        <f>IF(DM339&lt;&gt;"",MAX($DL$3:DL338)+1,"")</f>
        <v/>
      </c>
      <c r="DM339" s="107" t="str">
        <f>IF(OR(INDEX(Photos!$B$3:$B$502,ROW(DM339)-ROW($DM$3),1)="", ISNUMBER(MATCH(INDEX(Photos!$B$3:$B$502,ROW(DM339)-ROW($DM$3),1),$BJ$4:$BJ$503,0))),"",INDEX(Photos!$B$3:$B$502,ROW(DM339)-ROW($DM$3),1) )</f>
        <v/>
      </c>
      <c r="DN339" s="107" t="str">
        <f t="shared" si="420"/>
        <v/>
      </c>
      <c r="DS339" s="112"/>
      <c r="DT339" s="112"/>
      <c r="DU339" s="111"/>
      <c r="DV339" s="111"/>
      <c r="DW339" s="145"/>
      <c r="DX339" s="111"/>
      <c r="DY339" s="111"/>
      <c r="DZ339" s="111"/>
      <c r="EA339" s="111"/>
      <c r="EB339" s="111"/>
    </row>
    <row r="340" spans="2:132" x14ac:dyDescent="0.25">
      <c r="B340" s="117" t="str">
        <f>IF(P340&lt;&gt;"",MAX(B$3:$B339)+1,"")</f>
        <v/>
      </c>
      <c r="C340" s="141" t="str">
        <f>IF(D340&lt;&gt;"",MAX(C$3:$C339)+1,"")</f>
        <v/>
      </c>
      <c r="D340" s="115" t="str">
        <f>IF(LEN(Q340)&gt;1,IF(ISNUMBER(MATCH(Q340&amp;" ─ "&amp;P340, $D$2:D339,0)),"",P340&amp;" ─ "&amp;Q340),"")</f>
        <v/>
      </c>
      <c r="E340" s="117" t="str">
        <f>IF(F340&lt;&gt;"",MAX($E$3:E339)+1,"")</f>
        <v/>
      </c>
      <c r="F340" s="116" t="str">
        <f>IF(LEN(T340)&gt;1,IF(ISNUMBER(MATCH(T340&amp;" ─ "&amp;P340, $F$2:F339,0)),"",P340&amp;" ─ "&amp;T340),"")</f>
        <v/>
      </c>
      <c r="G340" s="93">
        <v>337</v>
      </c>
      <c r="H340" s="118" t="str">
        <f t="shared" si="419"/>
        <v/>
      </c>
      <c r="I340" s="119" t="str">
        <f>IF(ISNUMBER(SEARCH("─",H340,1)),MAX($I$3:I339)+1,"")</f>
        <v/>
      </c>
      <c r="M340" s="192" t="str">
        <f t="shared" si="423"/>
        <v/>
      </c>
      <c r="N340" s="142" t="str">
        <f t="shared" si="424"/>
        <v/>
      </c>
      <c r="O340" s="102" t="str">
        <f>IF(P340="","",MAX($O$3:O339)+1)</f>
        <v/>
      </c>
      <c r="P340" s="103" t="str">
        <f>IF(LEN(INDEX(Dashboard!B$6:B$505,ROW(P340)-ROW(P$3),1))&lt;=1,"",TRIM(INDEX(Dashboard!B$6:B$505,ROW(P340)-ROW(P$3),1)))</f>
        <v/>
      </c>
      <c r="Q340" s="104" t="str">
        <f t="shared" si="425"/>
        <v/>
      </c>
      <c r="R340" s="104" t="str">
        <f>IF(LEN(INDEX(Dashboard!D$6:D$505,ROW(R340)-ROW(R$3),1))&lt;=1,"",INDEX(Dashboard!D$6:D$505,ROW(R340)-ROW(R$3),1))</f>
        <v/>
      </c>
      <c r="S340" s="104" t="str">
        <f>IF(LEN(INDEX(Dashboard!E$6:E$505,ROW(S340)-ROW(S$3),1))&lt;=1,"",INDEX(Dashboard!E$6:E$505,ROW(S340)-ROW(S$3),1))</f>
        <v/>
      </c>
      <c r="T340" s="104" t="str">
        <f t="shared" si="426"/>
        <v/>
      </c>
      <c r="U340" s="104" t="str">
        <f t="shared" si="427"/>
        <v/>
      </c>
      <c r="V340" s="104" t="str">
        <f t="shared" si="428"/>
        <v/>
      </c>
      <c r="W340" s="106" t="str">
        <f t="shared" si="421"/>
        <v/>
      </c>
      <c r="X340" s="106" t="str">
        <f t="shared" si="429"/>
        <v/>
      </c>
      <c r="Y340" s="106" t="str">
        <f t="shared" si="430"/>
        <v/>
      </c>
      <c r="Z340" s="106" t="str">
        <f t="shared" si="431"/>
        <v/>
      </c>
      <c r="AA340" s="106" t="str">
        <f t="shared" si="432"/>
        <v/>
      </c>
      <c r="AB340" s="106" t="str">
        <f t="shared" si="433"/>
        <v/>
      </c>
      <c r="AC340" s="106" t="str">
        <f t="shared" si="434"/>
        <v/>
      </c>
      <c r="AD340" s="106" t="str">
        <f t="shared" si="435"/>
        <v/>
      </c>
      <c r="AE340" s="106" t="str">
        <f t="shared" si="436"/>
        <v/>
      </c>
      <c r="AF340" s="106" t="str">
        <f t="shared" si="437"/>
        <v/>
      </c>
      <c r="AG340" s="106" t="str">
        <f t="shared" si="438"/>
        <v/>
      </c>
      <c r="AH340" s="106" t="str">
        <f t="shared" si="439"/>
        <v/>
      </c>
      <c r="AI340" s="106" t="str">
        <f t="shared" si="440"/>
        <v/>
      </c>
      <c r="AJ340" s="106" t="str">
        <f t="shared" si="441"/>
        <v/>
      </c>
      <c r="AK340" s="106" t="str">
        <f t="shared" si="442"/>
        <v/>
      </c>
      <c r="AL340" s="106" t="str">
        <f t="shared" si="443"/>
        <v/>
      </c>
      <c r="AM340" s="106" t="str">
        <f t="shared" si="444"/>
        <v/>
      </c>
      <c r="AN340" s="106" t="str">
        <f t="shared" si="445"/>
        <v/>
      </c>
      <c r="AO340" s="106" t="str">
        <f t="shared" si="446"/>
        <v/>
      </c>
      <c r="AP340" s="106" t="str">
        <f t="shared" si="447"/>
        <v/>
      </c>
      <c r="AQ340" s="106" t="str">
        <f t="shared" si="448"/>
        <v/>
      </c>
      <c r="AR340" s="106" t="str">
        <f t="shared" si="449"/>
        <v/>
      </c>
      <c r="AS340" s="106" t="str">
        <f t="shared" si="450"/>
        <v/>
      </c>
      <c r="AT340" s="106" t="str">
        <f t="shared" si="451"/>
        <v/>
      </c>
      <c r="AU340" s="106" t="str">
        <f t="shared" si="452"/>
        <v/>
      </c>
      <c r="AV340" s="106" t="str">
        <f t="shared" si="453"/>
        <v/>
      </c>
      <c r="AW340" s="106" t="str">
        <f t="shared" si="454"/>
        <v/>
      </c>
      <c r="AX340" s="106" t="str">
        <f t="shared" si="455"/>
        <v/>
      </c>
      <c r="AY340" s="106" t="str">
        <f t="shared" si="456"/>
        <v/>
      </c>
      <c r="AZ340" s="106" t="str">
        <f t="shared" si="457"/>
        <v/>
      </c>
      <c r="BA340" s="106" t="str">
        <f t="shared" si="458"/>
        <v/>
      </c>
      <c r="BB340" s="106" t="str">
        <f t="shared" si="459"/>
        <v/>
      </c>
      <c r="BC340" s="106" t="str">
        <f t="shared" si="460"/>
        <v/>
      </c>
      <c r="BD340" s="180" t="str">
        <f>IF(OR(P340="",BA340=""),"",IF(BB340="",MAX($BA$4:$BA$503)-BA340+1-COUNTIF($BA$4:BA340,BA340)/1000,INDEX($BD$4:$BD$503,BC340,1)-COUNTIF($BA$4:BA340,BA340)/1000000))</f>
        <v/>
      </c>
      <c r="BE340" s="181" t="str">
        <f t="shared" si="461"/>
        <v/>
      </c>
      <c r="BF340" s="181" t="str">
        <f>IFERROR(IF(BB340="",BD340-BE340*100,INDEX($BF$4:$BF$503,BC340,1)-COUNTIF($BA$4:BA340,BA340)/1000000),"")</f>
        <v/>
      </c>
      <c r="BG340" s="179" t="str">
        <f t="shared" si="462"/>
        <v/>
      </c>
      <c r="BI340" s="120" t="str">
        <f t="shared" si="468"/>
        <v/>
      </c>
      <c r="BJ340" s="121" t="str">
        <f t="shared" si="469"/>
        <v/>
      </c>
      <c r="BK340" s="122" t="str">
        <f t="shared" si="470"/>
        <v/>
      </c>
      <c r="BL340" s="122" t="str">
        <f t="shared" si="471"/>
        <v/>
      </c>
      <c r="BM340" s="122" t="str">
        <f t="shared" si="472"/>
        <v/>
      </c>
      <c r="BN340" s="122" t="str">
        <f t="shared" si="473"/>
        <v/>
      </c>
      <c r="BO340" s="122" t="str">
        <f t="shared" si="474"/>
        <v/>
      </c>
      <c r="BP340" s="123" t="str">
        <f t="shared" si="475"/>
        <v/>
      </c>
      <c r="BQ340" s="122" t="str">
        <f t="shared" si="476"/>
        <v/>
      </c>
      <c r="BR340" s="123" t="str">
        <f t="shared" si="477"/>
        <v/>
      </c>
      <c r="BS340" s="123" t="str">
        <f t="shared" si="478"/>
        <v/>
      </c>
      <c r="BU340" s="198" t="str">
        <f t="shared" si="463"/>
        <v>xxx</v>
      </c>
      <c r="BV340" s="193"/>
      <c r="BW340" s="193"/>
      <c r="BX340" s="193"/>
      <c r="BY340" s="193"/>
      <c r="BZ340" s="193"/>
      <c r="CA340" s="193"/>
      <c r="CB340" s="193"/>
      <c r="CC340" s="194"/>
      <c r="CD340" s="194"/>
      <c r="CE340" s="193"/>
      <c r="CF340" s="201">
        <f>IFERROR(IF(ISNUMBER(BV340), IF(ISNUMBER(MATCH(BV340,$BV$4:BV339,0)),INDEX($CF$4:CF339, MATCH(BV340,$BV$4:BV339,0),1),IF(AND(BR340="",INDEX($BR$4:$BR$503,BV340,1)=""),
IF(INDEX($BL$4:$BL$503,BV340,1)="",0,IFERROR(IF(INDEX($BR$4:$BR$503,BW340,1)="es",COUNTIF($BV$4:$BV$503,BW340),0),0)+IF(ISNUMBER(BV340),SUMIFS($CH$4:$CH$503,$BV$4:$BV$503,"&lt;&gt;"&amp;BV340,$BW$4:$BW$503,BV340),0)),0)),0),0)</f>
        <v>0</v>
      </c>
      <c r="CG340" s="193"/>
      <c r="CH340" s="193"/>
      <c r="CI340" s="193"/>
      <c r="CJ340" s="193"/>
      <c r="CK340" s="201">
        <f t="shared" si="422"/>
        <v>1</v>
      </c>
      <c r="CL340" s="193"/>
      <c r="CM340" s="193"/>
      <c r="CN340" s="193"/>
      <c r="CO340" s="193"/>
      <c r="CP340" s="193"/>
      <c r="CQ340" s="193"/>
      <c r="CR340" s="193"/>
      <c r="CT340" s="193"/>
      <c r="CU340" s="193"/>
      <c r="CV340" s="193"/>
      <c r="CW340" s="208"/>
      <c r="CX340" s="208"/>
      <c r="CY340" s="208"/>
      <c r="CZ340" s="208"/>
      <c r="DA340" s="193"/>
      <c r="DC340" s="133" t="str">
        <f>IF(MAX($DC$3:DC339)&lt;$I$2,MAX($DC$3:DC339)+1,"")</f>
        <v/>
      </c>
      <c r="DD340" s="131" t="str">
        <f t="shared" si="464"/>
        <v/>
      </c>
      <c r="DE340" s="131" t="str">
        <f t="shared" si="465"/>
        <v/>
      </c>
      <c r="DF340" s="134" t="str">
        <f t="shared" si="466"/>
        <v/>
      </c>
      <c r="DG340" s="132" t="str">
        <f t="shared" si="467"/>
        <v/>
      </c>
      <c r="DL340" s="107" t="str">
        <f>IF(DM340&lt;&gt;"",MAX($DL$3:DL339)+1,"")</f>
        <v/>
      </c>
      <c r="DM340" s="107" t="str">
        <f>IF(OR(INDEX(Photos!$B$3:$B$502,ROW(DM340)-ROW($DM$3),1)="", ISNUMBER(MATCH(INDEX(Photos!$B$3:$B$502,ROW(DM340)-ROW($DM$3),1),$BJ$4:$BJ$503,0))),"",INDEX(Photos!$B$3:$B$502,ROW(DM340)-ROW($DM$3),1) )</f>
        <v/>
      </c>
      <c r="DN340" s="107" t="str">
        <f t="shared" si="420"/>
        <v/>
      </c>
      <c r="DS340" s="112"/>
      <c r="DT340" s="112"/>
      <c r="DU340" s="111"/>
      <c r="DV340" s="111"/>
      <c r="DW340" s="145"/>
      <c r="DX340" s="111"/>
      <c r="DY340" s="111"/>
      <c r="DZ340" s="111"/>
      <c r="EA340" s="111"/>
      <c r="EB340" s="111"/>
    </row>
    <row r="341" spans="2:132" x14ac:dyDescent="0.25">
      <c r="B341" s="117" t="str">
        <f>IF(P341&lt;&gt;"",MAX(B$3:$B340)+1,"")</f>
        <v/>
      </c>
      <c r="C341" s="141" t="str">
        <f>IF(D341&lt;&gt;"",MAX(C$3:$C340)+1,"")</f>
        <v/>
      </c>
      <c r="D341" s="115" t="str">
        <f>IF(LEN(Q341)&gt;1,IF(ISNUMBER(MATCH(Q341&amp;" ─ "&amp;P341, $D$2:D340,0)),"",P341&amp;" ─ "&amp;Q341),"")</f>
        <v/>
      </c>
      <c r="E341" s="117" t="str">
        <f>IF(F341&lt;&gt;"",MAX($E$3:E340)+1,"")</f>
        <v/>
      </c>
      <c r="F341" s="116" t="str">
        <f>IF(LEN(T341)&gt;1,IF(ISNUMBER(MATCH(T341&amp;" ─ "&amp;P341, $F$2:F340,0)),"",P341&amp;" ─ "&amp;T341),"")</f>
        <v/>
      </c>
      <c r="G341" s="93">
        <v>338</v>
      </c>
      <c r="H341" s="118" t="str">
        <f t="shared" si="419"/>
        <v/>
      </c>
      <c r="I341" s="119" t="str">
        <f>IF(ISNUMBER(SEARCH("─",H341,1)),MAX($I$3:I340)+1,"")</f>
        <v/>
      </c>
      <c r="M341" s="192" t="str">
        <f t="shared" si="423"/>
        <v/>
      </c>
      <c r="N341" s="142" t="str">
        <f t="shared" si="424"/>
        <v/>
      </c>
      <c r="O341" s="102" t="str">
        <f>IF(P341="","",MAX($O$3:O340)+1)</f>
        <v/>
      </c>
      <c r="P341" s="103" t="str">
        <f>IF(LEN(INDEX(Dashboard!B$6:B$505,ROW(P341)-ROW(P$3),1))&lt;=1,"",TRIM(INDEX(Dashboard!B$6:B$505,ROW(P341)-ROW(P$3),1)))</f>
        <v/>
      </c>
      <c r="Q341" s="104" t="str">
        <f t="shared" si="425"/>
        <v/>
      </c>
      <c r="R341" s="104" t="str">
        <f>IF(LEN(INDEX(Dashboard!D$6:D$505,ROW(R341)-ROW(R$3),1))&lt;=1,"",INDEX(Dashboard!D$6:D$505,ROW(R341)-ROW(R$3),1))</f>
        <v/>
      </c>
      <c r="S341" s="104" t="str">
        <f>IF(LEN(INDEX(Dashboard!E$6:E$505,ROW(S341)-ROW(S$3),1))&lt;=1,"",INDEX(Dashboard!E$6:E$505,ROW(S341)-ROW(S$3),1))</f>
        <v/>
      </c>
      <c r="T341" s="104" t="str">
        <f t="shared" si="426"/>
        <v/>
      </c>
      <c r="U341" s="104" t="str">
        <f t="shared" si="427"/>
        <v/>
      </c>
      <c r="V341" s="104" t="str">
        <f t="shared" si="428"/>
        <v/>
      </c>
      <c r="W341" s="106" t="str">
        <f t="shared" si="421"/>
        <v/>
      </c>
      <c r="X341" s="106" t="str">
        <f t="shared" si="429"/>
        <v/>
      </c>
      <c r="Y341" s="106" t="str">
        <f t="shared" si="430"/>
        <v/>
      </c>
      <c r="Z341" s="106" t="str">
        <f t="shared" si="431"/>
        <v/>
      </c>
      <c r="AA341" s="106" t="str">
        <f t="shared" si="432"/>
        <v/>
      </c>
      <c r="AB341" s="106" t="str">
        <f t="shared" si="433"/>
        <v/>
      </c>
      <c r="AC341" s="106" t="str">
        <f t="shared" si="434"/>
        <v/>
      </c>
      <c r="AD341" s="106" t="str">
        <f t="shared" si="435"/>
        <v/>
      </c>
      <c r="AE341" s="106" t="str">
        <f t="shared" si="436"/>
        <v/>
      </c>
      <c r="AF341" s="106" t="str">
        <f t="shared" si="437"/>
        <v/>
      </c>
      <c r="AG341" s="106" t="str">
        <f t="shared" si="438"/>
        <v/>
      </c>
      <c r="AH341" s="106" t="str">
        <f t="shared" si="439"/>
        <v/>
      </c>
      <c r="AI341" s="106" t="str">
        <f t="shared" si="440"/>
        <v/>
      </c>
      <c r="AJ341" s="106" t="str">
        <f t="shared" si="441"/>
        <v/>
      </c>
      <c r="AK341" s="106" t="str">
        <f t="shared" si="442"/>
        <v/>
      </c>
      <c r="AL341" s="106" t="str">
        <f t="shared" si="443"/>
        <v/>
      </c>
      <c r="AM341" s="106" t="str">
        <f t="shared" si="444"/>
        <v/>
      </c>
      <c r="AN341" s="106" t="str">
        <f t="shared" si="445"/>
        <v/>
      </c>
      <c r="AO341" s="106" t="str">
        <f t="shared" si="446"/>
        <v/>
      </c>
      <c r="AP341" s="106" t="str">
        <f t="shared" si="447"/>
        <v/>
      </c>
      <c r="AQ341" s="106" t="str">
        <f t="shared" si="448"/>
        <v/>
      </c>
      <c r="AR341" s="106" t="str">
        <f t="shared" si="449"/>
        <v/>
      </c>
      <c r="AS341" s="106" t="str">
        <f t="shared" si="450"/>
        <v/>
      </c>
      <c r="AT341" s="106" t="str">
        <f t="shared" si="451"/>
        <v/>
      </c>
      <c r="AU341" s="106" t="str">
        <f t="shared" si="452"/>
        <v/>
      </c>
      <c r="AV341" s="106" t="str">
        <f t="shared" si="453"/>
        <v/>
      </c>
      <c r="AW341" s="106" t="str">
        <f t="shared" si="454"/>
        <v/>
      </c>
      <c r="AX341" s="106" t="str">
        <f t="shared" si="455"/>
        <v/>
      </c>
      <c r="AY341" s="106" t="str">
        <f t="shared" si="456"/>
        <v/>
      </c>
      <c r="AZ341" s="106" t="str">
        <f t="shared" si="457"/>
        <v/>
      </c>
      <c r="BA341" s="106" t="str">
        <f t="shared" si="458"/>
        <v/>
      </c>
      <c r="BB341" s="106" t="str">
        <f t="shared" si="459"/>
        <v/>
      </c>
      <c r="BC341" s="106" t="str">
        <f t="shared" si="460"/>
        <v/>
      </c>
      <c r="BD341" s="180" t="str">
        <f>IF(OR(P341="",BA341=""),"",IF(BB341="",MAX($BA$4:$BA$503)-BA341+1-COUNTIF($BA$4:BA341,BA341)/1000,INDEX($BD$4:$BD$503,BC341,1)-COUNTIF($BA$4:BA341,BA341)/1000000))</f>
        <v/>
      </c>
      <c r="BE341" s="181" t="str">
        <f t="shared" si="461"/>
        <v/>
      </c>
      <c r="BF341" s="181" t="str">
        <f>IFERROR(IF(BB341="",BD341-BE341*100,INDEX($BF$4:$BF$503,BC341,1)-COUNTIF($BA$4:BA341,BA341)/1000000),"")</f>
        <v/>
      </c>
      <c r="BG341" s="179" t="str">
        <f t="shared" si="462"/>
        <v/>
      </c>
      <c r="BI341" s="120" t="str">
        <f t="shared" si="468"/>
        <v/>
      </c>
      <c r="BJ341" s="121" t="str">
        <f t="shared" si="469"/>
        <v/>
      </c>
      <c r="BK341" s="122" t="str">
        <f t="shared" si="470"/>
        <v/>
      </c>
      <c r="BL341" s="122" t="str">
        <f t="shared" si="471"/>
        <v/>
      </c>
      <c r="BM341" s="122" t="str">
        <f t="shared" si="472"/>
        <v/>
      </c>
      <c r="BN341" s="122" t="str">
        <f t="shared" si="473"/>
        <v/>
      </c>
      <c r="BO341" s="122" t="str">
        <f t="shared" si="474"/>
        <v/>
      </c>
      <c r="BP341" s="123" t="str">
        <f t="shared" si="475"/>
        <v/>
      </c>
      <c r="BQ341" s="122" t="str">
        <f t="shared" si="476"/>
        <v/>
      </c>
      <c r="BR341" s="123" t="str">
        <f t="shared" si="477"/>
        <v/>
      </c>
      <c r="BS341" s="123" t="str">
        <f t="shared" si="478"/>
        <v/>
      </c>
      <c r="BU341" s="198" t="str">
        <f t="shared" si="463"/>
        <v>xxx</v>
      </c>
      <c r="BV341" s="193"/>
      <c r="BW341" s="193"/>
      <c r="BX341" s="193"/>
      <c r="BY341" s="193"/>
      <c r="BZ341" s="193"/>
      <c r="CA341" s="193"/>
      <c r="CB341" s="193"/>
      <c r="CC341" s="194"/>
      <c r="CD341" s="194"/>
      <c r="CE341" s="193"/>
      <c r="CF341" s="201">
        <f>IFERROR(IF(ISNUMBER(BV341), IF(ISNUMBER(MATCH(BV341,$BV$4:BV340,0)),INDEX($CF$4:CF340, MATCH(BV341,$BV$4:BV340,0),1),IF(AND(BR341="",INDEX($BR$4:$BR$503,BV341,1)=""),
IF(INDEX($BL$4:$BL$503,BV341,1)="",0,IFERROR(IF(INDEX($BR$4:$BR$503,BW341,1)="es",COUNTIF($BV$4:$BV$503,BW341),0),0)+IF(ISNUMBER(BV341),SUMIFS($CH$4:$CH$503,$BV$4:$BV$503,"&lt;&gt;"&amp;BV341,$BW$4:$BW$503,BV341),0)),0)),0),0)</f>
        <v>0</v>
      </c>
      <c r="CG341" s="193"/>
      <c r="CH341" s="193"/>
      <c r="CI341" s="193"/>
      <c r="CJ341" s="193"/>
      <c r="CK341" s="201">
        <f t="shared" si="422"/>
        <v>1</v>
      </c>
      <c r="CL341" s="193"/>
      <c r="CM341" s="193"/>
      <c r="CN341" s="193"/>
      <c r="CO341" s="193"/>
      <c r="CP341" s="193"/>
      <c r="CQ341" s="193"/>
      <c r="CR341" s="193"/>
      <c r="CT341" s="193"/>
      <c r="CU341" s="193"/>
      <c r="CV341" s="193"/>
      <c r="CW341" s="208"/>
      <c r="CX341" s="208"/>
      <c r="CY341" s="208"/>
      <c r="CZ341" s="208"/>
      <c r="DA341" s="193"/>
      <c r="DC341" s="133" t="str">
        <f>IF(MAX($DC$3:DC340)&lt;$I$2,MAX($DC$3:DC340)+1,"")</f>
        <v/>
      </c>
      <c r="DD341" s="131" t="str">
        <f t="shared" si="464"/>
        <v/>
      </c>
      <c r="DE341" s="131" t="str">
        <f t="shared" si="465"/>
        <v/>
      </c>
      <c r="DF341" s="134" t="str">
        <f t="shared" si="466"/>
        <v/>
      </c>
      <c r="DG341" s="132" t="str">
        <f t="shared" si="467"/>
        <v/>
      </c>
      <c r="DL341" s="107" t="str">
        <f>IF(DM341&lt;&gt;"",MAX($DL$3:DL340)+1,"")</f>
        <v/>
      </c>
      <c r="DM341" s="107" t="str">
        <f>IF(OR(INDEX(Photos!$B$3:$B$502,ROW(DM341)-ROW($DM$3),1)="", ISNUMBER(MATCH(INDEX(Photos!$B$3:$B$502,ROW(DM341)-ROW($DM$3),1),$BJ$4:$BJ$503,0))),"",INDEX(Photos!$B$3:$B$502,ROW(DM341)-ROW($DM$3),1) )</f>
        <v/>
      </c>
      <c r="DN341" s="107" t="str">
        <f t="shared" si="420"/>
        <v/>
      </c>
      <c r="DS341" s="112"/>
      <c r="DT341" s="112"/>
      <c r="DU341" s="111"/>
      <c r="DV341" s="111"/>
      <c r="DW341" s="145"/>
      <c r="DX341" s="111"/>
      <c r="DY341" s="111"/>
      <c r="DZ341" s="111"/>
      <c r="EA341" s="111"/>
      <c r="EB341" s="111"/>
    </row>
    <row r="342" spans="2:132" x14ac:dyDescent="0.25">
      <c r="B342" s="117" t="str">
        <f>IF(P342&lt;&gt;"",MAX(B$3:$B341)+1,"")</f>
        <v/>
      </c>
      <c r="C342" s="141" t="str">
        <f>IF(D342&lt;&gt;"",MAX(C$3:$C341)+1,"")</f>
        <v/>
      </c>
      <c r="D342" s="115" t="str">
        <f>IF(LEN(Q342)&gt;1,IF(ISNUMBER(MATCH(Q342&amp;" ─ "&amp;P342, $D$2:D341,0)),"",P342&amp;" ─ "&amp;Q342),"")</f>
        <v/>
      </c>
      <c r="E342" s="117" t="str">
        <f>IF(F342&lt;&gt;"",MAX($E$3:E341)+1,"")</f>
        <v/>
      </c>
      <c r="F342" s="116" t="str">
        <f>IF(LEN(T342)&gt;1,IF(ISNUMBER(MATCH(T342&amp;" ─ "&amp;P342, $F$2:F341,0)),"",P342&amp;" ─ "&amp;T342),"")</f>
        <v/>
      </c>
      <c r="G342" s="93">
        <v>339</v>
      </c>
      <c r="H342" s="118" t="str">
        <f t="shared" si="419"/>
        <v/>
      </c>
      <c r="I342" s="119" t="str">
        <f>IF(ISNUMBER(SEARCH("─",H342,1)),MAX($I$3:I341)+1,"")</f>
        <v/>
      </c>
      <c r="M342" s="192" t="str">
        <f t="shared" si="423"/>
        <v/>
      </c>
      <c r="N342" s="142" t="str">
        <f t="shared" si="424"/>
        <v/>
      </c>
      <c r="O342" s="102" t="str">
        <f>IF(P342="","",MAX($O$3:O341)+1)</f>
        <v/>
      </c>
      <c r="P342" s="103" t="str">
        <f>IF(LEN(INDEX(Dashboard!B$6:B$505,ROW(P342)-ROW(P$3),1))&lt;=1,"",TRIM(INDEX(Dashboard!B$6:B$505,ROW(P342)-ROW(P$3),1)))</f>
        <v/>
      </c>
      <c r="Q342" s="104" t="str">
        <f t="shared" si="425"/>
        <v/>
      </c>
      <c r="R342" s="104" t="str">
        <f>IF(LEN(INDEX(Dashboard!D$6:D$505,ROW(R342)-ROW(R$3),1))&lt;=1,"",INDEX(Dashboard!D$6:D$505,ROW(R342)-ROW(R$3),1))</f>
        <v/>
      </c>
      <c r="S342" s="104" t="str">
        <f>IF(LEN(INDEX(Dashboard!E$6:E$505,ROW(S342)-ROW(S$3),1))&lt;=1,"",INDEX(Dashboard!E$6:E$505,ROW(S342)-ROW(S$3),1))</f>
        <v/>
      </c>
      <c r="T342" s="104" t="str">
        <f t="shared" si="426"/>
        <v/>
      </c>
      <c r="U342" s="104" t="str">
        <f t="shared" si="427"/>
        <v/>
      </c>
      <c r="V342" s="104" t="str">
        <f t="shared" si="428"/>
        <v/>
      </c>
      <c r="W342" s="106" t="str">
        <f t="shared" si="421"/>
        <v/>
      </c>
      <c r="X342" s="106" t="str">
        <f t="shared" si="429"/>
        <v/>
      </c>
      <c r="Y342" s="106" t="str">
        <f t="shared" si="430"/>
        <v/>
      </c>
      <c r="Z342" s="106" t="str">
        <f t="shared" si="431"/>
        <v/>
      </c>
      <c r="AA342" s="106" t="str">
        <f t="shared" si="432"/>
        <v/>
      </c>
      <c r="AB342" s="106" t="str">
        <f t="shared" si="433"/>
        <v/>
      </c>
      <c r="AC342" s="106" t="str">
        <f t="shared" si="434"/>
        <v/>
      </c>
      <c r="AD342" s="106" t="str">
        <f t="shared" si="435"/>
        <v/>
      </c>
      <c r="AE342" s="106" t="str">
        <f t="shared" si="436"/>
        <v/>
      </c>
      <c r="AF342" s="106" t="str">
        <f t="shared" si="437"/>
        <v/>
      </c>
      <c r="AG342" s="106" t="str">
        <f t="shared" si="438"/>
        <v/>
      </c>
      <c r="AH342" s="106" t="str">
        <f t="shared" si="439"/>
        <v/>
      </c>
      <c r="AI342" s="106" t="str">
        <f t="shared" si="440"/>
        <v/>
      </c>
      <c r="AJ342" s="106" t="str">
        <f t="shared" si="441"/>
        <v/>
      </c>
      <c r="AK342" s="106" t="str">
        <f t="shared" si="442"/>
        <v/>
      </c>
      <c r="AL342" s="106" t="str">
        <f t="shared" si="443"/>
        <v/>
      </c>
      <c r="AM342" s="106" t="str">
        <f t="shared" si="444"/>
        <v/>
      </c>
      <c r="AN342" s="106" t="str">
        <f t="shared" si="445"/>
        <v/>
      </c>
      <c r="AO342" s="106" t="str">
        <f t="shared" si="446"/>
        <v/>
      </c>
      <c r="AP342" s="106" t="str">
        <f t="shared" si="447"/>
        <v/>
      </c>
      <c r="AQ342" s="106" t="str">
        <f t="shared" si="448"/>
        <v/>
      </c>
      <c r="AR342" s="106" t="str">
        <f t="shared" si="449"/>
        <v/>
      </c>
      <c r="AS342" s="106" t="str">
        <f t="shared" si="450"/>
        <v/>
      </c>
      <c r="AT342" s="106" t="str">
        <f t="shared" si="451"/>
        <v/>
      </c>
      <c r="AU342" s="106" t="str">
        <f t="shared" si="452"/>
        <v/>
      </c>
      <c r="AV342" s="106" t="str">
        <f t="shared" si="453"/>
        <v/>
      </c>
      <c r="AW342" s="106" t="str">
        <f t="shared" si="454"/>
        <v/>
      </c>
      <c r="AX342" s="106" t="str">
        <f t="shared" si="455"/>
        <v/>
      </c>
      <c r="AY342" s="106" t="str">
        <f t="shared" si="456"/>
        <v/>
      </c>
      <c r="AZ342" s="106" t="str">
        <f t="shared" si="457"/>
        <v/>
      </c>
      <c r="BA342" s="106" t="str">
        <f t="shared" si="458"/>
        <v/>
      </c>
      <c r="BB342" s="106" t="str">
        <f t="shared" si="459"/>
        <v/>
      </c>
      <c r="BC342" s="106" t="str">
        <f t="shared" si="460"/>
        <v/>
      </c>
      <c r="BD342" s="180" t="str">
        <f>IF(OR(P342="",BA342=""),"",IF(BB342="",MAX($BA$4:$BA$503)-BA342+1-COUNTIF($BA$4:BA342,BA342)/1000,INDEX($BD$4:$BD$503,BC342,1)-COUNTIF($BA$4:BA342,BA342)/1000000))</f>
        <v/>
      </c>
      <c r="BE342" s="181" t="str">
        <f t="shared" si="461"/>
        <v/>
      </c>
      <c r="BF342" s="181" t="str">
        <f>IFERROR(IF(BB342="",BD342-BE342*100,INDEX($BF$4:$BF$503,BC342,1)-COUNTIF($BA$4:BA342,BA342)/1000000),"")</f>
        <v/>
      </c>
      <c r="BG342" s="179" t="str">
        <f t="shared" si="462"/>
        <v/>
      </c>
      <c r="BI342" s="120" t="str">
        <f t="shared" si="468"/>
        <v/>
      </c>
      <c r="BJ342" s="121" t="str">
        <f t="shared" si="469"/>
        <v/>
      </c>
      <c r="BK342" s="122" t="str">
        <f t="shared" si="470"/>
        <v/>
      </c>
      <c r="BL342" s="122" t="str">
        <f t="shared" si="471"/>
        <v/>
      </c>
      <c r="BM342" s="122" t="str">
        <f t="shared" si="472"/>
        <v/>
      </c>
      <c r="BN342" s="122" t="str">
        <f t="shared" si="473"/>
        <v/>
      </c>
      <c r="BO342" s="122" t="str">
        <f t="shared" si="474"/>
        <v/>
      </c>
      <c r="BP342" s="123" t="str">
        <f t="shared" si="475"/>
        <v/>
      </c>
      <c r="BQ342" s="122" t="str">
        <f t="shared" si="476"/>
        <v/>
      </c>
      <c r="BR342" s="123" t="str">
        <f t="shared" si="477"/>
        <v/>
      </c>
      <c r="BS342" s="123" t="str">
        <f t="shared" si="478"/>
        <v/>
      </c>
      <c r="BU342" s="198" t="str">
        <f t="shared" si="463"/>
        <v>xxx</v>
      </c>
      <c r="BV342" s="193"/>
      <c r="BW342" s="193"/>
      <c r="BX342" s="193"/>
      <c r="BY342" s="193"/>
      <c r="BZ342" s="193"/>
      <c r="CA342" s="193"/>
      <c r="CB342" s="193"/>
      <c r="CC342" s="194"/>
      <c r="CD342" s="194"/>
      <c r="CE342" s="193"/>
      <c r="CF342" s="201">
        <f>IFERROR(IF(ISNUMBER(BV342), IF(ISNUMBER(MATCH(BV342,$BV$4:BV341,0)),INDEX($CF$4:CF341, MATCH(BV342,$BV$4:BV341,0),1),IF(AND(BR342="",INDEX($BR$4:$BR$503,BV342,1)=""),
IF(INDEX($BL$4:$BL$503,BV342,1)="",0,IFERROR(IF(INDEX($BR$4:$BR$503,BW342,1)="es",COUNTIF($BV$4:$BV$503,BW342),0),0)+IF(ISNUMBER(BV342),SUMIFS($CH$4:$CH$503,$BV$4:$BV$503,"&lt;&gt;"&amp;BV342,$BW$4:$BW$503,BV342),0)),0)),0),0)</f>
        <v>0</v>
      </c>
      <c r="CG342" s="193"/>
      <c r="CH342" s="193"/>
      <c r="CI342" s="193"/>
      <c r="CJ342" s="193"/>
      <c r="CK342" s="201">
        <f t="shared" si="422"/>
        <v>1</v>
      </c>
      <c r="CL342" s="193"/>
      <c r="CM342" s="193"/>
      <c r="CN342" s="193"/>
      <c r="CO342" s="193"/>
      <c r="CP342" s="193"/>
      <c r="CQ342" s="193"/>
      <c r="CR342" s="193"/>
      <c r="CT342" s="193"/>
      <c r="CU342" s="193"/>
      <c r="CV342" s="193"/>
      <c r="CW342" s="208"/>
      <c r="CX342" s="208"/>
      <c r="CY342" s="208"/>
      <c r="CZ342" s="208"/>
      <c r="DA342" s="193"/>
      <c r="DC342" s="133" t="str">
        <f>IF(MAX($DC$3:DC341)&lt;$I$2,MAX($DC$3:DC341)+1,"")</f>
        <v/>
      </c>
      <c r="DD342" s="131" t="str">
        <f t="shared" si="464"/>
        <v/>
      </c>
      <c r="DE342" s="131" t="str">
        <f t="shared" si="465"/>
        <v/>
      </c>
      <c r="DF342" s="134" t="str">
        <f t="shared" si="466"/>
        <v/>
      </c>
      <c r="DG342" s="132" t="str">
        <f t="shared" si="467"/>
        <v/>
      </c>
      <c r="DL342" s="107" t="str">
        <f>IF(DM342&lt;&gt;"",MAX($DL$3:DL341)+1,"")</f>
        <v/>
      </c>
      <c r="DM342" s="107" t="str">
        <f>IF(OR(INDEX(Photos!$B$3:$B$502,ROW(DM342)-ROW($DM$3),1)="", ISNUMBER(MATCH(INDEX(Photos!$B$3:$B$502,ROW(DM342)-ROW($DM$3),1),$BJ$4:$BJ$503,0))),"",INDEX(Photos!$B$3:$B$502,ROW(DM342)-ROW($DM$3),1) )</f>
        <v/>
      </c>
      <c r="DN342" s="107" t="str">
        <f t="shared" si="420"/>
        <v/>
      </c>
      <c r="DS342" s="112"/>
      <c r="DT342" s="112"/>
      <c r="DU342" s="111"/>
      <c r="DV342" s="111"/>
      <c r="DW342" s="145"/>
      <c r="DX342" s="111"/>
      <c r="DY342" s="111"/>
      <c r="DZ342" s="111"/>
      <c r="EA342" s="111"/>
      <c r="EB342" s="111"/>
    </row>
    <row r="343" spans="2:132" x14ac:dyDescent="0.25">
      <c r="B343" s="117" t="str">
        <f>IF(P343&lt;&gt;"",MAX(B$3:$B342)+1,"")</f>
        <v/>
      </c>
      <c r="C343" s="141" t="str">
        <f>IF(D343&lt;&gt;"",MAX(C$3:$C342)+1,"")</f>
        <v/>
      </c>
      <c r="D343" s="115" t="str">
        <f>IF(LEN(Q343)&gt;1,IF(ISNUMBER(MATCH(Q343&amp;" ─ "&amp;P343, $D$2:D342,0)),"",P343&amp;" ─ "&amp;Q343),"")</f>
        <v/>
      </c>
      <c r="E343" s="117" t="str">
        <f>IF(F343&lt;&gt;"",MAX($E$3:E342)+1,"")</f>
        <v/>
      </c>
      <c r="F343" s="116" t="str">
        <f>IF(LEN(T343)&gt;1,IF(ISNUMBER(MATCH(T343&amp;" ─ "&amp;P343, $F$2:F342,0)),"",P343&amp;" ─ "&amp;T343),"")</f>
        <v/>
      </c>
      <c r="G343" s="93">
        <v>340</v>
      </c>
      <c r="H343" s="118" t="str">
        <f t="shared" si="419"/>
        <v/>
      </c>
      <c r="I343" s="119" t="str">
        <f>IF(ISNUMBER(SEARCH("─",H343,1)),MAX($I$3:I342)+1,"")</f>
        <v/>
      </c>
      <c r="M343" s="192" t="str">
        <f t="shared" si="423"/>
        <v/>
      </c>
      <c r="N343" s="142" t="str">
        <f t="shared" si="424"/>
        <v/>
      </c>
      <c r="O343" s="102" t="str">
        <f>IF(P343="","",MAX($O$3:O342)+1)</f>
        <v/>
      </c>
      <c r="P343" s="103" t="str">
        <f>IF(LEN(INDEX(Dashboard!B$6:B$505,ROW(P343)-ROW(P$3),1))&lt;=1,"",TRIM(INDEX(Dashboard!B$6:B$505,ROW(P343)-ROW(P$3),1)))</f>
        <v/>
      </c>
      <c r="Q343" s="104" t="str">
        <f t="shared" si="425"/>
        <v/>
      </c>
      <c r="R343" s="104" t="str">
        <f>IF(LEN(INDEX(Dashboard!D$6:D$505,ROW(R343)-ROW(R$3),1))&lt;=1,"",INDEX(Dashboard!D$6:D$505,ROW(R343)-ROW(R$3),1))</f>
        <v/>
      </c>
      <c r="S343" s="104" t="str">
        <f>IF(LEN(INDEX(Dashboard!E$6:E$505,ROW(S343)-ROW(S$3),1))&lt;=1,"",INDEX(Dashboard!E$6:E$505,ROW(S343)-ROW(S$3),1))</f>
        <v/>
      </c>
      <c r="T343" s="104" t="str">
        <f t="shared" si="426"/>
        <v/>
      </c>
      <c r="U343" s="104" t="str">
        <f t="shared" si="427"/>
        <v/>
      </c>
      <c r="V343" s="104" t="str">
        <f t="shared" si="428"/>
        <v/>
      </c>
      <c r="W343" s="106" t="str">
        <f t="shared" si="421"/>
        <v/>
      </c>
      <c r="X343" s="106" t="str">
        <f t="shared" si="429"/>
        <v/>
      </c>
      <c r="Y343" s="106" t="str">
        <f t="shared" si="430"/>
        <v/>
      </c>
      <c r="Z343" s="106" t="str">
        <f t="shared" si="431"/>
        <v/>
      </c>
      <c r="AA343" s="106" t="str">
        <f t="shared" si="432"/>
        <v/>
      </c>
      <c r="AB343" s="106" t="str">
        <f t="shared" si="433"/>
        <v/>
      </c>
      <c r="AC343" s="106" t="str">
        <f t="shared" si="434"/>
        <v/>
      </c>
      <c r="AD343" s="106" t="str">
        <f t="shared" si="435"/>
        <v/>
      </c>
      <c r="AE343" s="106" t="str">
        <f t="shared" si="436"/>
        <v/>
      </c>
      <c r="AF343" s="106" t="str">
        <f t="shared" si="437"/>
        <v/>
      </c>
      <c r="AG343" s="106" t="str">
        <f t="shared" si="438"/>
        <v/>
      </c>
      <c r="AH343" s="106" t="str">
        <f t="shared" si="439"/>
        <v/>
      </c>
      <c r="AI343" s="106" t="str">
        <f t="shared" si="440"/>
        <v/>
      </c>
      <c r="AJ343" s="106" t="str">
        <f t="shared" si="441"/>
        <v/>
      </c>
      <c r="AK343" s="106" t="str">
        <f t="shared" si="442"/>
        <v/>
      </c>
      <c r="AL343" s="106" t="str">
        <f t="shared" si="443"/>
        <v/>
      </c>
      <c r="AM343" s="106" t="str">
        <f t="shared" si="444"/>
        <v/>
      </c>
      <c r="AN343" s="106" t="str">
        <f t="shared" si="445"/>
        <v/>
      </c>
      <c r="AO343" s="106" t="str">
        <f t="shared" si="446"/>
        <v/>
      </c>
      <c r="AP343" s="106" t="str">
        <f t="shared" si="447"/>
        <v/>
      </c>
      <c r="AQ343" s="106" t="str">
        <f t="shared" si="448"/>
        <v/>
      </c>
      <c r="AR343" s="106" t="str">
        <f t="shared" si="449"/>
        <v/>
      </c>
      <c r="AS343" s="106" t="str">
        <f t="shared" si="450"/>
        <v/>
      </c>
      <c r="AT343" s="106" t="str">
        <f t="shared" si="451"/>
        <v/>
      </c>
      <c r="AU343" s="106" t="str">
        <f t="shared" si="452"/>
        <v/>
      </c>
      <c r="AV343" s="106" t="str">
        <f t="shared" si="453"/>
        <v/>
      </c>
      <c r="AW343" s="106" t="str">
        <f t="shared" si="454"/>
        <v/>
      </c>
      <c r="AX343" s="106" t="str">
        <f t="shared" si="455"/>
        <v/>
      </c>
      <c r="AY343" s="106" t="str">
        <f t="shared" si="456"/>
        <v/>
      </c>
      <c r="AZ343" s="106" t="str">
        <f t="shared" si="457"/>
        <v/>
      </c>
      <c r="BA343" s="106" t="str">
        <f t="shared" si="458"/>
        <v/>
      </c>
      <c r="BB343" s="106" t="str">
        <f t="shared" si="459"/>
        <v/>
      </c>
      <c r="BC343" s="106" t="str">
        <f t="shared" si="460"/>
        <v/>
      </c>
      <c r="BD343" s="180" t="str">
        <f>IF(OR(P343="",BA343=""),"",IF(BB343="",MAX($BA$4:$BA$503)-BA343+1-COUNTIF($BA$4:BA343,BA343)/1000,INDEX($BD$4:$BD$503,BC343,1)-COUNTIF($BA$4:BA343,BA343)/1000000))</f>
        <v/>
      </c>
      <c r="BE343" s="181" t="str">
        <f t="shared" si="461"/>
        <v/>
      </c>
      <c r="BF343" s="181" t="str">
        <f>IFERROR(IF(BB343="",BD343-BE343*100,INDEX($BF$4:$BF$503,BC343,1)-COUNTIF($BA$4:BA343,BA343)/1000000),"")</f>
        <v/>
      </c>
      <c r="BG343" s="179" t="str">
        <f t="shared" si="462"/>
        <v/>
      </c>
      <c r="BI343" s="120" t="str">
        <f t="shared" si="468"/>
        <v/>
      </c>
      <c r="BJ343" s="121" t="str">
        <f t="shared" si="469"/>
        <v/>
      </c>
      <c r="BK343" s="122" t="str">
        <f t="shared" si="470"/>
        <v/>
      </c>
      <c r="BL343" s="122" t="str">
        <f t="shared" si="471"/>
        <v/>
      </c>
      <c r="BM343" s="122" t="str">
        <f t="shared" si="472"/>
        <v/>
      </c>
      <c r="BN343" s="122" t="str">
        <f t="shared" si="473"/>
        <v/>
      </c>
      <c r="BO343" s="122" t="str">
        <f t="shared" si="474"/>
        <v/>
      </c>
      <c r="BP343" s="123" t="str">
        <f t="shared" si="475"/>
        <v/>
      </c>
      <c r="BQ343" s="122" t="str">
        <f t="shared" si="476"/>
        <v/>
      </c>
      <c r="BR343" s="123" t="str">
        <f t="shared" si="477"/>
        <v/>
      </c>
      <c r="BS343" s="123" t="str">
        <f t="shared" si="478"/>
        <v/>
      </c>
      <c r="BU343" s="198" t="str">
        <f t="shared" si="463"/>
        <v>xxx</v>
      </c>
      <c r="BV343" s="193"/>
      <c r="BW343" s="193"/>
      <c r="BX343" s="193"/>
      <c r="BY343" s="193"/>
      <c r="BZ343" s="193"/>
      <c r="CA343" s="193"/>
      <c r="CB343" s="193"/>
      <c r="CC343" s="194"/>
      <c r="CD343" s="194"/>
      <c r="CE343" s="193"/>
      <c r="CF343" s="201">
        <f>IFERROR(IF(ISNUMBER(BV343), IF(ISNUMBER(MATCH(BV343,$BV$4:BV342,0)),INDEX($CF$4:CF342, MATCH(BV343,$BV$4:BV342,0),1),IF(AND(BR343="",INDEX($BR$4:$BR$503,BV343,1)=""),
IF(INDEX($BL$4:$BL$503,BV343,1)="",0,IFERROR(IF(INDEX($BR$4:$BR$503,BW343,1)="es",COUNTIF($BV$4:$BV$503,BW343),0),0)+IF(ISNUMBER(BV343),SUMIFS($CH$4:$CH$503,$BV$4:$BV$503,"&lt;&gt;"&amp;BV343,$BW$4:$BW$503,BV343),0)),0)),0),0)</f>
        <v>0</v>
      </c>
      <c r="CG343" s="193"/>
      <c r="CH343" s="193"/>
      <c r="CI343" s="193"/>
      <c r="CJ343" s="193"/>
      <c r="CK343" s="201">
        <f t="shared" si="422"/>
        <v>1</v>
      </c>
      <c r="CL343" s="193"/>
      <c r="CM343" s="193"/>
      <c r="CN343" s="193"/>
      <c r="CO343" s="193"/>
      <c r="CP343" s="193"/>
      <c r="CQ343" s="193"/>
      <c r="CR343" s="193"/>
      <c r="CT343" s="193"/>
      <c r="CU343" s="193"/>
      <c r="CV343" s="193"/>
      <c r="CW343" s="208"/>
      <c r="CX343" s="208"/>
      <c r="CY343" s="208"/>
      <c r="CZ343" s="208"/>
      <c r="DA343" s="193"/>
      <c r="DC343" s="133" t="str">
        <f>IF(MAX($DC$3:DC342)&lt;$I$2,MAX($DC$3:DC342)+1,"")</f>
        <v/>
      </c>
      <c r="DD343" s="131" t="str">
        <f t="shared" si="464"/>
        <v/>
      </c>
      <c r="DE343" s="131" t="str">
        <f t="shared" si="465"/>
        <v/>
      </c>
      <c r="DF343" s="134" t="str">
        <f t="shared" si="466"/>
        <v/>
      </c>
      <c r="DG343" s="132" t="str">
        <f t="shared" si="467"/>
        <v/>
      </c>
      <c r="DL343" s="107" t="str">
        <f>IF(DM343&lt;&gt;"",MAX($DL$3:DL342)+1,"")</f>
        <v/>
      </c>
      <c r="DM343" s="107" t="str">
        <f>IF(OR(INDEX(Photos!$B$3:$B$502,ROW(DM343)-ROW($DM$3),1)="", ISNUMBER(MATCH(INDEX(Photos!$B$3:$B$502,ROW(DM343)-ROW($DM$3),1),$BJ$4:$BJ$503,0))),"",INDEX(Photos!$B$3:$B$502,ROW(DM343)-ROW($DM$3),1) )</f>
        <v/>
      </c>
      <c r="DN343" s="107" t="str">
        <f t="shared" si="420"/>
        <v/>
      </c>
      <c r="DS343" s="112"/>
      <c r="DT343" s="112"/>
      <c r="DU343" s="111"/>
      <c r="DV343" s="111"/>
      <c r="DW343" s="145"/>
      <c r="DX343" s="111"/>
      <c r="DY343" s="111"/>
      <c r="DZ343" s="111"/>
      <c r="EA343" s="111"/>
      <c r="EB343" s="111"/>
    </row>
    <row r="344" spans="2:132" x14ac:dyDescent="0.25">
      <c r="B344" s="117" t="str">
        <f>IF(P344&lt;&gt;"",MAX(B$3:$B343)+1,"")</f>
        <v/>
      </c>
      <c r="C344" s="141" t="str">
        <f>IF(D344&lt;&gt;"",MAX(C$3:$C343)+1,"")</f>
        <v/>
      </c>
      <c r="D344" s="115" t="str">
        <f>IF(LEN(Q344)&gt;1,IF(ISNUMBER(MATCH(Q344&amp;" ─ "&amp;P344, $D$2:D343,0)),"",P344&amp;" ─ "&amp;Q344),"")</f>
        <v/>
      </c>
      <c r="E344" s="117" t="str">
        <f>IF(F344&lt;&gt;"",MAX($E$3:E343)+1,"")</f>
        <v/>
      </c>
      <c r="F344" s="116" t="str">
        <f>IF(LEN(T344)&gt;1,IF(ISNUMBER(MATCH(T344&amp;" ─ "&amp;P344, $F$2:F343,0)),"",P344&amp;" ─ "&amp;T344),"")</f>
        <v/>
      </c>
      <c r="G344" s="93">
        <v>341</v>
      </c>
      <c r="H344" s="118" t="str">
        <f t="shared" si="419"/>
        <v/>
      </c>
      <c r="I344" s="119" t="str">
        <f>IF(ISNUMBER(SEARCH("─",H344,1)),MAX($I$3:I343)+1,"")</f>
        <v/>
      </c>
      <c r="M344" s="192" t="str">
        <f t="shared" si="423"/>
        <v/>
      </c>
      <c r="N344" s="142" t="str">
        <f t="shared" si="424"/>
        <v/>
      </c>
      <c r="O344" s="102" t="str">
        <f>IF(P344="","",MAX($O$3:O343)+1)</f>
        <v/>
      </c>
      <c r="P344" s="103" t="str">
        <f>IF(LEN(INDEX(Dashboard!B$6:B$505,ROW(P344)-ROW(P$3),1))&lt;=1,"",TRIM(INDEX(Dashboard!B$6:B$505,ROW(P344)-ROW(P$3),1)))</f>
        <v/>
      </c>
      <c r="Q344" s="104" t="str">
        <f t="shared" si="425"/>
        <v/>
      </c>
      <c r="R344" s="104" t="str">
        <f>IF(LEN(INDEX(Dashboard!D$6:D$505,ROW(R344)-ROW(R$3),1))&lt;=1,"",INDEX(Dashboard!D$6:D$505,ROW(R344)-ROW(R$3),1))</f>
        <v/>
      </c>
      <c r="S344" s="104" t="str">
        <f>IF(LEN(INDEX(Dashboard!E$6:E$505,ROW(S344)-ROW(S$3),1))&lt;=1,"",INDEX(Dashboard!E$6:E$505,ROW(S344)-ROW(S$3),1))</f>
        <v/>
      </c>
      <c r="T344" s="104" t="str">
        <f t="shared" si="426"/>
        <v/>
      </c>
      <c r="U344" s="104" t="str">
        <f t="shared" si="427"/>
        <v/>
      </c>
      <c r="V344" s="104" t="str">
        <f t="shared" si="428"/>
        <v/>
      </c>
      <c r="W344" s="106" t="str">
        <f t="shared" si="421"/>
        <v/>
      </c>
      <c r="X344" s="106" t="str">
        <f t="shared" si="429"/>
        <v/>
      </c>
      <c r="Y344" s="106" t="str">
        <f t="shared" si="430"/>
        <v/>
      </c>
      <c r="Z344" s="106" t="str">
        <f t="shared" si="431"/>
        <v/>
      </c>
      <c r="AA344" s="106" t="str">
        <f t="shared" si="432"/>
        <v/>
      </c>
      <c r="AB344" s="106" t="str">
        <f t="shared" si="433"/>
        <v/>
      </c>
      <c r="AC344" s="106" t="str">
        <f t="shared" si="434"/>
        <v/>
      </c>
      <c r="AD344" s="106" t="str">
        <f t="shared" si="435"/>
        <v/>
      </c>
      <c r="AE344" s="106" t="str">
        <f t="shared" si="436"/>
        <v/>
      </c>
      <c r="AF344" s="106" t="str">
        <f t="shared" si="437"/>
        <v/>
      </c>
      <c r="AG344" s="106" t="str">
        <f t="shared" si="438"/>
        <v/>
      </c>
      <c r="AH344" s="106" t="str">
        <f t="shared" si="439"/>
        <v/>
      </c>
      <c r="AI344" s="106" t="str">
        <f t="shared" si="440"/>
        <v/>
      </c>
      <c r="AJ344" s="106" t="str">
        <f t="shared" si="441"/>
        <v/>
      </c>
      <c r="AK344" s="106" t="str">
        <f t="shared" si="442"/>
        <v/>
      </c>
      <c r="AL344" s="106" t="str">
        <f t="shared" si="443"/>
        <v/>
      </c>
      <c r="AM344" s="106" t="str">
        <f t="shared" si="444"/>
        <v/>
      </c>
      <c r="AN344" s="106" t="str">
        <f t="shared" si="445"/>
        <v/>
      </c>
      <c r="AO344" s="106" t="str">
        <f t="shared" si="446"/>
        <v/>
      </c>
      <c r="AP344" s="106" t="str">
        <f t="shared" si="447"/>
        <v/>
      </c>
      <c r="AQ344" s="106" t="str">
        <f t="shared" si="448"/>
        <v/>
      </c>
      <c r="AR344" s="106" t="str">
        <f t="shared" si="449"/>
        <v/>
      </c>
      <c r="AS344" s="106" t="str">
        <f t="shared" si="450"/>
        <v/>
      </c>
      <c r="AT344" s="106" t="str">
        <f t="shared" si="451"/>
        <v/>
      </c>
      <c r="AU344" s="106" t="str">
        <f t="shared" si="452"/>
        <v/>
      </c>
      <c r="AV344" s="106" t="str">
        <f t="shared" si="453"/>
        <v/>
      </c>
      <c r="AW344" s="106" t="str">
        <f t="shared" si="454"/>
        <v/>
      </c>
      <c r="AX344" s="106" t="str">
        <f t="shared" si="455"/>
        <v/>
      </c>
      <c r="AY344" s="106" t="str">
        <f t="shared" si="456"/>
        <v/>
      </c>
      <c r="AZ344" s="106" t="str">
        <f t="shared" si="457"/>
        <v/>
      </c>
      <c r="BA344" s="106" t="str">
        <f t="shared" si="458"/>
        <v/>
      </c>
      <c r="BB344" s="106" t="str">
        <f t="shared" si="459"/>
        <v/>
      </c>
      <c r="BC344" s="106" t="str">
        <f t="shared" si="460"/>
        <v/>
      </c>
      <c r="BD344" s="180" t="str">
        <f>IF(OR(P344="",BA344=""),"",IF(BB344="",MAX($BA$4:$BA$503)-BA344+1-COUNTIF($BA$4:BA344,BA344)/1000,INDEX($BD$4:$BD$503,BC344,1)-COUNTIF($BA$4:BA344,BA344)/1000000))</f>
        <v/>
      </c>
      <c r="BE344" s="181" t="str">
        <f t="shared" si="461"/>
        <v/>
      </c>
      <c r="BF344" s="181" t="str">
        <f>IFERROR(IF(BB344="",BD344-BE344*100,INDEX($BF$4:$BF$503,BC344,1)-COUNTIF($BA$4:BA344,BA344)/1000000),"")</f>
        <v/>
      </c>
      <c r="BG344" s="179" t="str">
        <f t="shared" si="462"/>
        <v/>
      </c>
      <c r="BI344" s="120" t="str">
        <f t="shared" si="468"/>
        <v/>
      </c>
      <c r="BJ344" s="121" t="str">
        <f t="shared" si="469"/>
        <v/>
      </c>
      <c r="BK344" s="122" t="str">
        <f t="shared" si="470"/>
        <v/>
      </c>
      <c r="BL344" s="122" t="str">
        <f t="shared" si="471"/>
        <v/>
      </c>
      <c r="BM344" s="122" t="str">
        <f t="shared" si="472"/>
        <v/>
      </c>
      <c r="BN344" s="122" t="str">
        <f t="shared" si="473"/>
        <v/>
      </c>
      <c r="BO344" s="122" t="str">
        <f t="shared" si="474"/>
        <v/>
      </c>
      <c r="BP344" s="123" t="str">
        <f t="shared" si="475"/>
        <v/>
      </c>
      <c r="BQ344" s="122" t="str">
        <f t="shared" si="476"/>
        <v/>
      </c>
      <c r="BR344" s="123" t="str">
        <f t="shared" si="477"/>
        <v/>
      </c>
      <c r="BS344" s="123" t="str">
        <f t="shared" si="478"/>
        <v/>
      </c>
      <c r="BU344" s="198" t="str">
        <f t="shared" si="463"/>
        <v>xxx</v>
      </c>
      <c r="BV344" s="193"/>
      <c r="BW344" s="193"/>
      <c r="BX344" s="193"/>
      <c r="BY344" s="193"/>
      <c r="BZ344" s="193"/>
      <c r="CA344" s="193"/>
      <c r="CB344" s="193"/>
      <c r="CC344" s="194"/>
      <c r="CD344" s="194"/>
      <c r="CE344" s="193"/>
      <c r="CF344" s="201">
        <f>IFERROR(IF(ISNUMBER(BV344), IF(ISNUMBER(MATCH(BV344,$BV$4:BV343,0)),INDEX($CF$4:CF343, MATCH(BV344,$BV$4:BV343,0),1),IF(AND(BR344="",INDEX($BR$4:$BR$503,BV344,1)=""),
IF(INDEX($BL$4:$BL$503,BV344,1)="",0,IFERROR(IF(INDEX($BR$4:$BR$503,BW344,1)="es",COUNTIF($BV$4:$BV$503,BW344),0),0)+IF(ISNUMBER(BV344),SUMIFS($CH$4:$CH$503,$BV$4:$BV$503,"&lt;&gt;"&amp;BV344,$BW$4:$BW$503,BV344),0)),0)),0),0)</f>
        <v>0</v>
      </c>
      <c r="CG344" s="193"/>
      <c r="CH344" s="193"/>
      <c r="CI344" s="193"/>
      <c r="CJ344" s="193"/>
      <c r="CK344" s="201">
        <f t="shared" si="422"/>
        <v>1</v>
      </c>
      <c r="CL344" s="193"/>
      <c r="CM344" s="193"/>
      <c r="CN344" s="193"/>
      <c r="CO344" s="193"/>
      <c r="CP344" s="193"/>
      <c r="CQ344" s="193"/>
      <c r="CR344" s="193"/>
      <c r="CT344" s="193"/>
      <c r="CU344" s="193"/>
      <c r="CV344" s="193"/>
      <c r="CW344" s="208"/>
      <c r="CX344" s="208"/>
      <c r="CY344" s="208"/>
      <c r="CZ344" s="208"/>
      <c r="DA344" s="193"/>
      <c r="DC344" s="133" t="str">
        <f>IF(MAX($DC$3:DC343)&lt;$I$2,MAX($DC$3:DC343)+1,"")</f>
        <v/>
      </c>
      <c r="DD344" s="131" t="str">
        <f t="shared" si="464"/>
        <v/>
      </c>
      <c r="DE344" s="131" t="str">
        <f t="shared" si="465"/>
        <v/>
      </c>
      <c r="DF344" s="134" t="str">
        <f t="shared" si="466"/>
        <v/>
      </c>
      <c r="DG344" s="132" t="str">
        <f t="shared" si="467"/>
        <v/>
      </c>
      <c r="DL344" s="107" t="str">
        <f>IF(DM344&lt;&gt;"",MAX($DL$3:DL343)+1,"")</f>
        <v/>
      </c>
      <c r="DM344" s="107" t="str">
        <f>IF(OR(INDEX(Photos!$B$3:$B$502,ROW(DM344)-ROW($DM$3),1)="", ISNUMBER(MATCH(INDEX(Photos!$B$3:$B$502,ROW(DM344)-ROW($DM$3),1),$BJ$4:$BJ$503,0))),"",INDEX(Photos!$B$3:$B$502,ROW(DM344)-ROW($DM$3),1) )</f>
        <v/>
      </c>
      <c r="DN344" s="107" t="str">
        <f t="shared" si="420"/>
        <v/>
      </c>
      <c r="DS344" s="112"/>
      <c r="DT344" s="112"/>
      <c r="DU344" s="111"/>
      <c r="DV344" s="111"/>
      <c r="DW344" s="145"/>
      <c r="DX344" s="111"/>
      <c r="DY344" s="111"/>
      <c r="DZ344" s="111"/>
      <c r="EA344" s="111"/>
      <c r="EB344" s="111"/>
    </row>
    <row r="345" spans="2:132" x14ac:dyDescent="0.25">
      <c r="B345" s="117" t="str">
        <f>IF(P345&lt;&gt;"",MAX(B$3:$B344)+1,"")</f>
        <v/>
      </c>
      <c r="C345" s="141" t="str">
        <f>IF(D345&lt;&gt;"",MAX(C$3:$C344)+1,"")</f>
        <v/>
      </c>
      <c r="D345" s="115" t="str">
        <f>IF(LEN(Q345)&gt;1,IF(ISNUMBER(MATCH(Q345&amp;" ─ "&amp;P345, $D$2:D344,0)),"",P345&amp;" ─ "&amp;Q345),"")</f>
        <v/>
      </c>
      <c r="E345" s="117" t="str">
        <f>IF(F345&lt;&gt;"",MAX($E$3:E344)+1,"")</f>
        <v/>
      </c>
      <c r="F345" s="116" t="str">
        <f>IF(LEN(T345)&gt;1,IF(ISNUMBER(MATCH(T345&amp;" ─ "&amp;P345, $F$2:F344,0)),"",P345&amp;" ─ "&amp;T345),"")</f>
        <v/>
      </c>
      <c r="G345" s="93">
        <v>342</v>
      </c>
      <c r="H345" s="118" t="str">
        <f t="shared" si="419"/>
        <v/>
      </c>
      <c r="I345" s="119" t="str">
        <f>IF(ISNUMBER(SEARCH("─",H345,1)),MAX($I$3:I344)+1,"")</f>
        <v/>
      </c>
      <c r="M345" s="192" t="str">
        <f t="shared" si="423"/>
        <v/>
      </c>
      <c r="N345" s="142" t="str">
        <f t="shared" si="424"/>
        <v/>
      </c>
      <c r="O345" s="102" t="str">
        <f>IF(P345="","",MAX($O$3:O344)+1)</f>
        <v/>
      </c>
      <c r="P345" s="103" t="str">
        <f>IF(LEN(INDEX(Dashboard!B$6:B$505,ROW(P345)-ROW(P$3),1))&lt;=1,"",TRIM(INDEX(Dashboard!B$6:B$505,ROW(P345)-ROW(P$3),1)))</f>
        <v/>
      </c>
      <c r="Q345" s="104" t="str">
        <f t="shared" si="425"/>
        <v/>
      </c>
      <c r="R345" s="104" t="str">
        <f>IF(LEN(INDEX(Dashboard!D$6:D$505,ROW(R345)-ROW(R$3),1))&lt;=1,"",INDEX(Dashboard!D$6:D$505,ROW(R345)-ROW(R$3),1))</f>
        <v/>
      </c>
      <c r="S345" s="104" t="str">
        <f>IF(LEN(INDEX(Dashboard!E$6:E$505,ROW(S345)-ROW(S$3),1))&lt;=1,"",INDEX(Dashboard!E$6:E$505,ROW(S345)-ROW(S$3),1))</f>
        <v/>
      </c>
      <c r="T345" s="104" t="str">
        <f t="shared" si="426"/>
        <v/>
      </c>
      <c r="U345" s="104" t="str">
        <f t="shared" si="427"/>
        <v/>
      </c>
      <c r="V345" s="104" t="str">
        <f t="shared" si="428"/>
        <v/>
      </c>
      <c r="W345" s="106" t="str">
        <f t="shared" si="421"/>
        <v/>
      </c>
      <c r="X345" s="106" t="str">
        <f t="shared" si="429"/>
        <v/>
      </c>
      <c r="Y345" s="106" t="str">
        <f t="shared" si="430"/>
        <v/>
      </c>
      <c r="Z345" s="106" t="str">
        <f t="shared" si="431"/>
        <v/>
      </c>
      <c r="AA345" s="106" t="str">
        <f t="shared" si="432"/>
        <v/>
      </c>
      <c r="AB345" s="106" t="str">
        <f t="shared" si="433"/>
        <v/>
      </c>
      <c r="AC345" s="106" t="str">
        <f t="shared" si="434"/>
        <v/>
      </c>
      <c r="AD345" s="106" t="str">
        <f t="shared" si="435"/>
        <v/>
      </c>
      <c r="AE345" s="106" t="str">
        <f t="shared" si="436"/>
        <v/>
      </c>
      <c r="AF345" s="106" t="str">
        <f t="shared" si="437"/>
        <v/>
      </c>
      <c r="AG345" s="106" t="str">
        <f t="shared" si="438"/>
        <v/>
      </c>
      <c r="AH345" s="106" t="str">
        <f t="shared" si="439"/>
        <v/>
      </c>
      <c r="AI345" s="106" t="str">
        <f t="shared" si="440"/>
        <v/>
      </c>
      <c r="AJ345" s="106" t="str">
        <f t="shared" si="441"/>
        <v/>
      </c>
      <c r="AK345" s="106" t="str">
        <f t="shared" si="442"/>
        <v/>
      </c>
      <c r="AL345" s="106" t="str">
        <f t="shared" si="443"/>
        <v/>
      </c>
      <c r="AM345" s="106" t="str">
        <f t="shared" si="444"/>
        <v/>
      </c>
      <c r="AN345" s="106" t="str">
        <f t="shared" si="445"/>
        <v/>
      </c>
      <c r="AO345" s="106" t="str">
        <f t="shared" si="446"/>
        <v/>
      </c>
      <c r="AP345" s="106" t="str">
        <f t="shared" si="447"/>
        <v/>
      </c>
      <c r="AQ345" s="106" t="str">
        <f t="shared" si="448"/>
        <v/>
      </c>
      <c r="AR345" s="106" t="str">
        <f t="shared" si="449"/>
        <v/>
      </c>
      <c r="AS345" s="106" t="str">
        <f t="shared" si="450"/>
        <v/>
      </c>
      <c r="AT345" s="106" t="str">
        <f t="shared" si="451"/>
        <v/>
      </c>
      <c r="AU345" s="106" t="str">
        <f t="shared" si="452"/>
        <v/>
      </c>
      <c r="AV345" s="106" t="str">
        <f t="shared" si="453"/>
        <v/>
      </c>
      <c r="AW345" s="106" t="str">
        <f t="shared" si="454"/>
        <v/>
      </c>
      <c r="AX345" s="106" t="str">
        <f t="shared" si="455"/>
        <v/>
      </c>
      <c r="AY345" s="106" t="str">
        <f t="shared" si="456"/>
        <v/>
      </c>
      <c r="AZ345" s="106" t="str">
        <f t="shared" si="457"/>
        <v/>
      </c>
      <c r="BA345" s="106" t="str">
        <f t="shared" si="458"/>
        <v/>
      </c>
      <c r="BB345" s="106" t="str">
        <f t="shared" si="459"/>
        <v/>
      </c>
      <c r="BC345" s="106" t="str">
        <f t="shared" si="460"/>
        <v/>
      </c>
      <c r="BD345" s="180" t="str">
        <f>IF(OR(P345="",BA345=""),"",IF(BB345="",MAX($BA$4:$BA$503)-BA345+1-COUNTIF($BA$4:BA345,BA345)/1000,INDEX($BD$4:$BD$503,BC345,1)-COUNTIF($BA$4:BA345,BA345)/1000000))</f>
        <v/>
      </c>
      <c r="BE345" s="181" t="str">
        <f t="shared" si="461"/>
        <v/>
      </c>
      <c r="BF345" s="181" t="str">
        <f>IFERROR(IF(BB345="",BD345-BE345*100,INDEX($BF$4:$BF$503,BC345,1)-COUNTIF($BA$4:BA345,BA345)/1000000),"")</f>
        <v/>
      </c>
      <c r="BG345" s="179" t="str">
        <f t="shared" si="462"/>
        <v/>
      </c>
      <c r="BI345" s="120" t="str">
        <f t="shared" si="468"/>
        <v/>
      </c>
      <c r="BJ345" s="121" t="str">
        <f t="shared" si="469"/>
        <v/>
      </c>
      <c r="BK345" s="122" t="str">
        <f t="shared" si="470"/>
        <v/>
      </c>
      <c r="BL345" s="122" t="str">
        <f t="shared" si="471"/>
        <v/>
      </c>
      <c r="BM345" s="122" t="str">
        <f t="shared" si="472"/>
        <v/>
      </c>
      <c r="BN345" s="122" t="str">
        <f t="shared" si="473"/>
        <v/>
      </c>
      <c r="BO345" s="122" t="str">
        <f t="shared" si="474"/>
        <v/>
      </c>
      <c r="BP345" s="123" t="str">
        <f t="shared" si="475"/>
        <v/>
      </c>
      <c r="BQ345" s="122" t="str">
        <f t="shared" si="476"/>
        <v/>
      </c>
      <c r="BR345" s="123" t="str">
        <f t="shared" si="477"/>
        <v/>
      </c>
      <c r="BS345" s="123" t="str">
        <f t="shared" si="478"/>
        <v/>
      </c>
      <c r="BU345" s="198" t="str">
        <f t="shared" si="463"/>
        <v>xxx</v>
      </c>
      <c r="BV345" s="193"/>
      <c r="BW345" s="193"/>
      <c r="BX345" s="193"/>
      <c r="BY345" s="193"/>
      <c r="BZ345" s="193"/>
      <c r="CA345" s="193"/>
      <c r="CB345" s="193"/>
      <c r="CC345" s="194"/>
      <c r="CD345" s="194"/>
      <c r="CE345" s="193"/>
      <c r="CF345" s="201">
        <f>IFERROR(IF(ISNUMBER(BV345), IF(ISNUMBER(MATCH(BV345,$BV$4:BV344,0)),INDEX($CF$4:CF344, MATCH(BV345,$BV$4:BV344,0),1),IF(AND(BR345="",INDEX($BR$4:$BR$503,BV345,1)=""),
IF(INDEX($BL$4:$BL$503,BV345,1)="",0,IFERROR(IF(INDEX($BR$4:$BR$503,BW345,1)="es",COUNTIF($BV$4:$BV$503,BW345),0),0)+IF(ISNUMBER(BV345),SUMIFS($CH$4:$CH$503,$BV$4:$BV$503,"&lt;&gt;"&amp;BV345,$BW$4:$BW$503,BV345),0)),0)),0),0)</f>
        <v>0</v>
      </c>
      <c r="CG345" s="193"/>
      <c r="CH345" s="193"/>
      <c r="CI345" s="193"/>
      <c r="CJ345" s="193"/>
      <c r="CK345" s="201">
        <f t="shared" si="422"/>
        <v>1</v>
      </c>
      <c r="CL345" s="193"/>
      <c r="CM345" s="193"/>
      <c r="CN345" s="193"/>
      <c r="CO345" s="193"/>
      <c r="CP345" s="193"/>
      <c r="CQ345" s="193"/>
      <c r="CR345" s="193"/>
      <c r="CT345" s="193"/>
      <c r="CU345" s="193"/>
      <c r="CV345" s="193"/>
      <c r="CW345" s="208"/>
      <c r="CX345" s="208"/>
      <c r="CY345" s="208"/>
      <c r="CZ345" s="208"/>
      <c r="DA345" s="193"/>
      <c r="DC345" s="133" t="str">
        <f>IF(MAX($DC$3:DC344)&lt;$I$2,MAX($DC$3:DC344)+1,"")</f>
        <v/>
      </c>
      <c r="DD345" s="131" t="str">
        <f t="shared" si="464"/>
        <v/>
      </c>
      <c r="DE345" s="131" t="str">
        <f t="shared" si="465"/>
        <v/>
      </c>
      <c r="DF345" s="134" t="str">
        <f t="shared" si="466"/>
        <v/>
      </c>
      <c r="DG345" s="132" t="str">
        <f t="shared" si="467"/>
        <v/>
      </c>
      <c r="DL345" s="107" t="str">
        <f>IF(DM345&lt;&gt;"",MAX($DL$3:DL344)+1,"")</f>
        <v/>
      </c>
      <c r="DM345" s="107" t="str">
        <f>IF(OR(INDEX(Photos!$B$3:$B$502,ROW(DM345)-ROW($DM$3),1)="", ISNUMBER(MATCH(INDEX(Photos!$B$3:$B$502,ROW(DM345)-ROW($DM$3),1),$BJ$4:$BJ$503,0))),"",INDEX(Photos!$B$3:$B$502,ROW(DM345)-ROW($DM$3),1) )</f>
        <v/>
      </c>
      <c r="DN345" s="107" t="str">
        <f t="shared" si="420"/>
        <v/>
      </c>
      <c r="DS345" s="112"/>
      <c r="DT345" s="112"/>
      <c r="DU345" s="111"/>
      <c r="DV345" s="111"/>
      <c r="DW345" s="145"/>
      <c r="DX345" s="111"/>
      <c r="DY345" s="111"/>
      <c r="DZ345" s="111"/>
      <c r="EA345" s="111"/>
      <c r="EB345" s="111"/>
    </row>
    <row r="346" spans="2:132" x14ac:dyDescent="0.25">
      <c r="B346" s="117" t="str">
        <f>IF(P346&lt;&gt;"",MAX(B$3:$B345)+1,"")</f>
        <v/>
      </c>
      <c r="C346" s="141" t="str">
        <f>IF(D346&lt;&gt;"",MAX(C$3:$C345)+1,"")</f>
        <v/>
      </c>
      <c r="D346" s="115" t="str">
        <f>IF(LEN(Q346)&gt;1,IF(ISNUMBER(MATCH(Q346&amp;" ─ "&amp;P346, $D$2:D345,0)),"",P346&amp;" ─ "&amp;Q346),"")</f>
        <v/>
      </c>
      <c r="E346" s="117" t="str">
        <f>IF(F346&lt;&gt;"",MAX($E$3:E345)+1,"")</f>
        <v/>
      </c>
      <c r="F346" s="116" t="str">
        <f>IF(LEN(T346)&gt;1,IF(ISNUMBER(MATCH(T346&amp;" ─ "&amp;P346, $F$2:F345,0)),"",P346&amp;" ─ "&amp;T346),"")</f>
        <v/>
      </c>
      <c r="G346" s="93">
        <v>343</v>
      </c>
      <c r="H346" s="118" t="str">
        <f t="shared" si="419"/>
        <v/>
      </c>
      <c r="I346" s="119" t="str">
        <f>IF(ISNUMBER(SEARCH("─",H346,1)),MAX($I$3:I345)+1,"")</f>
        <v/>
      </c>
      <c r="M346" s="192" t="str">
        <f t="shared" si="423"/>
        <v/>
      </c>
      <c r="N346" s="142" t="str">
        <f t="shared" si="424"/>
        <v/>
      </c>
      <c r="O346" s="102" t="str">
        <f>IF(P346="","",MAX($O$3:O345)+1)</f>
        <v/>
      </c>
      <c r="P346" s="103" t="str">
        <f>IF(LEN(INDEX(Dashboard!B$6:B$505,ROW(P346)-ROW(P$3),1))&lt;=1,"",TRIM(INDEX(Dashboard!B$6:B$505,ROW(P346)-ROW(P$3),1)))</f>
        <v/>
      </c>
      <c r="Q346" s="104" t="str">
        <f t="shared" si="425"/>
        <v/>
      </c>
      <c r="R346" s="104" t="str">
        <f>IF(LEN(INDEX(Dashboard!D$6:D$505,ROW(R346)-ROW(R$3),1))&lt;=1,"",INDEX(Dashboard!D$6:D$505,ROW(R346)-ROW(R$3),1))</f>
        <v/>
      </c>
      <c r="S346" s="104" t="str">
        <f>IF(LEN(INDEX(Dashboard!E$6:E$505,ROW(S346)-ROW(S$3),1))&lt;=1,"",INDEX(Dashboard!E$6:E$505,ROW(S346)-ROW(S$3),1))</f>
        <v/>
      </c>
      <c r="T346" s="104" t="str">
        <f t="shared" si="426"/>
        <v/>
      </c>
      <c r="U346" s="104" t="str">
        <f t="shared" si="427"/>
        <v/>
      </c>
      <c r="V346" s="104" t="str">
        <f t="shared" si="428"/>
        <v/>
      </c>
      <c r="W346" s="106" t="str">
        <f t="shared" si="421"/>
        <v/>
      </c>
      <c r="X346" s="106" t="str">
        <f t="shared" si="429"/>
        <v/>
      </c>
      <c r="Y346" s="106" t="str">
        <f t="shared" si="430"/>
        <v/>
      </c>
      <c r="Z346" s="106" t="str">
        <f t="shared" si="431"/>
        <v/>
      </c>
      <c r="AA346" s="106" t="str">
        <f t="shared" si="432"/>
        <v/>
      </c>
      <c r="AB346" s="106" t="str">
        <f t="shared" si="433"/>
        <v/>
      </c>
      <c r="AC346" s="106" t="str">
        <f t="shared" si="434"/>
        <v/>
      </c>
      <c r="AD346" s="106" t="str">
        <f t="shared" si="435"/>
        <v/>
      </c>
      <c r="AE346" s="106" t="str">
        <f t="shared" si="436"/>
        <v/>
      </c>
      <c r="AF346" s="106" t="str">
        <f t="shared" si="437"/>
        <v/>
      </c>
      <c r="AG346" s="106" t="str">
        <f t="shared" si="438"/>
        <v/>
      </c>
      <c r="AH346" s="106" t="str">
        <f t="shared" si="439"/>
        <v/>
      </c>
      <c r="AI346" s="106" t="str">
        <f t="shared" si="440"/>
        <v/>
      </c>
      <c r="AJ346" s="106" t="str">
        <f t="shared" si="441"/>
        <v/>
      </c>
      <c r="AK346" s="106" t="str">
        <f t="shared" si="442"/>
        <v/>
      </c>
      <c r="AL346" s="106" t="str">
        <f t="shared" si="443"/>
        <v/>
      </c>
      <c r="AM346" s="106" t="str">
        <f t="shared" si="444"/>
        <v/>
      </c>
      <c r="AN346" s="106" t="str">
        <f t="shared" si="445"/>
        <v/>
      </c>
      <c r="AO346" s="106" t="str">
        <f t="shared" si="446"/>
        <v/>
      </c>
      <c r="AP346" s="106" t="str">
        <f t="shared" si="447"/>
        <v/>
      </c>
      <c r="AQ346" s="106" t="str">
        <f t="shared" si="448"/>
        <v/>
      </c>
      <c r="AR346" s="106" t="str">
        <f t="shared" si="449"/>
        <v/>
      </c>
      <c r="AS346" s="106" t="str">
        <f t="shared" si="450"/>
        <v/>
      </c>
      <c r="AT346" s="106" t="str">
        <f t="shared" si="451"/>
        <v/>
      </c>
      <c r="AU346" s="106" t="str">
        <f t="shared" si="452"/>
        <v/>
      </c>
      <c r="AV346" s="106" t="str">
        <f t="shared" si="453"/>
        <v/>
      </c>
      <c r="AW346" s="106" t="str">
        <f t="shared" si="454"/>
        <v/>
      </c>
      <c r="AX346" s="106" t="str">
        <f t="shared" si="455"/>
        <v/>
      </c>
      <c r="AY346" s="106" t="str">
        <f t="shared" si="456"/>
        <v/>
      </c>
      <c r="AZ346" s="106" t="str">
        <f t="shared" si="457"/>
        <v/>
      </c>
      <c r="BA346" s="106" t="str">
        <f t="shared" si="458"/>
        <v/>
      </c>
      <c r="BB346" s="106" t="str">
        <f t="shared" si="459"/>
        <v/>
      </c>
      <c r="BC346" s="106" t="str">
        <f t="shared" si="460"/>
        <v/>
      </c>
      <c r="BD346" s="180" t="str">
        <f>IF(OR(P346="",BA346=""),"",IF(BB346="",MAX($BA$4:$BA$503)-BA346+1-COUNTIF($BA$4:BA346,BA346)/1000,INDEX($BD$4:$BD$503,BC346,1)-COUNTIF($BA$4:BA346,BA346)/1000000))</f>
        <v/>
      </c>
      <c r="BE346" s="181" t="str">
        <f t="shared" si="461"/>
        <v/>
      </c>
      <c r="BF346" s="181" t="str">
        <f>IFERROR(IF(BB346="",BD346-BE346*100,INDEX($BF$4:$BF$503,BC346,1)-COUNTIF($BA$4:BA346,BA346)/1000000),"")</f>
        <v/>
      </c>
      <c r="BG346" s="179" t="str">
        <f t="shared" si="462"/>
        <v/>
      </c>
      <c r="BI346" s="120" t="str">
        <f t="shared" si="468"/>
        <v/>
      </c>
      <c r="BJ346" s="121" t="str">
        <f t="shared" si="469"/>
        <v/>
      </c>
      <c r="BK346" s="122" t="str">
        <f t="shared" si="470"/>
        <v/>
      </c>
      <c r="BL346" s="122" t="str">
        <f t="shared" si="471"/>
        <v/>
      </c>
      <c r="BM346" s="122" t="str">
        <f t="shared" si="472"/>
        <v/>
      </c>
      <c r="BN346" s="122" t="str">
        <f t="shared" si="473"/>
        <v/>
      </c>
      <c r="BO346" s="122" t="str">
        <f t="shared" si="474"/>
        <v/>
      </c>
      <c r="BP346" s="123" t="str">
        <f t="shared" si="475"/>
        <v/>
      </c>
      <c r="BQ346" s="122" t="str">
        <f t="shared" si="476"/>
        <v/>
      </c>
      <c r="BR346" s="123" t="str">
        <f t="shared" si="477"/>
        <v/>
      </c>
      <c r="BS346" s="123" t="str">
        <f t="shared" si="478"/>
        <v/>
      </c>
      <c r="BU346" s="198" t="str">
        <f t="shared" si="463"/>
        <v>xxx</v>
      </c>
      <c r="BV346" s="193"/>
      <c r="BW346" s="193"/>
      <c r="BX346" s="193"/>
      <c r="BY346" s="193"/>
      <c r="BZ346" s="193"/>
      <c r="CA346" s="193"/>
      <c r="CB346" s="193"/>
      <c r="CC346" s="194"/>
      <c r="CD346" s="194"/>
      <c r="CE346" s="193"/>
      <c r="CF346" s="201">
        <f>IFERROR(IF(ISNUMBER(BV346), IF(ISNUMBER(MATCH(BV346,$BV$4:BV345,0)),INDEX($CF$4:CF345, MATCH(BV346,$BV$4:BV345,0),1),IF(AND(BR346="",INDEX($BR$4:$BR$503,BV346,1)=""),
IF(INDEX($BL$4:$BL$503,BV346,1)="",0,IFERROR(IF(INDEX($BR$4:$BR$503,BW346,1)="es",COUNTIF($BV$4:$BV$503,BW346),0),0)+IF(ISNUMBER(BV346),SUMIFS($CH$4:$CH$503,$BV$4:$BV$503,"&lt;&gt;"&amp;BV346,$BW$4:$BW$503,BV346),0)),0)),0),0)</f>
        <v>0</v>
      </c>
      <c r="CG346" s="193"/>
      <c r="CH346" s="193"/>
      <c r="CI346" s="193"/>
      <c r="CJ346" s="193"/>
      <c r="CK346" s="201">
        <f t="shared" si="422"/>
        <v>1</v>
      </c>
      <c r="CL346" s="193"/>
      <c r="CM346" s="193"/>
      <c r="CN346" s="193"/>
      <c r="CO346" s="193"/>
      <c r="CP346" s="193"/>
      <c r="CQ346" s="193"/>
      <c r="CR346" s="193"/>
      <c r="CT346" s="193"/>
      <c r="CU346" s="193"/>
      <c r="CV346" s="193"/>
      <c r="CW346" s="208"/>
      <c r="CX346" s="208"/>
      <c r="CY346" s="208"/>
      <c r="CZ346" s="208"/>
      <c r="DA346" s="193"/>
      <c r="DC346" s="133" t="str">
        <f>IF(MAX($DC$3:DC345)&lt;$I$2,MAX($DC$3:DC345)+1,"")</f>
        <v/>
      </c>
      <c r="DD346" s="131" t="str">
        <f t="shared" si="464"/>
        <v/>
      </c>
      <c r="DE346" s="131" t="str">
        <f t="shared" si="465"/>
        <v/>
      </c>
      <c r="DF346" s="134" t="str">
        <f t="shared" si="466"/>
        <v/>
      </c>
      <c r="DG346" s="132" t="str">
        <f t="shared" si="467"/>
        <v/>
      </c>
      <c r="DL346" s="107" t="str">
        <f>IF(DM346&lt;&gt;"",MAX($DL$3:DL345)+1,"")</f>
        <v/>
      </c>
      <c r="DM346" s="107" t="str">
        <f>IF(OR(INDEX(Photos!$B$3:$B$502,ROW(DM346)-ROW($DM$3),1)="", ISNUMBER(MATCH(INDEX(Photos!$B$3:$B$502,ROW(DM346)-ROW($DM$3),1),$BJ$4:$BJ$503,0))),"",INDEX(Photos!$B$3:$B$502,ROW(DM346)-ROW($DM$3),1) )</f>
        <v/>
      </c>
      <c r="DN346" s="107" t="str">
        <f t="shared" si="420"/>
        <v/>
      </c>
      <c r="DS346" s="112"/>
      <c r="DT346" s="112"/>
      <c r="DU346" s="111"/>
      <c r="DV346" s="111"/>
      <c r="DW346" s="145"/>
      <c r="DX346" s="111"/>
      <c r="DY346" s="111"/>
      <c r="DZ346" s="111"/>
      <c r="EA346" s="111"/>
      <c r="EB346" s="111"/>
    </row>
    <row r="347" spans="2:132" x14ac:dyDescent="0.25">
      <c r="B347" s="117" t="str">
        <f>IF(P347&lt;&gt;"",MAX(B$3:$B346)+1,"")</f>
        <v/>
      </c>
      <c r="C347" s="141" t="str">
        <f>IF(D347&lt;&gt;"",MAX(C$3:$C346)+1,"")</f>
        <v/>
      </c>
      <c r="D347" s="115" t="str">
        <f>IF(LEN(Q347)&gt;1,IF(ISNUMBER(MATCH(Q347&amp;" ─ "&amp;P347, $D$2:D346,0)),"",P347&amp;" ─ "&amp;Q347),"")</f>
        <v/>
      </c>
      <c r="E347" s="117" t="str">
        <f>IF(F347&lt;&gt;"",MAX($E$3:E346)+1,"")</f>
        <v/>
      </c>
      <c r="F347" s="116" t="str">
        <f>IF(LEN(T347)&gt;1,IF(ISNUMBER(MATCH(T347&amp;" ─ "&amp;P347, $F$2:F346,0)),"",P347&amp;" ─ "&amp;T347),"")</f>
        <v/>
      </c>
      <c r="G347" s="93">
        <v>344</v>
      </c>
      <c r="H347" s="118" t="str">
        <f t="shared" si="419"/>
        <v/>
      </c>
      <c r="I347" s="119" t="str">
        <f>IF(ISNUMBER(SEARCH("─",H347,1)),MAX($I$3:I346)+1,"")</f>
        <v/>
      </c>
      <c r="M347" s="192" t="str">
        <f t="shared" si="423"/>
        <v/>
      </c>
      <c r="N347" s="142" t="str">
        <f t="shared" si="424"/>
        <v/>
      </c>
      <c r="O347" s="102" t="str">
        <f>IF(P347="","",MAX($O$3:O346)+1)</f>
        <v/>
      </c>
      <c r="P347" s="103" t="str">
        <f>IF(LEN(INDEX(Dashboard!B$6:B$505,ROW(P347)-ROW(P$3),1))&lt;=1,"",TRIM(INDEX(Dashboard!B$6:B$505,ROW(P347)-ROW(P$3),1)))</f>
        <v/>
      </c>
      <c r="Q347" s="104" t="str">
        <f t="shared" si="425"/>
        <v/>
      </c>
      <c r="R347" s="104" t="str">
        <f>IF(LEN(INDEX(Dashboard!D$6:D$505,ROW(R347)-ROW(R$3),1))&lt;=1,"",INDEX(Dashboard!D$6:D$505,ROW(R347)-ROW(R$3),1))</f>
        <v/>
      </c>
      <c r="S347" s="104" t="str">
        <f>IF(LEN(INDEX(Dashboard!E$6:E$505,ROW(S347)-ROW(S$3),1))&lt;=1,"",INDEX(Dashboard!E$6:E$505,ROW(S347)-ROW(S$3),1))</f>
        <v/>
      </c>
      <c r="T347" s="104" t="str">
        <f t="shared" si="426"/>
        <v/>
      </c>
      <c r="U347" s="104" t="str">
        <f t="shared" si="427"/>
        <v/>
      </c>
      <c r="V347" s="104" t="str">
        <f t="shared" si="428"/>
        <v/>
      </c>
      <c r="W347" s="106" t="str">
        <f t="shared" si="421"/>
        <v/>
      </c>
      <c r="X347" s="106" t="str">
        <f t="shared" si="429"/>
        <v/>
      </c>
      <c r="Y347" s="106" t="str">
        <f t="shared" si="430"/>
        <v/>
      </c>
      <c r="Z347" s="106" t="str">
        <f t="shared" si="431"/>
        <v/>
      </c>
      <c r="AA347" s="106" t="str">
        <f t="shared" si="432"/>
        <v/>
      </c>
      <c r="AB347" s="106" t="str">
        <f t="shared" si="433"/>
        <v/>
      </c>
      <c r="AC347" s="106" t="str">
        <f t="shared" si="434"/>
        <v/>
      </c>
      <c r="AD347" s="106" t="str">
        <f t="shared" si="435"/>
        <v/>
      </c>
      <c r="AE347" s="106" t="str">
        <f t="shared" si="436"/>
        <v/>
      </c>
      <c r="AF347" s="106" t="str">
        <f t="shared" si="437"/>
        <v/>
      </c>
      <c r="AG347" s="106" t="str">
        <f t="shared" si="438"/>
        <v/>
      </c>
      <c r="AH347" s="106" t="str">
        <f t="shared" si="439"/>
        <v/>
      </c>
      <c r="AI347" s="106" t="str">
        <f t="shared" si="440"/>
        <v/>
      </c>
      <c r="AJ347" s="106" t="str">
        <f t="shared" si="441"/>
        <v/>
      </c>
      <c r="AK347" s="106" t="str">
        <f t="shared" si="442"/>
        <v/>
      </c>
      <c r="AL347" s="106" t="str">
        <f t="shared" si="443"/>
        <v/>
      </c>
      <c r="AM347" s="106" t="str">
        <f t="shared" si="444"/>
        <v/>
      </c>
      <c r="AN347" s="106" t="str">
        <f t="shared" si="445"/>
        <v/>
      </c>
      <c r="AO347" s="106" t="str">
        <f t="shared" si="446"/>
        <v/>
      </c>
      <c r="AP347" s="106" t="str">
        <f t="shared" si="447"/>
        <v/>
      </c>
      <c r="AQ347" s="106" t="str">
        <f t="shared" si="448"/>
        <v/>
      </c>
      <c r="AR347" s="106" t="str">
        <f t="shared" si="449"/>
        <v/>
      </c>
      <c r="AS347" s="106" t="str">
        <f t="shared" si="450"/>
        <v/>
      </c>
      <c r="AT347" s="106" t="str">
        <f t="shared" si="451"/>
        <v/>
      </c>
      <c r="AU347" s="106" t="str">
        <f t="shared" si="452"/>
        <v/>
      </c>
      <c r="AV347" s="106" t="str">
        <f t="shared" si="453"/>
        <v/>
      </c>
      <c r="AW347" s="106" t="str">
        <f t="shared" si="454"/>
        <v/>
      </c>
      <c r="AX347" s="106" t="str">
        <f t="shared" si="455"/>
        <v/>
      </c>
      <c r="AY347" s="106" t="str">
        <f t="shared" si="456"/>
        <v/>
      </c>
      <c r="AZ347" s="106" t="str">
        <f t="shared" si="457"/>
        <v/>
      </c>
      <c r="BA347" s="106" t="str">
        <f t="shared" si="458"/>
        <v/>
      </c>
      <c r="BB347" s="106" t="str">
        <f t="shared" si="459"/>
        <v/>
      </c>
      <c r="BC347" s="106" t="str">
        <f t="shared" si="460"/>
        <v/>
      </c>
      <c r="BD347" s="180" t="str">
        <f>IF(OR(P347="",BA347=""),"",IF(BB347="",MAX($BA$4:$BA$503)-BA347+1-COUNTIF($BA$4:BA347,BA347)/1000,INDEX($BD$4:$BD$503,BC347,1)-COUNTIF($BA$4:BA347,BA347)/1000000))</f>
        <v/>
      </c>
      <c r="BE347" s="181" t="str">
        <f t="shared" si="461"/>
        <v/>
      </c>
      <c r="BF347" s="181" t="str">
        <f>IFERROR(IF(BB347="",BD347-BE347*100,INDEX($BF$4:$BF$503,BC347,1)-COUNTIF($BA$4:BA347,BA347)/1000000),"")</f>
        <v/>
      </c>
      <c r="BG347" s="179" t="str">
        <f t="shared" si="462"/>
        <v/>
      </c>
      <c r="BI347" s="120" t="str">
        <f t="shared" si="468"/>
        <v/>
      </c>
      <c r="BJ347" s="121" t="str">
        <f t="shared" si="469"/>
        <v/>
      </c>
      <c r="BK347" s="122" t="str">
        <f t="shared" si="470"/>
        <v/>
      </c>
      <c r="BL347" s="122" t="str">
        <f t="shared" si="471"/>
        <v/>
      </c>
      <c r="BM347" s="122" t="str">
        <f t="shared" si="472"/>
        <v/>
      </c>
      <c r="BN347" s="122" t="str">
        <f t="shared" si="473"/>
        <v/>
      </c>
      <c r="BO347" s="122" t="str">
        <f t="shared" si="474"/>
        <v/>
      </c>
      <c r="BP347" s="123" t="str">
        <f t="shared" si="475"/>
        <v/>
      </c>
      <c r="BQ347" s="122" t="str">
        <f t="shared" si="476"/>
        <v/>
      </c>
      <c r="BR347" s="123" t="str">
        <f t="shared" si="477"/>
        <v/>
      </c>
      <c r="BS347" s="123" t="str">
        <f t="shared" si="478"/>
        <v/>
      </c>
      <c r="BU347" s="198" t="str">
        <f t="shared" si="463"/>
        <v>xxx</v>
      </c>
      <c r="BV347" s="193"/>
      <c r="BW347" s="193"/>
      <c r="BX347" s="193"/>
      <c r="BY347" s="193"/>
      <c r="BZ347" s="193"/>
      <c r="CA347" s="193"/>
      <c r="CB347" s="193"/>
      <c r="CC347" s="194"/>
      <c r="CD347" s="194"/>
      <c r="CE347" s="193"/>
      <c r="CF347" s="201">
        <f>IFERROR(IF(ISNUMBER(BV347), IF(ISNUMBER(MATCH(BV347,$BV$4:BV346,0)),INDEX($CF$4:CF346, MATCH(BV347,$BV$4:BV346,0),1),IF(AND(BR347="",INDEX($BR$4:$BR$503,BV347,1)=""),
IF(INDEX($BL$4:$BL$503,BV347,1)="",0,IFERROR(IF(INDEX($BR$4:$BR$503,BW347,1)="es",COUNTIF($BV$4:$BV$503,BW347),0),0)+IF(ISNUMBER(BV347),SUMIFS($CH$4:$CH$503,$BV$4:$BV$503,"&lt;&gt;"&amp;BV347,$BW$4:$BW$503,BV347),0)),0)),0),0)</f>
        <v>0</v>
      </c>
      <c r="CG347" s="193"/>
      <c r="CH347" s="193"/>
      <c r="CI347" s="193"/>
      <c r="CJ347" s="193"/>
      <c r="CK347" s="201">
        <f t="shared" si="422"/>
        <v>1</v>
      </c>
      <c r="CL347" s="193"/>
      <c r="CM347" s="193"/>
      <c r="CN347" s="193"/>
      <c r="CO347" s="193"/>
      <c r="CP347" s="193"/>
      <c r="CQ347" s="193"/>
      <c r="CR347" s="193"/>
      <c r="CT347" s="193"/>
      <c r="CU347" s="193"/>
      <c r="CV347" s="193"/>
      <c r="CW347" s="208"/>
      <c r="CX347" s="208"/>
      <c r="CY347" s="208"/>
      <c r="CZ347" s="208"/>
      <c r="DA347" s="193"/>
      <c r="DC347" s="133" t="str">
        <f>IF(MAX($DC$3:DC346)&lt;$I$2,MAX($DC$3:DC346)+1,"")</f>
        <v/>
      </c>
      <c r="DD347" s="131" t="str">
        <f t="shared" si="464"/>
        <v/>
      </c>
      <c r="DE347" s="131" t="str">
        <f t="shared" si="465"/>
        <v/>
      </c>
      <c r="DF347" s="134" t="str">
        <f t="shared" si="466"/>
        <v/>
      </c>
      <c r="DG347" s="132" t="str">
        <f t="shared" si="467"/>
        <v/>
      </c>
      <c r="DL347" s="107" t="str">
        <f>IF(DM347&lt;&gt;"",MAX($DL$3:DL346)+1,"")</f>
        <v/>
      </c>
      <c r="DM347" s="107" t="str">
        <f>IF(OR(INDEX(Photos!$B$3:$B$502,ROW(DM347)-ROW($DM$3),1)="", ISNUMBER(MATCH(INDEX(Photos!$B$3:$B$502,ROW(DM347)-ROW($DM$3),1),$BJ$4:$BJ$503,0))),"",INDEX(Photos!$B$3:$B$502,ROW(DM347)-ROW($DM$3),1) )</f>
        <v/>
      </c>
      <c r="DN347" s="107" t="str">
        <f t="shared" si="420"/>
        <v/>
      </c>
      <c r="DS347" s="112"/>
      <c r="DT347" s="112"/>
      <c r="DU347" s="111"/>
      <c r="DV347" s="111"/>
      <c r="DW347" s="145"/>
      <c r="DX347" s="111"/>
      <c r="DY347" s="111"/>
      <c r="DZ347" s="111"/>
      <c r="EA347" s="111"/>
      <c r="EB347" s="111"/>
    </row>
    <row r="348" spans="2:132" x14ac:dyDescent="0.25">
      <c r="B348" s="117" t="str">
        <f>IF(P348&lt;&gt;"",MAX(B$3:$B347)+1,"")</f>
        <v/>
      </c>
      <c r="C348" s="141" t="str">
        <f>IF(D348&lt;&gt;"",MAX(C$3:$C347)+1,"")</f>
        <v/>
      </c>
      <c r="D348" s="115" t="str">
        <f>IF(LEN(Q348)&gt;1,IF(ISNUMBER(MATCH(Q348&amp;" ─ "&amp;P348, $D$2:D347,0)),"",P348&amp;" ─ "&amp;Q348),"")</f>
        <v/>
      </c>
      <c r="E348" s="117" t="str">
        <f>IF(F348&lt;&gt;"",MAX($E$3:E347)+1,"")</f>
        <v/>
      </c>
      <c r="F348" s="116" t="str">
        <f>IF(LEN(T348)&gt;1,IF(ISNUMBER(MATCH(T348&amp;" ─ "&amp;P348, $F$2:F347,0)),"",P348&amp;" ─ "&amp;T348),"")</f>
        <v/>
      </c>
      <c r="G348" s="93">
        <v>345</v>
      </c>
      <c r="H348" s="118" t="str">
        <f t="shared" si="419"/>
        <v/>
      </c>
      <c r="I348" s="119" t="str">
        <f>IF(ISNUMBER(SEARCH("─",H348,1)),MAX($I$3:I347)+1,"")</f>
        <v/>
      </c>
      <c r="M348" s="192" t="str">
        <f t="shared" si="423"/>
        <v/>
      </c>
      <c r="N348" s="142" t="str">
        <f t="shared" si="424"/>
        <v/>
      </c>
      <c r="O348" s="102" t="str">
        <f>IF(P348="","",MAX($O$3:O347)+1)</f>
        <v/>
      </c>
      <c r="P348" s="103" t="str">
        <f>IF(LEN(INDEX(Dashboard!B$6:B$505,ROW(P348)-ROW(P$3),1))&lt;=1,"",TRIM(INDEX(Dashboard!B$6:B$505,ROW(P348)-ROW(P$3),1)))</f>
        <v/>
      </c>
      <c r="Q348" s="104" t="str">
        <f t="shared" si="425"/>
        <v/>
      </c>
      <c r="R348" s="104" t="str">
        <f>IF(LEN(INDEX(Dashboard!D$6:D$505,ROW(R348)-ROW(R$3),1))&lt;=1,"",INDEX(Dashboard!D$6:D$505,ROW(R348)-ROW(R$3),1))</f>
        <v/>
      </c>
      <c r="S348" s="104" t="str">
        <f>IF(LEN(INDEX(Dashboard!E$6:E$505,ROW(S348)-ROW(S$3),1))&lt;=1,"",INDEX(Dashboard!E$6:E$505,ROW(S348)-ROW(S$3),1))</f>
        <v/>
      </c>
      <c r="T348" s="104" t="str">
        <f t="shared" si="426"/>
        <v/>
      </c>
      <c r="U348" s="104" t="str">
        <f t="shared" si="427"/>
        <v/>
      </c>
      <c r="V348" s="104" t="str">
        <f t="shared" si="428"/>
        <v/>
      </c>
      <c r="W348" s="106" t="str">
        <f t="shared" si="421"/>
        <v/>
      </c>
      <c r="X348" s="106" t="str">
        <f t="shared" si="429"/>
        <v/>
      </c>
      <c r="Y348" s="106" t="str">
        <f t="shared" si="430"/>
        <v/>
      </c>
      <c r="Z348" s="106" t="str">
        <f t="shared" si="431"/>
        <v/>
      </c>
      <c r="AA348" s="106" t="str">
        <f t="shared" si="432"/>
        <v/>
      </c>
      <c r="AB348" s="106" t="str">
        <f t="shared" si="433"/>
        <v/>
      </c>
      <c r="AC348" s="106" t="str">
        <f t="shared" si="434"/>
        <v/>
      </c>
      <c r="AD348" s="106" t="str">
        <f t="shared" si="435"/>
        <v/>
      </c>
      <c r="AE348" s="106" t="str">
        <f t="shared" si="436"/>
        <v/>
      </c>
      <c r="AF348" s="106" t="str">
        <f t="shared" si="437"/>
        <v/>
      </c>
      <c r="AG348" s="106" t="str">
        <f t="shared" si="438"/>
        <v/>
      </c>
      <c r="AH348" s="106" t="str">
        <f t="shared" si="439"/>
        <v/>
      </c>
      <c r="AI348" s="106" t="str">
        <f t="shared" si="440"/>
        <v/>
      </c>
      <c r="AJ348" s="106" t="str">
        <f t="shared" si="441"/>
        <v/>
      </c>
      <c r="AK348" s="106" t="str">
        <f t="shared" si="442"/>
        <v/>
      </c>
      <c r="AL348" s="106" t="str">
        <f t="shared" si="443"/>
        <v/>
      </c>
      <c r="AM348" s="106" t="str">
        <f t="shared" si="444"/>
        <v/>
      </c>
      <c r="AN348" s="106" t="str">
        <f t="shared" si="445"/>
        <v/>
      </c>
      <c r="AO348" s="106" t="str">
        <f t="shared" si="446"/>
        <v/>
      </c>
      <c r="AP348" s="106" t="str">
        <f t="shared" si="447"/>
        <v/>
      </c>
      <c r="AQ348" s="106" t="str">
        <f t="shared" si="448"/>
        <v/>
      </c>
      <c r="AR348" s="106" t="str">
        <f t="shared" si="449"/>
        <v/>
      </c>
      <c r="AS348" s="106" t="str">
        <f t="shared" si="450"/>
        <v/>
      </c>
      <c r="AT348" s="106" t="str">
        <f t="shared" si="451"/>
        <v/>
      </c>
      <c r="AU348" s="106" t="str">
        <f t="shared" si="452"/>
        <v/>
      </c>
      <c r="AV348" s="106" t="str">
        <f t="shared" si="453"/>
        <v/>
      </c>
      <c r="AW348" s="106" t="str">
        <f t="shared" si="454"/>
        <v/>
      </c>
      <c r="AX348" s="106" t="str">
        <f t="shared" si="455"/>
        <v/>
      </c>
      <c r="AY348" s="106" t="str">
        <f t="shared" si="456"/>
        <v/>
      </c>
      <c r="AZ348" s="106" t="str">
        <f t="shared" si="457"/>
        <v/>
      </c>
      <c r="BA348" s="106" t="str">
        <f t="shared" si="458"/>
        <v/>
      </c>
      <c r="BB348" s="106" t="str">
        <f t="shared" si="459"/>
        <v/>
      </c>
      <c r="BC348" s="106" t="str">
        <f t="shared" si="460"/>
        <v/>
      </c>
      <c r="BD348" s="180" t="str">
        <f>IF(OR(P348="",BA348=""),"",IF(BB348="",MAX($BA$4:$BA$503)-BA348+1-COUNTIF($BA$4:BA348,BA348)/1000,INDEX($BD$4:$BD$503,BC348,1)-COUNTIF($BA$4:BA348,BA348)/1000000))</f>
        <v/>
      </c>
      <c r="BE348" s="181" t="str">
        <f t="shared" si="461"/>
        <v/>
      </c>
      <c r="BF348" s="181" t="str">
        <f>IFERROR(IF(BB348="",BD348-BE348*100,INDEX($BF$4:$BF$503,BC348,1)-COUNTIF($BA$4:BA348,BA348)/1000000),"")</f>
        <v/>
      </c>
      <c r="BG348" s="179" t="str">
        <f t="shared" si="462"/>
        <v/>
      </c>
      <c r="BI348" s="120" t="str">
        <f t="shared" si="468"/>
        <v/>
      </c>
      <c r="BJ348" s="121" t="str">
        <f t="shared" si="469"/>
        <v/>
      </c>
      <c r="BK348" s="122" t="str">
        <f t="shared" si="470"/>
        <v/>
      </c>
      <c r="BL348" s="122" t="str">
        <f t="shared" si="471"/>
        <v/>
      </c>
      <c r="BM348" s="122" t="str">
        <f t="shared" si="472"/>
        <v/>
      </c>
      <c r="BN348" s="122" t="str">
        <f t="shared" si="473"/>
        <v/>
      </c>
      <c r="BO348" s="122" t="str">
        <f t="shared" si="474"/>
        <v/>
      </c>
      <c r="BP348" s="123" t="str">
        <f t="shared" si="475"/>
        <v/>
      </c>
      <c r="BQ348" s="122" t="str">
        <f t="shared" si="476"/>
        <v/>
      </c>
      <c r="BR348" s="123" t="str">
        <f t="shared" si="477"/>
        <v/>
      </c>
      <c r="BS348" s="123" t="str">
        <f t="shared" si="478"/>
        <v/>
      </c>
      <c r="BU348" s="198" t="str">
        <f t="shared" si="463"/>
        <v>xxx</v>
      </c>
      <c r="BV348" s="193"/>
      <c r="BW348" s="193"/>
      <c r="BX348" s="193"/>
      <c r="BY348" s="193"/>
      <c r="BZ348" s="193"/>
      <c r="CA348" s="193"/>
      <c r="CB348" s="193"/>
      <c r="CC348" s="194"/>
      <c r="CD348" s="194"/>
      <c r="CE348" s="193"/>
      <c r="CF348" s="201">
        <f>IFERROR(IF(ISNUMBER(BV348), IF(ISNUMBER(MATCH(BV348,$BV$4:BV347,0)),INDEX($CF$4:CF347, MATCH(BV348,$BV$4:BV347,0),1),IF(AND(BR348="",INDEX($BR$4:$BR$503,BV348,1)=""),
IF(INDEX($BL$4:$BL$503,BV348,1)="",0,IFERROR(IF(INDEX($BR$4:$BR$503,BW348,1)="es",COUNTIF($BV$4:$BV$503,BW348),0),0)+IF(ISNUMBER(BV348),SUMIFS($CH$4:$CH$503,$BV$4:$BV$503,"&lt;&gt;"&amp;BV348,$BW$4:$BW$503,BV348),0)),0)),0),0)</f>
        <v>0</v>
      </c>
      <c r="CG348" s="193"/>
      <c r="CH348" s="193"/>
      <c r="CI348" s="193"/>
      <c r="CJ348" s="193"/>
      <c r="CK348" s="201">
        <f t="shared" si="422"/>
        <v>1</v>
      </c>
      <c r="CL348" s="193"/>
      <c r="CM348" s="193"/>
      <c r="CN348" s="193"/>
      <c r="CO348" s="193"/>
      <c r="CP348" s="193"/>
      <c r="CQ348" s="193"/>
      <c r="CR348" s="193"/>
      <c r="CT348" s="193"/>
      <c r="CU348" s="193"/>
      <c r="CV348" s="193"/>
      <c r="CW348" s="208"/>
      <c r="CX348" s="208"/>
      <c r="CY348" s="208"/>
      <c r="CZ348" s="208"/>
      <c r="DA348" s="193"/>
      <c r="DC348" s="133" t="str">
        <f>IF(MAX($DC$3:DC347)&lt;$I$2,MAX($DC$3:DC347)+1,"")</f>
        <v/>
      </c>
      <c r="DD348" s="131" t="str">
        <f t="shared" si="464"/>
        <v/>
      </c>
      <c r="DE348" s="131" t="str">
        <f t="shared" si="465"/>
        <v/>
      </c>
      <c r="DF348" s="134" t="str">
        <f t="shared" si="466"/>
        <v/>
      </c>
      <c r="DG348" s="132" t="str">
        <f t="shared" si="467"/>
        <v/>
      </c>
      <c r="DL348" s="107" t="str">
        <f>IF(DM348&lt;&gt;"",MAX($DL$3:DL347)+1,"")</f>
        <v/>
      </c>
      <c r="DM348" s="107" t="str">
        <f>IF(OR(INDEX(Photos!$B$3:$B$502,ROW(DM348)-ROW($DM$3),1)="", ISNUMBER(MATCH(INDEX(Photos!$B$3:$B$502,ROW(DM348)-ROW($DM$3),1),$BJ$4:$BJ$503,0))),"",INDEX(Photos!$B$3:$B$502,ROW(DM348)-ROW($DM$3),1) )</f>
        <v/>
      </c>
      <c r="DN348" s="107" t="str">
        <f t="shared" si="420"/>
        <v/>
      </c>
      <c r="DS348" s="112"/>
      <c r="DT348" s="112"/>
      <c r="DU348" s="111"/>
      <c r="DV348" s="111"/>
      <c r="DW348" s="145"/>
      <c r="DX348" s="111"/>
      <c r="DY348" s="111"/>
      <c r="DZ348" s="111"/>
      <c r="EA348" s="111"/>
      <c r="EB348" s="111"/>
    </row>
    <row r="349" spans="2:132" x14ac:dyDescent="0.25">
      <c r="B349" s="117" t="str">
        <f>IF(P349&lt;&gt;"",MAX(B$3:$B348)+1,"")</f>
        <v/>
      </c>
      <c r="C349" s="141" t="str">
        <f>IF(D349&lt;&gt;"",MAX(C$3:$C348)+1,"")</f>
        <v/>
      </c>
      <c r="D349" s="115" t="str">
        <f>IF(LEN(Q349)&gt;1,IF(ISNUMBER(MATCH(Q349&amp;" ─ "&amp;P349, $D$2:D348,0)),"",P349&amp;" ─ "&amp;Q349),"")</f>
        <v/>
      </c>
      <c r="E349" s="117" t="str">
        <f>IF(F349&lt;&gt;"",MAX($E$3:E348)+1,"")</f>
        <v/>
      </c>
      <c r="F349" s="116" t="str">
        <f>IF(LEN(T349)&gt;1,IF(ISNUMBER(MATCH(T349&amp;" ─ "&amp;P349, $F$2:F348,0)),"",P349&amp;" ─ "&amp;T349),"")</f>
        <v/>
      </c>
      <c r="G349" s="93">
        <v>346</v>
      </c>
      <c r="H349" s="118" t="str">
        <f t="shared" si="419"/>
        <v/>
      </c>
      <c r="I349" s="119" t="str">
        <f>IF(ISNUMBER(SEARCH("─",H349,1)),MAX($I$3:I348)+1,"")</f>
        <v/>
      </c>
      <c r="M349" s="192" t="str">
        <f t="shared" si="423"/>
        <v/>
      </c>
      <c r="N349" s="142" t="str">
        <f t="shared" si="424"/>
        <v/>
      </c>
      <c r="O349" s="102" t="str">
        <f>IF(P349="","",MAX($O$3:O348)+1)</f>
        <v/>
      </c>
      <c r="P349" s="103" t="str">
        <f>IF(LEN(INDEX(Dashboard!B$6:B$505,ROW(P349)-ROW(P$3),1))&lt;=1,"",TRIM(INDEX(Dashboard!B$6:B$505,ROW(P349)-ROW(P$3),1)))</f>
        <v/>
      </c>
      <c r="Q349" s="104" t="str">
        <f t="shared" si="425"/>
        <v/>
      </c>
      <c r="R349" s="104" t="str">
        <f>IF(LEN(INDEX(Dashboard!D$6:D$505,ROW(R349)-ROW(R$3),1))&lt;=1,"",INDEX(Dashboard!D$6:D$505,ROW(R349)-ROW(R$3),1))</f>
        <v/>
      </c>
      <c r="S349" s="104" t="str">
        <f>IF(LEN(INDEX(Dashboard!E$6:E$505,ROW(S349)-ROW(S$3),1))&lt;=1,"",INDEX(Dashboard!E$6:E$505,ROW(S349)-ROW(S$3),1))</f>
        <v/>
      </c>
      <c r="T349" s="104" t="str">
        <f t="shared" si="426"/>
        <v/>
      </c>
      <c r="U349" s="104" t="str">
        <f t="shared" si="427"/>
        <v/>
      </c>
      <c r="V349" s="104" t="str">
        <f t="shared" si="428"/>
        <v/>
      </c>
      <c r="W349" s="106" t="str">
        <f t="shared" si="421"/>
        <v/>
      </c>
      <c r="X349" s="106" t="str">
        <f t="shared" si="429"/>
        <v/>
      </c>
      <c r="Y349" s="106" t="str">
        <f t="shared" si="430"/>
        <v/>
      </c>
      <c r="Z349" s="106" t="str">
        <f t="shared" si="431"/>
        <v/>
      </c>
      <c r="AA349" s="106" t="str">
        <f t="shared" si="432"/>
        <v/>
      </c>
      <c r="AB349" s="106" t="str">
        <f t="shared" si="433"/>
        <v/>
      </c>
      <c r="AC349" s="106" t="str">
        <f t="shared" si="434"/>
        <v/>
      </c>
      <c r="AD349" s="106" t="str">
        <f t="shared" si="435"/>
        <v/>
      </c>
      <c r="AE349" s="106" t="str">
        <f t="shared" si="436"/>
        <v/>
      </c>
      <c r="AF349" s="106" t="str">
        <f t="shared" si="437"/>
        <v/>
      </c>
      <c r="AG349" s="106" t="str">
        <f t="shared" si="438"/>
        <v/>
      </c>
      <c r="AH349" s="106" t="str">
        <f t="shared" si="439"/>
        <v/>
      </c>
      <c r="AI349" s="106" t="str">
        <f t="shared" si="440"/>
        <v/>
      </c>
      <c r="AJ349" s="106" t="str">
        <f t="shared" si="441"/>
        <v/>
      </c>
      <c r="AK349" s="106" t="str">
        <f t="shared" si="442"/>
        <v/>
      </c>
      <c r="AL349" s="106" t="str">
        <f t="shared" si="443"/>
        <v/>
      </c>
      <c r="AM349" s="106" t="str">
        <f t="shared" si="444"/>
        <v/>
      </c>
      <c r="AN349" s="106" t="str">
        <f t="shared" si="445"/>
        <v/>
      </c>
      <c r="AO349" s="106" t="str">
        <f t="shared" si="446"/>
        <v/>
      </c>
      <c r="AP349" s="106" t="str">
        <f t="shared" si="447"/>
        <v/>
      </c>
      <c r="AQ349" s="106" t="str">
        <f t="shared" si="448"/>
        <v/>
      </c>
      <c r="AR349" s="106" t="str">
        <f t="shared" si="449"/>
        <v/>
      </c>
      <c r="AS349" s="106" t="str">
        <f t="shared" si="450"/>
        <v/>
      </c>
      <c r="AT349" s="106" t="str">
        <f t="shared" si="451"/>
        <v/>
      </c>
      <c r="AU349" s="106" t="str">
        <f t="shared" si="452"/>
        <v/>
      </c>
      <c r="AV349" s="106" t="str">
        <f t="shared" si="453"/>
        <v/>
      </c>
      <c r="AW349" s="106" t="str">
        <f t="shared" si="454"/>
        <v/>
      </c>
      <c r="AX349" s="106" t="str">
        <f t="shared" si="455"/>
        <v/>
      </c>
      <c r="AY349" s="106" t="str">
        <f t="shared" si="456"/>
        <v/>
      </c>
      <c r="AZ349" s="106" t="str">
        <f t="shared" si="457"/>
        <v/>
      </c>
      <c r="BA349" s="106" t="str">
        <f t="shared" si="458"/>
        <v/>
      </c>
      <c r="BB349" s="106" t="str">
        <f t="shared" si="459"/>
        <v/>
      </c>
      <c r="BC349" s="106" t="str">
        <f t="shared" si="460"/>
        <v/>
      </c>
      <c r="BD349" s="180" t="str">
        <f>IF(OR(P349="",BA349=""),"",IF(BB349="",MAX($BA$4:$BA$503)-BA349+1-COUNTIF($BA$4:BA349,BA349)/1000,INDEX($BD$4:$BD$503,BC349,1)-COUNTIF($BA$4:BA349,BA349)/1000000))</f>
        <v/>
      </c>
      <c r="BE349" s="181" t="str">
        <f t="shared" si="461"/>
        <v/>
      </c>
      <c r="BF349" s="181" t="str">
        <f>IFERROR(IF(BB349="",BD349-BE349*100,INDEX($BF$4:$BF$503,BC349,1)-COUNTIF($BA$4:BA349,BA349)/1000000),"")</f>
        <v/>
      </c>
      <c r="BG349" s="179" t="str">
        <f t="shared" si="462"/>
        <v/>
      </c>
      <c r="BI349" s="120" t="str">
        <f t="shared" si="468"/>
        <v/>
      </c>
      <c r="BJ349" s="121" t="str">
        <f t="shared" si="469"/>
        <v/>
      </c>
      <c r="BK349" s="122" t="str">
        <f t="shared" si="470"/>
        <v/>
      </c>
      <c r="BL349" s="122" t="str">
        <f t="shared" si="471"/>
        <v/>
      </c>
      <c r="BM349" s="122" t="str">
        <f t="shared" si="472"/>
        <v/>
      </c>
      <c r="BN349" s="122" t="str">
        <f t="shared" si="473"/>
        <v/>
      </c>
      <c r="BO349" s="122" t="str">
        <f t="shared" si="474"/>
        <v/>
      </c>
      <c r="BP349" s="123" t="str">
        <f t="shared" si="475"/>
        <v/>
      </c>
      <c r="BQ349" s="122" t="str">
        <f t="shared" si="476"/>
        <v/>
      </c>
      <c r="BR349" s="123" t="str">
        <f t="shared" si="477"/>
        <v/>
      </c>
      <c r="BS349" s="123" t="str">
        <f t="shared" si="478"/>
        <v/>
      </c>
      <c r="BU349" s="198" t="str">
        <f t="shared" si="463"/>
        <v>xxx</v>
      </c>
      <c r="BV349" s="193"/>
      <c r="BW349" s="193"/>
      <c r="BX349" s="193"/>
      <c r="BY349" s="193"/>
      <c r="BZ349" s="193"/>
      <c r="CA349" s="193"/>
      <c r="CB349" s="193"/>
      <c r="CC349" s="194"/>
      <c r="CD349" s="194"/>
      <c r="CE349" s="193"/>
      <c r="CF349" s="201">
        <f>IFERROR(IF(ISNUMBER(BV349), IF(ISNUMBER(MATCH(BV349,$BV$4:BV348,0)),INDEX($CF$4:CF348, MATCH(BV349,$BV$4:BV348,0),1),IF(AND(BR349="",INDEX($BR$4:$BR$503,BV349,1)=""),
IF(INDEX($BL$4:$BL$503,BV349,1)="",0,IFERROR(IF(INDEX($BR$4:$BR$503,BW349,1)="es",COUNTIF($BV$4:$BV$503,BW349),0),0)+IF(ISNUMBER(BV349),SUMIFS($CH$4:$CH$503,$BV$4:$BV$503,"&lt;&gt;"&amp;BV349,$BW$4:$BW$503,BV349),0)),0)),0),0)</f>
        <v>0</v>
      </c>
      <c r="CG349" s="193"/>
      <c r="CH349" s="193"/>
      <c r="CI349" s="193"/>
      <c r="CJ349" s="193"/>
      <c r="CK349" s="201">
        <f t="shared" si="422"/>
        <v>1</v>
      </c>
      <c r="CL349" s="193"/>
      <c r="CM349" s="193"/>
      <c r="CN349" s="193"/>
      <c r="CO349" s="193"/>
      <c r="CP349" s="193"/>
      <c r="CQ349" s="193"/>
      <c r="CR349" s="193"/>
      <c r="CT349" s="193"/>
      <c r="CU349" s="193"/>
      <c r="CV349" s="193"/>
      <c r="CW349" s="208"/>
      <c r="CX349" s="208"/>
      <c r="CY349" s="208"/>
      <c r="CZ349" s="208"/>
      <c r="DA349" s="193"/>
      <c r="DC349" s="133" t="str">
        <f>IF(MAX($DC$3:DC348)&lt;$I$2,MAX($DC$3:DC348)+1,"")</f>
        <v/>
      </c>
      <c r="DD349" s="131" t="str">
        <f t="shared" si="464"/>
        <v/>
      </c>
      <c r="DE349" s="131" t="str">
        <f t="shared" si="465"/>
        <v/>
      </c>
      <c r="DF349" s="134" t="str">
        <f t="shared" si="466"/>
        <v/>
      </c>
      <c r="DG349" s="132" t="str">
        <f t="shared" si="467"/>
        <v/>
      </c>
      <c r="DL349" s="107" t="str">
        <f>IF(DM349&lt;&gt;"",MAX($DL$3:DL348)+1,"")</f>
        <v/>
      </c>
      <c r="DM349" s="107" t="str">
        <f>IF(OR(INDEX(Photos!$B$3:$B$502,ROW(DM349)-ROW($DM$3),1)="", ISNUMBER(MATCH(INDEX(Photos!$B$3:$B$502,ROW(DM349)-ROW($DM$3),1),$BJ$4:$BJ$503,0))),"",INDEX(Photos!$B$3:$B$502,ROW(DM349)-ROW($DM$3),1) )</f>
        <v/>
      </c>
      <c r="DN349" s="107" t="str">
        <f t="shared" si="420"/>
        <v/>
      </c>
      <c r="DS349" s="112"/>
      <c r="DT349" s="112"/>
      <c r="DU349" s="111"/>
      <c r="DV349" s="111"/>
      <c r="DW349" s="145"/>
      <c r="DX349" s="111"/>
      <c r="DY349" s="111"/>
      <c r="DZ349" s="111"/>
      <c r="EA349" s="111"/>
      <c r="EB349" s="111"/>
    </row>
    <row r="350" spans="2:132" x14ac:dyDescent="0.25">
      <c r="B350" s="117" t="str">
        <f>IF(P350&lt;&gt;"",MAX(B$3:$B349)+1,"")</f>
        <v/>
      </c>
      <c r="C350" s="141" t="str">
        <f>IF(D350&lt;&gt;"",MAX(C$3:$C349)+1,"")</f>
        <v/>
      </c>
      <c r="D350" s="115" t="str">
        <f>IF(LEN(Q350)&gt;1,IF(ISNUMBER(MATCH(Q350&amp;" ─ "&amp;P350, $D$2:D349,0)),"",P350&amp;" ─ "&amp;Q350),"")</f>
        <v/>
      </c>
      <c r="E350" s="117" t="str">
        <f>IF(F350&lt;&gt;"",MAX($E$3:E349)+1,"")</f>
        <v/>
      </c>
      <c r="F350" s="116" t="str">
        <f>IF(LEN(T350)&gt;1,IF(ISNUMBER(MATCH(T350&amp;" ─ "&amp;P350, $F$2:F349,0)),"",P350&amp;" ─ "&amp;T350),"")</f>
        <v/>
      </c>
      <c r="G350" s="93">
        <v>347</v>
      </c>
      <c r="H350" s="118" t="str">
        <f t="shared" ref="H350:H413" si="479">IF(G350&gt;$H$2,"",IF(G350&lt;=$C$3,INDEX(allNames,MATCH(G350,$B$4:$B$503,0),1),IF(G350&lt;=$E$3,INDEX($D$4:$D$503,MATCH(G350,$C$4:$C$503,0),1),INDEX($F$4:$F$503,MATCH(G350,$E$4:$E$503,0),1))))</f>
        <v/>
      </c>
      <c r="I350" s="119" t="str">
        <f>IF(ISNUMBER(SEARCH("─",H350,1)),MAX($I$3:I349)+1,"")</f>
        <v/>
      </c>
      <c r="M350" s="192" t="str">
        <f t="shared" si="423"/>
        <v/>
      </c>
      <c r="N350" s="142" t="str">
        <f t="shared" si="424"/>
        <v/>
      </c>
      <c r="O350" s="102" t="str">
        <f>IF(P350="","",MAX($O$3:O349)+1)</f>
        <v/>
      </c>
      <c r="P350" s="103" t="str">
        <f>IF(LEN(INDEX(Dashboard!B$6:B$505,ROW(P350)-ROW(P$3),1))&lt;=1,"",TRIM(INDEX(Dashboard!B$6:B$505,ROW(P350)-ROW(P$3),1)))</f>
        <v/>
      </c>
      <c r="Q350" s="104" t="str">
        <f t="shared" si="425"/>
        <v/>
      </c>
      <c r="R350" s="104" t="str">
        <f>IF(LEN(INDEX(Dashboard!D$6:D$505,ROW(R350)-ROW(R$3),1))&lt;=1,"",INDEX(Dashboard!D$6:D$505,ROW(R350)-ROW(R$3),1))</f>
        <v/>
      </c>
      <c r="S350" s="104" t="str">
        <f>IF(LEN(INDEX(Dashboard!E$6:E$505,ROW(S350)-ROW(S$3),1))&lt;=1,"",INDEX(Dashboard!E$6:E$505,ROW(S350)-ROW(S$3),1))</f>
        <v/>
      </c>
      <c r="T350" s="104" t="str">
        <f t="shared" si="426"/>
        <v/>
      </c>
      <c r="U350" s="104" t="str">
        <f t="shared" si="427"/>
        <v/>
      </c>
      <c r="V350" s="104" t="str">
        <f t="shared" si="428"/>
        <v/>
      </c>
      <c r="W350" s="106" t="str">
        <f t="shared" si="421"/>
        <v/>
      </c>
      <c r="X350" s="106" t="str">
        <f t="shared" si="429"/>
        <v/>
      </c>
      <c r="Y350" s="106" t="str">
        <f t="shared" si="430"/>
        <v/>
      </c>
      <c r="Z350" s="106" t="str">
        <f t="shared" si="431"/>
        <v/>
      </c>
      <c r="AA350" s="106" t="str">
        <f t="shared" si="432"/>
        <v/>
      </c>
      <c r="AB350" s="106" t="str">
        <f t="shared" si="433"/>
        <v/>
      </c>
      <c r="AC350" s="106" t="str">
        <f t="shared" si="434"/>
        <v/>
      </c>
      <c r="AD350" s="106" t="str">
        <f t="shared" si="435"/>
        <v/>
      </c>
      <c r="AE350" s="106" t="str">
        <f t="shared" si="436"/>
        <v/>
      </c>
      <c r="AF350" s="106" t="str">
        <f t="shared" si="437"/>
        <v/>
      </c>
      <c r="AG350" s="106" t="str">
        <f t="shared" si="438"/>
        <v/>
      </c>
      <c r="AH350" s="106" t="str">
        <f t="shared" si="439"/>
        <v/>
      </c>
      <c r="AI350" s="106" t="str">
        <f t="shared" si="440"/>
        <v/>
      </c>
      <c r="AJ350" s="106" t="str">
        <f t="shared" si="441"/>
        <v/>
      </c>
      <c r="AK350" s="106" t="str">
        <f t="shared" si="442"/>
        <v/>
      </c>
      <c r="AL350" s="106" t="str">
        <f t="shared" si="443"/>
        <v/>
      </c>
      <c r="AM350" s="106" t="str">
        <f t="shared" si="444"/>
        <v/>
      </c>
      <c r="AN350" s="106" t="str">
        <f t="shared" si="445"/>
        <v/>
      </c>
      <c r="AO350" s="106" t="str">
        <f t="shared" si="446"/>
        <v/>
      </c>
      <c r="AP350" s="106" t="str">
        <f t="shared" si="447"/>
        <v/>
      </c>
      <c r="AQ350" s="106" t="str">
        <f t="shared" si="448"/>
        <v/>
      </c>
      <c r="AR350" s="106" t="str">
        <f t="shared" si="449"/>
        <v/>
      </c>
      <c r="AS350" s="106" t="str">
        <f t="shared" si="450"/>
        <v/>
      </c>
      <c r="AT350" s="106" t="str">
        <f t="shared" si="451"/>
        <v/>
      </c>
      <c r="AU350" s="106" t="str">
        <f t="shared" si="452"/>
        <v/>
      </c>
      <c r="AV350" s="106" t="str">
        <f t="shared" si="453"/>
        <v/>
      </c>
      <c r="AW350" s="106" t="str">
        <f t="shared" si="454"/>
        <v/>
      </c>
      <c r="AX350" s="106" t="str">
        <f t="shared" si="455"/>
        <v/>
      </c>
      <c r="AY350" s="106" t="str">
        <f t="shared" si="456"/>
        <v/>
      </c>
      <c r="AZ350" s="106" t="str">
        <f t="shared" si="457"/>
        <v/>
      </c>
      <c r="BA350" s="106" t="str">
        <f t="shared" si="458"/>
        <v/>
      </c>
      <c r="BB350" s="106" t="str">
        <f t="shared" si="459"/>
        <v/>
      </c>
      <c r="BC350" s="106" t="str">
        <f t="shared" si="460"/>
        <v/>
      </c>
      <c r="BD350" s="180" t="str">
        <f>IF(OR(P350="",BA350=""),"",IF(BB350="",MAX($BA$4:$BA$503)-BA350+1-COUNTIF($BA$4:BA350,BA350)/1000,INDEX($BD$4:$BD$503,BC350,1)-COUNTIF($BA$4:BA350,BA350)/1000000))</f>
        <v/>
      </c>
      <c r="BE350" s="181" t="str">
        <f t="shared" si="461"/>
        <v/>
      </c>
      <c r="BF350" s="181" t="str">
        <f>IFERROR(IF(BB350="",BD350-BE350*100,INDEX($BF$4:$BF$503,BC350,1)-COUNTIF($BA$4:BA350,BA350)/1000000),"")</f>
        <v/>
      </c>
      <c r="BG350" s="179" t="str">
        <f t="shared" si="462"/>
        <v/>
      </c>
      <c r="BI350" s="120" t="str">
        <f t="shared" si="468"/>
        <v/>
      </c>
      <c r="BJ350" s="121" t="str">
        <f t="shared" si="469"/>
        <v/>
      </c>
      <c r="BK350" s="122" t="str">
        <f t="shared" si="470"/>
        <v/>
      </c>
      <c r="BL350" s="122" t="str">
        <f t="shared" si="471"/>
        <v/>
      </c>
      <c r="BM350" s="122" t="str">
        <f t="shared" si="472"/>
        <v/>
      </c>
      <c r="BN350" s="122" t="str">
        <f t="shared" si="473"/>
        <v/>
      </c>
      <c r="BO350" s="122" t="str">
        <f t="shared" si="474"/>
        <v/>
      </c>
      <c r="BP350" s="123" t="str">
        <f t="shared" si="475"/>
        <v/>
      </c>
      <c r="BQ350" s="122" t="str">
        <f t="shared" si="476"/>
        <v/>
      </c>
      <c r="BR350" s="123" t="str">
        <f t="shared" si="477"/>
        <v/>
      </c>
      <c r="BS350" s="123" t="str">
        <f t="shared" si="478"/>
        <v/>
      </c>
      <c r="BU350" s="198" t="str">
        <f t="shared" si="463"/>
        <v>xxx</v>
      </c>
      <c r="BV350" s="193"/>
      <c r="BW350" s="193"/>
      <c r="BX350" s="193"/>
      <c r="BY350" s="193"/>
      <c r="BZ350" s="193"/>
      <c r="CA350" s="193"/>
      <c r="CB350" s="193"/>
      <c r="CC350" s="194"/>
      <c r="CD350" s="194"/>
      <c r="CE350" s="193"/>
      <c r="CF350" s="201">
        <f>IFERROR(IF(ISNUMBER(BV350), IF(ISNUMBER(MATCH(BV350,$BV$4:BV349,0)),INDEX($CF$4:CF349, MATCH(BV350,$BV$4:BV349,0),1),IF(AND(BR350="",INDEX($BR$4:$BR$503,BV350,1)=""),
IF(INDEX($BL$4:$BL$503,BV350,1)="",0,IFERROR(IF(INDEX($BR$4:$BR$503,BW350,1)="es",COUNTIF($BV$4:$BV$503,BW350),0),0)+IF(ISNUMBER(BV350),SUMIFS($CH$4:$CH$503,$BV$4:$BV$503,"&lt;&gt;"&amp;BV350,$BW$4:$BW$503,BV350),0)),0)),0),0)</f>
        <v>0</v>
      </c>
      <c r="CG350" s="193"/>
      <c r="CH350" s="193"/>
      <c r="CI350" s="193"/>
      <c r="CJ350" s="193"/>
      <c r="CK350" s="201">
        <f t="shared" si="422"/>
        <v>1</v>
      </c>
      <c r="CL350" s="193"/>
      <c r="CM350" s="193"/>
      <c r="CN350" s="193"/>
      <c r="CO350" s="193"/>
      <c r="CP350" s="193"/>
      <c r="CQ350" s="193"/>
      <c r="CR350" s="193"/>
      <c r="CT350" s="193"/>
      <c r="CU350" s="193"/>
      <c r="CV350" s="193"/>
      <c r="CW350" s="208"/>
      <c r="CX350" s="208"/>
      <c r="CY350" s="208"/>
      <c r="CZ350" s="208"/>
      <c r="DA350" s="193"/>
      <c r="DC350" s="133" t="str">
        <f>IF(MAX($DC$3:DC349)&lt;$I$2,MAX($DC$3:DC349)+1,"")</f>
        <v/>
      </c>
      <c r="DD350" s="131" t="str">
        <f t="shared" si="464"/>
        <v/>
      </c>
      <c r="DE350" s="131" t="str">
        <f t="shared" si="465"/>
        <v/>
      </c>
      <c r="DF350" s="134" t="str">
        <f t="shared" si="466"/>
        <v/>
      </c>
      <c r="DG350" s="132" t="str">
        <f t="shared" si="467"/>
        <v/>
      </c>
      <c r="DL350" s="107" t="str">
        <f>IF(DM350&lt;&gt;"",MAX($DL$3:DL349)+1,"")</f>
        <v/>
      </c>
      <c r="DM350" s="107" t="str">
        <f>IF(OR(INDEX(Photos!$B$3:$B$502,ROW(DM350)-ROW($DM$3),1)="", ISNUMBER(MATCH(INDEX(Photos!$B$3:$B$502,ROW(DM350)-ROW($DM$3),1),$BJ$4:$BJ$503,0))),"",INDEX(Photos!$B$3:$B$502,ROW(DM350)-ROW($DM$3),1) )</f>
        <v/>
      </c>
      <c r="DN350" s="107" t="str">
        <f t="shared" si="420"/>
        <v/>
      </c>
      <c r="DS350" s="112"/>
      <c r="DT350" s="112"/>
      <c r="DU350" s="111"/>
      <c r="DV350" s="111"/>
      <c r="DW350" s="145"/>
      <c r="DX350" s="111"/>
      <c r="DY350" s="111"/>
      <c r="DZ350" s="111"/>
      <c r="EA350" s="111"/>
      <c r="EB350" s="111"/>
    </row>
    <row r="351" spans="2:132" x14ac:dyDescent="0.25">
      <c r="B351" s="117" t="str">
        <f>IF(P351&lt;&gt;"",MAX(B$3:$B350)+1,"")</f>
        <v/>
      </c>
      <c r="C351" s="141" t="str">
        <f>IF(D351&lt;&gt;"",MAX(C$3:$C350)+1,"")</f>
        <v/>
      </c>
      <c r="D351" s="115" t="str">
        <f>IF(LEN(Q351)&gt;1,IF(ISNUMBER(MATCH(Q351&amp;" ─ "&amp;P351, $D$2:D350,0)),"",P351&amp;" ─ "&amp;Q351),"")</f>
        <v/>
      </c>
      <c r="E351" s="117" t="str">
        <f>IF(F351&lt;&gt;"",MAX($E$3:E350)+1,"")</f>
        <v/>
      </c>
      <c r="F351" s="116" t="str">
        <f>IF(LEN(T351)&gt;1,IF(ISNUMBER(MATCH(T351&amp;" ─ "&amp;P351, $F$2:F350,0)),"",P351&amp;" ─ "&amp;T351),"")</f>
        <v/>
      </c>
      <c r="G351" s="93">
        <v>348</v>
      </c>
      <c r="H351" s="118" t="str">
        <f t="shared" si="479"/>
        <v/>
      </c>
      <c r="I351" s="119" t="str">
        <f>IF(ISNUMBER(SEARCH("─",H351,1)),MAX($I$3:I350)+1,"")</f>
        <v/>
      </c>
      <c r="M351" s="192" t="str">
        <f t="shared" si="423"/>
        <v/>
      </c>
      <c r="N351" s="142" t="str">
        <f t="shared" si="424"/>
        <v/>
      </c>
      <c r="O351" s="102" t="str">
        <f>IF(P351="","",MAX($O$3:O350)+1)</f>
        <v/>
      </c>
      <c r="P351" s="103" t="str">
        <f>IF(LEN(INDEX(Dashboard!B$6:B$505,ROW(P351)-ROW(P$3),1))&lt;=1,"",TRIM(INDEX(Dashboard!B$6:B$505,ROW(P351)-ROW(P$3),1)))</f>
        <v/>
      </c>
      <c r="Q351" s="104" t="str">
        <f t="shared" si="425"/>
        <v/>
      </c>
      <c r="R351" s="104" t="str">
        <f>IF(LEN(INDEX(Dashboard!D$6:D$505,ROW(R351)-ROW(R$3),1))&lt;=1,"",INDEX(Dashboard!D$6:D$505,ROW(R351)-ROW(R$3),1))</f>
        <v/>
      </c>
      <c r="S351" s="104" t="str">
        <f>IF(LEN(INDEX(Dashboard!E$6:E$505,ROW(S351)-ROW(S$3),1))&lt;=1,"",INDEX(Dashboard!E$6:E$505,ROW(S351)-ROW(S$3),1))</f>
        <v/>
      </c>
      <c r="T351" s="104" t="str">
        <f t="shared" si="426"/>
        <v/>
      </c>
      <c r="U351" s="104" t="str">
        <f t="shared" si="427"/>
        <v/>
      </c>
      <c r="V351" s="104" t="str">
        <f t="shared" si="428"/>
        <v/>
      </c>
      <c r="W351" s="106" t="str">
        <f t="shared" si="421"/>
        <v/>
      </c>
      <c r="X351" s="106" t="str">
        <f t="shared" si="429"/>
        <v/>
      </c>
      <c r="Y351" s="106" t="str">
        <f t="shared" si="430"/>
        <v/>
      </c>
      <c r="Z351" s="106" t="str">
        <f t="shared" si="431"/>
        <v/>
      </c>
      <c r="AA351" s="106" t="str">
        <f t="shared" si="432"/>
        <v/>
      </c>
      <c r="AB351" s="106" t="str">
        <f t="shared" si="433"/>
        <v/>
      </c>
      <c r="AC351" s="106" t="str">
        <f t="shared" si="434"/>
        <v/>
      </c>
      <c r="AD351" s="106" t="str">
        <f t="shared" si="435"/>
        <v/>
      </c>
      <c r="AE351" s="106" t="str">
        <f t="shared" si="436"/>
        <v/>
      </c>
      <c r="AF351" s="106" t="str">
        <f t="shared" si="437"/>
        <v/>
      </c>
      <c r="AG351" s="106" t="str">
        <f t="shared" si="438"/>
        <v/>
      </c>
      <c r="AH351" s="106" t="str">
        <f t="shared" si="439"/>
        <v/>
      </c>
      <c r="AI351" s="106" t="str">
        <f t="shared" si="440"/>
        <v/>
      </c>
      <c r="AJ351" s="106" t="str">
        <f t="shared" si="441"/>
        <v/>
      </c>
      <c r="AK351" s="106" t="str">
        <f t="shared" si="442"/>
        <v/>
      </c>
      <c r="AL351" s="106" t="str">
        <f t="shared" si="443"/>
        <v/>
      </c>
      <c r="AM351" s="106" t="str">
        <f t="shared" si="444"/>
        <v/>
      </c>
      <c r="AN351" s="106" t="str">
        <f t="shared" si="445"/>
        <v/>
      </c>
      <c r="AO351" s="106" t="str">
        <f t="shared" si="446"/>
        <v/>
      </c>
      <c r="AP351" s="106" t="str">
        <f t="shared" si="447"/>
        <v/>
      </c>
      <c r="AQ351" s="106" t="str">
        <f t="shared" si="448"/>
        <v/>
      </c>
      <c r="AR351" s="106" t="str">
        <f t="shared" si="449"/>
        <v/>
      </c>
      <c r="AS351" s="106" t="str">
        <f t="shared" si="450"/>
        <v/>
      </c>
      <c r="AT351" s="106" t="str">
        <f t="shared" si="451"/>
        <v/>
      </c>
      <c r="AU351" s="106" t="str">
        <f t="shared" si="452"/>
        <v/>
      </c>
      <c r="AV351" s="106" t="str">
        <f t="shared" si="453"/>
        <v/>
      </c>
      <c r="AW351" s="106" t="str">
        <f t="shared" si="454"/>
        <v/>
      </c>
      <c r="AX351" s="106" t="str">
        <f t="shared" si="455"/>
        <v/>
      </c>
      <c r="AY351" s="106" t="str">
        <f t="shared" si="456"/>
        <v/>
      </c>
      <c r="AZ351" s="106" t="str">
        <f t="shared" si="457"/>
        <v/>
      </c>
      <c r="BA351" s="106" t="str">
        <f t="shared" si="458"/>
        <v/>
      </c>
      <c r="BB351" s="106" t="str">
        <f t="shared" si="459"/>
        <v/>
      </c>
      <c r="BC351" s="106" t="str">
        <f t="shared" si="460"/>
        <v/>
      </c>
      <c r="BD351" s="180" t="str">
        <f>IF(OR(P351="",BA351=""),"",IF(BB351="",MAX($BA$4:$BA$503)-BA351+1-COUNTIF($BA$4:BA351,BA351)/1000,INDEX($BD$4:$BD$503,BC351,1)-COUNTIF($BA$4:BA351,BA351)/1000000))</f>
        <v/>
      </c>
      <c r="BE351" s="181" t="str">
        <f t="shared" si="461"/>
        <v/>
      </c>
      <c r="BF351" s="181" t="str">
        <f>IFERROR(IF(BB351="",BD351-BE351*100,INDEX($BF$4:$BF$503,BC351,1)-COUNTIF($BA$4:BA351,BA351)/1000000),"")</f>
        <v/>
      </c>
      <c r="BG351" s="179" t="str">
        <f t="shared" si="462"/>
        <v/>
      </c>
      <c r="BI351" s="120" t="str">
        <f t="shared" si="468"/>
        <v/>
      </c>
      <c r="BJ351" s="121" t="str">
        <f t="shared" si="469"/>
        <v/>
      </c>
      <c r="BK351" s="122" t="str">
        <f t="shared" si="470"/>
        <v/>
      </c>
      <c r="BL351" s="122" t="str">
        <f t="shared" si="471"/>
        <v/>
      </c>
      <c r="BM351" s="122" t="str">
        <f t="shared" si="472"/>
        <v/>
      </c>
      <c r="BN351" s="122" t="str">
        <f t="shared" si="473"/>
        <v/>
      </c>
      <c r="BO351" s="122" t="str">
        <f t="shared" si="474"/>
        <v/>
      </c>
      <c r="BP351" s="123" t="str">
        <f t="shared" si="475"/>
        <v/>
      </c>
      <c r="BQ351" s="122" t="str">
        <f t="shared" si="476"/>
        <v/>
      </c>
      <c r="BR351" s="123" t="str">
        <f t="shared" si="477"/>
        <v/>
      </c>
      <c r="BS351" s="123" t="str">
        <f t="shared" si="478"/>
        <v/>
      </c>
      <c r="BU351" s="198" t="str">
        <f t="shared" si="463"/>
        <v>xxx</v>
      </c>
      <c r="BV351" s="193"/>
      <c r="BW351" s="193"/>
      <c r="BX351" s="193"/>
      <c r="BY351" s="193"/>
      <c r="BZ351" s="193"/>
      <c r="CA351" s="193"/>
      <c r="CB351" s="193"/>
      <c r="CC351" s="194"/>
      <c r="CD351" s="194"/>
      <c r="CE351" s="193"/>
      <c r="CF351" s="201">
        <f>IFERROR(IF(ISNUMBER(BV351), IF(ISNUMBER(MATCH(BV351,$BV$4:BV350,0)),INDEX($CF$4:CF350, MATCH(BV351,$BV$4:BV350,0),1),IF(AND(BR351="",INDEX($BR$4:$BR$503,BV351,1)=""),
IF(INDEX($BL$4:$BL$503,BV351,1)="",0,IFERROR(IF(INDEX($BR$4:$BR$503,BW351,1)="es",COUNTIF($BV$4:$BV$503,BW351),0),0)+IF(ISNUMBER(BV351),SUMIFS($CH$4:$CH$503,$BV$4:$BV$503,"&lt;&gt;"&amp;BV351,$BW$4:$BW$503,BV351),0)),0)),0),0)</f>
        <v>0</v>
      </c>
      <c r="CG351" s="193"/>
      <c r="CH351" s="193"/>
      <c r="CI351" s="193"/>
      <c r="CJ351" s="193"/>
      <c r="CK351" s="201">
        <f t="shared" si="422"/>
        <v>1</v>
      </c>
      <c r="CL351" s="193"/>
      <c r="CM351" s="193"/>
      <c r="CN351" s="193"/>
      <c r="CO351" s="193"/>
      <c r="CP351" s="193"/>
      <c r="CQ351" s="193"/>
      <c r="CR351" s="193"/>
      <c r="CT351" s="193"/>
      <c r="CU351" s="193"/>
      <c r="CV351" s="193"/>
      <c r="CW351" s="208"/>
      <c r="CX351" s="208"/>
      <c r="CY351" s="208"/>
      <c r="CZ351" s="208"/>
      <c r="DA351" s="193"/>
      <c r="DC351" s="133" t="str">
        <f>IF(MAX($DC$3:DC350)&lt;$I$2,MAX($DC$3:DC350)+1,"")</f>
        <v/>
      </c>
      <c r="DD351" s="131" t="str">
        <f t="shared" si="464"/>
        <v/>
      </c>
      <c r="DE351" s="131" t="str">
        <f t="shared" si="465"/>
        <v/>
      </c>
      <c r="DF351" s="134" t="str">
        <f t="shared" si="466"/>
        <v/>
      </c>
      <c r="DG351" s="132" t="str">
        <f t="shared" si="467"/>
        <v/>
      </c>
      <c r="DL351" s="107" t="str">
        <f>IF(DM351&lt;&gt;"",MAX($DL$3:DL350)+1,"")</f>
        <v/>
      </c>
      <c r="DM351" s="107" t="str">
        <f>IF(OR(INDEX(Photos!$B$3:$B$502,ROW(DM351)-ROW($DM$3),1)="", ISNUMBER(MATCH(INDEX(Photos!$B$3:$B$502,ROW(DM351)-ROW($DM$3),1),$BJ$4:$BJ$503,0))),"",INDEX(Photos!$B$3:$B$502,ROW(DM351)-ROW($DM$3),1) )</f>
        <v/>
      </c>
      <c r="DN351" s="107" t="str">
        <f t="shared" si="420"/>
        <v/>
      </c>
      <c r="DS351" s="112"/>
      <c r="DT351" s="112"/>
      <c r="DU351" s="111"/>
      <c r="DV351" s="111"/>
      <c r="DW351" s="145"/>
      <c r="DX351" s="111"/>
      <c r="DY351" s="111"/>
      <c r="DZ351" s="111"/>
      <c r="EA351" s="111"/>
      <c r="EB351" s="111"/>
    </row>
    <row r="352" spans="2:132" x14ac:dyDescent="0.25">
      <c r="B352" s="117" t="str">
        <f>IF(P352&lt;&gt;"",MAX(B$3:$B351)+1,"")</f>
        <v/>
      </c>
      <c r="C352" s="141" t="str">
        <f>IF(D352&lt;&gt;"",MAX(C$3:$C351)+1,"")</f>
        <v/>
      </c>
      <c r="D352" s="115" t="str">
        <f>IF(LEN(Q352)&gt;1,IF(ISNUMBER(MATCH(Q352&amp;" ─ "&amp;P352, $D$2:D351,0)),"",P352&amp;" ─ "&amp;Q352),"")</f>
        <v/>
      </c>
      <c r="E352" s="117" t="str">
        <f>IF(F352&lt;&gt;"",MAX($E$3:E351)+1,"")</f>
        <v/>
      </c>
      <c r="F352" s="116" t="str">
        <f>IF(LEN(T352)&gt;1,IF(ISNUMBER(MATCH(T352&amp;" ─ "&amp;P352, $F$2:F351,0)),"",P352&amp;" ─ "&amp;T352),"")</f>
        <v/>
      </c>
      <c r="G352" s="93">
        <v>349</v>
      </c>
      <c r="H352" s="118" t="str">
        <f t="shared" si="479"/>
        <v/>
      </c>
      <c r="I352" s="119" t="str">
        <f>IF(ISNUMBER(SEARCH("─",H352,1)),MAX($I$3:I351)+1,"")</f>
        <v/>
      </c>
      <c r="M352" s="192" t="str">
        <f t="shared" si="423"/>
        <v/>
      </c>
      <c r="N352" s="142" t="str">
        <f t="shared" si="424"/>
        <v/>
      </c>
      <c r="O352" s="102" t="str">
        <f>IF(P352="","",MAX($O$3:O351)+1)</f>
        <v/>
      </c>
      <c r="P352" s="103" t="str">
        <f>IF(LEN(INDEX(Dashboard!B$6:B$505,ROW(P352)-ROW(P$3),1))&lt;=1,"",TRIM(INDEX(Dashboard!B$6:B$505,ROW(P352)-ROW(P$3),1)))</f>
        <v/>
      </c>
      <c r="Q352" s="104" t="str">
        <f t="shared" si="425"/>
        <v/>
      </c>
      <c r="R352" s="104" t="str">
        <f>IF(LEN(INDEX(Dashboard!D$6:D$505,ROW(R352)-ROW(R$3),1))&lt;=1,"",INDEX(Dashboard!D$6:D$505,ROW(R352)-ROW(R$3),1))</f>
        <v/>
      </c>
      <c r="S352" s="104" t="str">
        <f>IF(LEN(INDEX(Dashboard!E$6:E$505,ROW(S352)-ROW(S$3),1))&lt;=1,"",INDEX(Dashboard!E$6:E$505,ROW(S352)-ROW(S$3),1))</f>
        <v/>
      </c>
      <c r="T352" s="104" t="str">
        <f t="shared" si="426"/>
        <v/>
      </c>
      <c r="U352" s="104" t="str">
        <f t="shared" si="427"/>
        <v/>
      </c>
      <c r="V352" s="104" t="str">
        <f t="shared" si="428"/>
        <v/>
      </c>
      <c r="W352" s="106" t="str">
        <f t="shared" si="421"/>
        <v/>
      </c>
      <c r="X352" s="106" t="str">
        <f t="shared" si="429"/>
        <v/>
      </c>
      <c r="Y352" s="106" t="str">
        <f t="shared" si="430"/>
        <v/>
      </c>
      <c r="Z352" s="106" t="str">
        <f t="shared" si="431"/>
        <v/>
      </c>
      <c r="AA352" s="106" t="str">
        <f t="shared" si="432"/>
        <v/>
      </c>
      <c r="AB352" s="106" t="str">
        <f t="shared" si="433"/>
        <v/>
      </c>
      <c r="AC352" s="106" t="str">
        <f t="shared" si="434"/>
        <v/>
      </c>
      <c r="AD352" s="106" t="str">
        <f t="shared" si="435"/>
        <v/>
      </c>
      <c r="AE352" s="106" t="str">
        <f t="shared" si="436"/>
        <v/>
      </c>
      <c r="AF352" s="106" t="str">
        <f t="shared" si="437"/>
        <v/>
      </c>
      <c r="AG352" s="106" t="str">
        <f t="shared" si="438"/>
        <v/>
      </c>
      <c r="AH352" s="106" t="str">
        <f t="shared" si="439"/>
        <v/>
      </c>
      <c r="AI352" s="106" t="str">
        <f t="shared" si="440"/>
        <v/>
      </c>
      <c r="AJ352" s="106" t="str">
        <f t="shared" si="441"/>
        <v/>
      </c>
      <c r="AK352" s="106" t="str">
        <f t="shared" si="442"/>
        <v/>
      </c>
      <c r="AL352" s="106" t="str">
        <f t="shared" si="443"/>
        <v/>
      </c>
      <c r="AM352" s="106" t="str">
        <f t="shared" si="444"/>
        <v/>
      </c>
      <c r="AN352" s="106" t="str">
        <f t="shared" si="445"/>
        <v/>
      </c>
      <c r="AO352" s="106" t="str">
        <f t="shared" si="446"/>
        <v/>
      </c>
      <c r="AP352" s="106" t="str">
        <f t="shared" si="447"/>
        <v/>
      </c>
      <c r="AQ352" s="106" t="str">
        <f t="shared" si="448"/>
        <v/>
      </c>
      <c r="AR352" s="106" t="str">
        <f t="shared" si="449"/>
        <v/>
      </c>
      <c r="AS352" s="106" t="str">
        <f t="shared" si="450"/>
        <v/>
      </c>
      <c r="AT352" s="106" t="str">
        <f t="shared" si="451"/>
        <v/>
      </c>
      <c r="AU352" s="106" t="str">
        <f t="shared" si="452"/>
        <v/>
      </c>
      <c r="AV352" s="106" t="str">
        <f t="shared" si="453"/>
        <v/>
      </c>
      <c r="AW352" s="106" t="str">
        <f t="shared" si="454"/>
        <v/>
      </c>
      <c r="AX352" s="106" t="str">
        <f t="shared" si="455"/>
        <v/>
      </c>
      <c r="AY352" s="106" t="str">
        <f t="shared" si="456"/>
        <v/>
      </c>
      <c r="AZ352" s="106" t="str">
        <f t="shared" si="457"/>
        <v/>
      </c>
      <c r="BA352" s="106" t="str">
        <f t="shared" si="458"/>
        <v/>
      </c>
      <c r="BB352" s="106" t="str">
        <f t="shared" si="459"/>
        <v/>
      </c>
      <c r="BC352" s="106" t="str">
        <f t="shared" si="460"/>
        <v/>
      </c>
      <c r="BD352" s="180" t="str">
        <f>IF(OR(P352="",BA352=""),"",IF(BB352="",MAX($BA$4:$BA$503)-BA352+1-COUNTIF($BA$4:BA352,BA352)/1000,INDEX($BD$4:$BD$503,BC352,1)-COUNTIF($BA$4:BA352,BA352)/1000000))</f>
        <v/>
      </c>
      <c r="BE352" s="181" t="str">
        <f t="shared" si="461"/>
        <v/>
      </c>
      <c r="BF352" s="181" t="str">
        <f>IFERROR(IF(BB352="",BD352-BE352*100,INDEX($BF$4:$BF$503,BC352,1)-COUNTIF($BA$4:BA352,BA352)/1000000),"")</f>
        <v/>
      </c>
      <c r="BG352" s="179" t="str">
        <f t="shared" si="462"/>
        <v/>
      </c>
      <c r="BI352" s="120" t="str">
        <f t="shared" si="468"/>
        <v/>
      </c>
      <c r="BJ352" s="121" t="str">
        <f t="shared" si="469"/>
        <v/>
      </c>
      <c r="BK352" s="122" t="str">
        <f t="shared" si="470"/>
        <v/>
      </c>
      <c r="BL352" s="122" t="str">
        <f t="shared" si="471"/>
        <v/>
      </c>
      <c r="BM352" s="122" t="str">
        <f t="shared" si="472"/>
        <v/>
      </c>
      <c r="BN352" s="122" t="str">
        <f t="shared" si="473"/>
        <v/>
      </c>
      <c r="BO352" s="122" t="str">
        <f t="shared" si="474"/>
        <v/>
      </c>
      <c r="BP352" s="123" t="str">
        <f t="shared" si="475"/>
        <v/>
      </c>
      <c r="BQ352" s="122" t="str">
        <f t="shared" si="476"/>
        <v/>
      </c>
      <c r="BR352" s="123" t="str">
        <f t="shared" si="477"/>
        <v/>
      </c>
      <c r="BS352" s="123" t="str">
        <f t="shared" si="478"/>
        <v/>
      </c>
      <c r="BU352" s="198" t="str">
        <f t="shared" si="463"/>
        <v>xxx</v>
      </c>
      <c r="BV352" s="193"/>
      <c r="BW352" s="193"/>
      <c r="BX352" s="193"/>
      <c r="BY352" s="193"/>
      <c r="BZ352" s="193"/>
      <c r="CA352" s="193"/>
      <c r="CB352" s="193"/>
      <c r="CC352" s="194"/>
      <c r="CD352" s="194"/>
      <c r="CE352" s="193"/>
      <c r="CF352" s="201">
        <f>IFERROR(IF(ISNUMBER(BV352), IF(ISNUMBER(MATCH(BV352,$BV$4:BV351,0)),INDEX($CF$4:CF351, MATCH(BV352,$BV$4:BV351,0),1),IF(AND(BR352="",INDEX($BR$4:$BR$503,BV352,1)=""),
IF(INDEX($BL$4:$BL$503,BV352,1)="",0,IFERROR(IF(INDEX($BR$4:$BR$503,BW352,1)="es",COUNTIF($BV$4:$BV$503,BW352),0),0)+IF(ISNUMBER(BV352),SUMIFS($CH$4:$CH$503,$BV$4:$BV$503,"&lt;&gt;"&amp;BV352,$BW$4:$BW$503,BV352),0)),0)),0),0)</f>
        <v>0</v>
      </c>
      <c r="CG352" s="193"/>
      <c r="CH352" s="193"/>
      <c r="CI352" s="193"/>
      <c r="CJ352" s="193"/>
      <c r="CK352" s="201">
        <f t="shared" si="422"/>
        <v>1</v>
      </c>
      <c r="CL352" s="193"/>
      <c r="CM352" s="193"/>
      <c r="CN352" s="193"/>
      <c r="CO352" s="193"/>
      <c r="CP352" s="193"/>
      <c r="CQ352" s="193"/>
      <c r="CR352" s="193"/>
      <c r="CT352" s="193"/>
      <c r="CU352" s="193"/>
      <c r="CV352" s="193"/>
      <c r="CW352" s="208"/>
      <c r="CX352" s="208"/>
      <c r="CY352" s="208"/>
      <c r="CZ352" s="208"/>
      <c r="DA352" s="193"/>
      <c r="DC352" s="133" t="str">
        <f>IF(MAX($DC$3:DC351)&lt;$I$2,MAX($DC$3:DC351)+1,"")</f>
        <v/>
      </c>
      <c r="DD352" s="131" t="str">
        <f t="shared" si="464"/>
        <v/>
      </c>
      <c r="DE352" s="131" t="str">
        <f t="shared" si="465"/>
        <v/>
      </c>
      <c r="DF352" s="134" t="str">
        <f t="shared" si="466"/>
        <v/>
      </c>
      <c r="DG352" s="132" t="str">
        <f t="shared" si="467"/>
        <v/>
      </c>
      <c r="DL352" s="107" t="str">
        <f>IF(DM352&lt;&gt;"",MAX($DL$3:DL351)+1,"")</f>
        <v/>
      </c>
      <c r="DM352" s="107" t="str">
        <f>IF(OR(INDEX(Photos!$B$3:$B$502,ROW(DM352)-ROW($DM$3),1)="", ISNUMBER(MATCH(INDEX(Photos!$B$3:$B$502,ROW(DM352)-ROW($DM$3),1),$BJ$4:$BJ$503,0))),"",INDEX(Photos!$B$3:$B$502,ROW(DM352)-ROW($DM$3),1) )</f>
        <v/>
      </c>
      <c r="DN352" s="107" t="str">
        <f t="shared" si="420"/>
        <v/>
      </c>
      <c r="DS352" s="112"/>
      <c r="DT352" s="112"/>
      <c r="DU352" s="111"/>
      <c r="DV352" s="111"/>
      <c r="DW352" s="145"/>
      <c r="DX352" s="111"/>
      <c r="DY352" s="111"/>
      <c r="DZ352" s="111"/>
      <c r="EA352" s="111"/>
      <c r="EB352" s="111"/>
    </row>
    <row r="353" spans="2:132" x14ac:dyDescent="0.25">
      <c r="B353" s="117" t="str">
        <f>IF(P353&lt;&gt;"",MAX(B$3:$B352)+1,"")</f>
        <v/>
      </c>
      <c r="C353" s="141" t="str">
        <f>IF(D353&lt;&gt;"",MAX(C$3:$C352)+1,"")</f>
        <v/>
      </c>
      <c r="D353" s="115" t="str">
        <f>IF(LEN(Q353)&gt;1,IF(ISNUMBER(MATCH(Q353&amp;" ─ "&amp;P353, $D$2:D352,0)),"",P353&amp;" ─ "&amp;Q353),"")</f>
        <v/>
      </c>
      <c r="E353" s="117" t="str">
        <f>IF(F353&lt;&gt;"",MAX($E$3:E352)+1,"")</f>
        <v/>
      </c>
      <c r="F353" s="116" t="str">
        <f>IF(LEN(T353)&gt;1,IF(ISNUMBER(MATCH(T353&amp;" ─ "&amp;P353, $F$2:F352,0)),"",P353&amp;" ─ "&amp;T353),"")</f>
        <v/>
      </c>
      <c r="G353" s="93">
        <v>350</v>
      </c>
      <c r="H353" s="118" t="str">
        <f t="shared" si="479"/>
        <v/>
      </c>
      <c r="I353" s="119" t="str">
        <f>IF(ISNUMBER(SEARCH("─",H353,1)),MAX($I$3:I352)+1,"")</f>
        <v/>
      </c>
      <c r="M353" s="192" t="str">
        <f t="shared" si="423"/>
        <v/>
      </c>
      <c r="N353" s="142" t="str">
        <f t="shared" si="424"/>
        <v/>
      </c>
      <c r="O353" s="102" t="str">
        <f>IF(P353="","",MAX($O$3:O352)+1)</f>
        <v/>
      </c>
      <c r="P353" s="103" t="str">
        <f>IF(LEN(INDEX(Dashboard!B$6:B$505,ROW(P353)-ROW(P$3),1))&lt;=1,"",TRIM(INDEX(Dashboard!B$6:B$505,ROW(P353)-ROW(P$3),1)))</f>
        <v/>
      </c>
      <c r="Q353" s="104" t="str">
        <f t="shared" si="425"/>
        <v/>
      </c>
      <c r="R353" s="104" t="str">
        <f>IF(LEN(INDEX(Dashboard!D$6:D$505,ROW(R353)-ROW(R$3),1))&lt;=1,"",INDEX(Dashboard!D$6:D$505,ROW(R353)-ROW(R$3),1))</f>
        <v/>
      </c>
      <c r="S353" s="104" t="str">
        <f>IF(LEN(INDEX(Dashboard!E$6:E$505,ROW(S353)-ROW(S$3),1))&lt;=1,"",INDEX(Dashboard!E$6:E$505,ROW(S353)-ROW(S$3),1))</f>
        <v/>
      </c>
      <c r="T353" s="104" t="str">
        <f t="shared" si="426"/>
        <v/>
      </c>
      <c r="U353" s="104" t="str">
        <f t="shared" si="427"/>
        <v/>
      </c>
      <c r="V353" s="104" t="str">
        <f t="shared" si="428"/>
        <v/>
      </c>
      <c r="W353" s="106" t="str">
        <f t="shared" si="421"/>
        <v/>
      </c>
      <c r="X353" s="106" t="str">
        <f t="shared" si="429"/>
        <v/>
      </c>
      <c r="Y353" s="106" t="str">
        <f t="shared" si="430"/>
        <v/>
      </c>
      <c r="Z353" s="106" t="str">
        <f t="shared" si="431"/>
        <v/>
      </c>
      <c r="AA353" s="106" t="str">
        <f t="shared" si="432"/>
        <v/>
      </c>
      <c r="AB353" s="106" t="str">
        <f t="shared" si="433"/>
        <v/>
      </c>
      <c r="AC353" s="106" t="str">
        <f t="shared" si="434"/>
        <v/>
      </c>
      <c r="AD353" s="106" t="str">
        <f t="shared" si="435"/>
        <v/>
      </c>
      <c r="AE353" s="106" t="str">
        <f t="shared" si="436"/>
        <v/>
      </c>
      <c r="AF353" s="106" t="str">
        <f t="shared" si="437"/>
        <v/>
      </c>
      <c r="AG353" s="106" t="str">
        <f t="shared" si="438"/>
        <v/>
      </c>
      <c r="AH353" s="106" t="str">
        <f t="shared" si="439"/>
        <v/>
      </c>
      <c r="AI353" s="106" t="str">
        <f t="shared" si="440"/>
        <v/>
      </c>
      <c r="AJ353" s="106" t="str">
        <f t="shared" si="441"/>
        <v/>
      </c>
      <c r="AK353" s="106" t="str">
        <f t="shared" si="442"/>
        <v/>
      </c>
      <c r="AL353" s="106" t="str">
        <f t="shared" si="443"/>
        <v/>
      </c>
      <c r="AM353" s="106" t="str">
        <f t="shared" si="444"/>
        <v/>
      </c>
      <c r="AN353" s="106" t="str">
        <f t="shared" si="445"/>
        <v/>
      </c>
      <c r="AO353" s="106" t="str">
        <f t="shared" si="446"/>
        <v/>
      </c>
      <c r="AP353" s="106" t="str">
        <f t="shared" si="447"/>
        <v/>
      </c>
      <c r="AQ353" s="106" t="str">
        <f t="shared" si="448"/>
        <v/>
      </c>
      <c r="AR353" s="106" t="str">
        <f t="shared" si="449"/>
        <v/>
      </c>
      <c r="AS353" s="106" t="str">
        <f t="shared" si="450"/>
        <v/>
      </c>
      <c r="AT353" s="106" t="str">
        <f t="shared" si="451"/>
        <v/>
      </c>
      <c r="AU353" s="106" t="str">
        <f t="shared" si="452"/>
        <v/>
      </c>
      <c r="AV353" s="106" t="str">
        <f t="shared" si="453"/>
        <v/>
      </c>
      <c r="AW353" s="106" t="str">
        <f t="shared" si="454"/>
        <v/>
      </c>
      <c r="AX353" s="106" t="str">
        <f t="shared" si="455"/>
        <v/>
      </c>
      <c r="AY353" s="106" t="str">
        <f t="shared" si="456"/>
        <v/>
      </c>
      <c r="AZ353" s="106" t="str">
        <f t="shared" si="457"/>
        <v/>
      </c>
      <c r="BA353" s="106" t="str">
        <f t="shared" si="458"/>
        <v/>
      </c>
      <c r="BB353" s="106" t="str">
        <f t="shared" si="459"/>
        <v/>
      </c>
      <c r="BC353" s="106" t="str">
        <f t="shared" si="460"/>
        <v/>
      </c>
      <c r="BD353" s="180" t="str">
        <f>IF(OR(P353="",BA353=""),"",IF(BB353="",MAX($BA$4:$BA$503)-BA353+1-COUNTIF($BA$4:BA353,BA353)/1000,INDEX($BD$4:$BD$503,BC353,1)-COUNTIF($BA$4:BA353,BA353)/1000000))</f>
        <v/>
      </c>
      <c r="BE353" s="181" t="str">
        <f t="shared" si="461"/>
        <v/>
      </c>
      <c r="BF353" s="181" t="str">
        <f>IFERROR(IF(BB353="",BD353-BE353*100,INDEX($BF$4:$BF$503,BC353,1)-COUNTIF($BA$4:BA353,BA353)/1000000),"")</f>
        <v/>
      </c>
      <c r="BG353" s="179" t="str">
        <f t="shared" si="462"/>
        <v/>
      </c>
      <c r="BI353" s="120" t="str">
        <f t="shared" si="468"/>
        <v/>
      </c>
      <c r="BJ353" s="121" t="str">
        <f t="shared" si="469"/>
        <v/>
      </c>
      <c r="BK353" s="122" t="str">
        <f t="shared" si="470"/>
        <v/>
      </c>
      <c r="BL353" s="122" t="str">
        <f t="shared" si="471"/>
        <v/>
      </c>
      <c r="BM353" s="122" t="str">
        <f t="shared" si="472"/>
        <v/>
      </c>
      <c r="BN353" s="122" t="str">
        <f t="shared" si="473"/>
        <v/>
      </c>
      <c r="BO353" s="122" t="str">
        <f t="shared" si="474"/>
        <v/>
      </c>
      <c r="BP353" s="123" t="str">
        <f t="shared" si="475"/>
        <v/>
      </c>
      <c r="BQ353" s="122" t="str">
        <f t="shared" si="476"/>
        <v/>
      </c>
      <c r="BR353" s="123" t="str">
        <f t="shared" si="477"/>
        <v/>
      </c>
      <c r="BS353" s="123" t="str">
        <f t="shared" si="478"/>
        <v/>
      </c>
      <c r="BU353" s="198" t="str">
        <f t="shared" si="463"/>
        <v>xxx</v>
      </c>
      <c r="BV353" s="193"/>
      <c r="BW353" s="193"/>
      <c r="BX353" s="193"/>
      <c r="BY353" s="193"/>
      <c r="BZ353" s="193"/>
      <c r="CA353" s="193"/>
      <c r="CB353" s="193"/>
      <c r="CC353" s="194"/>
      <c r="CD353" s="194"/>
      <c r="CE353" s="193"/>
      <c r="CF353" s="201">
        <f>IFERROR(IF(ISNUMBER(BV353), IF(ISNUMBER(MATCH(BV353,$BV$4:BV352,0)),INDEX($CF$4:CF352, MATCH(BV353,$BV$4:BV352,0),1),IF(AND(BR353="",INDEX($BR$4:$BR$503,BV353,1)=""),
IF(INDEX($BL$4:$BL$503,BV353,1)="",0,IFERROR(IF(INDEX($BR$4:$BR$503,BW353,1)="es",COUNTIF($BV$4:$BV$503,BW353),0),0)+IF(ISNUMBER(BV353),SUMIFS($CH$4:$CH$503,$BV$4:$BV$503,"&lt;&gt;"&amp;BV353,$BW$4:$BW$503,BV353),0)),0)),0),0)</f>
        <v>0</v>
      </c>
      <c r="CG353" s="193"/>
      <c r="CH353" s="193"/>
      <c r="CI353" s="193"/>
      <c r="CJ353" s="193"/>
      <c r="CK353" s="201">
        <f t="shared" si="422"/>
        <v>1</v>
      </c>
      <c r="CL353" s="193"/>
      <c r="CM353" s="193"/>
      <c r="CN353" s="193"/>
      <c r="CO353" s="193"/>
      <c r="CP353" s="193"/>
      <c r="CQ353" s="193"/>
      <c r="CR353" s="193"/>
      <c r="CT353" s="193"/>
      <c r="CU353" s="193"/>
      <c r="CV353" s="193"/>
      <c r="CW353" s="208"/>
      <c r="CX353" s="208"/>
      <c r="CY353" s="208"/>
      <c r="CZ353" s="208"/>
      <c r="DA353" s="193"/>
      <c r="DC353" s="133" t="str">
        <f>IF(MAX($DC$3:DC352)&lt;$I$2,MAX($DC$3:DC352)+1,"")</f>
        <v/>
      </c>
      <c r="DD353" s="131" t="str">
        <f t="shared" si="464"/>
        <v/>
      </c>
      <c r="DE353" s="131" t="str">
        <f t="shared" si="465"/>
        <v/>
      </c>
      <c r="DF353" s="134" t="str">
        <f t="shared" si="466"/>
        <v/>
      </c>
      <c r="DG353" s="132" t="str">
        <f t="shared" si="467"/>
        <v/>
      </c>
      <c r="DL353" s="107" t="str">
        <f>IF(DM353&lt;&gt;"",MAX($DL$3:DL352)+1,"")</f>
        <v/>
      </c>
      <c r="DM353" s="107" t="str">
        <f>IF(OR(INDEX(Photos!$B$3:$B$502,ROW(DM353)-ROW($DM$3),1)="", ISNUMBER(MATCH(INDEX(Photos!$B$3:$B$502,ROW(DM353)-ROW($DM$3),1),$BJ$4:$BJ$503,0))),"",INDEX(Photos!$B$3:$B$502,ROW(DM353)-ROW($DM$3),1) )</f>
        <v/>
      </c>
      <c r="DN353" s="107" t="str">
        <f t="shared" si="420"/>
        <v/>
      </c>
      <c r="DS353" s="112"/>
      <c r="DT353" s="112"/>
      <c r="DU353" s="111"/>
      <c r="DV353" s="111"/>
      <c r="DW353" s="145"/>
      <c r="DX353" s="111"/>
      <c r="DY353" s="111"/>
      <c r="DZ353" s="111"/>
      <c r="EA353" s="111"/>
      <c r="EB353" s="111"/>
    </row>
    <row r="354" spans="2:132" x14ac:dyDescent="0.25">
      <c r="B354" s="117" t="str">
        <f>IF(P354&lt;&gt;"",MAX(B$3:$B353)+1,"")</f>
        <v/>
      </c>
      <c r="C354" s="141" t="str">
        <f>IF(D354&lt;&gt;"",MAX(C$3:$C353)+1,"")</f>
        <v/>
      </c>
      <c r="D354" s="115" t="str">
        <f>IF(LEN(Q354)&gt;1,IF(ISNUMBER(MATCH(Q354&amp;" ─ "&amp;P354, $D$2:D353,0)),"",P354&amp;" ─ "&amp;Q354),"")</f>
        <v/>
      </c>
      <c r="E354" s="117" t="str">
        <f>IF(F354&lt;&gt;"",MAX($E$3:E353)+1,"")</f>
        <v/>
      </c>
      <c r="F354" s="116" t="str">
        <f>IF(LEN(T354)&gt;1,IF(ISNUMBER(MATCH(T354&amp;" ─ "&amp;P354, $F$2:F353,0)),"",P354&amp;" ─ "&amp;T354),"")</f>
        <v/>
      </c>
      <c r="G354" s="93">
        <v>351</v>
      </c>
      <c r="H354" s="118" t="str">
        <f t="shared" si="479"/>
        <v/>
      </c>
      <c r="I354" s="119" t="str">
        <f>IF(ISNUMBER(SEARCH("─",H354,1)),MAX($I$3:I353)+1,"")</f>
        <v/>
      </c>
      <c r="M354" s="192" t="str">
        <f t="shared" si="423"/>
        <v/>
      </c>
      <c r="N354" s="142" t="str">
        <f t="shared" si="424"/>
        <v/>
      </c>
      <c r="O354" s="102" t="str">
        <f>IF(P354="","",MAX($O$3:O353)+1)</f>
        <v/>
      </c>
      <c r="P354" s="103" t="str">
        <f>IF(LEN(INDEX(Dashboard!B$6:B$505,ROW(P354)-ROW(P$3),1))&lt;=1,"",TRIM(INDEX(Dashboard!B$6:B$505,ROW(P354)-ROW(P$3),1)))</f>
        <v/>
      </c>
      <c r="Q354" s="104" t="str">
        <f t="shared" si="425"/>
        <v/>
      </c>
      <c r="R354" s="104" t="str">
        <f>IF(LEN(INDEX(Dashboard!D$6:D$505,ROW(R354)-ROW(R$3),1))&lt;=1,"",INDEX(Dashboard!D$6:D$505,ROW(R354)-ROW(R$3),1))</f>
        <v/>
      </c>
      <c r="S354" s="104" t="str">
        <f>IF(LEN(INDEX(Dashboard!E$6:E$505,ROW(S354)-ROW(S$3),1))&lt;=1,"",INDEX(Dashboard!E$6:E$505,ROW(S354)-ROW(S$3),1))</f>
        <v/>
      </c>
      <c r="T354" s="104" t="str">
        <f t="shared" si="426"/>
        <v/>
      </c>
      <c r="U354" s="104" t="str">
        <f t="shared" si="427"/>
        <v/>
      </c>
      <c r="V354" s="104" t="str">
        <f t="shared" si="428"/>
        <v/>
      </c>
      <c r="W354" s="106" t="str">
        <f t="shared" si="421"/>
        <v/>
      </c>
      <c r="X354" s="106" t="str">
        <f t="shared" si="429"/>
        <v/>
      </c>
      <c r="Y354" s="106" t="str">
        <f t="shared" si="430"/>
        <v/>
      </c>
      <c r="Z354" s="106" t="str">
        <f t="shared" si="431"/>
        <v/>
      </c>
      <c r="AA354" s="106" t="str">
        <f t="shared" si="432"/>
        <v/>
      </c>
      <c r="AB354" s="106" t="str">
        <f t="shared" si="433"/>
        <v/>
      </c>
      <c r="AC354" s="106" t="str">
        <f t="shared" si="434"/>
        <v/>
      </c>
      <c r="AD354" s="106" t="str">
        <f t="shared" si="435"/>
        <v/>
      </c>
      <c r="AE354" s="106" t="str">
        <f t="shared" si="436"/>
        <v/>
      </c>
      <c r="AF354" s="106" t="str">
        <f t="shared" si="437"/>
        <v/>
      </c>
      <c r="AG354" s="106" t="str">
        <f t="shared" si="438"/>
        <v/>
      </c>
      <c r="AH354" s="106" t="str">
        <f t="shared" si="439"/>
        <v/>
      </c>
      <c r="AI354" s="106" t="str">
        <f t="shared" si="440"/>
        <v/>
      </c>
      <c r="AJ354" s="106" t="str">
        <f t="shared" si="441"/>
        <v/>
      </c>
      <c r="AK354" s="106" t="str">
        <f t="shared" si="442"/>
        <v/>
      </c>
      <c r="AL354" s="106" t="str">
        <f t="shared" si="443"/>
        <v/>
      </c>
      <c r="AM354" s="106" t="str">
        <f t="shared" si="444"/>
        <v/>
      </c>
      <c r="AN354" s="106" t="str">
        <f t="shared" si="445"/>
        <v/>
      </c>
      <c r="AO354" s="106" t="str">
        <f t="shared" si="446"/>
        <v/>
      </c>
      <c r="AP354" s="106" t="str">
        <f t="shared" si="447"/>
        <v/>
      </c>
      <c r="AQ354" s="106" t="str">
        <f t="shared" si="448"/>
        <v/>
      </c>
      <c r="AR354" s="106" t="str">
        <f t="shared" si="449"/>
        <v/>
      </c>
      <c r="AS354" s="106" t="str">
        <f t="shared" si="450"/>
        <v/>
      </c>
      <c r="AT354" s="106" t="str">
        <f t="shared" si="451"/>
        <v/>
      </c>
      <c r="AU354" s="106" t="str">
        <f t="shared" si="452"/>
        <v/>
      </c>
      <c r="AV354" s="106" t="str">
        <f t="shared" si="453"/>
        <v/>
      </c>
      <c r="AW354" s="106" t="str">
        <f t="shared" si="454"/>
        <v/>
      </c>
      <c r="AX354" s="106" t="str">
        <f t="shared" si="455"/>
        <v/>
      </c>
      <c r="AY354" s="106" t="str">
        <f t="shared" si="456"/>
        <v/>
      </c>
      <c r="AZ354" s="106" t="str">
        <f t="shared" si="457"/>
        <v/>
      </c>
      <c r="BA354" s="106" t="str">
        <f t="shared" si="458"/>
        <v/>
      </c>
      <c r="BB354" s="106" t="str">
        <f t="shared" si="459"/>
        <v/>
      </c>
      <c r="BC354" s="106" t="str">
        <f t="shared" si="460"/>
        <v/>
      </c>
      <c r="BD354" s="180" t="str">
        <f>IF(OR(P354="",BA354=""),"",IF(BB354="",MAX($BA$4:$BA$503)-BA354+1-COUNTIF($BA$4:BA354,BA354)/1000,INDEX($BD$4:$BD$503,BC354,1)-COUNTIF($BA$4:BA354,BA354)/1000000))</f>
        <v/>
      </c>
      <c r="BE354" s="181" t="str">
        <f t="shared" si="461"/>
        <v/>
      </c>
      <c r="BF354" s="181" t="str">
        <f>IFERROR(IF(BB354="",BD354-BE354*100,INDEX($BF$4:$BF$503,BC354,1)-COUNTIF($BA$4:BA354,BA354)/1000000),"")</f>
        <v/>
      </c>
      <c r="BG354" s="179" t="str">
        <f t="shared" si="462"/>
        <v/>
      </c>
      <c r="BI354" s="120" t="str">
        <f t="shared" si="468"/>
        <v/>
      </c>
      <c r="BJ354" s="121" t="str">
        <f t="shared" si="469"/>
        <v/>
      </c>
      <c r="BK354" s="122" t="str">
        <f t="shared" si="470"/>
        <v/>
      </c>
      <c r="BL354" s="122" t="str">
        <f t="shared" si="471"/>
        <v/>
      </c>
      <c r="BM354" s="122" t="str">
        <f t="shared" si="472"/>
        <v/>
      </c>
      <c r="BN354" s="122" t="str">
        <f t="shared" si="473"/>
        <v/>
      </c>
      <c r="BO354" s="122" t="str">
        <f t="shared" si="474"/>
        <v/>
      </c>
      <c r="BP354" s="123" t="str">
        <f t="shared" si="475"/>
        <v/>
      </c>
      <c r="BQ354" s="122" t="str">
        <f t="shared" si="476"/>
        <v/>
      </c>
      <c r="BR354" s="123" t="str">
        <f t="shared" si="477"/>
        <v/>
      </c>
      <c r="BS354" s="123" t="str">
        <f t="shared" si="478"/>
        <v/>
      </c>
      <c r="BU354" s="198" t="str">
        <f t="shared" si="463"/>
        <v>xxx</v>
      </c>
      <c r="BV354" s="193"/>
      <c r="BW354" s="193"/>
      <c r="BX354" s="193"/>
      <c r="BY354" s="193"/>
      <c r="BZ354" s="193"/>
      <c r="CA354" s="193"/>
      <c r="CB354" s="193"/>
      <c r="CC354" s="194"/>
      <c r="CD354" s="194"/>
      <c r="CE354" s="193"/>
      <c r="CF354" s="201">
        <f>IFERROR(IF(ISNUMBER(BV354), IF(ISNUMBER(MATCH(BV354,$BV$4:BV353,0)),INDEX($CF$4:CF353, MATCH(BV354,$BV$4:BV353,0),1),IF(AND(BR354="",INDEX($BR$4:$BR$503,BV354,1)=""),
IF(INDEX($BL$4:$BL$503,BV354,1)="",0,IFERROR(IF(INDEX($BR$4:$BR$503,BW354,1)="es",COUNTIF($BV$4:$BV$503,BW354),0),0)+IF(ISNUMBER(BV354),SUMIFS($CH$4:$CH$503,$BV$4:$BV$503,"&lt;&gt;"&amp;BV354,$BW$4:$BW$503,BV354),0)),0)),0),0)</f>
        <v>0</v>
      </c>
      <c r="CG354" s="193"/>
      <c r="CH354" s="193"/>
      <c r="CI354" s="193"/>
      <c r="CJ354" s="193"/>
      <c r="CK354" s="201">
        <f t="shared" si="422"/>
        <v>1</v>
      </c>
      <c r="CL354" s="193"/>
      <c r="CM354" s="193"/>
      <c r="CN354" s="193"/>
      <c r="CO354" s="193"/>
      <c r="CP354" s="193"/>
      <c r="CQ354" s="193"/>
      <c r="CR354" s="193"/>
      <c r="CT354" s="193"/>
      <c r="CU354" s="193"/>
      <c r="CV354" s="193"/>
      <c r="CW354" s="208"/>
      <c r="CX354" s="208"/>
      <c r="CY354" s="208"/>
      <c r="CZ354" s="208"/>
      <c r="DA354" s="193"/>
      <c r="DC354" s="133" t="str">
        <f>IF(MAX($DC$3:DC353)&lt;$I$2,MAX($DC$3:DC353)+1,"")</f>
        <v/>
      </c>
      <c r="DD354" s="131" t="str">
        <f t="shared" si="464"/>
        <v/>
      </c>
      <c r="DE354" s="131" t="str">
        <f t="shared" si="465"/>
        <v/>
      </c>
      <c r="DF354" s="134" t="str">
        <f t="shared" si="466"/>
        <v/>
      </c>
      <c r="DG354" s="132" t="str">
        <f t="shared" si="467"/>
        <v/>
      </c>
      <c r="DL354" s="107" t="str">
        <f>IF(DM354&lt;&gt;"",MAX($DL$3:DL353)+1,"")</f>
        <v/>
      </c>
      <c r="DM354" s="107" t="str">
        <f>IF(OR(INDEX(Photos!$B$3:$B$502,ROW(DM354)-ROW($DM$3),1)="", ISNUMBER(MATCH(INDEX(Photos!$B$3:$B$502,ROW(DM354)-ROW($DM$3),1),$BJ$4:$BJ$503,0))),"",INDEX(Photos!$B$3:$B$502,ROW(DM354)-ROW($DM$3),1) )</f>
        <v/>
      </c>
      <c r="DN354" s="107" t="str">
        <f t="shared" si="420"/>
        <v/>
      </c>
      <c r="DS354" s="112"/>
      <c r="DT354" s="112"/>
      <c r="DU354" s="111"/>
      <c r="DV354" s="111"/>
      <c r="DW354" s="145"/>
      <c r="DX354" s="111"/>
      <c r="DY354" s="111"/>
      <c r="DZ354" s="111"/>
      <c r="EA354" s="111"/>
      <c r="EB354" s="111"/>
    </row>
    <row r="355" spans="2:132" x14ac:dyDescent="0.25">
      <c r="B355" s="117" t="str">
        <f>IF(P355&lt;&gt;"",MAX(B$3:$B354)+1,"")</f>
        <v/>
      </c>
      <c r="C355" s="141" t="str">
        <f>IF(D355&lt;&gt;"",MAX(C$3:$C354)+1,"")</f>
        <v/>
      </c>
      <c r="D355" s="115" t="str">
        <f>IF(LEN(Q355)&gt;1,IF(ISNUMBER(MATCH(Q355&amp;" ─ "&amp;P355, $D$2:D354,0)),"",P355&amp;" ─ "&amp;Q355),"")</f>
        <v/>
      </c>
      <c r="E355" s="117" t="str">
        <f>IF(F355&lt;&gt;"",MAX($E$3:E354)+1,"")</f>
        <v/>
      </c>
      <c r="F355" s="116" t="str">
        <f>IF(LEN(T355)&gt;1,IF(ISNUMBER(MATCH(T355&amp;" ─ "&amp;P355, $F$2:F354,0)),"",P355&amp;" ─ "&amp;T355),"")</f>
        <v/>
      </c>
      <c r="G355" s="93">
        <v>352</v>
      </c>
      <c r="H355" s="118" t="str">
        <f t="shared" si="479"/>
        <v/>
      </c>
      <c r="I355" s="119" t="str">
        <f>IF(ISNUMBER(SEARCH("─",H355,1)),MAX($I$3:I354)+1,"")</f>
        <v/>
      </c>
      <c r="M355" s="192" t="str">
        <f t="shared" si="423"/>
        <v/>
      </c>
      <c r="N355" s="142" t="str">
        <f t="shared" si="424"/>
        <v/>
      </c>
      <c r="O355" s="102" t="str">
        <f>IF(P355="","",MAX($O$3:O354)+1)</f>
        <v/>
      </c>
      <c r="P355" s="103" t="str">
        <f>IF(LEN(INDEX(Dashboard!B$6:B$505,ROW(P355)-ROW(P$3),1))&lt;=1,"",TRIM(INDEX(Dashboard!B$6:B$505,ROW(P355)-ROW(P$3),1)))</f>
        <v/>
      </c>
      <c r="Q355" s="104" t="str">
        <f t="shared" si="425"/>
        <v/>
      </c>
      <c r="R355" s="104" t="str">
        <f>IF(LEN(INDEX(Dashboard!D$6:D$505,ROW(R355)-ROW(R$3),1))&lt;=1,"",INDEX(Dashboard!D$6:D$505,ROW(R355)-ROW(R$3),1))</f>
        <v/>
      </c>
      <c r="S355" s="104" t="str">
        <f>IF(LEN(INDEX(Dashboard!E$6:E$505,ROW(S355)-ROW(S$3),1))&lt;=1,"",INDEX(Dashboard!E$6:E$505,ROW(S355)-ROW(S$3),1))</f>
        <v/>
      </c>
      <c r="T355" s="104" t="str">
        <f t="shared" si="426"/>
        <v/>
      </c>
      <c r="U355" s="104" t="str">
        <f t="shared" si="427"/>
        <v/>
      </c>
      <c r="V355" s="104" t="str">
        <f t="shared" si="428"/>
        <v/>
      </c>
      <c r="W355" s="106" t="str">
        <f t="shared" si="421"/>
        <v/>
      </c>
      <c r="X355" s="106" t="str">
        <f t="shared" si="429"/>
        <v/>
      </c>
      <c r="Y355" s="106" t="str">
        <f t="shared" si="430"/>
        <v/>
      </c>
      <c r="Z355" s="106" t="str">
        <f t="shared" si="431"/>
        <v/>
      </c>
      <c r="AA355" s="106" t="str">
        <f t="shared" si="432"/>
        <v/>
      </c>
      <c r="AB355" s="106" t="str">
        <f t="shared" si="433"/>
        <v/>
      </c>
      <c r="AC355" s="106" t="str">
        <f t="shared" si="434"/>
        <v/>
      </c>
      <c r="AD355" s="106" t="str">
        <f t="shared" si="435"/>
        <v/>
      </c>
      <c r="AE355" s="106" t="str">
        <f t="shared" si="436"/>
        <v/>
      </c>
      <c r="AF355" s="106" t="str">
        <f t="shared" si="437"/>
        <v/>
      </c>
      <c r="AG355" s="106" t="str">
        <f t="shared" si="438"/>
        <v/>
      </c>
      <c r="AH355" s="106" t="str">
        <f t="shared" si="439"/>
        <v/>
      </c>
      <c r="AI355" s="106" t="str">
        <f t="shared" si="440"/>
        <v/>
      </c>
      <c r="AJ355" s="106" t="str">
        <f t="shared" si="441"/>
        <v/>
      </c>
      <c r="AK355" s="106" t="str">
        <f t="shared" si="442"/>
        <v/>
      </c>
      <c r="AL355" s="106" t="str">
        <f t="shared" si="443"/>
        <v/>
      </c>
      <c r="AM355" s="106" t="str">
        <f t="shared" si="444"/>
        <v/>
      </c>
      <c r="AN355" s="106" t="str">
        <f t="shared" si="445"/>
        <v/>
      </c>
      <c r="AO355" s="106" t="str">
        <f t="shared" si="446"/>
        <v/>
      </c>
      <c r="AP355" s="106" t="str">
        <f t="shared" si="447"/>
        <v/>
      </c>
      <c r="AQ355" s="106" t="str">
        <f t="shared" si="448"/>
        <v/>
      </c>
      <c r="AR355" s="106" t="str">
        <f t="shared" si="449"/>
        <v/>
      </c>
      <c r="AS355" s="106" t="str">
        <f t="shared" si="450"/>
        <v/>
      </c>
      <c r="AT355" s="106" t="str">
        <f t="shared" si="451"/>
        <v/>
      </c>
      <c r="AU355" s="106" t="str">
        <f t="shared" si="452"/>
        <v/>
      </c>
      <c r="AV355" s="106" t="str">
        <f t="shared" si="453"/>
        <v/>
      </c>
      <c r="AW355" s="106" t="str">
        <f t="shared" si="454"/>
        <v/>
      </c>
      <c r="AX355" s="106" t="str">
        <f t="shared" si="455"/>
        <v/>
      </c>
      <c r="AY355" s="106" t="str">
        <f t="shared" si="456"/>
        <v/>
      </c>
      <c r="AZ355" s="106" t="str">
        <f t="shared" si="457"/>
        <v/>
      </c>
      <c r="BA355" s="106" t="str">
        <f t="shared" si="458"/>
        <v/>
      </c>
      <c r="BB355" s="106" t="str">
        <f t="shared" si="459"/>
        <v/>
      </c>
      <c r="BC355" s="106" t="str">
        <f t="shared" si="460"/>
        <v/>
      </c>
      <c r="BD355" s="180" t="str">
        <f>IF(OR(P355="",BA355=""),"",IF(BB355="",MAX($BA$4:$BA$503)-BA355+1-COUNTIF($BA$4:BA355,BA355)/1000,INDEX($BD$4:$BD$503,BC355,1)-COUNTIF($BA$4:BA355,BA355)/1000000))</f>
        <v/>
      </c>
      <c r="BE355" s="181" t="str">
        <f t="shared" si="461"/>
        <v/>
      </c>
      <c r="BF355" s="181" t="str">
        <f>IFERROR(IF(BB355="",BD355-BE355*100,INDEX($BF$4:$BF$503,BC355,1)-COUNTIF($BA$4:BA355,BA355)/1000000),"")</f>
        <v/>
      </c>
      <c r="BG355" s="179" t="str">
        <f t="shared" si="462"/>
        <v/>
      </c>
      <c r="BI355" s="120" t="str">
        <f t="shared" si="468"/>
        <v/>
      </c>
      <c r="BJ355" s="121" t="str">
        <f t="shared" si="469"/>
        <v/>
      </c>
      <c r="BK355" s="122" t="str">
        <f t="shared" si="470"/>
        <v/>
      </c>
      <c r="BL355" s="122" t="str">
        <f t="shared" si="471"/>
        <v/>
      </c>
      <c r="BM355" s="122" t="str">
        <f t="shared" si="472"/>
        <v/>
      </c>
      <c r="BN355" s="122" t="str">
        <f t="shared" si="473"/>
        <v/>
      </c>
      <c r="BO355" s="122" t="str">
        <f t="shared" si="474"/>
        <v/>
      </c>
      <c r="BP355" s="123" t="str">
        <f t="shared" si="475"/>
        <v/>
      </c>
      <c r="BQ355" s="122" t="str">
        <f t="shared" si="476"/>
        <v/>
      </c>
      <c r="BR355" s="123" t="str">
        <f t="shared" si="477"/>
        <v/>
      </c>
      <c r="BS355" s="123" t="str">
        <f t="shared" si="478"/>
        <v/>
      </c>
      <c r="BU355" s="198" t="str">
        <f t="shared" si="463"/>
        <v>xxx</v>
      </c>
      <c r="BV355" s="193"/>
      <c r="BW355" s="193"/>
      <c r="BX355" s="193"/>
      <c r="BY355" s="193"/>
      <c r="BZ355" s="193"/>
      <c r="CA355" s="193"/>
      <c r="CB355" s="193"/>
      <c r="CC355" s="194"/>
      <c r="CD355" s="194"/>
      <c r="CE355" s="193"/>
      <c r="CF355" s="201">
        <f>IFERROR(IF(ISNUMBER(BV355), IF(ISNUMBER(MATCH(BV355,$BV$4:BV354,0)),INDEX($CF$4:CF354, MATCH(BV355,$BV$4:BV354,0),1),IF(AND(BR355="",INDEX($BR$4:$BR$503,BV355,1)=""),
IF(INDEX($BL$4:$BL$503,BV355,1)="",0,IFERROR(IF(INDEX($BR$4:$BR$503,BW355,1)="es",COUNTIF($BV$4:$BV$503,BW355),0),0)+IF(ISNUMBER(BV355),SUMIFS($CH$4:$CH$503,$BV$4:$BV$503,"&lt;&gt;"&amp;BV355,$BW$4:$BW$503,BV355),0)),0)),0),0)</f>
        <v>0</v>
      </c>
      <c r="CG355" s="193"/>
      <c r="CH355" s="193"/>
      <c r="CI355" s="193"/>
      <c r="CJ355" s="193"/>
      <c r="CK355" s="201">
        <f t="shared" si="422"/>
        <v>1</v>
      </c>
      <c r="CL355" s="193"/>
      <c r="CM355" s="193"/>
      <c r="CN355" s="193"/>
      <c r="CO355" s="193"/>
      <c r="CP355" s="193"/>
      <c r="CQ355" s="193"/>
      <c r="CR355" s="193"/>
      <c r="CT355" s="193"/>
      <c r="CU355" s="193"/>
      <c r="CV355" s="193"/>
      <c r="CW355" s="208"/>
      <c r="CX355" s="208"/>
      <c r="CY355" s="208"/>
      <c r="CZ355" s="208"/>
      <c r="DA355" s="193"/>
      <c r="DC355" s="133" t="str">
        <f>IF(MAX($DC$3:DC354)&lt;$I$2,MAX($DC$3:DC354)+1,"")</f>
        <v/>
      </c>
      <c r="DD355" s="131" t="str">
        <f t="shared" si="464"/>
        <v/>
      </c>
      <c r="DE355" s="131" t="str">
        <f t="shared" si="465"/>
        <v/>
      </c>
      <c r="DF355" s="134" t="str">
        <f t="shared" si="466"/>
        <v/>
      </c>
      <c r="DG355" s="132" t="str">
        <f t="shared" si="467"/>
        <v/>
      </c>
      <c r="DL355" s="107" t="str">
        <f>IF(DM355&lt;&gt;"",MAX($DL$3:DL354)+1,"")</f>
        <v/>
      </c>
      <c r="DM355" s="107" t="str">
        <f>IF(OR(INDEX(Photos!$B$3:$B$502,ROW(DM355)-ROW($DM$3),1)="", ISNUMBER(MATCH(INDEX(Photos!$B$3:$B$502,ROW(DM355)-ROW($DM$3),1),$BJ$4:$BJ$503,0))),"",INDEX(Photos!$B$3:$B$502,ROW(DM355)-ROW($DM$3),1) )</f>
        <v/>
      </c>
      <c r="DN355" s="107" t="str">
        <f t="shared" si="420"/>
        <v/>
      </c>
      <c r="DS355" s="112"/>
      <c r="DT355" s="112"/>
      <c r="DU355" s="111"/>
      <c r="DV355" s="111"/>
      <c r="DW355" s="145"/>
      <c r="DX355" s="111"/>
      <c r="DY355" s="111"/>
      <c r="DZ355" s="111"/>
      <c r="EA355" s="111"/>
      <c r="EB355" s="111"/>
    </row>
    <row r="356" spans="2:132" x14ac:dyDescent="0.25">
      <c r="B356" s="117" t="str">
        <f>IF(P356&lt;&gt;"",MAX(B$3:$B355)+1,"")</f>
        <v/>
      </c>
      <c r="C356" s="141" t="str">
        <f>IF(D356&lt;&gt;"",MAX(C$3:$C355)+1,"")</f>
        <v/>
      </c>
      <c r="D356" s="115" t="str">
        <f>IF(LEN(Q356)&gt;1,IF(ISNUMBER(MATCH(Q356&amp;" ─ "&amp;P356, $D$2:D355,0)),"",P356&amp;" ─ "&amp;Q356),"")</f>
        <v/>
      </c>
      <c r="E356" s="117" t="str">
        <f>IF(F356&lt;&gt;"",MAX($E$3:E355)+1,"")</f>
        <v/>
      </c>
      <c r="F356" s="116" t="str">
        <f>IF(LEN(T356)&gt;1,IF(ISNUMBER(MATCH(T356&amp;" ─ "&amp;P356, $F$2:F355,0)),"",P356&amp;" ─ "&amp;T356),"")</f>
        <v/>
      </c>
      <c r="G356" s="93">
        <v>353</v>
      </c>
      <c r="H356" s="118" t="str">
        <f t="shared" si="479"/>
        <v/>
      </c>
      <c r="I356" s="119" t="str">
        <f>IF(ISNUMBER(SEARCH("─",H356,1)),MAX($I$3:I355)+1,"")</f>
        <v/>
      </c>
      <c r="M356" s="192" t="str">
        <f t="shared" si="423"/>
        <v/>
      </c>
      <c r="N356" s="142" t="str">
        <f t="shared" si="424"/>
        <v/>
      </c>
      <c r="O356" s="102" t="str">
        <f>IF(P356="","",MAX($O$3:O355)+1)</f>
        <v/>
      </c>
      <c r="P356" s="103" t="str">
        <f>IF(LEN(INDEX(Dashboard!B$6:B$505,ROW(P356)-ROW(P$3),1))&lt;=1,"",TRIM(INDEX(Dashboard!B$6:B$505,ROW(P356)-ROW(P$3),1)))</f>
        <v/>
      </c>
      <c r="Q356" s="104" t="str">
        <f t="shared" si="425"/>
        <v/>
      </c>
      <c r="R356" s="104" t="str">
        <f>IF(LEN(INDEX(Dashboard!D$6:D$505,ROW(R356)-ROW(R$3),1))&lt;=1,"",INDEX(Dashboard!D$6:D$505,ROW(R356)-ROW(R$3),1))</f>
        <v/>
      </c>
      <c r="S356" s="104" t="str">
        <f>IF(LEN(INDEX(Dashboard!E$6:E$505,ROW(S356)-ROW(S$3),1))&lt;=1,"",INDEX(Dashboard!E$6:E$505,ROW(S356)-ROW(S$3),1))</f>
        <v/>
      </c>
      <c r="T356" s="104" t="str">
        <f t="shared" si="426"/>
        <v/>
      </c>
      <c r="U356" s="104" t="str">
        <f t="shared" si="427"/>
        <v/>
      </c>
      <c r="V356" s="104" t="str">
        <f t="shared" si="428"/>
        <v/>
      </c>
      <c r="W356" s="106" t="str">
        <f t="shared" si="421"/>
        <v/>
      </c>
      <c r="X356" s="106" t="str">
        <f t="shared" si="429"/>
        <v/>
      </c>
      <c r="Y356" s="106" t="str">
        <f t="shared" si="430"/>
        <v/>
      </c>
      <c r="Z356" s="106" t="str">
        <f t="shared" si="431"/>
        <v/>
      </c>
      <c r="AA356" s="106" t="str">
        <f t="shared" si="432"/>
        <v/>
      </c>
      <c r="AB356" s="106" t="str">
        <f t="shared" si="433"/>
        <v/>
      </c>
      <c r="AC356" s="106" t="str">
        <f t="shared" si="434"/>
        <v/>
      </c>
      <c r="AD356" s="106" t="str">
        <f t="shared" si="435"/>
        <v/>
      </c>
      <c r="AE356" s="106" t="str">
        <f t="shared" si="436"/>
        <v/>
      </c>
      <c r="AF356" s="106" t="str">
        <f t="shared" si="437"/>
        <v/>
      </c>
      <c r="AG356" s="106" t="str">
        <f t="shared" si="438"/>
        <v/>
      </c>
      <c r="AH356" s="106" t="str">
        <f t="shared" si="439"/>
        <v/>
      </c>
      <c r="AI356" s="106" t="str">
        <f t="shared" si="440"/>
        <v/>
      </c>
      <c r="AJ356" s="106" t="str">
        <f t="shared" si="441"/>
        <v/>
      </c>
      <c r="AK356" s="106" t="str">
        <f t="shared" si="442"/>
        <v/>
      </c>
      <c r="AL356" s="106" t="str">
        <f t="shared" si="443"/>
        <v/>
      </c>
      <c r="AM356" s="106" t="str">
        <f t="shared" si="444"/>
        <v/>
      </c>
      <c r="AN356" s="106" t="str">
        <f t="shared" si="445"/>
        <v/>
      </c>
      <c r="AO356" s="106" t="str">
        <f t="shared" si="446"/>
        <v/>
      </c>
      <c r="AP356" s="106" t="str">
        <f t="shared" si="447"/>
        <v/>
      </c>
      <c r="AQ356" s="106" t="str">
        <f t="shared" si="448"/>
        <v/>
      </c>
      <c r="AR356" s="106" t="str">
        <f t="shared" si="449"/>
        <v/>
      </c>
      <c r="AS356" s="106" t="str">
        <f t="shared" si="450"/>
        <v/>
      </c>
      <c r="AT356" s="106" t="str">
        <f t="shared" si="451"/>
        <v/>
      </c>
      <c r="AU356" s="106" t="str">
        <f t="shared" si="452"/>
        <v/>
      </c>
      <c r="AV356" s="106" t="str">
        <f t="shared" si="453"/>
        <v/>
      </c>
      <c r="AW356" s="106" t="str">
        <f t="shared" si="454"/>
        <v/>
      </c>
      <c r="AX356" s="106" t="str">
        <f t="shared" si="455"/>
        <v/>
      </c>
      <c r="AY356" s="106" t="str">
        <f t="shared" si="456"/>
        <v/>
      </c>
      <c r="AZ356" s="106" t="str">
        <f t="shared" si="457"/>
        <v/>
      </c>
      <c r="BA356" s="106" t="str">
        <f t="shared" si="458"/>
        <v/>
      </c>
      <c r="BB356" s="106" t="str">
        <f t="shared" si="459"/>
        <v/>
      </c>
      <c r="BC356" s="106" t="str">
        <f t="shared" si="460"/>
        <v/>
      </c>
      <c r="BD356" s="180" t="str">
        <f>IF(OR(P356="",BA356=""),"",IF(BB356="",MAX($BA$4:$BA$503)-BA356+1-COUNTIF($BA$4:BA356,BA356)/1000,INDEX($BD$4:$BD$503,BC356,1)-COUNTIF($BA$4:BA356,BA356)/1000000))</f>
        <v/>
      </c>
      <c r="BE356" s="181" t="str">
        <f t="shared" si="461"/>
        <v/>
      </c>
      <c r="BF356" s="181" t="str">
        <f>IFERROR(IF(BB356="",BD356-BE356*100,INDEX($BF$4:$BF$503,BC356,1)-COUNTIF($BA$4:BA356,BA356)/1000000),"")</f>
        <v/>
      </c>
      <c r="BG356" s="179" t="str">
        <f t="shared" si="462"/>
        <v/>
      </c>
      <c r="BI356" s="120" t="str">
        <f t="shared" si="468"/>
        <v/>
      </c>
      <c r="BJ356" s="121" t="str">
        <f t="shared" si="469"/>
        <v/>
      </c>
      <c r="BK356" s="122" t="str">
        <f t="shared" si="470"/>
        <v/>
      </c>
      <c r="BL356" s="122" t="str">
        <f t="shared" si="471"/>
        <v/>
      </c>
      <c r="BM356" s="122" t="str">
        <f t="shared" si="472"/>
        <v/>
      </c>
      <c r="BN356" s="122" t="str">
        <f t="shared" si="473"/>
        <v/>
      </c>
      <c r="BO356" s="122" t="str">
        <f t="shared" si="474"/>
        <v/>
      </c>
      <c r="BP356" s="123" t="str">
        <f t="shared" si="475"/>
        <v/>
      </c>
      <c r="BQ356" s="122" t="str">
        <f t="shared" si="476"/>
        <v/>
      </c>
      <c r="BR356" s="123" t="str">
        <f t="shared" si="477"/>
        <v/>
      </c>
      <c r="BS356" s="123" t="str">
        <f t="shared" si="478"/>
        <v/>
      </c>
      <c r="BU356" s="198" t="str">
        <f t="shared" si="463"/>
        <v>xxx</v>
      </c>
      <c r="BV356" s="193"/>
      <c r="BW356" s="193"/>
      <c r="BX356" s="193"/>
      <c r="BY356" s="193"/>
      <c r="BZ356" s="193"/>
      <c r="CA356" s="193"/>
      <c r="CB356" s="193"/>
      <c r="CC356" s="194"/>
      <c r="CD356" s="194"/>
      <c r="CE356" s="193"/>
      <c r="CF356" s="201">
        <f>IFERROR(IF(ISNUMBER(BV356), IF(ISNUMBER(MATCH(BV356,$BV$4:BV355,0)),INDEX($CF$4:CF355, MATCH(BV356,$BV$4:BV355,0),1),IF(AND(BR356="",INDEX($BR$4:$BR$503,BV356,1)=""),
IF(INDEX($BL$4:$BL$503,BV356,1)="",0,IFERROR(IF(INDEX($BR$4:$BR$503,BW356,1)="es",COUNTIF($BV$4:$BV$503,BW356),0),0)+IF(ISNUMBER(BV356),SUMIFS($CH$4:$CH$503,$BV$4:$BV$503,"&lt;&gt;"&amp;BV356,$BW$4:$BW$503,BV356),0)),0)),0),0)</f>
        <v>0</v>
      </c>
      <c r="CG356" s="193"/>
      <c r="CH356" s="193"/>
      <c r="CI356" s="193"/>
      <c r="CJ356" s="193"/>
      <c r="CK356" s="201">
        <f t="shared" si="422"/>
        <v>1</v>
      </c>
      <c r="CL356" s="193"/>
      <c r="CM356" s="193"/>
      <c r="CN356" s="193"/>
      <c r="CO356" s="193"/>
      <c r="CP356" s="193"/>
      <c r="CQ356" s="193"/>
      <c r="CR356" s="193"/>
      <c r="CT356" s="193"/>
      <c r="CU356" s="193"/>
      <c r="CV356" s="193"/>
      <c r="CW356" s="208"/>
      <c r="CX356" s="208"/>
      <c r="CY356" s="208"/>
      <c r="CZ356" s="208"/>
      <c r="DA356" s="193"/>
      <c r="DC356" s="133" t="str">
        <f>IF(MAX($DC$3:DC355)&lt;$I$2,MAX($DC$3:DC355)+1,"")</f>
        <v/>
      </c>
      <c r="DD356" s="131" t="str">
        <f t="shared" si="464"/>
        <v/>
      </c>
      <c r="DE356" s="131" t="str">
        <f t="shared" si="465"/>
        <v/>
      </c>
      <c r="DF356" s="134" t="str">
        <f t="shared" si="466"/>
        <v/>
      </c>
      <c r="DG356" s="132" t="str">
        <f t="shared" si="467"/>
        <v/>
      </c>
      <c r="DL356" s="107" t="str">
        <f>IF(DM356&lt;&gt;"",MAX($DL$3:DL355)+1,"")</f>
        <v/>
      </c>
      <c r="DM356" s="107" t="str">
        <f>IF(OR(INDEX(Photos!$B$3:$B$502,ROW(DM356)-ROW($DM$3),1)="", ISNUMBER(MATCH(INDEX(Photos!$B$3:$B$502,ROW(DM356)-ROW($DM$3),1),$BJ$4:$BJ$503,0))),"",INDEX(Photos!$B$3:$B$502,ROW(DM356)-ROW($DM$3),1) )</f>
        <v/>
      </c>
      <c r="DN356" s="107" t="str">
        <f t="shared" si="420"/>
        <v/>
      </c>
      <c r="DS356" s="112"/>
      <c r="DT356" s="112"/>
      <c r="DU356" s="111"/>
      <c r="DV356" s="111"/>
      <c r="DW356" s="145"/>
      <c r="DX356" s="111"/>
      <c r="DY356" s="111"/>
      <c r="DZ356" s="111"/>
      <c r="EA356" s="111"/>
      <c r="EB356" s="111"/>
    </row>
    <row r="357" spans="2:132" x14ac:dyDescent="0.25">
      <c r="B357" s="117" t="str">
        <f>IF(P357&lt;&gt;"",MAX(B$3:$B356)+1,"")</f>
        <v/>
      </c>
      <c r="C357" s="141" t="str">
        <f>IF(D357&lt;&gt;"",MAX(C$3:$C356)+1,"")</f>
        <v/>
      </c>
      <c r="D357" s="115" t="str">
        <f>IF(LEN(Q357)&gt;1,IF(ISNUMBER(MATCH(Q357&amp;" ─ "&amp;P357, $D$2:D356,0)),"",P357&amp;" ─ "&amp;Q357),"")</f>
        <v/>
      </c>
      <c r="E357" s="117" t="str">
        <f>IF(F357&lt;&gt;"",MAX($E$3:E356)+1,"")</f>
        <v/>
      </c>
      <c r="F357" s="116" t="str">
        <f>IF(LEN(T357)&gt;1,IF(ISNUMBER(MATCH(T357&amp;" ─ "&amp;P357, $F$2:F356,0)),"",P357&amp;" ─ "&amp;T357),"")</f>
        <v/>
      </c>
      <c r="G357" s="93">
        <v>354</v>
      </c>
      <c r="H357" s="118" t="str">
        <f t="shared" si="479"/>
        <v/>
      </c>
      <c r="I357" s="119" t="str">
        <f>IF(ISNUMBER(SEARCH("─",H357,1)),MAX($I$3:I356)+1,"")</f>
        <v/>
      </c>
      <c r="M357" s="192" t="str">
        <f t="shared" si="423"/>
        <v/>
      </c>
      <c r="N357" s="142" t="str">
        <f t="shared" si="424"/>
        <v/>
      </c>
      <c r="O357" s="102" t="str">
        <f>IF(P357="","",MAX($O$3:O356)+1)</f>
        <v/>
      </c>
      <c r="P357" s="103" t="str">
        <f>IF(LEN(INDEX(Dashboard!B$6:B$505,ROW(P357)-ROW(P$3),1))&lt;=1,"",TRIM(INDEX(Dashboard!B$6:B$505,ROW(P357)-ROW(P$3),1)))</f>
        <v/>
      </c>
      <c r="Q357" s="104" t="str">
        <f t="shared" si="425"/>
        <v/>
      </c>
      <c r="R357" s="104" t="str">
        <f>IF(LEN(INDEX(Dashboard!D$6:D$505,ROW(R357)-ROW(R$3),1))&lt;=1,"",INDEX(Dashboard!D$6:D$505,ROW(R357)-ROW(R$3),1))</f>
        <v/>
      </c>
      <c r="S357" s="104" t="str">
        <f>IF(LEN(INDEX(Dashboard!E$6:E$505,ROW(S357)-ROW(S$3),1))&lt;=1,"",INDEX(Dashboard!E$6:E$505,ROW(S357)-ROW(S$3),1))</f>
        <v/>
      </c>
      <c r="T357" s="104" t="str">
        <f t="shared" si="426"/>
        <v/>
      </c>
      <c r="U357" s="104" t="str">
        <f t="shared" si="427"/>
        <v/>
      </c>
      <c r="V357" s="104" t="str">
        <f t="shared" si="428"/>
        <v/>
      </c>
      <c r="W357" s="106" t="str">
        <f t="shared" si="421"/>
        <v/>
      </c>
      <c r="X357" s="106" t="str">
        <f t="shared" si="429"/>
        <v/>
      </c>
      <c r="Y357" s="106" t="str">
        <f t="shared" si="430"/>
        <v/>
      </c>
      <c r="Z357" s="106" t="str">
        <f t="shared" si="431"/>
        <v/>
      </c>
      <c r="AA357" s="106" t="str">
        <f t="shared" si="432"/>
        <v/>
      </c>
      <c r="AB357" s="106" t="str">
        <f t="shared" si="433"/>
        <v/>
      </c>
      <c r="AC357" s="106" t="str">
        <f t="shared" si="434"/>
        <v/>
      </c>
      <c r="AD357" s="106" t="str">
        <f t="shared" si="435"/>
        <v/>
      </c>
      <c r="AE357" s="106" t="str">
        <f t="shared" si="436"/>
        <v/>
      </c>
      <c r="AF357" s="106" t="str">
        <f t="shared" si="437"/>
        <v/>
      </c>
      <c r="AG357" s="106" t="str">
        <f t="shared" si="438"/>
        <v/>
      </c>
      <c r="AH357" s="106" t="str">
        <f t="shared" si="439"/>
        <v/>
      </c>
      <c r="AI357" s="106" t="str">
        <f t="shared" si="440"/>
        <v/>
      </c>
      <c r="AJ357" s="106" t="str">
        <f t="shared" si="441"/>
        <v/>
      </c>
      <c r="AK357" s="106" t="str">
        <f t="shared" si="442"/>
        <v/>
      </c>
      <c r="AL357" s="106" t="str">
        <f t="shared" si="443"/>
        <v/>
      </c>
      <c r="AM357" s="106" t="str">
        <f t="shared" si="444"/>
        <v/>
      </c>
      <c r="AN357" s="106" t="str">
        <f t="shared" si="445"/>
        <v/>
      </c>
      <c r="AO357" s="106" t="str">
        <f t="shared" si="446"/>
        <v/>
      </c>
      <c r="AP357" s="106" t="str">
        <f t="shared" si="447"/>
        <v/>
      </c>
      <c r="AQ357" s="106" t="str">
        <f t="shared" si="448"/>
        <v/>
      </c>
      <c r="AR357" s="106" t="str">
        <f t="shared" si="449"/>
        <v/>
      </c>
      <c r="AS357" s="106" t="str">
        <f t="shared" si="450"/>
        <v/>
      </c>
      <c r="AT357" s="106" t="str">
        <f t="shared" si="451"/>
        <v/>
      </c>
      <c r="AU357" s="106" t="str">
        <f t="shared" si="452"/>
        <v/>
      </c>
      <c r="AV357" s="106" t="str">
        <f t="shared" si="453"/>
        <v/>
      </c>
      <c r="AW357" s="106" t="str">
        <f t="shared" si="454"/>
        <v/>
      </c>
      <c r="AX357" s="106" t="str">
        <f t="shared" si="455"/>
        <v/>
      </c>
      <c r="AY357" s="106" t="str">
        <f t="shared" si="456"/>
        <v/>
      </c>
      <c r="AZ357" s="106" t="str">
        <f t="shared" si="457"/>
        <v/>
      </c>
      <c r="BA357" s="106" t="str">
        <f t="shared" si="458"/>
        <v/>
      </c>
      <c r="BB357" s="106" t="str">
        <f t="shared" si="459"/>
        <v/>
      </c>
      <c r="BC357" s="106" t="str">
        <f t="shared" si="460"/>
        <v/>
      </c>
      <c r="BD357" s="180" t="str">
        <f>IF(OR(P357="",BA357=""),"",IF(BB357="",MAX($BA$4:$BA$503)-BA357+1-COUNTIF($BA$4:BA357,BA357)/1000,INDEX($BD$4:$BD$503,BC357,1)-COUNTIF($BA$4:BA357,BA357)/1000000))</f>
        <v/>
      </c>
      <c r="BE357" s="181" t="str">
        <f t="shared" si="461"/>
        <v/>
      </c>
      <c r="BF357" s="181" t="str">
        <f>IFERROR(IF(BB357="",BD357-BE357*100,INDEX($BF$4:$BF$503,BC357,1)-COUNTIF($BA$4:BA357,BA357)/1000000),"")</f>
        <v/>
      </c>
      <c r="BG357" s="179" t="str">
        <f t="shared" si="462"/>
        <v/>
      </c>
      <c r="BI357" s="120" t="str">
        <f t="shared" si="468"/>
        <v/>
      </c>
      <c r="BJ357" s="121" t="str">
        <f t="shared" si="469"/>
        <v/>
      </c>
      <c r="BK357" s="122" t="str">
        <f t="shared" si="470"/>
        <v/>
      </c>
      <c r="BL357" s="122" t="str">
        <f t="shared" si="471"/>
        <v/>
      </c>
      <c r="BM357" s="122" t="str">
        <f t="shared" si="472"/>
        <v/>
      </c>
      <c r="BN357" s="122" t="str">
        <f t="shared" si="473"/>
        <v/>
      </c>
      <c r="BO357" s="122" t="str">
        <f t="shared" si="474"/>
        <v/>
      </c>
      <c r="BP357" s="123" t="str">
        <f t="shared" si="475"/>
        <v/>
      </c>
      <c r="BQ357" s="122" t="str">
        <f t="shared" si="476"/>
        <v/>
      </c>
      <c r="BR357" s="123" t="str">
        <f t="shared" si="477"/>
        <v/>
      </c>
      <c r="BS357" s="123" t="str">
        <f t="shared" si="478"/>
        <v/>
      </c>
      <c r="BU357" s="198" t="str">
        <f t="shared" si="463"/>
        <v>xxx</v>
      </c>
      <c r="BV357" s="193"/>
      <c r="BW357" s="193"/>
      <c r="BX357" s="193"/>
      <c r="BY357" s="193"/>
      <c r="BZ357" s="193"/>
      <c r="CA357" s="193"/>
      <c r="CB357" s="193"/>
      <c r="CC357" s="194"/>
      <c r="CD357" s="194"/>
      <c r="CE357" s="193"/>
      <c r="CF357" s="201">
        <f>IFERROR(IF(ISNUMBER(BV357), IF(ISNUMBER(MATCH(BV357,$BV$4:BV356,0)),INDEX($CF$4:CF356, MATCH(BV357,$BV$4:BV356,0),1),IF(AND(BR357="",INDEX($BR$4:$BR$503,BV357,1)=""),
IF(INDEX($BL$4:$BL$503,BV357,1)="",0,IFERROR(IF(INDEX($BR$4:$BR$503,BW357,1)="es",COUNTIF($BV$4:$BV$503,BW357),0),0)+IF(ISNUMBER(BV357),SUMIFS($CH$4:$CH$503,$BV$4:$BV$503,"&lt;&gt;"&amp;BV357,$BW$4:$BW$503,BV357),0)),0)),0),0)</f>
        <v>0</v>
      </c>
      <c r="CG357" s="193"/>
      <c r="CH357" s="193"/>
      <c r="CI357" s="193"/>
      <c r="CJ357" s="193"/>
      <c r="CK357" s="201">
        <f t="shared" si="422"/>
        <v>1</v>
      </c>
      <c r="CL357" s="193"/>
      <c r="CM357" s="193"/>
      <c r="CN357" s="193"/>
      <c r="CO357" s="193"/>
      <c r="CP357" s="193"/>
      <c r="CQ357" s="193"/>
      <c r="CR357" s="193"/>
      <c r="CT357" s="193"/>
      <c r="CU357" s="193"/>
      <c r="CV357" s="193"/>
      <c r="CW357" s="208"/>
      <c r="CX357" s="208"/>
      <c r="CY357" s="208"/>
      <c r="CZ357" s="208"/>
      <c r="DA357" s="193"/>
      <c r="DC357" s="133" t="str">
        <f>IF(MAX($DC$3:DC356)&lt;$I$2,MAX($DC$3:DC356)+1,"")</f>
        <v/>
      </c>
      <c r="DD357" s="131" t="str">
        <f t="shared" si="464"/>
        <v/>
      </c>
      <c r="DE357" s="131" t="str">
        <f t="shared" si="465"/>
        <v/>
      </c>
      <c r="DF357" s="134" t="str">
        <f t="shared" si="466"/>
        <v/>
      </c>
      <c r="DG357" s="132" t="str">
        <f t="shared" si="467"/>
        <v/>
      </c>
      <c r="DL357" s="107" t="str">
        <f>IF(DM357&lt;&gt;"",MAX($DL$3:DL356)+1,"")</f>
        <v/>
      </c>
      <c r="DM357" s="107" t="str">
        <f>IF(OR(INDEX(Photos!$B$3:$B$502,ROW(DM357)-ROW($DM$3),1)="", ISNUMBER(MATCH(INDEX(Photos!$B$3:$B$502,ROW(DM357)-ROW($DM$3),1),$BJ$4:$BJ$503,0))),"",INDEX(Photos!$B$3:$B$502,ROW(DM357)-ROW($DM$3),1) )</f>
        <v/>
      </c>
      <c r="DN357" s="107" t="str">
        <f t="shared" si="420"/>
        <v/>
      </c>
      <c r="DS357" s="112"/>
      <c r="DT357" s="112"/>
      <c r="DU357" s="111"/>
      <c r="DV357" s="111"/>
      <c r="DW357" s="145"/>
      <c r="DX357" s="111"/>
      <c r="DY357" s="111"/>
      <c r="DZ357" s="111"/>
      <c r="EA357" s="111"/>
      <c r="EB357" s="111"/>
    </row>
    <row r="358" spans="2:132" x14ac:dyDescent="0.25">
      <c r="B358" s="117" t="str">
        <f>IF(P358&lt;&gt;"",MAX(B$3:$B357)+1,"")</f>
        <v/>
      </c>
      <c r="C358" s="141" t="str">
        <f>IF(D358&lt;&gt;"",MAX(C$3:$C357)+1,"")</f>
        <v/>
      </c>
      <c r="D358" s="115" t="str">
        <f>IF(LEN(Q358)&gt;1,IF(ISNUMBER(MATCH(Q358&amp;" ─ "&amp;P358, $D$2:D357,0)),"",P358&amp;" ─ "&amp;Q358),"")</f>
        <v/>
      </c>
      <c r="E358" s="117" t="str">
        <f>IF(F358&lt;&gt;"",MAX($E$3:E357)+1,"")</f>
        <v/>
      </c>
      <c r="F358" s="116" t="str">
        <f>IF(LEN(T358)&gt;1,IF(ISNUMBER(MATCH(T358&amp;" ─ "&amp;P358, $F$2:F357,0)),"",P358&amp;" ─ "&amp;T358),"")</f>
        <v/>
      </c>
      <c r="G358" s="93">
        <v>355</v>
      </c>
      <c r="H358" s="118" t="str">
        <f t="shared" si="479"/>
        <v/>
      </c>
      <c r="I358" s="119" t="str">
        <f>IF(ISNUMBER(SEARCH("─",H358,1)),MAX($I$3:I357)+1,"")</f>
        <v/>
      </c>
      <c r="M358" s="192" t="str">
        <f t="shared" si="423"/>
        <v/>
      </c>
      <c r="N358" s="142" t="str">
        <f t="shared" si="424"/>
        <v/>
      </c>
      <c r="O358" s="102" t="str">
        <f>IF(P358="","",MAX($O$3:O357)+1)</f>
        <v/>
      </c>
      <c r="P358" s="103" t="str">
        <f>IF(LEN(INDEX(Dashboard!B$6:B$505,ROW(P358)-ROW(P$3),1))&lt;=1,"",TRIM(INDEX(Dashboard!B$6:B$505,ROW(P358)-ROW(P$3),1)))</f>
        <v/>
      </c>
      <c r="Q358" s="104" t="str">
        <f t="shared" si="425"/>
        <v/>
      </c>
      <c r="R358" s="104" t="str">
        <f>IF(LEN(INDEX(Dashboard!D$6:D$505,ROW(R358)-ROW(R$3),1))&lt;=1,"",INDEX(Dashboard!D$6:D$505,ROW(R358)-ROW(R$3),1))</f>
        <v/>
      </c>
      <c r="S358" s="104" t="str">
        <f>IF(LEN(INDEX(Dashboard!E$6:E$505,ROW(S358)-ROW(S$3),1))&lt;=1,"",INDEX(Dashboard!E$6:E$505,ROW(S358)-ROW(S$3),1))</f>
        <v/>
      </c>
      <c r="T358" s="104" t="str">
        <f t="shared" si="426"/>
        <v/>
      </c>
      <c r="U358" s="104" t="str">
        <f t="shared" si="427"/>
        <v/>
      </c>
      <c r="V358" s="104" t="str">
        <f t="shared" si="428"/>
        <v/>
      </c>
      <c r="W358" s="106" t="str">
        <f t="shared" si="421"/>
        <v/>
      </c>
      <c r="X358" s="106" t="str">
        <f t="shared" si="429"/>
        <v/>
      </c>
      <c r="Y358" s="106" t="str">
        <f t="shared" si="430"/>
        <v/>
      </c>
      <c r="Z358" s="106" t="str">
        <f t="shared" si="431"/>
        <v/>
      </c>
      <c r="AA358" s="106" t="str">
        <f t="shared" si="432"/>
        <v/>
      </c>
      <c r="AB358" s="106" t="str">
        <f t="shared" si="433"/>
        <v/>
      </c>
      <c r="AC358" s="106" t="str">
        <f t="shared" si="434"/>
        <v/>
      </c>
      <c r="AD358" s="106" t="str">
        <f t="shared" si="435"/>
        <v/>
      </c>
      <c r="AE358" s="106" t="str">
        <f t="shared" si="436"/>
        <v/>
      </c>
      <c r="AF358" s="106" t="str">
        <f t="shared" si="437"/>
        <v/>
      </c>
      <c r="AG358" s="106" t="str">
        <f t="shared" si="438"/>
        <v/>
      </c>
      <c r="AH358" s="106" t="str">
        <f t="shared" si="439"/>
        <v/>
      </c>
      <c r="AI358" s="106" t="str">
        <f t="shared" si="440"/>
        <v/>
      </c>
      <c r="AJ358" s="106" t="str">
        <f t="shared" si="441"/>
        <v/>
      </c>
      <c r="AK358" s="106" t="str">
        <f t="shared" si="442"/>
        <v/>
      </c>
      <c r="AL358" s="106" t="str">
        <f t="shared" si="443"/>
        <v/>
      </c>
      <c r="AM358" s="106" t="str">
        <f t="shared" si="444"/>
        <v/>
      </c>
      <c r="AN358" s="106" t="str">
        <f t="shared" si="445"/>
        <v/>
      </c>
      <c r="AO358" s="106" t="str">
        <f t="shared" si="446"/>
        <v/>
      </c>
      <c r="AP358" s="106" t="str">
        <f t="shared" si="447"/>
        <v/>
      </c>
      <c r="AQ358" s="106" t="str">
        <f t="shared" si="448"/>
        <v/>
      </c>
      <c r="AR358" s="106" t="str">
        <f t="shared" si="449"/>
        <v/>
      </c>
      <c r="AS358" s="106" t="str">
        <f t="shared" si="450"/>
        <v/>
      </c>
      <c r="AT358" s="106" t="str">
        <f t="shared" si="451"/>
        <v/>
      </c>
      <c r="AU358" s="106" t="str">
        <f t="shared" si="452"/>
        <v/>
      </c>
      <c r="AV358" s="106" t="str">
        <f t="shared" si="453"/>
        <v/>
      </c>
      <c r="AW358" s="106" t="str">
        <f t="shared" si="454"/>
        <v/>
      </c>
      <c r="AX358" s="106" t="str">
        <f t="shared" si="455"/>
        <v/>
      </c>
      <c r="AY358" s="106" t="str">
        <f t="shared" si="456"/>
        <v/>
      </c>
      <c r="AZ358" s="106" t="str">
        <f t="shared" si="457"/>
        <v/>
      </c>
      <c r="BA358" s="106" t="str">
        <f t="shared" si="458"/>
        <v/>
      </c>
      <c r="BB358" s="106" t="str">
        <f t="shared" si="459"/>
        <v/>
      </c>
      <c r="BC358" s="106" t="str">
        <f t="shared" si="460"/>
        <v/>
      </c>
      <c r="BD358" s="180" t="str">
        <f>IF(OR(P358="",BA358=""),"",IF(BB358="",MAX($BA$4:$BA$503)-BA358+1-COUNTIF($BA$4:BA358,BA358)/1000,INDEX($BD$4:$BD$503,BC358,1)-COUNTIF($BA$4:BA358,BA358)/1000000))</f>
        <v/>
      </c>
      <c r="BE358" s="181" t="str">
        <f t="shared" si="461"/>
        <v/>
      </c>
      <c r="BF358" s="181" t="str">
        <f>IFERROR(IF(BB358="",BD358-BE358*100,INDEX($BF$4:$BF$503,BC358,1)-COUNTIF($BA$4:BA358,BA358)/1000000),"")</f>
        <v/>
      </c>
      <c r="BG358" s="179" t="str">
        <f t="shared" si="462"/>
        <v/>
      </c>
      <c r="BI358" s="120" t="str">
        <f t="shared" si="468"/>
        <v/>
      </c>
      <c r="BJ358" s="121" t="str">
        <f t="shared" si="469"/>
        <v/>
      </c>
      <c r="BK358" s="122" t="str">
        <f t="shared" si="470"/>
        <v/>
      </c>
      <c r="BL358" s="122" t="str">
        <f t="shared" si="471"/>
        <v/>
      </c>
      <c r="BM358" s="122" t="str">
        <f t="shared" si="472"/>
        <v/>
      </c>
      <c r="BN358" s="122" t="str">
        <f t="shared" si="473"/>
        <v/>
      </c>
      <c r="BO358" s="122" t="str">
        <f t="shared" si="474"/>
        <v/>
      </c>
      <c r="BP358" s="123" t="str">
        <f t="shared" si="475"/>
        <v/>
      </c>
      <c r="BQ358" s="122" t="str">
        <f t="shared" si="476"/>
        <v/>
      </c>
      <c r="BR358" s="123" t="str">
        <f t="shared" si="477"/>
        <v/>
      </c>
      <c r="BS358" s="123" t="str">
        <f t="shared" si="478"/>
        <v/>
      </c>
      <c r="BU358" s="198" t="str">
        <f t="shared" si="463"/>
        <v>xxx</v>
      </c>
      <c r="BV358" s="193"/>
      <c r="BW358" s="193"/>
      <c r="BX358" s="193"/>
      <c r="BY358" s="193"/>
      <c r="BZ358" s="193"/>
      <c r="CA358" s="193"/>
      <c r="CB358" s="193"/>
      <c r="CC358" s="194"/>
      <c r="CD358" s="194"/>
      <c r="CE358" s="193"/>
      <c r="CF358" s="201">
        <f>IFERROR(IF(ISNUMBER(BV358), IF(ISNUMBER(MATCH(BV358,$BV$4:BV357,0)),INDEX($CF$4:CF357, MATCH(BV358,$BV$4:BV357,0),1),IF(AND(BR358="",INDEX($BR$4:$BR$503,BV358,1)=""),
IF(INDEX($BL$4:$BL$503,BV358,1)="",0,IFERROR(IF(INDEX($BR$4:$BR$503,BW358,1)="es",COUNTIF($BV$4:$BV$503,BW358),0),0)+IF(ISNUMBER(BV358),SUMIFS($CH$4:$CH$503,$BV$4:$BV$503,"&lt;&gt;"&amp;BV358,$BW$4:$BW$503,BV358),0)),0)),0),0)</f>
        <v>0</v>
      </c>
      <c r="CG358" s="193"/>
      <c r="CH358" s="193"/>
      <c r="CI358" s="193"/>
      <c r="CJ358" s="193"/>
      <c r="CK358" s="201">
        <f t="shared" si="422"/>
        <v>1</v>
      </c>
      <c r="CL358" s="193"/>
      <c r="CM358" s="193"/>
      <c r="CN358" s="193"/>
      <c r="CO358" s="193"/>
      <c r="CP358" s="193"/>
      <c r="CQ358" s="193"/>
      <c r="CR358" s="193"/>
      <c r="CT358" s="193"/>
      <c r="CU358" s="193"/>
      <c r="CV358" s="193"/>
      <c r="CW358" s="208"/>
      <c r="CX358" s="208"/>
      <c r="CY358" s="208"/>
      <c r="CZ358" s="208"/>
      <c r="DA358" s="193"/>
      <c r="DC358" s="133" t="str">
        <f>IF(MAX($DC$3:DC357)&lt;$I$2,MAX($DC$3:DC357)+1,"")</f>
        <v/>
      </c>
      <c r="DD358" s="131" t="str">
        <f t="shared" si="464"/>
        <v/>
      </c>
      <c r="DE358" s="131" t="str">
        <f t="shared" si="465"/>
        <v/>
      </c>
      <c r="DF358" s="134" t="str">
        <f t="shared" si="466"/>
        <v/>
      </c>
      <c r="DG358" s="132" t="str">
        <f t="shared" si="467"/>
        <v/>
      </c>
      <c r="DL358" s="107" t="str">
        <f>IF(DM358&lt;&gt;"",MAX($DL$3:DL357)+1,"")</f>
        <v/>
      </c>
      <c r="DM358" s="107" t="str">
        <f>IF(OR(INDEX(Photos!$B$3:$B$502,ROW(DM358)-ROW($DM$3),1)="", ISNUMBER(MATCH(INDEX(Photos!$B$3:$B$502,ROW(DM358)-ROW($DM$3),1),$BJ$4:$BJ$503,0))),"",INDEX(Photos!$B$3:$B$502,ROW(DM358)-ROW($DM$3),1) )</f>
        <v/>
      </c>
      <c r="DN358" s="107" t="str">
        <f t="shared" si="420"/>
        <v/>
      </c>
      <c r="DS358" s="112"/>
      <c r="DT358" s="112"/>
      <c r="DU358" s="111"/>
      <c r="DV358" s="111"/>
      <c r="DW358" s="145"/>
      <c r="DX358" s="111"/>
      <c r="DY358" s="111"/>
      <c r="DZ358" s="111"/>
      <c r="EA358" s="111"/>
      <c r="EB358" s="111"/>
    </row>
    <row r="359" spans="2:132" x14ac:dyDescent="0.25">
      <c r="B359" s="117" t="str">
        <f>IF(P359&lt;&gt;"",MAX(B$3:$B358)+1,"")</f>
        <v/>
      </c>
      <c r="C359" s="141" t="str">
        <f>IF(D359&lt;&gt;"",MAX(C$3:$C358)+1,"")</f>
        <v/>
      </c>
      <c r="D359" s="115" t="str">
        <f>IF(LEN(Q359)&gt;1,IF(ISNUMBER(MATCH(Q359&amp;" ─ "&amp;P359, $D$2:D358,0)),"",P359&amp;" ─ "&amp;Q359),"")</f>
        <v/>
      </c>
      <c r="E359" s="117" t="str">
        <f>IF(F359&lt;&gt;"",MAX($E$3:E358)+1,"")</f>
        <v/>
      </c>
      <c r="F359" s="116" t="str">
        <f>IF(LEN(T359)&gt;1,IF(ISNUMBER(MATCH(T359&amp;" ─ "&amp;P359, $F$2:F358,0)),"",P359&amp;" ─ "&amp;T359),"")</f>
        <v/>
      </c>
      <c r="G359" s="93">
        <v>356</v>
      </c>
      <c r="H359" s="118" t="str">
        <f t="shared" si="479"/>
        <v/>
      </c>
      <c r="I359" s="119" t="str">
        <f>IF(ISNUMBER(SEARCH("─",H359,1)),MAX($I$3:I358)+1,"")</f>
        <v/>
      </c>
      <c r="M359" s="192" t="str">
        <f t="shared" si="423"/>
        <v/>
      </c>
      <c r="N359" s="142" t="str">
        <f t="shared" si="424"/>
        <v/>
      </c>
      <c r="O359" s="102" t="str">
        <f>IF(P359="","",MAX($O$3:O358)+1)</f>
        <v/>
      </c>
      <c r="P359" s="103" t="str">
        <f>IF(LEN(INDEX(Dashboard!B$6:B$505,ROW(P359)-ROW(P$3),1))&lt;=1,"",TRIM(INDEX(Dashboard!B$6:B$505,ROW(P359)-ROW(P$3),1)))</f>
        <v/>
      </c>
      <c r="Q359" s="104" t="str">
        <f t="shared" si="425"/>
        <v/>
      </c>
      <c r="R359" s="104" t="str">
        <f>IF(LEN(INDEX(Dashboard!D$6:D$505,ROW(R359)-ROW(R$3),1))&lt;=1,"",INDEX(Dashboard!D$6:D$505,ROW(R359)-ROW(R$3),1))</f>
        <v/>
      </c>
      <c r="S359" s="104" t="str">
        <f>IF(LEN(INDEX(Dashboard!E$6:E$505,ROW(S359)-ROW(S$3),1))&lt;=1,"",INDEX(Dashboard!E$6:E$505,ROW(S359)-ROW(S$3),1))</f>
        <v/>
      </c>
      <c r="T359" s="104" t="str">
        <f t="shared" si="426"/>
        <v/>
      </c>
      <c r="U359" s="104" t="str">
        <f t="shared" si="427"/>
        <v/>
      </c>
      <c r="V359" s="104" t="str">
        <f t="shared" si="428"/>
        <v/>
      </c>
      <c r="W359" s="106" t="str">
        <f t="shared" si="421"/>
        <v/>
      </c>
      <c r="X359" s="106" t="str">
        <f t="shared" si="429"/>
        <v/>
      </c>
      <c r="Y359" s="106" t="str">
        <f t="shared" si="430"/>
        <v/>
      </c>
      <c r="Z359" s="106" t="str">
        <f t="shared" si="431"/>
        <v/>
      </c>
      <c r="AA359" s="106" t="str">
        <f t="shared" si="432"/>
        <v/>
      </c>
      <c r="AB359" s="106" t="str">
        <f t="shared" si="433"/>
        <v/>
      </c>
      <c r="AC359" s="106" t="str">
        <f t="shared" si="434"/>
        <v/>
      </c>
      <c r="AD359" s="106" t="str">
        <f t="shared" si="435"/>
        <v/>
      </c>
      <c r="AE359" s="106" t="str">
        <f t="shared" si="436"/>
        <v/>
      </c>
      <c r="AF359" s="106" t="str">
        <f t="shared" si="437"/>
        <v/>
      </c>
      <c r="AG359" s="106" t="str">
        <f t="shared" si="438"/>
        <v/>
      </c>
      <c r="AH359" s="106" t="str">
        <f t="shared" si="439"/>
        <v/>
      </c>
      <c r="AI359" s="106" t="str">
        <f t="shared" si="440"/>
        <v/>
      </c>
      <c r="AJ359" s="106" t="str">
        <f t="shared" si="441"/>
        <v/>
      </c>
      <c r="AK359" s="106" t="str">
        <f t="shared" si="442"/>
        <v/>
      </c>
      <c r="AL359" s="106" t="str">
        <f t="shared" si="443"/>
        <v/>
      </c>
      <c r="AM359" s="106" t="str">
        <f t="shared" si="444"/>
        <v/>
      </c>
      <c r="AN359" s="106" t="str">
        <f t="shared" si="445"/>
        <v/>
      </c>
      <c r="AO359" s="106" t="str">
        <f t="shared" si="446"/>
        <v/>
      </c>
      <c r="AP359" s="106" t="str">
        <f t="shared" si="447"/>
        <v/>
      </c>
      <c r="AQ359" s="106" t="str">
        <f t="shared" si="448"/>
        <v/>
      </c>
      <c r="AR359" s="106" t="str">
        <f t="shared" si="449"/>
        <v/>
      </c>
      <c r="AS359" s="106" t="str">
        <f t="shared" si="450"/>
        <v/>
      </c>
      <c r="AT359" s="106" t="str">
        <f t="shared" si="451"/>
        <v/>
      </c>
      <c r="AU359" s="106" t="str">
        <f t="shared" si="452"/>
        <v/>
      </c>
      <c r="AV359" s="106" t="str">
        <f t="shared" si="453"/>
        <v/>
      </c>
      <c r="AW359" s="106" t="str">
        <f t="shared" si="454"/>
        <v/>
      </c>
      <c r="AX359" s="106" t="str">
        <f t="shared" si="455"/>
        <v/>
      </c>
      <c r="AY359" s="106" t="str">
        <f t="shared" si="456"/>
        <v/>
      </c>
      <c r="AZ359" s="106" t="str">
        <f t="shared" si="457"/>
        <v/>
      </c>
      <c r="BA359" s="106" t="str">
        <f t="shared" si="458"/>
        <v/>
      </c>
      <c r="BB359" s="106" t="str">
        <f t="shared" si="459"/>
        <v/>
      </c>
      <c r="BC359" s="106" t="str">
        <f t="shared" si="460"/>
        <v/>
      </c>
      <c r="BD359" s="180" t="str">
        <f>IF(OR(P359="",BA359=""),"",IF(BB359="",MAX($BA$4:$BA$503)-BA359+1-COUNTIF($BA$4:BA359,BA359)/1000,INDEX($BD$4:$BD$503,BC359,1)-COUNTIF($BA$4:BA359,BA359)/1000000))</f>
        <v/>
      </c>
      <c r="BE359" s="181" t="str">
        <f t="shared" si="461"/>
        <v/>
      </c>
      <c r="BF359" s="181" t="str">
        <f>IFERROR(IF(BB359="",BD359-BE359*100,INDEX($BF$4:$BF$503,BC359,1)-COUNTIF($BA$4:BA359,BA359)/1000000),"")</f>
        <v/>
      </c>
      <c r="BG359" s="179" t="str">
        <f t="shared" si="462"/>
        <v/>
      </c>
      <c r="BI359" s="120" t="str">
        <f t="shared" si="468"/>
        <v/>
      </c>
      <c r="BJ359" s="121" t="str">
        <f t="shared" si="469"/>
        <v/>
      </c>
      <c r="BK359" s="122" t="str">
        <f t="shared" si="470"/>
        <v/>
      </c>
      <c r="BL359" s="122" t="str">
        <f t="shared" si="471"/>
        <v/>
      </c>
      <c r="BM359" s="122" t="str">
        <f t="shared" si="472"/>
        <v/>
      </c>
      <c r="BN359" s="122" t="str">
        <f t="shared" si="473"/>
        <v/>
      </c>
      <c r="BO359" s="122" t="str">
        <f t="shared" si="474"/>
        <v/>
      </c>
      <c r="BP359" s="123" t="str">
        <f t="shared" si="475"/>
        <v/>
      </c>
      <c r="BQ359" s="122" t="str">
        <f t="shared" si="476"/>
        <v/>
      </c>
      <c r="BR359" s="123" t="str">
        <f t="shared" si="477"/>
        <v/>
      </c>
      <c r="BS359" s="123" t="str">
        <f t="shared" si="478"/>
        <v/>
      </c>
      <c r="BU359" s="198" t="str">
        <f t="shared" si="463"/>
        <v>xxx</v>
      </c>
      <c r="BV359" s="193"/>
      <c r="BW359" s="193"/>
      <c r="BX359" s="193"/>
      <c r="BY359" s="193"/>
      <c r="BZ359" s="193"/>
      <c r="CA359" s="193"/>
      <c r="CB359" s="193"/>
      <c r="CC359" s="194"/>
      <c r="CD359" s="194"/>
      <c r="CE359" s="193"/>
      <c r="CF359" s="201">
        <f>IFERROR(IF(ISNUMBER(BV359), IF(ISNUMBER(MATCH(BV359,$BV$4:BV358,0)),INDEX($CF$4:CF358, MATCH(BV359,$BV$4:BV358,0),1),IF(AND(BR359="",INDEX($BR$4:$BR$503,BV359,1)=""),
IF(INDEX($BL$4:$BL$503,BV359,1)="",0,IFERROR(IF(INDEX($BR$4:$BR$503,BW359,1)="es",COUNTIF($BV$4:$BV$503,BW359),0),0)+IF(ISNUMBER(BV359),SUMIFS($CH$4:$CH$503,$BV$4:$BV$503,"&lt;&gt;"&amp;BV359,$BW$4:$BW$503,BV359),0)),0)),0),0)</f>
        <v>0</v>
      </c>
      <c r="CG359" s="193"/>
      <c r="CH359" s="193"/>
      <c r="CI359" s="193"/>
      <c r="CJ359" s="193"/>
      <c r="CK359" s="201">
        <f t="shared" si="422"/>
        <v>1</v>
      </c>
      <c r="CL359" s="193"/>
      <c r="CM359" s="193"/>
      <c r="CN359" s="193"/>
      <c r="CO359" s="193"/>
      <c r="CP359" s="193"/>
      <c r="CQ359" s="193"/>
      <c r="CR359" s="193"/>
      <c r="CT359" s="193"/>
      <c r="CU359" s="193"/>
      <c r="CV359" s="193"/>
      <c r="CW359" s="208"/>
      <c r="CX359" s="208"/>
      <c r="CY359" s="208"/>
      <c r="CZ359" s="208"/>
      <c r="DA359" s="193"/>
      <c r="DC359" s="133" t="str">
        <f>IF(MAX($DC$3:DC358)&lt;$I$2,MAX($DC$3:DC358)+1,"")</f>
        <v/>
      </c>
      <c r="DD359" s="131" t="str">
        <f t="shared" si="464"/>
        <v/>
      </c>
      <c r="DE359" s="131" t="str">
        <f t="shared" si="465"/>
        <v/>
      </c>
      <c r="DF359" s="134" t="str">
        <f t="shared" si="466"/>
        <v/>
      </c>
      <c r="DG359" s="132" t="str">
        <f t="shared" si="467"/>
        <v/>
      </c>
      <c r="DL359" s="107" t="str">
        <f>IF(DM359&lt;&gt;"",MAX($DL$3:DL358)+1,"")</f>
        <v/>
      </c>
      <c r="DM359" s="107" t="str">
        <f>IF(OR(INDEX(Photos!$B$3:$B$502,ROW(DM359)-ROW($DM$3),1)="", ISNUMBER(MATCH(INDEX(Photos!$B$3:$B$502,ROW(DM359)-ROW($DM$3),1),$BJ$4:$BJ$503,0))),"",INDEX(Photos!$B$3:$B$502,ROW(DM359)-ROW($DM$3),1) )</f>
        <v/>
      </c>
      <c r="DN359" s="107" t="str">
        <f t="shared" si="420"/>
        <v/>
      </c>
      <c r="DS359" s="112"/>
      <c r="DT359" s="112"/>
      <c r="DU359" s="111"/>
      <c r="DV359" s="111"/>
      <c r="DW359" s="145"/>
      <c r="DX359" s="111"/>
      <c r="DY359" s="111"/>
      <c r="DZ359" s="111"/>
      <c r="EA359" s="111"/>
      <c r="EB359" s="111"/>
    </row>
    <row r="360" spans="2:132" x14ac:dyDescent="0.25">
      <c r="B360" s="117" t="str">
        <f>IF(P360&lt;&gt;"",MAX(B$3:$B359)+1,"")</f>
        <v/>
      </c>
      <c r="C360" s="141" t="str">
        <f>IF(D360&lt;&gt;"",MAX(C$3:$C359)+1,"")</f>
        <v/>
      </c>
      <c r="D360" s="115" t="str">
        <f>IF(LEN(Q360)&gt;1,IF(ISNUMBER(MATCH(Q360&amp;" ─ "&amp;P360, $D$2:D359,0)),"",P360&amp;" ─ "&amp;Q360),"")</f>
        <v/>
      </c>
      <c r="E360" s="117" t="str">
        <f>IF(F360&lt;&gt;"",MAX($E$3:E359)+1,"")</f>
        <v/>
      </c>
      <c r="F360" s="116" t="str">
        <f>IF(LEN(T360)&gt;1,IF(ISNUMBER(MATCH(T360&amp;" ─ "&amp;P360, $F$2:F359,0)),"",P360&amp;" ─ "&amp;T360),"")</f>
        <v/>
      </c>
      <c r="G360" s="93">
        <v>357</v>
      </c>
      <c r="H360" s="118" t="str">
        <f t="shared" si="479"/>
        <v/>
      </c>
      <c r="I360" s="119" t="str">
        <f>IF(ISNUMBER(SEARCH("─",H360,1)),MAX($I$3:I359)+1,"")</f>
        <v/>
      </c>
      <c r="M360" s="192" t="str">
        <f t="shared" si="423"/>
        <v/>
      </c>
      <c r="N360" s="142" t="str">
        <f t="shared" si="424"/>
        <v/>
      </c>
      <c r="O360" s="102" t="str">
        <f>IF(P360="","",MAX($O$3:O359)+1)</f>
        <v/>
      </c>
      <c r="P360" s="103" t="str">
        <f>IF(LEN(INDEX(Dashboard!B$6:B$505,ROW(P360)-ROW(P$3),1))&lt;=1,"",TRIM(INDEX(Dashboard!B$6:B$505,ROW(P360)-ROW(P$3),1)))</f>
        <v/>
      </c>
      <c r="Q360" s="104" t="str">
        <f t="shared" si="425"/>
        <v/>
      </c>
      <c r="R360" s="104" t="str">
        <f>IF(LEN(INDEX(Dashboard!D$6:D$505,ROW(R360)-ROW(R$3),1))&lt;=1,"",INDEX(Dashboard!D$6:D$505,ROW(R360)-ROW(R$3),1))</f>
        <v/>
      </c>
      <c r="S360" s="104" t="str">
        <f>IF(LEN(INDEX(Dashboard!E$6:E$505,ROW(S360)-ROW(S$3),1))&lt;=1,"",INDEX(Dashboard!E$6:E$505,ROW(S360)-ROW(S$3),1))</f>
        <v/>
      </c>
      <c r="T360" s="104" t="str">
        <f t="shared" si="426"/>
        <v/>
      </c>
      <c r="U360" s="104" t="str">
        <f t="shared" si="427"/>
        <v/>
      </c>
      <c r="V360" s="104" t="str">
        <f t="shared" si="428"/>
        <v/>
      </c>
      <c r="W360" s="106" t="str">
        <f t="shared" si="421"/>
        <v/>
      </c>
      <c r="X360" s="106" t="str">
        <f t="shared" si="429"/>
        <v/>
      </c>
      <c r="Y360" s="106" t="str">
        <f t="shared" si="430"/>
        <v/>
      </c>
      <c r="Z360" s="106" t="str">
        <f t="shared" si="431"/>
        <v/>
      </c>
      <c r="AA360" s="106" t="str">
        <f t="shared" si="432"/>
        <v/>
      </c>
      <c r="AB360" s="106" t="str">
        <f t="shared" si="433"/>
        <v/>
      </c>
      <c r="AC360" s="106" t="str">
        <f t="shared" si="434"/>
        <v/>
      </c>
      <c r="AD360" s="106" t="str">
        <f t="shared" si="435"/>
        <v/>
      </c>
      <c r="AE360" s="106" t="str">
        <f t="shared" si="436"/>
        <v/>
      </c>
      <c r="AF360" s="106" t="str">
        <f t="shared" si="437"/>
        <v/>
      </c>
      <c r="AG360" s="106" t="str">
        <f t="shared" si="438"/>
        <v/>
      </c>
      <c r="AH360" s="106" t="str">
        <f t="shared" si="439"/>
        <v/>
      </c>
      <c r="AI360" s="106" t="str">
        <f t="shared" si="440"/>
        <v/>
      </c>
      <c r="AJ360" s="106" t="str">
        <f t="shared" si="441"/>
        <v/>
      </c>
      <c r="AK360" s="106" t="str">
        <f t="shared" si="442"/>
        <v/>
      </c>
      <c r="AL360" s="106" t="str">
        <f t="shared" si="443"/>
        <v/>
      </c>
      <c r="AM360" s="106" t="str">
        <f t="shared" si="444"/>
        <v/>
      </c>
      <c r="AN360" s="106" t="str">
        <f t="shared" si="445"/>
        <v/>
      </c>
      <c r="AO360" s="106" t="str">
        <f t="shared" si="446"/>
        <v/>
      </c>
      <c r="AP360" s="106" t="str">
        <f t="shared" si="447"/>
        <v/>
      </c>
      <c r="AQ360" s="106" t="str">
        <f t="shared" si="448"/>
        <v/>
      </c>
      <c r="AR360" s="106" t="str">
        <f t="shared" si="449"/>
        <v/>
      </c>
      <c r="AS360" s="106" t="str">
        <f t="shared" si="450"/>
        <v/>
      </c>
      <c r="AT360" s="106" t="str">
        <f t="shared" si="451"/>
        <v/>
      </c>
      <c r="AU360" s="106" t="str">
        <f t="shared" si="452"/>
        <v/>
      </c>
      <c r="AV360" s="106" t="str">
        <f t="shared" si="453"/>
        <v/>
      </c>
      <c r="AW360" s="106" t="str">
        <f t="shared" si="454"/>
        <v/>
      </c>
      <c r="AX360" s="106" t="str">
        <f t="shared" si="455"/>
        <v/>
      </c>
      <c r="AY360" s="106" t="str">
        <f t="shared" si="456"/>
        <v/>
      </c>
      <c r="AZ360" s="106" t="str">
        <f t="shared" si="457"/>
        <v/>
      </c>
      <c r="BA360" s="106" t="str">
        <f t="shared" si="458"/>
        <v/>
      </c>
      <c r="BB360" s="106" t="str">
        <f t="shared" si="459"/>
        <v/>
      </c>
      <c r="BC360" s="106" t="str">
        <f t="shared" si="460"/>
        <v/>
      </c>
      <c r="BD360" s="180" t="str">
        <f>IF(OR(P360="",BA360=""),"",IF(BB360="",MAX($BA$4:$BA$503)-BA360+1-COUNTIF($BA$4:BA360,BA360)/1000,INDEX($BD$4:$BD$503,BC360,1)-COUNTIF($BA$4:BA360,BA360)/1000000))</f>
        <v/>
      </c>
      <c r="BE360" s="181" t="str">
        <f t="shared" si="461"/>
        <v/>
      </c>
      <c r="BF360" s="181" t="str">
        <f>IFERROR(IF(BB360="",BD360-BE360*100,INDEX($BF$4:$BF$503,BC360,1)-COUNTIF($BA$4:BA360,BA360)/1000000),"")</f>
        <v/>
      </c>
      <c r="BG360" s="179" t="str">
        <f t="shared" si="462"/>
        <v/>
      </c>
      <c r="BI360" s="120" t="str">
        <f t="shared" si="468"/>
        <v/>
      </c>
      <c r="BJ360" s="121" t="str">
        <f t="shared" si="469"/>
        <v/>
      </c>
      <c r="BK360" s="122" t="str">
        <f t="shared" si="470"/>
        <v/>
      </c>
      <c r="BL360" s="122" t="str">
        <f t="shared" si="471"/>
        <v/>
      </c>
      <c r="BM360" s="122" t="str">
        <f t="shared" si="472"/>
        <v/>
      </c>
      <c r="BN360" s="122" t="str">
        <f t="shared" si="473"/>
        <v/>
      </c>
      <c r="BO360" s="122" t="str">
        <f t="shared" si="474"/>
        <v/>
      </c>
      <c r="BP360" s="123" t="str">
        <f t="shared" si="475"/>
        <v/>
      </c>
      <c r="BQ360" s="122" t="str">
        <f t="shared" si="476"/>
        <v/>
      </c>
      <c r="BR360" s="123" t="str">
        <f t="shared" si="477"/>
        <v/>
      </c>
      <c r="BS360" s="123" t="str">
        <f t="shared" si="478"/>
        <v/>
      </c>
      <c r="BU360" s="198" t="str">
        <f t="shared" si="463"/>
        <v>xxx</v>
      </c>
      <c r="BV360" s="193"/>
      <c r="BW360" s="193"/>
      <c r="BX360" s="193"/>
      <c r="BY360" s="193"/>
      <c r="BZ360" s="193"/>
      <c r="CA360" s="193"/>
      <c r="CB360" s="193"/>
      <c r="CC360" s="194"/>
      <c r="CD360" s="194"/>
      <c r="CE360" s="193"/>
      <c r="CF360" s="201">
        <f>IFERROR(IF(ISNUMBER(BV360), IF(ISNUMBER(MATCH(BV360,$BV$4:BV359,0)),INDEX($CF$4:CF359, MATCH(BV360,$BV$4:BV359,0),1),IF(AND(BR360="",INDEX($BR$4:$BR$503,BV360,1)=""),
IF(INDEX($BL$4:$BL$503,BV360,1)="",0,IFERROR(IF(INDEX($BR$4:$BR$503,BW360,1)="es",COUNTIF($BV$4:$BV$503,BW360),0),0)+IF(ISNUMBER(BV360),SUMIFS($CH$4:$CH$503,$BV$4:$BV$503,"&lt;&gt;"&amp;BV360,$BW$4:$BW$503,BV360),0)),0)),0),0)</f>
        <v>0</v>
      </c>
      <c r="CG360" s="193"/>
      <c r="CH360" s="193"/>
      <c r="CI360" s="193"/>
      <c r="CJ360" s="193"/>
      <c r="CK360" s="201">
        <f t="shared" si="422"/>
        <v>1</v>
      </c>
      <c r="CL360" s="193"/>
      <c r="CM360" s="193"/>
      <c r="CN360" s="193"/>
      <c r="CO360" s="193"/>
      <c r="CP360" s="193"/>
      <c r="CQ360" s="193"/>
      <c r="CR360" s="193"/>
      <c r="CT360" s="193"/>
      <c r="CU360" s="193"/>
      <c r="CV360" s="193"/>
      <c r="CW360" s="208"/>
      <c r="CX360" s="208"/>
      <c r="CY360" s="208"/>
      <c r="CZ360" s="208"/>
      <c r="DA360" s="193"/>
      <c r="DC360" s="133" t="str">
        <f>IF(MAX($DC$3:DC359)&lt;$I$2,MAX($DC$3:DC359)+1,"")</f>
        <v/>
      </c>
      <c r="DD360" s="131" t="str">
        <f t="shared" si="464"/>
        <v/>
      </c>
      <c r="DE360" s="131" t="str">
        <f t="shared" si="465"/>
        <v/>
      </c>
      <c r="DF360" s="134" t="str">
        <f t="shared" si="466"/>
        <v/>
      </c>
      <c r="DG360" s="132" t="str">
        <f t="shared" si="467"/>
        <v/>
      </c>
      <c r="DL360" s="107" t="str">
        <f>IF(DM360&lt;&gt;"",MAX($DL$3:DL359)+1,"")</f>
        <v/>
      </c>
      <c r="DM360" s="107" t="str">
        <f>IF(OR(INDEX(Photos!$B$3:$B$502,ROW(DM360)-ROW($DM$3),1)="", ISNUMBER(MATCH(INDEX(Photos!$B$3:$B$502,ROW(DM360)-ROW($DM$3),1),$BJ$4:$BJ$503,0))),"",INDEX(Photos!$B$3:$B$502,ROW(DM360)-ROW($DM$3),1) )</f>
        <v/>
      </c>
      <c r="DN360" s="107" t="str">
        <f t="shared" si="420"/>
        <v/>
      </c>
      <c r="DS360" s="112"/>
      <c r="DT360" s="112"/>
      <c r="DU360" s="111"/>
      <c r="DV360" s="111"/>
      <c r="DW360" s="145"/>
      <c r="DX360" s="111"/>
      <c r="DY360" s="111"/>
      <c r="DZ360" s="111"/>
      <c r="EA360" s="111"/>
      <c r="EB360" s="111"/>
    </row>
    <row r="361" spans="2:132" x14ac:dyDescent="0.25">
      <c r="B361" s="117" t="str">
        <f>IF(P361&lt;&gt;"",MAX(B$3:$B360)+1,"")</f>
        <v/>
      </c>
      <c r="C361" s="141" t="str">
        <f>IF(D361&lt;&gt;"",MAX(C$3:$C360)+1,"")</f>
        <v/>
      </c>
      <c r="D361" s="115" t="str">
        <f>IF(LEN(Q361)&gt;1,IF(ISNUMBER(MATCH(Q361&amp;" ─ "&amp;P361, $D$2:D360,0)),"",P361&amp;" ─ "&amp;Q361),"")</f>
        <v/>
      </c>
      <c r="E361" s="117" t="str">
        <f>IF(F361&lt;&gt;"",MAX($E$3:E360)+1,"")</f>
        <v/>
      </c>
      <c r="F361" s="116" t="str">
        <f>IF(LEN(T361)&gt;1,IF(ISNUMBER(MATCH(T361&amp;" ─ "&amp;P361, $F$2:F360,0)),"",P361&amp;" ─ "&amp;T361),"")</f>
        <v/>
      </c>
      <c r="G361" s="93">
        <v>358</v>
      </c>
      <c r="H361" s="118" t="str">
        <f t="shared" si="479"/>
        <v/>
      </c>
      <c r="I361" s="119" t="str">
        <f>IF(ISNUMBER(SEARCH("─",H361,1)),MAX($I$3:I360)+1,"")</f>
        <v/>
      </c>
      <c r="M361" s="192" t="str">
        <f t="shared" si="423"/>
        <v/>
      </c>
      <c r="N361" s="142" t="str">
        <f t="shared" si="424"/>
        <v/>
      </c>
      <c r="O361" s="102" t="str">
        <f>IF(P361="","",MAX($O$3:O360)+1)</f>
        <v/>
      </c>
      <c r="P361" s="103" t="str">
        <f>IF(LEN(INDEX(Dashboard!B$6:B$505,ROW(P361)-ROW(P$3),1))&lt;=1,"",TRIM(INDEX(Dashboard!B$6:B$505,ROW(P361)-ROW(P$3),1)))</f>
        <v/>
      </c>
      <c r="Q361" s="104" t="str">
        <f t="shared" si="425"/>
        <v/>
      </c>
      <c r="R361" s="104" t="str">
        <f>IF(LEN(INDEX(Dashboard!D$6:D$505,ROW(R361)-ROW(R$3),1))&lt;=1,"",INDEX(Dashboard!D$6:D$505,ROW(R361)-ROW(R$3),1))</f>
        <v/>
      </c>
      <c r="S361" s="104" t="str">
        <f>IF(LEN(INDEX(Dashboard!E$6:E$505,ROW(S361)-ROW(S$3),1))&lt;=1,"",INDEX(Dashboard!E$6:E$505,ROW(S361)-ROW(S$3),1))</f>
        <v/>
      </c>
      <c r="T361" s="104" t="str">
        <f t="shared" si="426"/>
        <v/>
      </c>
      <c r="U361" s="104" t="str">
        <f t="shared" si="427"/>
        <v/>
      </c>
      <c r="V361" s="104" t="str">
        <f t="shared" si="428"/>
        <v/>
      </c>
      <c r="W361" s="106" t="str">
        <f t="shared" si="421"/>
        <v/>
      </c>
      <c r="X361" s="106" t="str">
        <f t="shared" si="429"/>
        <v/>
      </c>
      <c r="Y361" s="106" t="str">
        <f t="shared" si="430"/>
        <v/>
      </c>
      <c r="Z361" s="106" t="str">
        <f t="shared" si="431"/>
        <v/>
      </c>
      <c r="AA361" s="106" t="str">
        <f t="shared" si="432"/>
        <v/>
      </c>
      <c r="AB361" s="106" t="str">
        <f t="shared" si="433"/>
        <v/>
      </c>
      <c r="AC361" s="106" t="str">
        <f t="shared" si="434"/>
        <v/>
      </c>
      <c r="AD361" s="106" t="str">
        <f t="shared" si="435"/>
        <v/>
      </c>
      <c r="AE361" s="106" t="str">
        <f t="shared" si="436"/>
        <v/>
      </c>
      <c r="AF361" s="106" t="str">
        <f t="shared" si="437"/>
        <v/>
      </c>
      <c r="AG361" s="106" t="str">
        <f t="shared" si="438"/>
        <v/>
      </c>
      <c r="AH361" s="106" t="str">
        <f t="shared" si="439"/>
        <v/>
      </c>
      <c r="AI361" s="106" t="str">
        <f t="shared" si="440"/>
        <v/>
      </c>
      <c r="AJ361" s="106" t="str">
        <f t="shared" si="441"/>
        <v/>
      </c>
      <c r="AK361" s="106" t="str">
        <f t="shared" si="442"/>
        <v/>
      </c>
      <c r="AL361" s="106" t="str">
        <f t="shared" si="443"/>
        <v/>
      </c>
      <c r="AM361" s="106" t="str">
        <f t="shared" si="444"/>
        <v/>
      </c>
      <c r="AN361" s="106" t="str">
        <f t="shared" si="445"/>
        <v/>
      </c>
      <c r="AO361" s="106" t="str">
        <f t="shared" si="446"/>
        <v/>
      </c>
      <c r="AP361" s="106" t="str">
        <f t="shared" si="447"/>
        <v/>
      </c>
      <c r="AQ361" s="106" t="str">
        <f t="shared" si="448"/>
        <v/>
      </c>
      <c r="AR361" s="106" t="str">
        <f t="shared" si="449"/>
        <v/>
      </c>
      <c r="AS361" s="106" t="str">
        <f t="shared" si="450"/>
        <v/>
      </c>
      <c r="AT361" s="106" t="str">
        <f t="shared" si="451"/>
        <v/>
      </c>
      <c r="AU361" s="106" t="str">
        <f t="shared" si="452"/>
        <v/>
      </c>
      <c r="AV361" s="106" t="str">
        <f t="shared" si="453"/>
        <v/>
      </c>
      <c r="AW361" s="106" t="str">
        <f t="shared" si="454"/>
        <v/>
      </c>
      <c r="AX361" s="106" t="str">
        <f t="shared" si="455"/>
        <v/>
      </c>
      <c r="AY361" s="106" t="str">
        <f t="shared" si="456"/>
        <v/>
      </c>
      <c r="AZ361" s="106" t="str">
        <f t="shared" si="457"/>
        <v/>
      </c>
      <c r="BA361" s="106" t="str">
        <f t="shared" si="458"/>
        <v/>
      </c>
      <c r="BB361" s="106" t="str">
        <f t="shared" si="459"/>
        <v/>
      </c>
      <c r="BC361" s="106" t="str">
        <f t="shared" si="460"/>
        <v/>
      </c>
      <c r="BD361" s="180" t="str">
        <f>IF(OR(P361="",BA361=""),"",IF(BB361="",MAX($BA$4:$BA$503)-BA361+1-COUNTIF($BA$4:BA361,BA361)/1000,INDEX($BD$4:$BD$503,BC361,1)-COUNTIF($BA$4:BA361,BA361)/1000000))</f>
        <v/>
      </c>
      <c r="BE361" s="181" t="str">
        <f t="shared" si="461"/>
        <v/>
      </c>
      <c r="BF361" s="181" t="str">
        <f>IFERROR(IF(BB361="",BD361-BE361*100,INDEX($BF$4:$BF$503,BC361,1)-COUNTIF($BA$4:BA361,BA361)/1000000),"")</f>
        <v/>
      </c>
      <c r="BG361" s="179" t="str">
        <f t="shared" si="462"/>
        <v/>
      </c>
      <c r="BI361" s="120" t="str">
        <f t="shared" si="468"/>
        <v/>
      </c>
      <c r="BJ361" s="121" t="str">
        <f t="shared" si="469"/>
        <v/>
      </c>
      <c r="BK361" s="122" t="str">
        <f t="shared" si="470"/>
        <v/>
      </c>
      <c r="BL361" s="122" t="str">
        <f t="shared" si="471"/>
        <v/>
      </c>
      <c r="BM361" s="122" t="str">
        <f t="shared" si="472"/>
        <v/>
      </c>
      <c r="BN361" s="122" t="str">
        <f t="shared" si="473"/>
        <v/>
      </c>
      <c r="BO361" s="122" t="str">
        <f t="shared" si="474"/>
        <v/>
      </c>
      <c r="BP361" s="123" t="str">
        <f t="shared" si="475"/>
        <v/>
      </c>
      <c r="BQ361" s="122" t="str">
        <f t="shared" si="476"/>
        <v/>
      </c>
      <c r="BR361" s="123" t="str">
        <f t="shared" si="477"/>
        <v/>
      </c>
      <c r="BS361" s="123" t="str">
        <f t="shared" si="478"/>
        <v/>
      </c>
      <c r="BU361" s="198" t="str">
        <f t="shared" si="463"/>
        <v>xxx</v>
      </c>
      <c r="BV361" s="193"/>
      <c r="BW361" s="193"/>
      <c r="BX361" s="193"/>
      <c r="BY361" s="193"/>
      <c r="BZ361" s="193"/>
      <c r="CA361" s="193"/>
      <c r="CB361" s="193"/>
      <c r="CC361" s="194"/>
      <c r="CD361" s="194"/>
      <c r="CE361" s="193"/>
      <c r="CF361" s="201">
        <f>IFERROR(IF(ISNUMBER(BV361), IF(ISNUMBER(MATCH(BV361,$BV$4:BV360,0)),INDEX($CF$4:CF360, MATCH(BV361,$BV$4:BV360,0),1),IF(AND(BR361="",INDEX($BR$4:$BR$503,BV361,1)=""),
IF(INDEX($BL$4:$BL$503,BV361,1)="",0,IFERROR(IF(INDEX($BR$4:$BR$503,BW361,1)="es",COUNTIF($BV$4:$BV$503,BW361),0),0)+IF(ISNUMBER(BV361),SUMIFS($CH$4:$CH$503,$BV$4:$BV$503,"&lt;&gt;"&amp;BV361,$BW$4:$BW$503,BV361),0)),0)),0),0)</f>
        <v>0</v>
      </c>
      <c r="CG361" s="193"/>
      <c r="CH361" s="193"/>
      <c r="CI361" s="193"/>
      <c r="CJ361" s="193"/>
      <c r="CK361" s="201">
        <f t="shared" si="422"/>
        <v>1</v>
      </c>
      <c r="CL361" s="193"/>
      <c r="CM361" s="193"/>
      <c r="CN361" s="193"/>
      <c r="CO361" s="193"/>
      <c r="CP361" s="193"/>
      <c r="CQ361" s="193"/>
      <c r="CR361" s="193"/>
      <c r="CT361" s="193"/>
      <c r="CU361" s="193"/>
      <c r="CV361" s="193"/>
      <c r="CW361" s="208"/>
      <c r="CX361" s="208"/>
      <c r="CY361" s="208"/>
      <c r="CZ361" s="208"/>
      <c r="DA361" s="193"/>
      <c r="DC361" s="133" t="str">
        <f>IF(MAX($DC$3:DC360)&lt;$I$2,MAX($DC$3:DC360)+1,"")</f>
        <v/>
      </c>
      <c r="DD361" s="131" t="str">
        <f t="shared" si="464"/>
        <v/>
      </c>
      <c r="DE361" s="131" t="str">
        <f t="shared" si="465"/>
        <v/>
      </c>
      <c r="DF361" s="134" t="str">
        <f t="shared" si="466"/>
        <v/>
      </c>
      <c r="DG361" s="132" t="str">
        <f t="shared" si="467"/>
        <v/>
      </c>
      <c r="DL361" s="107" t="str">
        <f>IF(DM361&lt;&gt;"",MAX($DL$3:DL360)+1,"")</f>
        <v/>
      </c>
      <c r="DM361" s="107" t="str">
        <f>IF(OR(INDEX(Photos!$B$3:$B$502,ROW(DM361)-ROW($DM$3),1)="", ISNUMBER(MATCH(INDEX(Photos!$B$3:$B$502,ROW(DM361)-ROW($DM$3),1),$BJ$4:$BJ$503,0))),"",INDEX(Photos!$B$3:$B$502,ROW(DM361)-ROW($DM$3),1) )</f>
        <v/>
      </c>
      <c r="DN361" s="107" t="str">
        <f t="shared" si="420"/>
        <v/>
      </c>
      <c r="DS361" s="112"/>
      <c r="DT361" s="112"/>
      <c r="DU361" s="111"/>
      <c r="DV361" s="111"/>
      <c r="DW361" s="145"/>
      <c r="DX361" s="111"/>
      <c r="DY361" s="111"/>
      <c r="DZ361" s="111"/>
      <c r="EA361" s="111"/>
      <c r="EB361" s="111"/>
    </row>
    <row r="362" spans="2:132" x14ac:dyDescent="0.25">
      <c r="B362" s="117" t="str">
        <f>IF(P362&lt;&gt;"",MAX(B$3:$B361)+1,"")</f>
        <v/>
      </c>
      <c r="C362" s="141" t="str">
        <f>IF(D362&lt;&gt;"",MAX(C$3:$C361)+1,"")</f>
        <v/>
      </c>
      <c r="D362" s="115" t="str">
        <f>IF(LEN(Q362)&gt;1,IF(ISNUMBER(MATCH(Q362&amp;" ─ "&amp;P362, $D$2:D361,0)),"",P362&amp;" ─ "&amp;Q362),"")</f>
        <v/>
      </c>
      <c r="E362" s="117" t="str">
        <f>IF(F362&lt;&gt;"",MAX($E$3:E361)+1,"")</f>
        <v/>
      </c>
      <c r="F362" s="116" t="str">
        <f>IF(LEN(T362)&gt;1,IF(ISNUMBER(MATCH(T362&amp;" ─ "&amp;P362, $F$2:F361,0)),"",P362&amp;" ─ "&amp;T362),"")</f>
        <v/>
      </c>
      <c r="G362" s="93">
        <v>359</v>
      </c>
      <c r="H362" s="118" t="str">
        <f t="shared" si="479"/>
        <v/>
      </c>
      <c r="I362" s="119" t="str">
        <f>IF(ISNUMBER(SEARCH("─",H362,1)),MAX($I$3:I361)+1,"")</f>
        <v/>
      </c>
      <c r="M362" s="192" t="str">
        <f t="shared" si="423"/>
        <v/>
      </c>
      <c r="N362" s="142" t="str">
        <f t="shared" si="424"/>
        <v/>
      </c>
      <c r="O362" s="102" t="str">
        <f>IF(P362="","",MAX($O$3:O361)+1)</f>
        <v/>
      </c>
      <c r="P362" s="103" t="str">
        <f>IF(LEN(INDEX(Dashboard!B$6:B$505,ROW(P362)-ROW(P$3),1))&lt;=1,"",TRIM(INDEX(Dashboard!B$6:B$505,ROW(P362)-ROW(P$3),1)))</f>
        <v/>
      </c>
      <c r="Q362" s="104" t="str">
        <f t="shared" si="425"/>
        <v/>
      </c>
      <c r="R362" s="104" t="str">
        <f>IF(LEN(INDEX(Dashboard!D$6:D$505,ROW(R362)-ROW(R$3),1))&lt;=1,"",INDEX(Dashboard!D$6:D$505,ROW(R362)-ROW(R$3),1))</f>
        <v/>
      </c>
      <c r="S362" s="104" t="str">
        <f>IF(LEN(INDEX(Dashboard!E$6:E$505,ROW(S362)-ROW(S$3),1))&lt;=1,"",INDEX(Dashboard!E$6:E$505,ROW(S362)-ROW(S$3),1))</f>
        <v/>
      </c>
      <c r="T362" s="104" t="str">
        <f t="shared" si="426"/>
        <v/>
      </c>
      <c r="U362" s="104" t="str">
        <f t="shared" si="427"/>
        <v/>
      </c>
      <c r="V362" s="104" t="str">
        <f t="shared" si="428"/>
        <v/>
      </c>
      <c r="W362" s="106" t="str">
        <f t="shared" si="421"/>
        <v/>
      </c>
      <c r="X362" s="106" t="str">
        <f t="shared" si="429"/>
        <v/>
      </c>
      <c r="Y362" s="106" t="str">
        <f t="shared" si="430"/>
        <v/>
      </c>
      <c r="Z362" s="106" t="str">
        <f t="shared" si="431"/>
        <v/>
      </c>
      <c r="AA362" s="106" t="str">
        <f t="shared" si="432"/>
        <v/>
      </c>
      <c r="AB362" s="106" t="str">
        <f t="shared" si="433"/>
        <v/>
      </c>
      <c r="AC362" s="106" t="str">
        <f t="shared" si="434"/>
        <v/>
      </c>
      <c r="AD362" s="106" t="str">
        <f t="shared" si="435"/>
        <v/>
      </c>
      <c r="AE362" s="106" t="str">
        <f t="shared" si="436"/>
        <v/>
      </c>
      <c r="AF362" s="106" t="str">
        <f t="shared" si="437"/>
        <v/>
      </c>
      <c r="AG362" s="106" t="str">
        <f t="shared" si="438"/>
        <v/>
      </c>
      <c r="AH362" s="106" t="str">
        <f t="shared" si="439"/>
        <v/>
      </c>
      <c r="AI362" s="106" t="str">
        <f t="shared" si="440"/>
        <v/>
      </c>
      <c r="AJ362" s="106" t="str">
        <f t="shared" si="441"/>
        <v/>
      </c>
      <c r="AK362" s="106" t="str">
        <f t="shared" si="442"/>
        <v/>
      </c>
      <c r="AL362" s="106" t="str">
        <f t="shared" si="443"/>
        <v/>
      </c>
      <c r="AM362" s="106" t="str">
        <f t="shared" si="444"/>
        <v/>
      </c>
      <c r="AN362" s="106" t="str">
        <f t="shared" si="445"/>
        <v/>
      </c>
      <c r="AO362" s="106" t="str">
        <f t="shared" si="446"/>
        <v/>
      </c>
      <c r="AP362" s="106" t="str">
        <f t="shared" si="447"/>
        <v/>
      </c>
      <c r="AQ362" s="106" t="str">
        <f t="shared" si="448"/>
        <v/>
      </c>
      <c r="AR362" s="106" t="str">
        <f t="shared" si="449"/>
        <v/>
      </c>
      <c r="AS362" s="106" t="str">
        <f t="shared" si="450"/>
        <v/>
      </c>
      <c r="AT362" s="106" t="str">
        <f t="shared" si="451"/>
        <v/>
      </c>
      <c r="AU362" s="106" t="str">
        <f t="shared" si="452"/>
        <v/>
      </c>
      <c r="AV362" s="106" t="str">
        <f t="shared" si="453"/>
        <v/>
      </c>
      <c r="AW362" s="106" t="str">
        <f t="shared" si="454"/>
        <v/>
      </c>
      <c r="AX362" s="106" t="str">
        <f t="shared" si="455"/>
        <v/>
      </c>
      <c r="AY362" s="106" t="str">
        <f t="shared" si="456"/>
        <v/>
      </c>
      <c r="AZ362" s="106" t="str">
        <f t="shared" si="457"/>
        <v/>
      </c>
      <c r="BA362" s="106" t="str">
        <f t="shared" si="458"/>
        <v/>
      </c>
      <c r="BB362" s="106" t="str">
        <f t="shared" si="459"/>
        <v/>
      </c>
      <c r="BC362" s="106" t="str">
        <f t="shared" si="460"/>
        <v/>
      </c>
      <c r="BD362" s="180" t="str">
        <f>IF(OR(P362="",BA362=""),"",IF(BB362="",MAX($BA$4:$BA$503)-BA362+1-COUNTIF($BA$4:BA362,BA362)/1000,INDEX($BD$4:$BD$503,BC362,1)-COUNTIF($BA$4:BA362,BA362)/1000000))</f>
        <v/>
      </c>
      <c r="BE362" s="181" t="str">
        <f t="shared" si="461"/>
        <v/>
      </c>
      <c r="BF362" s="181" t="str">
        <f>IFERROR(IF(BB362="",BD362-BE362*100,INDEX($BF$4:$BF$503,BC362,1)-COUNTIF($BA$4:BA362,BA362)/1000000),"")</f>
        <v/>
      </c>
      <c r="BG362" s="179" t="str">
        <f t="shared" si="462"/>
        <v/>
      </c>
      <c r="BI362" s="120" t="str">
        <f t="shared" si="468"/>
        <v/>
      </c>
      <c r="BJ362" s="121" t="str">
        <f t="shared" si="469"/>
        <v/>
      </c>
      <c r="BK362" s="122" t="str">
        <f t="shared" si="470"/>
        <v/>
      </c>
      <c r="BL362" s="122" t="str">
        <f t="shared" si="471"/>
        <v/>
      </c>
      <c r="BM362" s="122" t="str">
        <f t="shared" si="472"/>
        <v/>
      </c>
      <c r="BN362" s="122" t="str">
        <f t="shared" si="473"/>
        <v/>
      </c>
      <c r="BO362" s="122" t="str">
        <f t="shared" si="474"/>
        <v/>
      </c>
      <c r="BP362" s="123" t="str">
        <f t="shared" si="475"/>
        <v/>
      </c>
      <c r="BQ362" s="122" t="str">
        <f t="shared" si="476"/>
        <v/>
      </c>
      <c r="BR362" s="123" t="str">
        <f t="shared" si="477"/>
        <v/>
      </c>
      <c r="BS362" s="123" t="str">
        <f t="shared" si="478"/>
        <v/>
      </c>
      <c r="BU362" s="198" t="str">
        <f t="shared" si="463"/>
        <v>xxx</v>
      </c>
      <c r="BV362" s="193"/>
      <c r="BW362" s="193"/>
      <c r="BX362" s="193"/>
      <c r="BY362" s="193"/>
      <c r="BZ362" s="193"/>
      <c r="CA362" s="193"/>
      <c r="CB362" s="193"/>
      <c r="CC362" s="194"/>
      <c r="CD362" s="194"/>
      <c r="CE362" s="193"/>
      <c r="CF362" s="201">
        <f>IFERROR(IF(ISNUMBER(BV362), IF(ISNUMBER(MATCH(BV362,$BV$4:BV361,0)),INDEX($CF$4:CF361, MATCH(BV362,$BV$4:BV361,0),1),IF(AND(BR362="",INDEX($BR$4:$BR$503,BV362,1)=""),
IF(INDEX($BL$4:$BL$503,BV362,1)="",0,IFERROR(IF(INDEX($BR$4:$BR$503,BW362,1)="es",COUNTIF($BV$4:$BV$503,BW362),0),0)+IF(ISNUMBER(BV362),SUMIFS($CH$4:$CH$503,$BV$4:$BV$503,"&lt;&gt;"&amp;BV362,$BW$4:$BW$503,BV362),0)),0)),0),0)</f>
        <v>0</v>
      </c>
      <c r="CG362" s="193"/>
      <c r="CH362" s="193"/>
      <c r="CI362" s="193"/>
      <c r="CJ362" s="193"/>
      <c r="CK362" s="201">
        <f t="shared" si="422"/>
        <v>1</v>
      </c>
      <c r="CL362" s="193"/>
      <c r="CM362" s="193"/>
      <c r="CN362" s="193"/>
      <c r="CO362" s="193"/>
      <c r="CP362" s="193"/>
      <c r="CQ362" s="193"/>
      <c r="CR362" s="193"/>
      <c r="CT362" s="193"/>
      <c r="CU362" s="193"/>
      <c r="CV362" s="193"/>
      <c r="CW362" s="208"/>
      <c r="CX362" s="208"/>
      <c r="CY362" s="208"/>
      <c r="CZ362" s="208"/>
      <c r="DA362" s="193"/>
      <c r="DC362" s="133" t="str">
        <f>IF(MAX($DC$3:DC361)&lt;$I$2,MAX($DC$3:DC361)+1,"")</f>
        <v/>
      </c>
      <c r="DD362" s="131" t="str">
        <f t="shared" si="464"/>
        <v/>
      </c>
      <c r="DE362" s="131" t="str">
        <f t="shared" si="465"/>
        <v/>
      </c>
      <c r="DF362" s="134" t="str">
        <f t="shared" si="466"/>
        <v/>
      </c>
      <c r="DG362" s="132" t="str">
        <f t="shared" si="467"/>
        <v/>
      </c>
      <c r="DL362" s="107" t="str">
        <f>IF(DM362&lt;&gt;"",MAX($DL$3:DL361)+1,"")</f>
        <v/>
      </c>
      <c r="DM362" s="107" t="str">
        <f>IF(OR(INDEX(Photos!$B$3:$B$502,ROW(DM362)-ROW($DM$3),1)="", ISNUMBER(MATCH(INDEX(Photos!$B$3:$B$502,ROW(DM362)-ROW($DM$3),1),$BJ$4:$BJ$503,0))),"",INDEX(Photos!$B$3:$B$502,ROW(DM362)-ROW($DM$3),1) )</f>
        <v/>
      </c>
      <c r="DN362" s="107" t="str">
        <f t="shared" si="420"/>
        <v/>
      </c>
      <c r="DS362" s="112"/>
      <c r="DT362" s="112"/>
      <c r="DU362" s="111"/>
      <c r="DV362" s="111"/>
      <c r="DW362" s="145"/>
      <c r="DX362" s="111"/>
      <c r="DY362" s="111"/>
      <c r="DZ362" s="111"/>
      <c r="EA362" s="111"/>
      <c r="EB362" s="111"/>
    </row>
    <row r="363" spans="2:132" x14ac:dyDescent="0.25">
      <c r="B363" s="117" t="str">
        <f>IF(P363&lt;&gt;"",MAX(B$3:$B362)+1,"")</f>
        <v/>
      </c>
      <c r="C363" s="141" t="str">
        <f>IF(D363&lt;&gt;"",MAX(C$3:$C362)+1,"")</f>
        <v/>
      </c>
      <c r="D363" s="115" t="str">
        <f>IF(LEN(Q363)&gt;1,IF(ISNUMBER(MATCH(Q363&amp;" ─ "&amp;P363, $D$2:D362,0)),"",P363&amp;" ─ "&amp;Q363),"")</f>
        <v/>
      </c>
      <c r="E363" s="117" t="str">
        <f>IF(F363&lt;&gt;"",MAX($E$3:E362)+1,"")</f>
        <v/>
      </c>
      <c r="F363" s="116" t="str">
        <f>IF(LEN(T363)&gt;1,IF(ISNUMBER(MATCH(T363&amp;" ─ "&amp;P363, $F$2:F362,0)),"",P363&amp;" ─ "&amp;T363),"")</f>
        <v/>
      </c>
      <c r="G363" s="93">
        <v>360</v>
      </c>
      <c r="H363" s="118" t="str">
        <f t="shared" si="479"/>
        <v/>
      </c>
      <c r="I363" s="119" t="str">
        <f>IF(ISNUMBER(SEARCH("─",H363,1)),MAX($I$3:I362)+1,"")</f>
        <v/>
      </c>
      <c r="M363" s="192" t="str">
        <f t="shared" si="423"/>
        <v/>
      </c>
      <c r="N363" s="142" t="str">
        <f t="shared" si="424"/>
        <v/>
      </c>
      <c r="O363" s="102" t="str">
        <f>IF(P363="","",MAX($O$3:O362)+1)</f>
        <v/>
      </c>
      <c r="P363" s="103" t="str">
        <f>IF(LEN(INDEX(Dashboard!B$6:B$505,ROW(P363)-ROW(P$3),1))&lt;=1,"",TRIM(INDEX(Dashboard!B$6:B$505,ROW(P363)-ROW(P$3),1)))</f>
        <v/>
      </c>
      <c r="Q363" s="104" t="str">
        <f t="shared" si="425"/>
        <v/>
      </c>
      <c r="R363" s="104" t="str">
        <f>IF(LEN(INDEX(Dashboard!D$6:D$505,ROW(R363)-ROW(R$3),1))&lt;=1,"",INDEX(Dashboard!D$6:D$505,ROW(R363)-ROW(R$3),1))</f>
        <v/>
      </c>
      <c r="S363" s="104" t="str">
        <f>IF(LEN(INDEX(Dashboard!E$6:E$505,ROW(S363)-ROW(S$3),1))&lt;=1,"",INDEX(Dashboard!E$6:E$505,ROW(S363)-ROW(S$3),1))</f>
        <v/>
      </c>
      <c r="T363" s="104" t="str">
        <f t="shared" si="426"/>
        <v/>
      </c>
      <c r="U363" s="104" t="str">
        <f t="shared" si="427"/>
        <v/>
      </c>
      <c r="V363" s="104" t="str">
        <f t="shared" si="428"/>
        <v/>
      </c>
      <c r="W363" s="106" t="str">
        <f t="shared" si="421"/>
        <v/>
      </c>
      <c r="X363" s="106" t="str">
        <f t="shared" si="429"/>
        <v/>
      </c>
      <c r="Y363" s="106" t="str">
        <f t="shared" si="430"/>
        <v/>
      </c>
      <c r="Z363" s="106" t="str">
        <f t="shared" si="431"/>
        <v/>
      </c>
      <c r="AA363" s="106" t="str">
        <f t="shared" si="432"/>
        <v/>
      </c>
      <c r="AB363" s="106" t="str">
        <f t="shared" si="433"/>
        <v/>
      </c>
      <c r="AC363" s="106" t="str">
        <f t="shared" si="434"/>
        <v/>
      </c>
      <c r="AD363" s="106" t="str">
        <f t="shared" si="435"/>
        <v/>
      </c>
      <c r="AE363" s="106" t="str">
        <f t="shared" si="436"/>
        <v/>
      </c>
      <c r="AF363" s="106" t="str">
        <f t="shared" si="437"/>
        <v/>
      </c>
      <c r="AG363" s="106" t="str">
        <f t="shared" si="438"/>
        <v/>
      </c>
      <c r="AH363" s="106" t="str">
        <f t="shared" si="439"/>
        <v/>
      </c>
      <c r="AI363" s="106" t="str">
        <f t="shared" si="440"/>
        <v/>
      </c>
      <c r="AJ363" s="106" t="str">
        <f t="shared" si="441"/>
        <v/>
      </c>
      <c r="AK363" s="106" t="str">
        <f t="shared" si="442"/>
        <v/>
      </c>
      <c r="AL363" s="106" t="str">
        <f t="shared" si="443"/>
        <v/>
      </c>
      <c r="AM363" s="106" t="str">
        <f t="shared" si="444"/>
        <v/>
      </c>
      <c r="AN363" s="106" t="str">
        <f t="shared" si="445"/>
        <v/>
      </c>
      <c r="AO363" s="106" t="str">
        <f t="shared" si="446"/>
        <v/>
      </c>
      <c r="AP363" s="106" t="str">
        <f t="shared" si="447"/>
        <v/>
      </c>
      <c r="AQ363" s="106" t="str">
        <f t="shared" si="448"/>
        <v/>
      </c>
      <c r="AR363" s="106" t="str">
        <f t="shared" si="449"/>
        <v/>
      </c>
      <c r="AS363" s="106" t="str">
        <f t="shared" si="450"/>
        <v/>
      </c>
      <c r="AT363" s="106" t="str">
        <f t="shared" si="451"/>
        <v/>
      </c>
      <c r="AU363" s="106" t="str">
        <f t="shared" si="452"/>
        <v/>
      </c>
      <c r="AV363" s="106" t="str">
        <f t="shared" si="453"/>
        <v/>
      </c>
      <c r="AW363" s="106" t="str">
        <f t="shared" si="454"/>
        <v/>
      </c>
      <c r="AX363" s="106" t="str">
        <f t="shared" si="455"/>
        <v/>
      </c>
      <c r="AY363" s="106" t="str">
        <f t="shared" si="456"/>
        <v/>
      </c>
      <c r="AZ363" s="106" t="str">
        <f t="shared" si="457"/>
        <v/>
      </c>
      <c r="BA363" s="106" t="str">
        <f t="shared" si="458"/>
        <v/>
      </c>
      <c r="BB363" s="106" t="str">
        <f t="shared" si="459"/>
        <v/>
      </c>
      <c r="BC363" s="106" t="str">
        <f t="shared" si="460"/>
        <v/>
      </c>
      <c r="BD363" s="180" t="str">
        <f>IF(OR(P363="",BA363=""),"",IF(BB363="",MAX($BA$4:$BA$503)-BA363+1-COUNTIF($BA$4:BA363,BA363)/1000,INDEX($BD$4:$BD$503,BC363,1)-COUNTIF($BA$4:BA363,BA363)/1000000))</f>
        <v/>
      </c>
      <c r="BE363" s="181" t="str">
        <f t="shared" si="461"/>
        <v/>
      </c>
      <c r="BF363" s="181" t="str">
        <f>IFERROR(IF(BB363="",BD363-BE363*100,INDEX($BF$4:$BF$503,BC363,1)-COUNTIF($BA$4:BA363,BA363)/1000000),"")</f>
        <v/>
      </c>
      <c r="BG363" s="179" t="str">
        <f t="shared" si="462"/>
        <v/>
      </c>
      <c r="BI363" s="120" t="str">
        <f t="shared" si="468"/>
        <v/>
      </c>
      <c r="BJ363" s="121" t="str">
        <f t="shared" si="469"/>
        <v/>
      </c>
      <c r="BK363" s="122" t="str">
        <f t="shared" si="470"/>
        <v/>
      </c>
      <c r="BL363" s="122" t="str">
        <f t="shared" si="471"/>
        <v/>
      </c>
      <c r="BM363" s="122" t="str">
        <f t="shared" si="472"/>
        <v/>
      </c>
      <c r="BN363" s="122" t="str">
        <f t="shared" si="473"/>
        <v/>
      </c>
      <c r="BO363" s="122" t="str">
        <f t="shared" si="474"/>
        <v/>
      </c>
      <c r="BP363" s="123" t="str">
        <f t="shared" si="475"/>
        <v/>
      </c>
      <c r="BQ363" s="122" t="str">
        <f t="shared" si="476"/>
        <v/>
      </c>
      <c r="BR363" s="123" t="str">
        <f t="shared" si="477"/>
        <v/>
      </c>
      <c r="BS363" s="123" t="str">
        <f t="shared" si="478"/>
        <v/>
      </c>
      <c r="BU363" s="198" t="str">
        <f t="shared" si="463"/>
        <v>xxx</v>
      </c>
      <c r="BV363" s="193"/>
      <c r="BW363" s="193"/>
      <c r="BX363" s="193"/>
      <c r="BY363" s="193"/>
      <c r="BZ363" s="193"/>
      <c r="CA363" s="193"/>
      <c r="CB363" s="193"/>
      <c r="CC363" s="194"/>
      <c r="CD363" s="194"/>
      <c r="CE363" s="193"/>
      <c r="CF363" s="201">
        <f>IFERROR(IF(ISNUMBER(BV363), IF(ISNUMBER(MATCH(BV363,$BV$4:BV362,0)),INDEX($CF$4:CF362, MATCH(BV363,$BV$4:BV362,0),1),IF(AND(BR363="",INDEX($BR$4:$BR$503,BV363,1)=""),
IF(INDEX($BL$4:$BL$503,BV363,1)="",0,IFERROR(IF(INDEX($BR$4:$BR$503,BW363,1)="es",COUNTIF($BV$4:$BV$503,BW363),0),0)+IF(ISNUMBER(BV363),SUMIFS($CH$4:$CH$503,$BV$4:$BV$503,"&lt;&gt;"&amp;BV363,$BW$4:$BW$503,BV363),0)),0)),0),0)</f>
        <v>0</v>
      </c>
      <c r="CG363" s="193"/>
      <c r="CH363" s="193"/>
      <c r="CI363" s="193"/>
      <c r="CJ363" s="193"/>
      <c r="CK363" s="201">
        <f t="shared" si="422"/>
        <v>1</v>
      </c>
      <c r="CL363" s="193"/>
      <c r="CM363" s="193"/>
      <c r="CN363" s="193"/>
      <c r="CO363" s="193"/>
      <c r="CP363" s="193"/>
      <c r="CQ363" s="193"/>
      <c r="CR363" s="193"/>
      <c r="CT363" s="193"/>
      <c r="CU363" s="193"/>
      <c r="CV363" s="193"/>
      <c r="CW363" s="208"/>
      <c r="CX363" s="208"/>
      <c r="CY363" s="208"/>
      <c r="CZ363" s="208"/>
      <c r="DA363" s="193"/>
      <c r="DC363" s="133" t="str">
        <f>IF(MAX($DC$3:DC362)&lt;$I$2,MAX($DC$3:DC362)+1,"")</f>
        <v/>
      </c>
      <c r="DD363" s="131" t="str">
        <f t="shared" si="464"/>
        <v/>
      </c>
      <c r="DE363" s="131" t="str">
        <f t="shared" si="465"/>
        <v/>
      </c>
      <c r="DF363" s="134" t="str">
        <f t="shared" si="466"/>
        <v/>
      </c>
      <c r="DG363" s="132" t="str">
        <f t="shared" si="467"/>
        <v/>
      </c>
      <c r="DL363" s="107" t="str">
        <f>IF(DM363&lt;&gt;"",MAX($DL$3:DL362)+1,"")</f>
        <v/>
      </c>
      <c r="DM363" s="107" t="str">
        <f>IF(OR(INDEX(Photos!$B$3:$B$502,ROW(DM363)-ROW($DM$3),1)="", ISNUMBER(MATCH(INDEX(Photos!$B$3:$B$502,ROW(DM363)-ROW($DM$3),1),$BJ$4:$BJ$503,0))),"",INDEX(Photos!$B$3:$B$502,ROW(DM363)-ROW($DM$3),1) )</f>
        <v/>
      </c>
      <c r="DN363" s="107" t="str">
        <f t="shared" si="420"/>
        <v/>
      </c>
      <c r="DS363" s="112"/>
      <c r="DT363" s="112"/>
      <c r="DU363" s="111"/>
      <c r="DV363" s="111"/>
      <c r="DW363" s="145"/>
      <c r="DX363" s="111"/>
      <c r="DY363" s="111"/>
      <c r="DZ363" s="111"/>
      <c r="EA363" s="111"/>
      <c r="EB363" s="111"/>
    </row>
    <row r="364" spans="2:132" x14ac:dyDescent="0.25">
      <c r="B364" s="117" t="str">
        <f>IF(P364&lt;&gt;"",MAX(B$3:$B363)+1,"")</f>
        <v/>
      </c>
      <c r="C364" s="141" t="str">
        <f>IF(D364&lt;&gt;"",MAX(C$3:$C363)+1,"")</f>
        <v/>
      </c>
      <c r="D364" s="115" t="str">
        <f>IF(LEN(Q364)&gt;1,IF(ISNUMBER(MATCH(Q364&amp;" ─ "&amp;P364, $D$2:D363,0)),"",P364&amp;" ─ "&amp;Q364),"")</f>
        <v/>
      </c>
      <c r="E364" s="117" t="str">
        <f>IF(F364&lt;&gt;"",MAX($E$3:E363)+1,"")</f>
        <v/>
      </c>
      <c r="F364" s="116" t="str">
        <f>IF(LEN(T364)&gt;1,IF(ISNUMBER(MATCH(T364&amp;" ─ "&amp;P364, $F$2:F363,0)),"",P364&amp;" ─ "&amp;T364),"")</f>
        <v/>
      </c>
      <c r="G364" s="93">
        <v>361</v>
      </c>
      <c r="H364" s="118" t="str">
        <f t="shared" si="479"/>
        <v/>
      </c>
      <c r="I364" s="119" t="str">
        <f>IF(ISNUMBER(SEARCH("─",H364,1)),MAX($I$3:I363)+1,"")</f>
        <v/>
      </c>
      <c r="M364" s="192" t="str">
        <f t="shared" si="423"/>
        <v/>
      </c>
      <c r="N364" s="142" t="str">
        <f t="shared" si="424"/>
        <v/>
      </c>
      <c r="O364" s="102" t="str">
        <f>IF(P364="","",MAX($O$3:O363)+1)</f>
        <v/>
      </c>
      <c r="P364" s="103" t="str">
        <f>IF(LEN(INDEX(Dashboard!B$6:B$505,ROW(P364)-ROW(P$3),1))&lt;=1,"",TRIM(INDEX(Dashboard!B$6:B$505,ROW(P364)-ROW(P$3),1)))</f>
        <v/>
      </c>
      <c r="Q364" s="104" t="str">
        <f t="shared" si="425"/>
        <v/>
      </c>
      <c r="R364" s="104" t="str">
        <f>IF(LEN(INDEX(Dashboard!D$6:D$505,ROW(R364)-ROW(R$3),1))&lt;=1,"",INDEX(Dashboard!D$6:D$505,ROW(R364)-ROW(R$3),1))</f>
        <v/>
      </c>
      <c r="S364" s="104" t="str">
        <f>IF(LEN(INDEX(Dashboard!E$6:E$505,ROW(S364)-ROW(S$3),1))&lt;=1,"",INDEX(Dashboard!E$6:E$505,ROW(S364)-ROW(S$3),1))</f>
        <v/>
      </c>
      <c r="T364" s="104" t="str">
        <f t="shared" si="426"/>
        <v/>
      </c>
      <c r="U364" s="104" t="str">
        <f t="shared" si="427"/>
        <v/>
      </c>
      <c r="V364" s="104" t="str">
        <f t="shared" si="428"/>
        <v/>
      </c>
      <c r="W364" s="106" t="str">
        <f t="shared" si="421"/>
        <v/>
      </c>
      <c r="X364" s="106" t="str">
        <f t="shared" si="429"/>
        <v/>
      </c>
      <c r="Y364" s="106" t="str">
        <f t="shared" si="430"/>
        <v/>
      </c>
      <c r="Z364" s="106" t="str">
        <f t="shared" si="431"/>
        <v/>
      </c>
      <c r="AA364" s="106" t="str">
        <f t="shared" si="432"/>
        <v/>
      </c>
      <c r="AB364" s="106" t="str">
        <f t="shared" si="433"/>
        <v/>
      </c>
      <c r="AC364" s="106" t="str">
        <f t="shared" si="434"/>
        <v/>
      </c>
      <c r="AD364" s="106" t="str">
        <f t="shared" si="435"/>
        <v/>
      </c>
      <c r="AE364" s="106" t="str">
        <f t="shared" si="436"/>
        <v/>
      </c>
      <c r="AF364" s="106" t="str">
        <f t="shared" si="437"/>
        <v/>
      </c>
      <c r="AG364" s="106" t="str">
        <f t="shared" si="438"/>
        <v/>
      </c>
      <c r="AH364" s="106" t="str">
        <f t="shared" si="439"/>
        <v/>
      </c>
      <c r="AI364" s="106" t="str">
        <f t="shared" si="440"/>
        <v/>
      </c>
      <c r="AJ364" s="106" t="str">
        <f t="shared" si="441"/>
        <v/>
      </c>
      <c r="AK364" s="106" t="str">
        <f t="shared" si="442"/>
        <v/>
      </c>
      <c r="AL364" s="106" t="str">
        <f t="shared" si="443"/>
        <v/>
      </c>
      <c r="AM364" s="106" t="str">
        <f t="shared" si="444"/>
        <v/>
      </c>
      <c r="AN364" s="106" t="str">
        <f t="shared" si="445"/>
        <v/>
      </c>
      <c r="AO364" s="106" t="str">
        <f t="shared" si="446"/>
        <v/>
      </c>
      <c r="AP364" s="106" t="str">
        <f t="shared" si="447"/>
        <v/>
      </c>
      <c r="AQ364" s="106" t="str">
        <f t="shared" si="448"/>
        <v/>
      </c>
      <c r="AR364" s="106" t="str">
        <f t="shared" si="449"/>
        <v/>
      </c>
      <c r="AS364" s="106" t="str">
        <f t="shared" si="450"/>
        <v/>
      </c>
      <c r="AT364" s="106" t="str">
        <f t="shared" si="451"/>
        <v/>
      </c>
      <c r="AU364" s="106" t="str">
        <f t="shared" si="452"/>
        <v/>
      </c>
      <c r="AV364" s="106" t="str">
        <f t="shared" si="453"/>
        <v/>
      </c>
      <c r="AW364" s="106" t="str">
        <f t="shared" si="454"/>
        <v/>
      </c>
      <c r="AX364" s="106" t="str">
        <f t="shared" si="455"/>
        <v/>
      </c>
      <c r="AY364" s="106" t="str">
        <f t="shared" si="456"/>
        <v/>
      </c>
      <c r="AZ364" s="106" t="str">
        <f t="shared" si="457"/>
        <v/>
      </c>
      <c r="BA364" s="106" t="str">
        <f t="shared" si="458"/>
        <v/>
      </c>
      <c r="BB364" s="106" t="str">
        <f t="shared" si="459"/>
        <v/>
      </c>
      <c r="BC364" s="106" t="str">
        <f t="shared" si="460"/>
        <v/>
      </c>
      <c r="BD364" s="180" t="str">
        <f>IF(OR(P364="",BA364=""),"",IF(BB364="",MAX($BA$4:$BA$503)-BA364+1-COUNTIF($BA$4:BA364,BA364)/1000,INDEX($BD$4:$BD$503,BC364,1)-COUNTIF($BA$4:BA364,BA364)/1000000))</f>
        <v/>
      </c>
      <c r="BE364" s="181" t="str">
        <f t="shared" si="461"/>
        <v/>
      </c>
      <c r="BF364" s="181" t="str">
        <f>IFERROR(IF(BB364="",BD364-BE364*100,INDEX($BF$4:$BF$503,BC364,1)-COUNTIF($BA$4:BA364,BA364)/1000000),"")</f>
        <v/>
      </c>
      <c r="BG364" s="179" t="str">
        <f t="shared" si="462"/>
        <v/>
      </c>
      <c r="BI364" s="120" t="str">
        <f t="shared" si="468"/>
        <v/>
      </c>
      <c r="BJ364" s="121" t="str">
        <f t="shared" si="469"/>
        <v/>
      </c>
      <c r="BK364" s="122" t="str">
        <f t="shared" si="470"/>
        <v/>
      </c>
      <c r="BL364" s="122" t="str">
        <f t="shared" si="471"/>
        <v/>
      </c>
      <c r="BM364" s="122" t="str">
        <f t="shared" si="472"/>
        <v/>
      </c>
      <c r="BN364" s="122" t="str">
        <f t="shared" si="473"/>
        <v/>
      </c>
      <c r="BO364" s="122" t="str">
        <f t="shared" si="474"/>
        <v/>
      </c>
      <c r="BP364" s="123" t="str">
        <f t="shared" si="475"/>
        <v/>
      </c>
      <c r="BQ364" s="122" t="str">
        <f t="shared" si="476"/>
        <v/>
      </c>
      <c r="BR364" s="123" t="str">
        <f t="shared" si="477"/>
        <v/>
      </c>
      <c r="BS364" s="123" t="str">
        <f t="shared" si="478"/>
        <v/>
      </c>
      <c r="BU364" s="198" t="str">
        <f t="shared" si="463"/>
        <v>xxx</v>
      </c>
      <c r="BV364" s="193"/>
      <c r="BW364" s="193"/>
      <c r="BX364" s="193"/>
      <c r="BY364" s="193"/>
      <c r="BZ364" s="193"/>
      <c r="CA364" s="193"/>
      <c r="CB364" s="193"/>
      <c r="CC364" s="194"/>
      <c r="CD364" s="194"/>
      <c r="CE364" s="193"/>
      <c r="CF364" s="201">
        <f>IFERROR(IF(ISNUMBER(BV364), IF(ISNUMBER(MATCH(BV364,$BV$4:BV363,0)),INDEX($CF$4:CF363, MATCH(BV364,$BV$4:BV363,0),1),IF(AND(BR364="",INDEX($BR$4:$BR$503,BV364,1)=""),
IF(INDEX($BL$4:$BL$503,BV364,1)="",0,IFERROR(IF(INDEX($BR$4:$BR$503,BW364,1)="es",COUNTIF($BV$4:$BV$503,BW364),0),0)+IF(ISNUMBER(BV364),SUMIFS($CH$4:$CH$503,$BV$4:$BV$503,"&lt;&gt;"&amp;BV364,$BW$4:$BW$503,BV364),0)),0)),0),0)</f>
        <v>0</v>
      </c>
      <c r="CG364" s="193"/>
      <c r="CH364" s="193"/>
      <c r="CI364" s="193"/>
      <c r="CJ364" s="193"/>
      <c r="CK364" s="201">
        <f t="shared" si="422"/>
        <v>1</v>
      </c>
      <c r="CL364" s="193"/>
      <c r="CM364" s="193"/>
      <c r="CN364" s="193"/>
      <c r="CO364" s="193"/>
      <c r="CP364" s="193"/>
      <c r="CQ364" s="193"/>
      <c r="CR364" s="193"/>
      <c r="CT364" s="193"/>
      <c r="CU364" s="193"/>
      <c r="CV364" s="193"/>
      <c r="CW364" s="208"/>
      <c r="CX364" s="208"/>
      <c r="CY364" s="208"/>
      <c r="CZ364" s="208"/>
      <c r="DA364" s="193"/>
      <c r="DC364" s="133" t="str">
        <f>IF(MAX($DC$3:DC363)&lt;$I$2,MAX($DC$3:DC363)+1,"")</f>
        <v/>
      </c>
      <c r="DD364" s="131" t="str">
        <f t="shared" si="464"/>
        <v/>
      </c>
      <c r="DE364" s="131" t="str">
        <f t="shared" si="465"/>
        <v/>
      </c>
      <c r="DF364" s="134" t="str">
        <f t="shared" si="466"/>
        <v/>
      </c>
      <c r="DG364" s="132" t="str">
        <f t="shared" si="467"/>
        <v/>
      </c>
      <c r="DL364" s="107" t="str">
        <f>IF(DM364&lt;&gt;"",MAX($DL$3:DL363)+1,"")</f>
        <v/>
      </c>
      <c r="DM364" s="107" t="str">
        <f>IF(OR(INDEX(Photos!$B$3:$B$502,ROW(DM364)-ROW($DM$3),1)="", ISNUMBER(MATCH(INDEX(Photos!$B$3:$B$502,ROW(DM364)-ROW($DM$3),1),$BJ$4:$BJ$503,0))),"",INDEX(Photos!$B$3:$B$502,ROW(DM364)-ROW($DM$3),1) )</f>
        <v/>
      </c>
      <c r="DN364" s="107" t="str">
        <f t="shared" si="420"/>
        <v/>
      </c>
      <c r="DS364" s="112"/>
      <c r="DT364" s="112"/>
      <c r="DU364" s="111"/>
      <c r="DV364" s="111"/>
      <c r="DW364" s="145"/>
      <c r="DX364" s="111"/>
      <c r="DY364" s="111"/>
      <c r="DZ364" s="111"/>
      <c r="EA364" s="111"/>
      <c r="EB364" s="111"/>
    </row>
    <row r="365" spans="2:132" x14ac:dyDescent="0.25">
      <c r="B365" s="117" t="str">
        <f>IF(P365&lt;&gt;"",MAX(B$3:$B364)+1,"")</f>
        <v/>
      </c>
      <c r="C365" s="141" t="str">
        <f>IF(D365&lt;&gt;"",MAX(C$3:$C364)+1,"")</f>
        <v/>
      </c>
      <c r="D365" s="115" t="str">
        <f>IF(LEN(Q365)&gt;1,IF(ISNUMBER(MATCH(Q365&amp;" ─ "&amp;P365, $D$2:D364,0)),"",P365&amp;" ─ "&amp;Q365),"")</f>
        <v/>
      </c>
      <c r="E365" s="117" t="str">
        <f>IF(F365&lt;&gt;"",MAX($E$3:E364)+1,"")</f>
        <v/>
      </c>
      <c r="F365" s="116" t="str">
        <f>IF(LEN(T365)&gt;1,IF(ISNUMBER(MATCH(T365&amp;" ─ "&amp;P365, $F$2:F364,0)),"",P365&amp;" ─ "&amp;T365),"")</f>
        <v/>
      </c>
      <c r="G365" s="93">
        <v>362</v>
      </c>
      <c r="H365" s="118" t="str">
        <f t="shared" si="479"/>
        <v/>
      </c>
      <c r="I365" s="119" t="str">
        <f>IF(ISNUMBER(SEARCH("─",H365,1)),MAX($I$3:I364)+1,"")</f>
        <v/>
      </c>
      <c r="M365" s="192" t="str">
        <f t="shared" si="423"/>
        <v/>
      </c>
      <c r="N365" s="142" t="str">
        <f t="shared" si="424"/>
        <v/>
      </c>
      <c r="O365" s="102" t="str">
        <f>IF(P365="","",MAX($O$3:O364)+1)</f>
        <v/>
      </c>
      <c r="P365" s="103" t="str">
        <f>IF(LEN(INDEX(Dashboard!B$6:B$505,ROW(P365)-ROW(P$3),1))&lt;=1,"",TRIM(INDEX(Dashboard!B$6:B$505,ROW(P365)-ROW(P$3),1)))</f>
        <v/>
      </c>
      <c r="Q365" s="104" t="str">
        <f t="shared" si="425"/>
        <v/>
      </c>
      <c r="R365" s="104" t="str">
        <f>IF(LEN(INDEX(Dashboard!D$6:D$505,ROW(R365)-ROW(R$3),1))&lt;=1,"",INDEX(Dashboard!D$6:D$505,ROW(R365)-ROW(R$3),1))</f>
        <v/>
      </c>
      <c r="S365" s="104" t="str">
        <f>IF(LEN(INDEX(Dashboard!E$6:E$505,ROW(S365)-ROW(S$3),1))&lt;=1,"",INDEX(Dashboard!E$6:E$505,ROW(S365)-ROW(S$3),1))</f>
        <v/>
      </c>
      <c r="T365" s="104" t="str">
        <f t="shared" si="426"/>
        <v/>
      </c>
      <c r="U365" s="104" t="str">
        <f t="shared" si="427"/>
        <v/>
      </c>
      <c r="V365" s="104" t="str">
        <f t="shared" si="428"/>
        <v/>
      </c>
      <c r="W365" s="106" t="str">
        <f t="shared" si="421"/>
        <v/>
      </c>
      <c r="X365" s="106" t="str">
        <f t="shared" si="429"/>
        <v/>
      </c>
      <c r="Y365" s="106" t="str">
        <f t="shared" si="430"/>
        <v/>
      </c>
      <c r="Z365" s="106" t="str">
        <f t="shared" si="431"/>
        <v/>
      </c>
      <c r="AA365" s="106" t="str">
        <f t="shared" si="432"/>
        <v/>
      </c>
      <c r="AB365" s="106" t="str">
        <f t="shared" si="433"/>
        <v/>
      </c>
      <c r="AC365" s="106" t="str">
        <f t="shared" si="434"/>
        <v/>
      </c>
      <c r="AD365" s="106" t="str">
        <f t="shared" si="435"/>
        <v/>
      </c>
      <c r="AE365" s="106" t="str">
        <f t="shared" si="436"/>
        <v/>
      </c>
      <c r="AF365" s="106" t="str">
        <f t="shared" si="437"/>
        <v/>
      </c>
      <c r="AG365" s="106" t="str">
        <f t="shared" si="438"/>
        <v/>
      </c>
      <c r="AH365" s="106" t="str">
        <f t="shared" si="439"/>
        <v/>
      </c>
      <c r="AI365" s="106" t="str">
        <f t="shared" si="440"/>
        <v/>
      </c>
      <c r="AJ365" s="106" t="str">
        <f t="shared" si="441"/>
        <v/>
      </c>
      <c r="AK365" s="106" t="str">
        <f t="shared" si="442"/>
        <v/>
      </c>
      <c r="AL365" s="106" t="str">
        <f t="shared" si="443"/>
        <v/>
      </c>
      <c r="AM365" s="106" t="str">
        <f t="shared" si="444"/>
        <v/>
      </c>
      <c r="AN365" s="106" t="str">
        <f t="shared" si="445"/>
        <v/>
      </c>
      <c r="AO365" s="106" t="str">
        <f t="shared" si="446"/>
        <v/>
      </c>
      <c r="AP365" s="106" t="str">
        <f t="shared" si="447"/>
        <v/>
      </c>
      <c r="AQ365" s="106" t="str">
        <f t="shared" si="448"/>
        <v/>
      </c>
      <c r="AR365" s="106" t="str">
        <f t="shared" si="449"/>
        <v/>
      </c>
      <c r="AS365" s="106" t="str">
        <f t="shared" si="450"/>
        <v/>
      </c>
      <c r="AT365" s="106" t="str">
        <f t="shared" si="451"/>
        <v/>
      </c>
      <c r="AU365" s="106" t="str">
        <f t="shared" si="452"/>
        <v/>
      </c>
      <c r="AV365" s="106" t="str">
        <f t="shared" si="453"/>
        <v/>
      </c>
      <c r="AW365" s="106" t="str">
        <f t="shared" si="454"/>
        <v/>
      </c>
      <c r="AX365" s="106" t="str">
        <f t="shared" si="455"/>
        <v/>
      </c>
      <c r="AY365" s="106" t="str">
        <f t="shared" si="456"/>
        <v/>
      </c>
      <c r="AZ365" s="106" t="str">
        <f t="shared" si="457"/>
        <v/>
      </c>
      <c r="BA365" s="106" t="str">
        <f t="shared" si="458"/>
        <v/>
      </c>
      <c r="BB365" s="106" t="str">
        <f t="shared" si="459"/>
        <v/>
      </c>
      <c r="BC365" s="106" t="str">
        <f t="shared" si="460"/>
        <v/>
      </c>
      <c r="BD365" s="180" t="str">
        <f>IF(OR(P365="",BA365=""),"",IF(BB365="",MAX($BA$4:$BA$503)-BA365+1-COUNTIF($BA$4:BA365,BA365)/1000,INDEX($BD$4:$BD$503,BC365,1)-COUNTIF($BA$4:BA365,BA365)/1000000))</f>
        <v/>
      </c>
      <c r="BE365" s="181" t="str">
        <f t="shared" si="461"/>
        <v/>
      </c>
      <c r="BF365" s="181" t="str">
        <f>IFERROR(IF(BB365="",BD365-BE365*100,INDEX($BF$4:$BF$503,BC365,1)-COUNTIF($BA$4:BA365,BA365)/1000000),"")</f>
        <v/>
      </c>
      <c r="BG365" s="179" t="str">
        <f t="shared" si="462"/>
        <v/>
      </c>
      <c r="BI365" s="120" t="str">
        <f t="shared" si="468"/>
        <v/>
      </c>
      <c r="BJ365" s="121" t="str">
        <f t="shared" si="469"/>
        <v/>
      </c>
      <c r="BK365" s="122" t="str">
        <f t="shared" si="470"/>
        <v/>
      </c>
      <c r="BL365" s="122" t="str">
        <f t="shared" si="471"/>
        <v/>
      </c>
      <c r="BM365" s="122" t="str">
        <f t="shared" si="472"/>
        <v/>
      </c>
      <c r="BN365" s="122" t="str">
        <f t="shared" si="473"/>
        <v/>
      </c>
      <c r="BO365" s="122" t="str">
        <f t="shared" si="474"/>
        <v/>
      </c>
      <c r="BP365" s="123" t="str">
        <f t="shared" si="475"/>
        <v/>
      </c>
      <c r="BQ365" s="122" t="str">
        <f t="shared" si="476"/>
        <v/>
      </c>
      <c r="BR365" s="123" t="str">
        <f t="shared" si="477"/>
        <v/>
      </c>
      <c r="BS365" s="123" t="str">
        <f t="shared" si="478"/>
        <v/>
      </c>
      <c r="BU365" s="198" t="str">
        <f t="shared" si="463"/>
        <v>xxx</v>
      </c>
      <c r="BV365" s="193"/>
      <c r="BW365" s="193"/>
      <c r="BX365" s="193"/>
      <c r="BY365" s="193"/>
      <c r="BZ365" s="193"/>
      <c r="CA365" s="193"/>
      <c r="CB365" s="193"/>
      <c r="CC365" s="194"/>
      <c r="CD365" s="194"/>
      <c r="CE365" s="193"/>
      <c r="CF365" s="201">
        <f>IFERROR(IF(ISNUMBER(BV365), IF(ISNUMBER(MATCH(BV365,$BV$4:BV364,0)),INDEX($CF$4:CF364, MATCH(BV365,$BV$4:BV364,0),1),IF(AND(BR365="",INDEX($BR$4:$BR$503,BV365,1)=""),
IF(INDEX($BL$4:$BL$503,BV365,1)="",0,IFERROR(IF(INDEX($BR$4:$BR$503,BW365,1)="es",COUNTIF($BV$4:$BV$503,BW365),0),0)+IF(ISNUMBER(BV365),SUMIFS($CH$4:$CH$503,$BV$4:$BV$503,"&lt;&gt;"&amp;BV365,$BW$4:$BW$503,BV365),0)),0)),0),0)</f>
        <v>0</v>
      </c>
      <c r="CG365" s="193"/>
      <c r="CH365" s="193"/>
      <c r="CI365" s="193"/>
      <c r="CJ365" s="193"/>
      <c r="CK365" s="201">
        <f t="shared" si="422"/>
        <v>1</v>
      </c>
      <c r="CL365" s="193"/>
      <c r="CM365" s="193"/>
      <c r="CN365" s="193"/>
      <c r="CO365" s="193"/>
      <c r="CP365" s="193"/>
      <c r="CQ365" s="193"/>
      <c r="CR365" s="193"/>
      <c r="CT365" s="193"/>
      <c r="CU365" s="193"/>
      <c r="CV365" s="193"/>
      <c r="CW365" s="208"/>
      <c r="CX365" s="208"/>
      <c r="CY365" s="208"/>
      <c r="CZ365" s="208"/>
      <c r="DA365" s="193"/>
      <c r="DC365" s="133" t="str">
        <f>IF(MAX($DC$3:DC364)&lt;$I$2,MAX($DC$3:DC364)+1,"")</f>
        <v/>
      </c>
      <c r="DD365" s="131" t="str">
        <f t="shared" si="464"/>
        <v/>
      </c>
      <c r="DE365" s="131" t="str">
        <f t="shared" si="465"/>
        <v/>
      </c>
      <c r="DF365" s="134" t="str">
        <f t="shared" si="466"/>
        <v/>
      </c>
      <c r="DG365" s="132" t="str">
        <f t="shared" si="467"/>
        <v/>
      </c>
      <c r="DL365" s="107" t="str">
        <f>IF(DM365&lt;&gt;"",MAX($DL$3:DL364)+1,"")</f>
        <v/>
      </c>
      <c r="DM365" s="107" t="str">
        <f>IF(OR(INDEX(Photos!$B$3:$B$502,ROW(DM365)-ROW($DM$3),1)="", ISNUMBER(MATCH(INDEX(Photos!$B$3:$B$502,ROW(DM365)-ROW($DM$3),1),$BJ$4:$BJ$503,0))),"",INDEX(Photos!$B$3:$B$502,ROW(DM365)-ROW($DM$3),1) )</f>
        <v/>
      </c>
      <c r="DN365" s="107" t="str">
        <f t="shared" si="420"/>
        <v/>
      </c>
      <c r="DS365" s="112"/>
      <c r="DT365" s="112"/>
      <c r="DU365" s="111"/>
      <c r="DV365" s="111"/>
      <c r="DW365" s="145"/>
      <c r="DX365" s="111"/>
      <c r="DY365" s="111"/>
      <c r="DZ365" s="111"/>
      <c r="EA365" s="111"/>
      <c r="EB365" s="111"/>
    </row>
    <row r="366" spans="2:132" x14ac:dyDescent="0.25">
      <c r="B366" s="117" t="str">
        <f>IF(P366&lt;&gt;"",MAX(B$3:$B365)+1,"")</f>
        <v/>
      </c>
      <c r="C366" s="141" t="str">
        <f>IF(D366&lt;&gt;"",MAX(C$3:$C365)+1,"")</f>
        <v/>
      </c>
      <c r="D366" s="115" t="str">
        <f>IF(LEN(Q366)&gt;1,IF(ISNUMBER(MATCH(Q366&amp;" ─ "&amp;P366, $D$2:D365,0)),"",P366&amp;" ─ "&amp;Q366),"")</f>
        <v/>
      </c>
      <c r="E366" s="117" t="str">
        <f>IF(F366&lt;&gt;"",MAX($E$3:E365)+1,"")</f>
        <v/>
      </c>
      <c r="F366" s="116" t="str">
        <f>IF(LEN(T366)&gt;1,IF(ISNUMBER(MATCH(T366&amp;" ─ "&amp;P366, $F$2:F365,0)),"",P366&amp;" ─ "&amp;T366),"")</f>
        <v/>
      </c>
      <c r="G366" s="93">
        <v>363</v>
      </c>
      <c r="H366" s="118" t="str">
        <f t="shared" si="479"/>
        <v/>
      </c>
      <c r="I366" s="119" t="str">
        <f>IF(ISNUMBER(SEARCH("─",H366,1)),MAX($I$3:I365)+1,"")</f>
        <v/>
      </c>
      <c r="M366" s="192" t="str">
        <f t="shared" si="423"/>
        <v/>
      </c>
      <c r="N366" s="142" t="str">
        <f t="shared" si="424"/>
        <v/>
      </c>
      <c r="O366" s="102" t="str">
        <f>IF(P366="","",MAX($O$3:O365)+1)</f>
        <v/>
      </c>
      <c r="P366" s="103" t="str">
        <f>IF(LEN(INDEX(Dashboard!B$6:B$505,ROW(P366)-ROW(P$3),1))&lt;=1,"",TRIM(INDEX(Dashboard!B$6:B$505,ROW(P366)-ROW(P$3),1)))</f>
        <v/>
      </c>
      <c r="Q366" s="104" t="str">
        <f t="shared" si="425"/>
        <v/>
      </c>
      <c r="R366" s="104" t="str">
        <f>IF(LEN(INDEX(Dashboard!D$6:D$505,ROW(R366)-ROW(R$3),1))&lt;=1,"",INDEX(Dashboard!D$6:D$505,ROW(R366)-ROW(R$3),1))</f>
        <v/>
      </c>
      <c r="S366" s="104" t="str">
        <f>IF(LEN(INDEX(Dashboard!E$6:E$505,ROW(S366)-ROW(S$3),1))&lt;=1,"",INDEX(Dashboard!E$6:E$505,ROW(S366)-ROW(S$3),1))</f>
        <v/>
      </c>
      <c r="T366" s="104" t="str">
        <f t="shared" si="426"/>
        <v/>
      </c>
      <c r="U366" s="104" t="str">
        <f t="shared" si="427"/>
        <v/>
      </c>
      <c r="V366" s="104" t="str">
        <f t="shared" si="428"/>
        <v/>
      </c>
      <c r="W366" s="106" t="str">
        <f t="shared" si="421"/>
        <v/>
      </c>
      <c r="X366" s="106" t="str">
        <f t="shared" si="429"/>
        <v/>
      </c>
      <c r="Y366" s="106" t="str">
        <f t="shared" si="430"/>
        <v/>
      </c>
      <c r="Z366" s="106" t="str">
        <f t="shared" si="431"/>
        <v/>
      </c>
      <c r="AA366" s="106" t="str">
        <f t="shared" si="432"/>
        <v/>
      </c>
      <c r="AB366" s="106" t="str">
        <f t="shared" si="433"/>
        <v/>
      </c>
      <c r="AC366" s="106" t="str">
        <f t="shared" si="434"/>
        <v/>
      </c>
      <c r="AD366" s="106" t="str">
        <f t="shared" si="435"/>
        <v/>
      </c>
      <c r="AE366" s="106" t="str">
        <f t="shared" si="436"/>
        <v/>
      </c>
      <c r="AF366" s="106" t="str">
        <f t="shared" si="437"/>
        <v/>
      </c>
      <c r="AG366" s="106" t="str">
        <f t="shared" si="438"/>
        <v/>
      </c>
      <c r="AH366" s="106" t="str">
        <f t="shared" si="439"/>
        <v/>
      </c>
      <c r="AI366" s="106" t="str">
        <f t="shared" si="440"/>
        <v/>
      </c>
      <c r="AJ366" s="106" t="str">
        <f t="shared" si="441"/>
        <v/>
      </c>
      <c r="AK366" s="106" t="str">
        <f t="shared" si="442"/>
        <v/>
      </c>
      <c r="AL366" s="106" t="str">
        <f t="shared" si="443"/>
        <v/>
      </c>
      <c r="AM366" s="106" t="str">
        <f t="shared" si="444"/>
        <v/>
      </c>
      <c r="AN366" s="106" t="str">
        <f t="shared" si="445"/>
        <v/>
      </c>
      <c r="AO366" s="106" t="str">
        <f t="shared" si="446"/>
        <v/>
      </c>
      <c r="AP366" s="106" t="str">
        <f t="shared" si="447"/>
        <v/>
      </c>
      <c r="AQ366" s="106" t="str">
        <f t="shared" si="448"/>
        <v/>
      </c>
      <c r="AR366" s="106" t="str">
        <f t="shared" si="449"/>
        <v/>
      </c>
      <c r="AS366" s="106" t="str">
        <f t="shared" si="450"/>
        <v/>
      </c>
      <c r="AT366" s="106" t="str">
        <f t="shared" si="451"/>
        <v/>
      </c>
      <c r="AU366" s="106" t="str">
        <f t="shared" si="452"/>
        <v/>
      </c>
      <c r="AV366" s="106" t="str">
        <f t="shared" si="453"/>
        <v/>
      </c>
      <c r="AW366" s="106" t="str">
        <f t="shared" si="454"/>
        <v/>
      </c>
      <c r="AX366" s="106" t="str">
        <f t="shared" si="455"/>
        <v/>
      </c>
      <c r="AY366" s="106" t="str">
        <f t="shared" si="456"/>
        <v/>
      </c>
      <c r="AZ366" s="106" t="str">
        <f t="shared" si="457"/>
        <v/>
      </c>
      <c r="BA366" s="106" t="str">
        <f t="shared" si="458"/>
        <v/>
      </c>
      <c r="BB366" s="106" t="str">
        <f t="shared" si="459"/>
        <v/>
      </c>
      <c r="BC366" s="106" t="str">
        <f t="shared" si="460"/>
        <v/>
      </c>
      <c r="BD366" s="180" t="str">
        <f>IF(OR(P366="",BA366=""),"",IF(BB366="",MAX($BA$4:$BA$503)-BA366+1-COUNTIF($BA$4:BA366,BA366)/1000,INDEX($BD$4:$BD$503,BC366,1)-COUNTIF($BA$4:BA366,BA366)/1000000))</f>
        <v/>
      </c>
      <c r="BE366" s="181" t="str">
        <f t="shared" si="461"/>
        <v/>
      </c>
      <c r="BF366" s="181" t="str">
        <f>IFERROR(IF(BB366="",BD366-BE366*100,INDEX($BF$4:$BF$503,BC366,1)-COUNTIF($BA$4:BA366,BA366)/1000000),"")</f>
        <v/>
      </c>
      <c r="BG366" s="179" t="str">
        <f t="shared" si="462"/>
        <v/>
      </c>
      <c r="BI366" s="120" t="str">
        <f t="shared" si="468"/>
        <v/>
      </c>
      <c r="BJ366" s="121" t="str">
        <f t="shared" si="469"/>
        <v/>
      </c>
      <c r="BK366" s="122" t="str">
        <f t="shared" si="470"/>
        <v/>
      </c>
      <c r="BL366" s="122" t="str">
        <f t="shared" si="471"/>
        <v/>
      </c>
      <c r="BM366" s="122" t="str">
        <f t="shared" si="472"/>
        <v/>
      </c>
      <c r="BN366" s="122" t="str">
        <f t="shared" si="473"/>
        <v/>
      </c>
      <c r="BO366" s="122" t="str">
        <f t="shared" si="474"/>
        <v/>
      </c>
      <c r="BP366" s="123" t="str">
        <f t="shared" si="475"/>
        <v/>
      </c>
      <c r="BQ366" s="122" t="str">
        <f t="shared" si="476"/>
        <v/>
      </c>
      <c r="BR366" s="123" t="str">
        <f t="shared" si="477"/>
        <v/>
      </c>
      <c r="BS366" s="123" t="str">
        <f t="shared" si="478"/>
        <v/>
      </c>
      <c r="BU366" s="198" t="str">
        <f t="shared" si="463"/>
        <v>xxx</v>
      </c>
      <c r="BV366" s="193"/>
      <c r="BW366" s="193"/>
      <c r="BX366" s="193"/>
      <c r="BY366" s="193"/>
      <c r="BZ366" s="193"/>
      <c r="CA366" s="193"/>
      <c r="CB366" s="193"/>
      <c r="CC366" s="194"/>
      <c r="CD366" s="194"/>
      <c r="CE366" s="193"/>
      <c r="CF366" s="201">
        <f>IFERROR(IF(ISNUMBER(BV366), IF(ISNUMBER(MATCH(BV366,$BV$4:BV365,0)),INDEX($CF$4:CF365, MATCH(BV366,$BV$4:BV365,0),1),IF(AND(BR366="",INDEX($BR$4:$BR$503,BV366,1)=""),
IF(INDEX($BL$4:$BL$503,BV366,1)="",0,IFERROR(IF(INDEX($BR$4:$BR$503,BW366,1)="es",COUNTIF($BV$4:$BV$503,BW366),0),0)+IF(ISNUMBER(BV366),SUMIFS($CH$4:$CH$503,$BV$4:$BV$503,"&lt;&gt;"&amp;BV366,$BW$4:$BW$503,BV366),0)),0)),0),0)</f>
        <v>0</v>
      </c>
      <c r="CG366" s="193"/>
      <c r="CH366" s="193"/>
      <c r="CI366" s="193"/>
      <c r="CJ366" s="193"/>
      <c r="CK366" s="201">
        <f t="shared" si="422"/>
        <v>1</v>
      </c>
      <c r="CL366" s="193"/>
      <c r="CM366" s="193"/>
      <c r="CN366" s="193"/>
      <c r="CO366" s="193"/>
      <c r="CP366" s="193"/>
      <c r="CQ366" s="193"/>
      <c r="CR366" s="193"/>
      <c r="CT366" s="193"/>
      <c r="CU366" s="193"/>
      <c r="CV366" s="193"/>
      <c r="CW366" s="208"/>
      <c r="CX366" s="208"/>
      <c r="CY366" s="208"/>
      <c r="CZ366" s="208"/>
      <c r="DA366" s="193"/>
      <c r="DC366" s="133" t="str">
        <f>IF(MAX($DC$3:DC365)&lt;$I$2,MAX($DC$3:DC365)+1,"")</f>
        <v/>
      </c>
      <c r="DD366" s="131" t="str">
        <f t="shared" si="464"/>
        <v/>
      </c>
      <c r="DE366" s="131" t="str">
        <f t="shared" si="465"/>
        <v/>
      </c>
      <c r="DF366" s="134" t="str">
        <f t="shared" si="466"/>
        <v/>
      </c>
      <c r="DG366" s="132" t="str">
        <f t="shared" si="467"/>
        <v/>
      </c>
      <c r="DL366" s="107" t="str">
        <f>IF(DM366&lt;&gt;"",MAX($DL$3:DL365)+1,"")</f>
        <v/>
      </c>
      <c r="DM366" s="107" t="str">
        <f>IF(OR(INDEX(Photos!$B$3:$B$502,ROW(DM366)-ROW($DM$3),1)="", ISNUMBER(MATCH(INDEX(Photos!$B$3:$B$502,ROW(DM366)-ROW($DM$3),1),$BJ$4:$BJ$503,0))),"",INDEX(Photos!$B$3:$B$502,ROW(DM366)-ROW($DM$3),1) )</f>
        <v/>
      </c>
      <c r="DN366" s="107" t="str">
        <f t="shared" si="420"/>
        <v/>
      </c>
      <c r="DS366" s="112"/>
      <c r="DT366" s="112"/>
      <c r="DU366" s="111"/>
      <c r="DV366" s="111"/>
      <c r="DW366" s="145"/>
      <c r="DX366" s="111"/>
      <c r="DY366" s="111"/>
      <c r="DZ366" s="111"/>
      <c r="EA366" s="111"/>
      <c r="EB366" s="111"/>
    </row>
    <row r="367" spans="2:132" x14ac:dyDescent="0.25">
      <c r="B367" s="117" t="str">
        <f>IF(P367&lt;&gt;"",MAX(B$3:$B366)+1,"")</f>
        <v/>
      </c>
      <c r="C367" s="141" t="str">
        <f>IF(D367&lt;&gt;"",MAX(C$3:$C366)+1,"")</f>
        <v/>
      </c>
      <c r="D367" s="115" t="str">
        <f>IF(LEN(Q367)&gt;1,IF(ISNUMBER(MATCH(Q367&amp;" ─ "&amp;P367, $D$2:D366,0)),"",P367&amp;" ─ "&amp;Q367),"")</f>
        <v/>
      </c>
      <c r="E367" s="117" t="str">
        <f>IF(F367&lt;&gt;"",MAX($E$3:E366)+1,"")</f>
        <v/>
      </c>
      <c r="F367" s="116" t="str">
        <f>IF(LEN(T367)&gt;1,IF(ISNUMBER(MATCH(T367&amp;" ─ "&amp;P367, $F$2:F366,0)),"",P367&amp;" ─ "&amp;T367),"")</f>
        <v/>
      </c>
      <c r="G367" s="93">
        <v>364</v>
      </c>
      <c r="H367" s="118" t="str">
        <f t="shared" si="479"/>
        <v/>
      </c>
      <c r="I367" s="119" t="str">
        <f>IF(ISNUMBER(SEARCH("─",H367,1)),MAX($I$3:I366)+1,"")</f>
        <v/>
      </c>
      <c r="M367" s="192" t="str">
        <f t="shared" si="423"/>
        <v/>
      </c>
      <c r="N367" s="142" t="str">
        <f t="shared" si="424"/>
        <v/>
      </c>
      <c r="O367" s="102" t="str">
        <f>IF(P367="","",MAX($O$3:O366)+1)</f>
        <v/>
      </c>
      <c r="P367" s="103" t="str">
        <f>IF(LEN(INDEX(Dashboard!B$6:B$505,ROW(P367)-ROW(P$3),1))&lt;=1,"",TRIM(INDEX(Dashboard!B$6:B$505,ROW(P367)-ROW(P$3),1)))</f>
        <v/>
      </c>
      <c r="Q367" s="104" t="str">
        <f t="shared" si="425"/>
        <v/>
      </c>
      <c r="R367" s="104" t="str">
        <f>IF(LEN(INDEX(Dashboard!D$6:D$505,ROW(R367)-ROW(R$3),1))&lt;=1,"",INDEX(Dashboard!D$6:D$505,ROW(R367)-ROW(R$3),1))</f>
        <v/>
      </c>
      <c r="S367" s="104" t="str">
        <f>IF(LEN(INDEX(Dashboard!E$6:E$505,ROW(S367)-ROW(S$3),1))&lt;=1,"",INDEX(Dashboard!E$6:E$505,ROW(S367)-ROW(S$3),1))</f>
        <v/>
      </c>
      <c r="T367" s="104" t="str">
        <f t="shared" si="426"/>
        <v/>
      </c>
      <c r="U367" s="104" t="str">
        <f t="shared" si="427"/>
        <v/>
      </c>
      <c r="V367" s="104" t="str">
        <f t="shared" si="428"/>
        <v/>
      </c>
      <c r="W367" s="106" t="str">
        <f t="shared" si="421"/>
        <v/>
      </c>
      <c r="X367" s="106" t="str">
        <f t="shared" si="429"/>
        <v/>
      </c>
      <c r="Y367" s="106" t="str">
        <f t="shared" si="430"/>
        <v/>
      </c>
      <c r="Z367" s="106" t="str">
        <f t="shared" si="431"/>
        <v/>
      </c>
      <c r="AA367" s="106" t="str">
        <f t="shared" si="432"/>
        <v/>
      </c>
      <c r="AB367" s="106" t="str">
        <f t="shared" si="433"/>
        <v/>
      </c>
      <c r="AC367" s="106" t="str">
        <f t="shared" si="434"/>
        <v/>
      </c>
      <c r="AD367" s="106" t="str">
        <f t="shared" si="435"/>
        <v/>
      </c>
      <c r="AE367" s="106" t="str">
        <f t="shared" si="436"/>
        <v/>
      </c>
      <c r="AF367" s="106" t="str">
        <f t="shared" si="437"/>
        <v/>
      </c>
      <c r="AG367" s="106" t="str">
        <f t="shared" si="438"/>
        <v/>
      </c>
      <c r="AH367" s="106" t="str">
        <f t="shared" si="439"/>
        <v/>
      </c>
      <c r="AI367" s="106" t="str">
        <f t="shared" si="440"/>
        <v/>
      </c>
      <c r="AJ367" s="106" t="str">
        <f t="shared" si="441"/>
        <v/>
      </c>
      <c r="AK367" s="106" t="str">
        <f t="shared" si="442"/>
        <v/>
      </c>
      <c r="AL367" s="106" t="str">
        <f t="shared" si="443"/>
        <v/>
      </c>
      <c r="AM367" s="106" t="str">
        <f t="shared" si="444"/>
        <v/>
      </c>
      <c r="AN367" s="106" t="str">
        <f t="shared" si="445"/>
        <v/>
      </c>
      <c r="AO367" s="106" t="str">
        <f t="shared" si="446"/>
        <v/>
      </c>
      <c r="AP367" s="106" t="str">
        <f t="shared" si="447"/>
        <v/>
      </c>
      <c r="AQ367" s="106" t="str">
        <f t="shared" si="448"/>
        <v/>
      </c>
      <c r="AR367" s="106" t="str">
        <f t="shared" si="449"/>
        <v/>
      </c>
      <c r="AS367" s="106" t="str">
        <f t="shared" si="450"/>
        <v/>
      </c>
      <c r="AT367" s="106" t="str">
        <f t="shared" si="451"/>
        <v/>
      </c>
      <c r="AU367" s="106" t="str">
        <f t="shared" si="452"/>
        <v/>
      </c>
      <c r="AV367" s="106" t="str">
        <f t="shared" si="453"/>
        <v/>
      </c>
      <c r="AW367" s="106" t="str">
        <f t="shared" si="454"/>
        <v/>
      </c>
      <c r="AX367" s="106" t="str">
        <f t="shared" si="455"/>
        <v/>
      </c>
      <c r="AY367" s="106" t="str">
        <f t="shared" si="456"/>
        <v/>
      </c>
      <c r="AZ367" s="106" t="str">
        <f t="shared" si="457"/>
        <v/>
      </c>
      <c r="BA367" s="106" t="str">
        <f t="shared" si="458"/>
        <v/>
      </c>
      <c r="BB367" s="106" t="str">
        <f t="shared" si="459"/>
        <v/>
      </c>
      <c r="BC367" s="106" t="str">
        <f t="shared" si="460"/>
        <v/>
      </c>
      <c r="BD367" s="180" t="str">
        <f>IF(OR(P367="",BA367=""),"",IF(BB367="",MAX($BA$4:$BA$503)-BA367+1-COUNTIF($BA$4:BA367,BA367)/1000,INDEX($BD$4:$BD$503,BC367,1)-COUNTIF($BA$4:BA367,BA367)/1000000))</f>
        <v/>
      </c>
      <c r="BE367" s="181" t="str">
        <f t="shared" si="461"/>
        <v/>
      </c>
      <c r="BF367" s="181" t="str">
        <f>IFERROR(IF(BB367="",BD367-BE367*100,INDEX($BF$4:$BF$503,BC367,1)-COUNTIF($BA$4:BA367,BA367)/1000000),"")</f>
        <v/>
      </c>
      <c r="BG367" s="179" t="str">
        <f t="shared" si="462"/>
        <v/>
      </c>
      <c r="BI367" s="120" t="str">
        <f t="shared" si="468"/>
        <v/>
      </c>
      <c r="BJ367" s="121" t="str">
        <f t="shared" si="469"/>
        <v/>
      </c>
      <c r="BK367" s="122" t="str">
        <f t="shared" si="470"/>
        <v/>
      </c>
      <c r="BL367" s="122" t="str">
        <f t="shared" si="471"/>
        <v/>
      </c>
      <c r="BM367" s="122" t="str">
        <f t="shared" si="472"/>
        <v/>
      </c>
      <c r="BN367" s="122" t="str">
        <f t="shared" si="473"/>
        <v/>
      </c>
      <c r="BO367" s="122" t="str">
        <f t="shared" si="474"/>
        <v/>
      </c>
      <c r="BP367" s="123" t="str">
        <f t="shared" si="475"/>
        <v/>
      </c>
      <c r="BQ367" s="122" t="str">
        <f t="shared" si="476"/>
        <v/>
      </c>
      <c r="BR367" s="123" t="str">
        <f t="shared" si="477"/>
        <v/>
      </c>
      <c r="BS367" s="123" t="str">
        <f t="shared" si="478"/>
        <v/>
      </c>
      <c r="BU367" s="198" t="str">
        <f t="shared" si="463"/>
        <v>xxx</v>
      </c>
      <c r="BV367" s="193"/>
      <c r="BW367" s="193"/>
      <c r="BX367" s="193"/>
      <c r="BY367" s="193"/>
      <c r="BZ367" s="193"/>
      <c r="CA367" s="193"/>
      <c r="CB367" s="193"/>
      <c r="CC367" s="194"/>
      <c r="CD367" s="194"/>
      <c r="CE367" s="193"/>
      <c r="CF367" s="201">
        <f>IFERROR(IF(ISNUMBER(BV367), IF(ISNUMBER(MATCH(BV367,$BV$4:BV366,0)),INDEX($CF$4:CF366, MATCH(BV367,$BV$4:BV366,0),1),IF(AND(BR367="",INDEX($BR$4:$BR$503,BV367,1)=""),
IF(INDEX($BL$4:$BL$503,BV367,1)="",0,IFERROR(IF(INDEX($BR$4:$BR$503,BW367,1)="es",COUNTIF($BV$4:$BV$503,BW367),0),0)+IF(ISNUMBER(BV367),SUMIFS($CH$4:$CH$503,$BV$4:$BV$503,"&lt;&gt;"&amp;BV367,$BW$4:$BW$503,BV367),0)),0)),0),0)</f>
        <v>0</v>
      </c>
      <c r="CG367" s="193"/>
      <c r="CH367" s="193"/>
      <c r="CI367" s="193"/>
      <c r="CJ367" s="193"/>
      <c r="CK367" s="201">
        <f t="shared" si="422"/>
        <v>1</v>
      </c>
      <c r="CL367" s="193"/>
      <c r="CM367" s="193"/>
      <c r="CN367" s="193"/>
      <c r="CO367" s="193"/>
      <c r="CP367" s="193"/>
      <c r="CQ367" s="193"/>
      <c r="CR367" s="193"/>
      <c r="CT367" s="193"/>
      <c r="CU367" s="193"/>
      <c r="CV367" s="193"/>
      <c r="CW367" s="208"/>
      <c r="CX367" s="208"/>
      <c r="CY367" s="208"/>
      <c r="CZ367" s="208"/>
      <c r="DA367" s="193"/>
      <c r="DC367" s="133" t="str">
        <f>IF(MAX($DC$3:DC366)&lt;$I$2,MAX($DC$3:DC366)+1,"")</f>
        <v/>
      </c>
      <c r="DD367" s="131" t="str">
        <f t="shared" si="464"/>
        <v/>
      </c>
      <c r="DE367" s="131" t="str">
        <f t="shared" si="465"/>
        <v/>
      </c>
      <c r="DF367" s="134" t="str">
        <f t="shared" si="466"/>
        <v/>
      </c>
      <c r="DG367" s="132" t="str">
        <f t="shared" si="467"/>
        <v/>
      </c>
      <c r="DL367" s="107" t="str">
        <f>IF(DM367&lt;&gt;"",MAX($DL$3:DL366)+1,"")</f>
        <v/>
      </c>
      <c r="DM367" s="107" t="str">
        <f>IF(OR(INDEX(Photos!$B$3:$B$502,ROW(DM367)-ROW($DM$3),1)="", ISNUMBER(MATCH(INDEX(Photos!$B$3:$B$502,ROW(DM367)-ROW($DM$3),1),$BJ$4:$BJ$503,0))),"",INDEX(Photos!$B$3:$B$502,ROW(DM367)-ROW($DM$3),1) )</f>
        <v/>
      </c>
      <c r="DN367" s="107" t="str">
        <f t="shared" si="420"/>
        <v/>
      </c>
      <c r="DS367" s="112"/>
      <c r="DT367" s="112"/>
      <c r="DU367" s="111"/>
      <c r="DV367" s="111"/>
      <c r="DW367" s="145"/>
      <c r="DX367" s="111"/>
      <c r="DY367" s="111"/>
      <c r="DZ367" s="111"/>
      <c r="EA367" s="111"/>
      <c r="EB367" s="111"/>
    </row>
    <row r="368" spans="2:132" x14ac:dyDescent="0.25">
      <c r="B368" s="117" t="str">
        <f>IF(P368&lt;&gt;"",MAX(B$3:$B367)+1,"")</f>
        <v/>
      </c>
      <c r="C368" s="141" t="str">
        <f>IF(D368&lt;&gt;"",MAX(C$3:$C367)+1,"")</f>
        <v/>
      </c>
      <c r="D368" s="115" t="str">
        <f>IF(LEN(Q368)&gt;1,IF(ISNUMBER(MATCH(Q368&amp;" ─ "&amp;P368, $D$2:D367,0)),"",P368&amp;" ─ "&amp;Q368),"")</f>
        <v/>
      </c>
      <c r="E368" s="117" t="str">
        <f>IF(F368&lt;&gt;"",MAX($E$3:E367)+1,"")</f>
        <v/>
      </c>
      <c r="F368" s="116" t="str">
        <f>IF(LEN(T368)&gt;1,IF(ISNUMBER(MATCH(T368&amp;" ─ "&amp;P368, $F$2:F367,0)),"",P368&amp;" ─ "&amp;T368),"")</f>
        <v/>
      </c>
      <c r="G368" s="93">
        <v>365</v>
      </c>
      <c r="H368" s="118" t="str">
        <f t="shared" si="479"/>
        <v/>
      </c>
      <c r="I368" s="119" t="str">
        <f>IF(ISNUMBER(SEARCH("─",H368,1)),MAX($I$3:I367)+1,"")</f>
        <v/>
      </c>
      <c r="M368" s="192" t="str">
        <f t="shared" si="423"/>
        <v/>
      </c>
      <c r="N368" s="142" t="str">
        <f t="shared" si="424"/>
        <v/>
      </c>
      <c r="O368" s="102" t="str">
        <f>IF(P368="","",MAX($O$3:O367)+1)</f>
        <v/>
      </c>
      <c r="P368" s="103" t="str">
        <f>IF(LEN(INDEX(Dashboard!B$6:B$505,ROW(P368)-ROW(P$3),1))&lt;=1,"",TRIM(INDEX(Dashboard!B$6:B$505,ROW(P368)-ROW(P$3),1)))</f>
        <v/>
      </c>
      <c r="Q368" s="104" t="str">
        <f t="shared" si="425"/>
        <v/>
      </c>
      <c r="R368" s="104" t="str">
        <f>IF(LEN(INDEX(Dashboard!D$6:D$505,ROW(R368)-ROW(R$3),1))&lt;=1,"",INDEX(Dashboard!D$6:D$505,ROW(R368)-ROW(R$3),1))</f>
        <v/>
      </c>
      <c r="S368" s="104" t="str">
        <f>IF(LEN(INDEX(Dashboard!E$6:E$505,ROW(S368)-ROW(S$3),1))&lt;=1,"",INDEX(Dashboard!E$6:E$505,ROW(S368)-ROW(S$3),1))</f>
        <v/>
      </c>
      <c r="T368" s="104" t="str">
        <f t="shared" si="426"/>
        <v/>
      </c>
      <c r="U368" s="104" t="str">
        <f t="shared" si="427"/>
        <v/>
      </c>
      <c r="V368" s="104" t="str">
        <f t="shared" si="428"/>
        <v/>
      </c>
      <c r="W368" s="106" t="str">
        <f t="shared" si="421"/>
        <v/>
      </c>
      <c r="X368" s="106" t="str">
        <f t="shared" si="429"/>
        <v/>
      </c>
      <c r="Y368" s="106" t="str">
        <f t="shared" si="430"/>
        <v/>
      </c>
      <c r="Z368" s="106" t="str">
        <f t="shared" si="431"/>
        <v/>
      </c>
      <c r="AA368" s="106" t="str">
        <f t="shared" si="432"/>
        <v/>
      </c>
      <c r="AB368" s="106" t="str">
        <f t="shared" si="433"/>
        <v/>
      </c>
      <c r="AC368" s="106" t="str">
        <f t="shared" si="434"/>
        <v/>
      </c>
      <c r="AD368" s="106" t="str">
        <f t="shared" si="435"/>
        <v/>
      </c>
      <c r="AE368" s="106" t="str">
        <f t="shared" si="436"/>
        <v/>
      </c>
      <c r="AF368" s="106" t="str">
        <f t="shared" si="437"/>
        <v/>
      </c>
      <c r="AG368" s="106" t="str">
        <f t="shared" si="438"/>
        <v/>
      </c>
      <c r="AH368" s="106" t="str">
        <f t="shared" si="439"/>
        <v/>
      </c>
      <c r="AI368" s="106" t="str">
        <f t="shared" si="440"/>
        <v/>
      </c>
      <c r="AJ368" s="106" t="str">
        <f t="shared" si="441"/>
        <v/>
      </c>
      <c r="AK368" s="106" t="str">
        <f t="shared" si="442"/>
        <v/>
      </c>
      <c r="AL368" s="106" t="str">
        <f t="shared" si="443"/>
        <v/>
      </c>
      <c r="AM368" s="106" t="str">
        <f t="shared" si="444"/>
        <v/>
      </c>
      <c r="AN368" s="106" t="str">
        <f t="shared" si="445"/>
        <v/>
      </c>
      <c r="AO368" s="106" t="str">
        <f t="shared" si="446"/>
        <v/>
      </c>
      <c r="AP368" s="106" t="str">
        <f t="shared" si="447"/>
        <v/>
      </c>
      <c r="AQ368" s="106" t="str">
        <f t="shared" si="448"/>
        <v/>
      </c>
      <c r="AR368" s="106" t="str">
        <f t="shared" si="449"/>
        <v/>
      </c>
      <c r="AS368" s="106" t="str">
        <f t="shared" si="450"/>
        <v/>
      </c>
      <c r="AT368" s="106" t="str">
        <f t="shared" si="451"/>
        <v/>
      </c>
      <c r="AU368" s="106" t="str">
        <f t="shared" si="452"/>
        <v/>
      </c>
      <c r="AV368" s="106" t="str">
        <f t="shared" si="453"/>
        <v/>
      </c>
      <c r="AW368" s="106" t="str">
        <f t="shared" si="454"/>
        <v/>
      </c>
      <c r="AX368" s="106" t="str">
        <f t="shared" si="455"/>
        <v/>
      </c>
      <c r="AY368" s="106" t="str">
        <f t="shared" si="456"/>
        <v/>
      </c>
      <c r="AZ368" s="106" t="str">
        <f t="shared" si="457"/>
        <v/>
      </c>
      <c r="BA368" s="106" t="str">
        <f t="shared" si="458"/>
        <v/>
      </c>
      <c r="BB368" s="106" t="str">
        <f t="shared" si="459"/>
        <v/>
      </c>
      <c r="BC368" s="106" t="str">
        <f t="shared" si="460"/>
        <v/>
      </c>
      <c r="BD368" s="180" t="str">
        <f>IF(OR(P368="",BA368=""),"",IF(BB368="",MAX($BA$4:$BA$503)-BA368+1-COUNTIF($BA$4:BA368,BA368)/1000,INDEX($BD$4:$BD$503,BC368,1)-COUNTIF($BA$4:BA368,BA368)/1000000))</f>
        <v/>
      </c>
      <c r="BE368" s="181" t="str">
        <f t="shared" si="461"/>
        <v/>
      </c>
      <c r="BF368" s="181" t="str">
        <f>IFERROR(IF(BB368="",BD368-BE368*100,INDEX($BF$4:$BF$503,BC368,1)-COUNTIF($BA$4:BA368,BA368)/1000000),"")</f>
        <v/>
      </c>
      <c r="BG368" s="179" t="str">
        <f t="shared" si="462"/>
        <v/>
      </c>
      <c r="BI368" s="120" t="str">
        <f t="shared" si="468"/>
        <v/>
      </c>
      <c r="BJ368" s="121" t="str">
        <f t="shared" si="469"/>
        <v/>
      </c>
      <c r="BK368" s="122" t="str">
        <f t="shared" si="470"/>
        <v/>
      </c>
      <c r="BL368" s="122" t="str">
        <f t="shared" si="471"/>
        <v/>
      </c>
      <c r="BM368" s="122" t="str">
        <f t="shared" si="472"/>
        <v/>
      </c>
      <c r="BN368" s="122" t="str">
        <f t="shared" si="473"/>
        <v/>
      </c>
      <c r="BO368" s="122" t="str">
        <f t="shared" si="474"/>
        <v/>
      </c>
      <c r="BP368" s="123" t="str">
        <f t="shared" si="475"/>
        <v/>
      </c>
      <c r="BQ368" s="122" t="str">
        <f t="shared" si="476"/>
        <v/>
      </c>
      <c r="BR368" s="123" t="str">
        <f t="shared" si="477"/>
        <v/>
      </c>
      <c r="BS368" s="123" t="str">
        <f t="shared" si="478"/>
        <v/>
      </c>
      <c r="BU368" s="198" t="str">
        <f t="shared" si="463"/>
        <v>xxx</v>
      </c>
      <c r="BV368" s="193"/>
      <c r="BW368" s="193"/>
      <c r="BX368" s="193"/>
      <c r="BY368" s="193"/>
      <c r="BZ368" s="193"/>
      <c r="CA368" s="193"/>
      <c r="CB368" s="193"/>
      <c r="CC368" s="194"/>
      <c r="CD368" s="194"/>
      <c r="CE368" s="193"/>
      <c r="CF368" s="201">
        <f>IFERROR(IF(ISNUMBER(BV368), IF(ISNUMBER(MATCH(BV368,$BV$4:BV367,0)),INDEX($CF$4:CF367, MATCH(BV368,$BV$4:BV367,0),1),IF(AND(BR368="",INDEX($BR$4:$BR$503,BV368,1)=""),
IF(INDEX($BL$4:$BL$503,BV368,1)="",0,IFERROR(IF(INDEX($BR$4:$BR$503,BW368,1)="es",COUNTIF($BV$4:$BV$503,BW368),0),0)+IF(ISNUMBER(BV368),SUMIFS($CH$4:$CH$503,$BV$4:$BV$503,"&lt;&gt;"&amp;BV368,$BW$4:$BW$503,BV368),0)),0)),0),0)</f>
        <v>0</v>
      </c>
      <c r="CG368" s="193"/>
      <c r="CH368" s="193"/>
      <c r="CI368" s="193"/>
      <c r="CJ368" s="193"/>
      <c r="CK368" s="201">
        <f t="shared" si="422"/>
        <v>1</v>
      </c>
      <c r="CL368" s="193"/>
      <c r="CM368" s="193"/>
      <c r="CN368" s="193"/>
      <c r="CO368" s="193"/>
      <c r="CP368" s="193"/>
      <c r="CQ368" s="193"/>
      <c r="CR368" s="193"/>
      <c r="CT368" s="193"/>
      <c r="CU368" s="193"/>
      <c r="CV368" s="193"/>
      <c r="CW368" s="208"/>
      <c r="CX368" s="208"/>
      <c r="CY368" s="208"/>
      <c r="CZ368" s="208"/>
      <c r="DA368" s="193"/>
      <c r="DC368" s="133" t="str">
        <f>IF(MAX($DC$3:DC367)&lt;$I$2,MAX($DC$3:DC367)+1,"")</f>
        <v/>
      </c>
      <c r="DD368" s="131" t="str">
        <f t="shared" si="464"/>
        <v/>
      </c>
      <c r="DE368" s="131" t="str">
        <f t="shared" si="465"/>
        <v/>
      </c>
      <c r="DF368" s="134" t="str">
        <f t="shared" si="466"/>
        <v/>
      </c>
      <c r="DG368" s="132" t="str">
        <f t="shared" si="467"/>
        <v/>
      </c>
      <c r="DL368" s="107" t="str">
        <f>IF(DM368&lt;&gt;"",MAX($DL$3:DL367)+1,"")</f>
        <v/>
      </c>
      <c r="DM368" s="107" t="str">
        <f>IF(OR(INDEX(Photos!$B$3:$B$502,ROW(DM368)-ROW($DM$3),1)="", ISNUMBER(MATCH(INDEX(Photos!$B$3:$B$502,ROW(DM368)-ROW($DM$3),1),$BJ$4:$BJ$503,0))),"",INDEX(Photos!$B$3:$B$502,ROW(DM368)-ROW($DM$3),1) )</f>
        <v/>
      </c>
      <c r="DN368" s="107" t="str">
        <f t="shared" si="420"/>
        <v/>
      </c>
      <c r="DS368" s="112"/>
      <c r="DT368" s="112"/>
      <c r="DU368" s="111"/>
      <c r="DV368" s="111"/>
      <c r="DW368" s="145"/>
      <c r="DX368" s="111"/>
      <c r="DY368" s="111"/>
      <c r="DZ368" s="111"/>
      <c r="EA368" s="111"/>
      <c r="EB368" s="111"/>
    </row>
    <row r="369" spans="2:132" x14ac:dyDescent="0.25">
      <c r="B369" s="117" t="str">
        <f>IF(P369&lt;&gt;"",MAX(B$3:$B368)+1,"")</f>
        <v/>
      </c>
      <c r="C369" s="141" t="str">
        <f>IF(D369&lt;&gt;"",MAX(C$3:$C368)+1,"")</f>
        <v/>
      </c>
      <c r="D369" s="115" t="str">
        <f>IF(LEN(Q369)&gt;1,IF(ISNUMBER(MATCH(Q369&amp;" ─ "&amp;P369, $D$2:D368,0)),"",P369&amp;" ─ "&amp;Q369),"")</f>
        <v/>
      </c>
      <c r="E369" s="117" t="str">
        <f>IF(F369&lt;&gt;"",MAX($E$3:E368)+1,"")</f>
        <v/>
      </c>
      <c r="F369" s="116" t="str">
        <f>IF(LEN(T369)&gt;1,IF(ISNUMBER(MATCH(T369&amp;" ─ "&amp;P369, $F$2:F368,0)),"",P369&amp;" ─ "&amp;T369),"")</f>
        <v/>
      </c>
      <c r="G369" s="93">
        <v>366</v>
      </c>
      <c r="H369" s="118" t="str">
        <f t="shared" si="479"/>
        <v/>
      </c>
      <c r="I369" s="119" t="str">
        <f>IF(ISNUMBER(SEARCH("─",H369,1)),MAX($I$3:I368)+1,"")</f>
        <v/>
      </c>
      <c r="M369" s="192" t="str">
        <f t="shared" si="423"/>
        <v/>
      </c>
      <c r="N369" s="142" t="str">
        <f t="shared" si="424"/>
        <v/>
      </c>
      <c r="O369" s="102" t="str">
        <f>IF(P369="","",MAX($O$3:O368)+1)</f>
        <v/>
      </c>
      <c r="P369" s="103" t="str">
        <f>IF(LEN(INDEX(Dashboard!B$6:B$505,ROW(P369)-ROW(P$3),1))&lt;=1,"",TRIM(INDEX(Dashboard!B$6:B$505,ROW(P369)-ROW(P$3),1)))</f>
        <v/>
      </c>
      <c r="Q369" s="104" t="str">
        <f t="shared" si="425"/>
        <v/>
      </c>
      <c r="R369" s="104" t="str">
        <f>IF(LEN(INDEX(Dashboard!D$6:D$505,ROW(R369)-ROW(R$3),1))&lt;=1,"",INDEX(Dashboard!D$6:D$505,ROW(R369)-ROW(R$3),1))</f>
        <v/>
      </c>
      <c r="S369" s="104" t="str">
        <f>IF(LEN(INDEX(Dashboard!E$6:E$505,ROW(S369)-ROW(S$3),1))&lt;=1,"",INDEX(Dashboard!E$6:E$505,ROW(S369)-ROW(S$3),1))</f>
        <v/>
      </c>
      <c r="T369" s="104" t="str">
        <f t="shared" si="426"/>
        <v/>
      </c>
      <c r="U369" s="104" t="str">
        <f t="shared" si="427"/>
        <v/>
      </c>
      <c r="V369" s="104" t="str">
        <f t="shared" si="428"/>
        <v/>
      </c>
      <c r="W369" s="106" t="str">
        <f t="shared" si="421"/>
        <v/>
      </c>
      <c r="X369" s="106" t="str">
        <f t="shared" si="429"/>
        <v/>
      </c>
      <c r="Y369" s="106" t="str">
        <f t="shared" si="430"/>
        <v/>
      </c>
      <c r="Z369" s="106" t="str">
        <f t="shared" si="431"/>
        <v/>
      </c>
      <c r="AA369" s="106" t="str">
        <f t="shared" si="432"/>
        <v/>
      </c>
      <c r="AB369" s="106" t="str">
        <f t="shared" si="433"/>
        <v/>
      </c>
      <c r="AC369" s="106" t="str">
        <f t="shared" si="434"/>
        <v/>
      </c>
      <c r="AD369" s="106" t="str">
        <f t="shared" si="435"/>
        <v/>
      </c>
      <c r="AE369" s="106" t="str">
        <f t="shared" si="436"/>
        <v/>
      </c>
      <c r="AF369" s="106" t="str">
        <f t="shared" si="437"/>
        <v/>
      </c>
      <c r="AG369" s="106" t="str">
        <f t="shared" si="438"/>
        <v/>
      </c>
      <c r="AH369" s="106" t="str">
        <f t="shared" si="439"/>
        <v/>
      </c>
      <c r="AI369" s="106" t="str">
        <f t="shared" si="440"/>
        <v/>
      </c>
      <c r="AJ369" s="106" t="str">
        <f t="shared" si="441"/>
        <v/>
      </c>
      <c r="AK369" s="106" t="str">
        <f t="shared" si="442"/>
        <v/>
      </c>
      <c r="AL369" s="106" t="str">
        <f t="shared" si="443"/>
        <v/>
      </c>
      <c r="AM369" s="106" t="str">
        <f t="shared" si="444"/>
        <v/>
      </c>
      <c r="AN369" s="106" t="str">
        <f t="shared" si="445"/>
        <v/>
      </c>
      <c r="AO369" s="106" t="str">
        <f t="shared" si="446"/>
        <v/>
      </c>
      <c r="AP369" s="106" t="str">
        <f t="shared" si="447"/>
        <v/>
      </c>
      <c r="AQ369" s="106" t="str">
        <f t="shared" si="448"/>
        <v/>
      </c>
      <c r="AR369" s="106" t="str">
        <f t="shared" si="449"/>
        <v/>
      </c>
      <c r="AS369" s="106" t="str">
        <f t="shared" si="450"/>
        <v/>
      </c>
      <c r="AT369" s="106" t="str">
        <f t="shared" si="451"/>
        <v/>
      </c>
      <c r="AU369" s="106" t="str">
        <f t="shared" si="452"/>
        <v/>
      </c>
      <c r="AV369" s="106" t="str">
        <f t="shared" si="453"/>
        <v/>
      </c>
      <c r="AW369" s="106" t="str">
        <f t="shared" si="454"/>
        <v/>
      </c>
      <c r="AX369" s="106" t="str">
        <f t="shared" si="455"/>
        <v/>
      </c>
      <c r="AY369" s="106" t="str">
        <f t="shared" si="456"/>
        <v/>
      </c>
      <c r="AZ369" s="106" t="str">
        <f t="shared" si="457"/>
        <v/>
      </c>
      <c r="BA369" s="106" t="str">
        <f t="shared" si="458"/>
        <v/>
      </c>
      <c r="BB369" s="106" t="str">
        <f t="shared" si="459"/>
        <v/>
      </c>
      <c r="BC369" s="106" t="str">
        <f t="shared" si="460"/>
        <v/>
      </c>
      <c r="BD369" s="180" t="str">
        <f>IF(OR(P369="",BA369=""),"",IF(BB369="",MAX($BA$4:$BA$503)-BA369+1-COUNTIF($BA$4:BA369,BA369)/1000,INDEX($BD$4:$BD$503,BC369,1)-COUNTIF($BA$4:BA369,BA369)/1000000))</f>
        <v/>
      </c>
      <c r="BE369" s="181" t="str">
        <f t="shared" si="461"/>
        <v/>
      </c>
      <c r="BF369" s="181" t="str">
        <f>IFERROR(IF(BB369="",BD369-BE369*100,INDEX($BF$4:$BF$503,BC369,1)-COUNTIF($BA$4:BA369,BA369)/1000000),"")</f>
        <v/>
      </c>
      <c r="BG369" s="179" t="str">
        <f t="shared" si="462"/>
        <v/>
      </c>
      <c r="BI369" s="120" t="str">
        <f t="shared" si="468"/>
        <v/>
      </c>
      <c r="BJ369" s="121" t="str">
        <f t="shared" si="469"/>
        <v/>
      </c>
      <c r="BK369" s="122" t="str">
        <f t="shared" si="470"/>
        <v/>
      </c>
      <c r="BL369" s="122" t="str">
        <f t="shared" si="471"/>
        <v/>
      </c>
      <c r="BM369" s="122" t="str">
        <f t="shared" si="472"/>
        <v/>
      </c>
      <c r="BN369" s="122" t="str">
        <f t="shared" si="473"/>
        <v/>
      </c>
      <c r="BO369" s="122" t="str">
        <f t="shared" si="474"/>
        <v/>
      </c>
      <c r="BP369" s="123" t="str">
        <f t="shared" si="475"/>
        <v/>
      </c>
      <c r="BQ369" s="122" t="str">
        <f t="shared" si="476"/>
        <v/>
      </c>
      <c r="BR369" s="123" t="str">
        <f t="shared" si="477"/>
        <v/>
      </c>
      <c r="BS369" s="123" t="str">
        <f t="shared" si="478"/>
        <v/>
      </c>
      <c r="BU369" s="198" t="str">
        <f t="shared" si="463"/>
        <v>xxx</v>
      </c>
      <c r="BV369" s="193"/>
      <c r="BW369" s="193"/>
      <c r="BX369" s="193"/>
      <c r="BY369" s="193"/>
      <c r="BZ369" s="193"/>
      <c r="CA369" s="193"/>
      <c r="CB369" s="193"/>
      <c r="CC369" s="194"/>
      <c r="CD369" s="194"/>
      <c r="CE369" s="193"/>
      <c r="CF369" s="201">
        <f>IFERROR(IF(ISNUMBER(BV369), IF(ISNUMBER(MATCH(BV369,$BV$4:BV368,0)),INDEX($CF$4:CF368, MATCH(BV369,$BV$4:BV368,0),1),IF(AND(BR369="",INDEX($BR$4:$BR$503,BV369,1)=""),
IF(INDEX($BL$4:$BL$503,BV369,1)="",0,IFERROR(IF(INDEX($BR$4:$BR$503,BW369,1)="es",COUNTIF($BV$4:$BV$503,BW369),0),0)+IF(ISNUMBER(BV369),SUMIFS($CH$4:$CH$503,$BV$4:$BV$503,"&lt;&gt;"&amp;BV369,$BW$4:$BW$503,BV369),0)),0)),0),0)</f>
        <v>0</v>
      </c>
      <c r="CG369" s="193"/>
      <c r="CH369" s="193"/>
      <c r="CI369" s="193"/>
      <c r="CJ369" s="193"/>
      <c r="CK369" s="201">
        <f t="shared" si="422"/>
        <v>1</v>
      </c>
      <c r="CL369" s="193"/>
      <c r="CM369" s="193"/>
      <c r="CN369" s="193"/>
      <c r="CO369" s="193"/>
      <c r="CP369" s="193"/>
      <c r="CQ369" s="193"/>
      <c r="CR369" s="193"/>
      <c r="CT369" s="193"/>
      <c r="CU369" s="193"/>
      <c r="CV369" s="193"/>
      <c r="CW369" s="208"/>
      <c r="CX369" s="208"/>
      <c r="CY369" s="208"/>
      <c r="CZ369" s="208"/>
      <c r="DA369" s="193"/>
      <c r="DC369" s="133" t="str">
        <f>IF(MAX($DC$3:DC368)&lt;$I$2,MAX($DC$3:DC368)+1,"")</f>
        <v/>
      </c>
      <c r="DD369" s="131" t="str">
        <f t="shared" si="464"/>
        <v/>
      </c>
      <c r="DE369" s="131" t="str">
        <f t="shared" si="465"/>
        <v/>
      </c>
      <c r="DF369" s="134" t="str">
        <f t="shared" si="466"/>
        <v/>
      </c>
      <c r="DG369" s="132" t="str">
        <f t="shared" si="467"/>
        <v/>
      </c>
      <c r="DL369" s="107" t="str">
        <f>IF(DM369&lt;&gt;"",MAX($DL$3:DL368)+1,"")</f>
        <v/>
      </c>
      <c r="DM369" s="107" t="str">
        <f>IF(OR(INDEX(Photos!$B$3:$B$502,ROW(DM369)-ROW($DM$3),1)="", ISNUMBER(MATCH(INDEX(Photos!$B$3:$B$502,ROW(DM369)-ROW($DM$3),1),$BJ$4:$BJ$503,0))),"",INDEX(Photos!$B$3:$B$502,ROW(DM369)-ROW($DM$3),1) )</f>
        <v/>
      </c>
      <c r="DN369" s="107" t="str">
        <f t="shared" si="420"/>
        <v/>
      </c>
      <c r="DS369" s="112"/>
      <c r="DT369" s="112"/>
      <c r="DU369" s="111"/>
      <c r="DV369" s="111"/>
      <c r="DW369" s="145"/>
      <c r="DX369" s="111"/>
      <c r="DY369" s="111"/>
      <c r="DZ369" s="111"/>
      <c r="EA369" s="111"/>
      <c r="EB369" s="111"/>
    </row>
    <row r="370" spans="2:132" x14ac:dyDescent="0.25">
      <c r="B370" s="117" t="str">
        <f>IF(P370&lt;&gt;"",MAX(B$3:$B369)+1,"")</f>
        <v/>
      </c>
      <c r="C370" s="141" t="str">
        <f>IF(D370&lt;&gt;"",MAX(C$3:$C369)+1,"")</f>
        <v/>
      </c>
      <c r="D370" s="115" t="str">
        <f>IF(LEN(Q370)&gt;1,IF(ISNUMBER(MATCH(Q370&amp;" ─ "&amp;P370, $D$2:D369,0)),"",P370&amp;" ─ "&amp;Q370),"")</f>
        <v/>
      </c>
      <c r="E370" s="117" t="str">
        <f>IF(F370&lt;&gt;"",MAX($E$3:E369)+1,"")</f>
        <v/>
      </c>
      <c r="F370" s="116" t="str">
        <f>IF(LEN(T370)&gt;1,IF(ISNUMBER(MATCH(T370&amp;" ─ "&amp;P370, $F$2:F369,0)),"",P370&amp;" ─ "&amp;T370),"")</f>
        <v/>
      </c>
      <c r="G370" s="93">
        <v>367</v>
      </c>
      <c r="H370" s="118" t="str">
        <f t="shared" si="479"/>
        <v/>
      </c>
      <c r="I370" s="119" t="str">
        <f>IF(ISNUMBER(SEARCH("─",H370,1)),MAX($I$3:I369)+1,"")</f>
        <v/>
      </c>
      <c r="M370" s="192" t="str">
        <f t="shared" si="423"/>
        <v/>
      </c>
      <c r="N370" s="142" t="str">
        <f t="shared" si="424"/>
        <v/>
      </c>
      <c r="O370" s="102" t="str">
        <f>IF(P370="","",MAX($O$3:O369)+1)</f>
        <v/>
      </c>
      <c r="P370" s="103" t="str">
        <f>IF(LEN(INDEX(Dashboard!B$6:B$505,ROW(P370)-ROW(P$3),1))&lt;=1,"",TRIM(INDEX(Dashboard!B$6:B$505,ROW(P370)-ROW(P$3),1)))</f>
        <v/>
      </c>
      <c r="Q370" s="104" t="str">
        <f t="shared" si="425"/>
        <v/>
      </c>
      <c r="R370" s="104" t="str">
        <f>IF(LEN(INDEX(Dashboard!D$6:D$505,ROW(R370)-ROW(R$3),1))&lt;=1,"",INDEX(Dashboard!D$6:D$505,ROW(R370)-ROW(R$3),1))</f>
        <v/>
      </c>
      <c r="S370" s="104" t="str">
        <f>IF(LEN(INDEX(Dashboard!E$6:E$505,ROW(S370)-ROW(S$3),1))&lt;=1,"",INDEX(Dashboard!E$6:E$505,ROW(S370)-ROW(S$3),1))</f>
        <v/>
      </c>
      <c r="T370" s="104" t="str">
        <f t="shared" si="426"/>
        <v/>
      </c>
      <c r="U370" s="104" t="str">
        <f t="shared" si="427"/>
        <v/>
      </c>
      <c r="V370" s="104" t="str">
        <f t="shared" si="428"/>
        <v/>
      </c>
      <c r="W370" s="106" t="str">
        <f t="shared" si="421"/>
        <v/>
      </c>
      <c r="X370" s="106" t="str">
        <f t="shared" si="429"/>
        <v/>
      </c>
      <c r="Y370" s="106" t="str">
        <f t="shared" si="430"/>
        <v/>
      </c>
      <c r="Z370" s="106" t="str">
        <f t="shared" si="431"/>
        <v/>
      </c>
      <c r="AA370" s="106" t="str">
        <f t="shared" si="432"/>
        <v/>
      </c>
      <c r="AB370" s="106" t="str">
        <f t="shared" si="433"/>
        <v/>
      </c>
      <c r="AC370" s="106" t="str">
        <f t="shared" si="434"/>
        <v/>
      </c>
      <c r="AD370" s="106" t="str">
        <f t="shared" si="435"/>
        <v/>
      </c>
      <c r="AE370" s="106" t="str">
        <f t="shared" si="436"/>
        <v/>
      </c>
      <c r="AF370" s="106" t="str">
        <f t="shared" si="437"/>
        <v/>
      </c>
      <c r="AG370" s="106" t="str">
        <f t="shared" si="438"/>
        <v/>
      </c>
      <c r="AH370" s="106" t="str">
        <f t="shared" si="439"/>
        <v/>
      </c>
      <c r="AI370" s="106" t="str">
        <f t="shared" si="440"/>
        <v/>
      </c>
      <c r="AJ370" s="106" t="str">
        <f t="shared" si="441"/>
        <v/>
      </c>
      <c r="AK370" s="106" t="str">
        <f t="shared" si="442"/>
        <v/>
      </c>
      <c r="AL370" s="106" t="str">
        <f t="shared" si="443"/>
        <v/>
      </c>
      <c r="AM370" s="106" t="str">
        <f t="shared" si="444"/>
        <v/>
      </c>
      <c r="AN370" s="106" t="str">
        <f t="shared" si="445"/>
        <v/>
      </c>
      <c r="AO370" s="106" t="str">
        <f t="shared" si="446"/>
        <v/>
      </c>
      <c r="AP370" s="106" t="str">
        <f t="shared" si="447"/>
        <v/>
      </c>
      <c r="AQ370" s="106" t="str">
        <f t="shared" si="448"/>
        <v/>
      </c>
      <c r="AR370" s="106" t="str">
        <f t="shared" si="449"/>
        <v/>
      </c>
      <c r="AS370" s="106" t="str">
        <f t="shared" si="450"/>
        <v/>
      </c>
      <c r="AT370" s="106" t="str">
        <f t="shared" si="451"/>
        <v/>
      </c>
      <c r="AU370" s="106" t="str">
        <f t="shared" si="452"/>
        <v/>
      </c>
      <c r="AV370" s="106" t="str">
        <f t="shared" si="453"/>
        <v/>
      </c>
      <c r="AW370" s="106" t="str">
        <f t="shared" si="454"/>
        <v/>
      </c>
      <c r="AX370" s="106" t="str">
        <f t="shared" si="455"/>
        <v/>
      </c>
      <c r="AY370" s="106" t="str">
        <f t="shared" si="456"/>
        <v/>
      </c>
      <c r="AZ370" s="106" t="str">
        <f t="shared" si="457"/>
        <v/>
      </c>
      <c r="BA370" s="106" t="str">
        <f t="shared" si="458"/>
        <v/>
      </c>
      <c r="BB370" s="106" t="str">
        <f t="shared" si="459"/>
        <v/>
      </c>
      <c r="BC370" s="106" t="str">
        <f t="shared" si="460"/>
        <v/>
      </c>
      <c r="BD370" s="180" t="str">
        <f>IF(OR(P370="",BA370=""),"",IF(BB370="",MAX($BA$4:$BA$503)-BA370+1-COUNTIF($BA$4:BA370,BA370)/1000,INDEX($BD$4:$BD$503,BC370,1)-COUNTIF($BA$4:BA370,BA370)/1000000))</f>
        <v/>
      </c>
      <c r="BE370" s="181" t="str">
        <f t="shared" si="461"/>
        <v/>
      </c>
      <c r="BF370" s="181" t="str">
        <f>IFERROR(IF(BB370="",BD370-BE370*100,INDEX($BF$4:$BF$503,BC370,1)-COUNTIF($BA$4:BA370,BA370)/1000000),"")</f>
        <v/>
      </c>
      <c r="BG370" s="179" t="str">
        <f t="shared" si="462"/>
        <v/>
      </c>
      <c r="BI370" s="120" t="str">
        <f t="shared" si="468"/>
        <v/>
      </c>
      <c r="BJ370" s="121" t="str">
        <f t="shared" si="469"/>
        <v/>
      </c>
      <c r="BK370" s="122" t="str">
        <f t="shared" si="470"/>
        <v/>
      </c>
      <c r="BL370" s="122" t="str">
        <f t="shared" si="471"/>
        <v/>
      </c>
      <c r="BM370" s="122" t="str">
        <f t="shared" si="472"/>
        <v/>
      </c>
      <c r="BN370" s="122" t="str">
        <f t="shared" si="473"/>
        <v/>
      </c>
      <c r="BO370" s="122" t="str">
        <f t="shared" si="474"/>
        <v/>
      </c>
      <c r="BP370" s="123" t="str">
        <f t="shared" si="475"/>
        <v/>
      </c>
      <c r="BQ370" s="122" t="str">
        <f t="shared" si="476"/>
        <v/>
      </c>
      <c r="BR370" s="123" t="str">
        <f t="shared" si="477"/>
        <v/>
      </c>
      <c r="BS370" s="123" t="str">
        <f t="shared" si="478"/>
        <v/>
      </c>
      <c r="BU370" s="198" t="str">
        <f t="shared" si="463"/>
        <v>xxx</v>
      </c>
      <c r="BV370" s="193"/>
      <c r="BW370" s="193"/>
      <c r="BX370" s="193"/>
      <c r="BY370" s="193"/>
      <c r="BZ370" s="193"/>
      <c r="CA370" s="193"/>
      <c r="CB370" s="193"/>
      <c r="CC370" s="194"/>
      <c r="CD370" s="194"/>
      <c r="CE370" s="193"/>
      <c r="CF370" s="201">
        <f>IFERROR(IF(ISNUMBER(BV370), IF(ISNUMBER(MATCH(BV370,$BV$4:BV369,0)),INDEX($CF$4:CF369, MATCH(BV370,$BV$4:BV369,0),1),IF(AND(BR370="",INDEX($BR$4:$BR$503,BV370,1)=""),
IF(INDEX($BL$4:$BL$503,BV370,1)="",0,IFERROR(IF(INDEX($BR$4:$BR$503,BW370,1)="es",COUNTIF($BV$4:$BV$503,BW370),0),0)+IF(ISNUMBER(BV370),SUMIFS($CH$4:$CH$503,$BV$4:$BV$503,"&lt;&gt;"&amp;BV370,$BW$4:$BW$503,BV370),0)),0)),0),0)</f>
        <v>0</v>
      </c>
      <c r="CG370" s="193"/>
      <c r="CH370" s="193"/>
      <c r="CI370" s="193"/>
      <c r="CJ370" s="193"/>
      <c r="CK370" s="201">
        <f t="shared" si="422"/>
        <v>1</v>
      </c>
      <c r="CL370" s="193"/>
      <c r="CM370" s="193"/>
      <c r="CN370" s="193"/>
      <c r="CO370" s="193"/>
      <c r="CP370" s="193"/>
      <c r="CQ370" s="193"/>
      <c r="CR370" s="193"/>
      <c r="CT370" s="193"/>
      <c r="CU370" s="193"/>
      <c r="CV370" s="193"/>
      <c r="CW370" s="208"/>
      <c r="CX370" s="208"/>
      <c r="CY370" s="208"/>
      <c r="CZ370" s="208"/>
      <c r="DA370" s="193"/>
      <c r="DC370" s="133" t="str">
        <f>IF(MAX($DC$3:DC369)&lt;$I$2,MAX($DC$3:DC369)+1,"")</f>
        <v/>
      </c>
      <c r="DD370" s="131" t="str">
        <f t="shared" si="464"/>
        <v/>
      </c>
      <c r="DE370" s="131" t="str">
        <f t="shared" si="465"/>
        <v/>
      </c>
      <c r="DF370" s="134" t="str">
        <f t="shared" si="466"/>
        <v/>
      </c>
      <c r="DG370" s="132" t="str">
        <f t="shared" si="467"/>
        <v/>
      </c>
      <c r="DL370" s="107" t="str">
        <f>IF(DM370&lt;&gt;"",MAX($DL$3:DL369)+1,"")</f>
        <v/>
      </c>
      <c r="DM370" s="107" t="str">
        <f>IF(OR(INDEX(Photos!$B$3:$B$502,ROW(DM370)-ROW($DM$3),1)="", ISNUMBER(MATCH(INDEX(Photos!$B$3:$B$502,ROW(DM370)-ROW($DM$3),1),$BJ$4:$BJ$503,0))),"",INDEX(Photos!$B$3:$B$502,ROW(DM370)-ROW($DM$3),1) )</f>
        <v/>
      </c>
      <c r="DN370" s="107" t="str">
        <f t="shared" si="420"/>
        <v/>
      </c>
      <c r="DS370" s="112"/>
      <c r="DT370" s="112"/>
      <c r="DU370" s="111"/>
      <c r="DV370" s="111"/>
      <c r="DW370" s="145"/>
      <c r="DX370" s="111"/>
      <c r="DY370" s="111"/>
      <c r="DZ370" s="111"/>
      <c r="EA370" s="111"/>
      <c r="EB370" s="111"/>
    </row>
    <row r="371" spans="2:132" x14ac:dyDescent="0.25">
      <c r="B371" s="117" t="str">
        <f>IF(P371&lt;&gt;"",MAX(B$3:$B370)+1,"")</f>
        <v/>
      </c>
      <c r="C371" s="141" t="str">
        <f>IF(D371&lt;&gt;"",MAX(C$3:$C370)+1,"")</f>
        <v/>
      </c>
      <c r="D371" s="115" t="str">
        <f>IF(LEN(Q371)&gt;1,IF(ISNUMBER(MATCH(Q371&amp;" ─ "&amp;P371, $D$2:D370,0)),"",P371&amp;" ─ "&amp;Q371),"")</f>
        <v/>
      </c>
      <c r="E371" s="117" t="str">
        <f>IF(F371&lt;&gt;"",MAX($E$3:E370)+1,"")</f>
        <v/>
      </c>
      <c r="F371" s="116" t="str">
        <f>IF(LEN(T371)&gt;1,IF(ISNUMBER(MATCH(T371&amp;" ─ "&amp;P371, $F$2:F370,0)),"",P371&amp;" ─ "&amp;T371),"")</f>
        <v/>
      </c>
      <c r="G371" s="93">
        <v>368</v>
      </c>
      <c r="H371" s="118" t="str">
        <f t="shared" si="479"/>
        <v/>
      </c>
      <c r="I371" s="119" t="str">
        <f>IF(ISNUMBER(SEARCH("─",H371,1)),MAX($I$3:I370)+1,"")</f>
        <v/>
      </c>
      <c r="M371" s="192" t="str">
        <f t="shared" si="423"/>
        <v/>
      </c>
      <c r="N371" s="142" t="str">
        <f t="shared" si="424"/>
        <v/>
      </c>
      <c r="O371" s="102" t="str">
        <f>IF(P371="","",MAX($O$3:O370)+1)</f>
        <v/>
      </c>
      <c r="P371" s="103" t="str">
        <f>IF(LEN(INDEX(Dashboard!B$6:B$505,ROW(P371)-ROW(P$3),1))&lt;=1,"",TRIM(INDEX(Dashboard!B$6:B$505,ROW(P371)-ROW(P$3),1)))</f>
        <v/>
      </c>
      <c r="Q371" s="104" t="str">
        <f t="shared" si="425"/>
        <v/>
      </c>
      <c r="R371" s="104" t="str">
        <f>IF(LEN(INDEX(Dashboard!D$6:D$505,ROW(R371)-ROW(R$3),1))&lt;=1,"",INDEX(Dashboard!D$6:D$505,ROW(R371)-ROW(R$3),1))</f>
        <v/>
      </c>
      <c r="S371" s="104" t="str">
        <f>IF(LEN(INDEX(Dashboard!E$6:E$505,ROW(S371)-ROW(S$3),1))&lt;=1,"",INDEX(Dashboard!E$6:E$505,ROW(S371)-ROW(S$3),1))</f>
        <v/>
      </c>
      <c r="T371" s="104" t="str">
        <f t="shared" si="426"/>
        <v/>
      </c>
      <c r="U371" s="104" t="str">
        <f t="shared" si="427"/>
        <v/>
      </c>
      <c r="V371" s="104" t="str">
        <f t="shared" si="428"/>
        <v/>
      </c>
      <c r="W371" s="106" t="str">
        <f t="shared" si="421"/>
        <v/>
      </c>
      <c r="X371" s="106" t="str">
        <f t="shared" si="429"/>
        <v/>
      </c>
      <c r="Y371" s="106" t="str">
        <f t="shared" si="430"/>
        <v/>
      </c>
      <c r="Z371" s="106" t="str">
        <f t="shared" si="431"/>
        <v/>
      </c>
      <c r="AA371" s="106" t="str">
        <f t="shared" si="432"/>
        <v/>
      </c>
      <c r="AB371" s="106" t="str">
        <f t="shared" si="433"/>
        <v/>
      </c>
      <c r="AC371" s="106" t="str">
        <f t="shared" si="434"/>
        <v/>
      </c>
      <c r="AD371" s="106" t="str">
        <f t="shared" si="435"/>
        <v/>
      </c>
      <c r="AE371" s="106" t="str">
        <f t="shared" si="436"/>
        <v/>
      </c>
      <c r="AF371" s="106" t="str">
        <f t="shared" si="437"/>
        <v/>
      </c>
      <c r="AG371" s="106" t="str">
        <f t="shared" si="438"/>
        <v/>
      </c>
      <c r="AH371" s="106" t="str">
        <f t="shared" si="439"/>
        <v/>
      </c>
      <c r="AI371" s="106" t="str">
        <f t="shared" si="440"/>
        <v/>
      </c>
      <c r="AJ371" s="106" t="str">
        <f t="shared" si="441"/>
        <v/>
      </c>
      <c r="AK371" s="106" t="str">
        <f t="shared" si="442"/>
        <v/>
      </c>
      <c r="AL371" s="106" t="str">
        <f t="shared" si="443"/>
        <v/>
      </c>
      <c r="AM371" s="106" t="str">
        <f t="shared" si="444"/>
        <v/>
      </c>
      <c r="AN371" s="106" t="str">
        <f t="shared" si="445"/>
        <v/>
      </c>
      <c r="AO371" s="106" t="str">
        <f t="shared" si="446"/>
        <v/>
      </c>
      <c r="AP371" s="106" t="str">
        <f t="shared" si="447"/>
        <v/>
      </c>
      <c r="AQ371" s="106" t="str">
        <f t="shared" si="448"/>
        <v/>
      </c>
      <c r="AR371" s="106" t="str">
        <f t="shared" si="449"/>
        <v/>
      </c>
      <c r="AS371" s="106" t="str">
        <f t="shared" si="450"/>
        <v/>
      </c>
      <c r="AT371" s="106" t="str">
        <f t="shared" si="451"/>
        <v/>
      </c>
      <c r="AU371" s="106" t="str">
        <f t="shared" si="452"/>
        <v/>
      </c>
      <c r="AV371" s="106" t="str">
        <f t="shared" si="453"/>
        <v/>
      </c>
      <c r="AW371" s="106" t="str">
        <f t="shared" si="454"/>
        <v/>
      </c>
      <c r="AX371" s="106" t="str">
        <f t="shared" si="455"/>
        <v/>
      </c>
      <c r="AY371" s="106" t="str">
        <f t="shared" si="456"/>
        <v/>
      </c>
      <c r="AZ371" s="106" t="str">
        <f t="shared" si="457"/>
        <v/>
      </c>
      <c r="BA371" s="106" t="str">
        <f t="shared" si="458"/>
        <v/>
      </c>
      <c r="BB371" s="106" t="str">
        <f t="shared" si="459"/>
        <v/>
      </c>
      <c r="BC371" s="106" t="str">
        <f t="shared" si="460"/>
        <v/>
      </c>
      <c r="BD371" s="180" t="str">
        <f>IF(OR(P371="",BA371=""),"",IF(BB371="",MAX($BA$4:$BA$503)-BA371+1-COUNTIF($BA$4:BA371,BA371)/1000,INDEX($BD$4:$BD$503,BC371,1)-COUNTIF($BA$4:BA371,BA371)/1000000))</f>
        <v/>
      </c>
      <c r="BE371" s="181" t="str">
        <f t="shared" si="461"/>
        <v/>
      </c>
      <c r="BF371" s="181" t="str">
        <f>IFERROR(IF(BB371="",BD371-BE371*100,INDEX($BF$4:$BF$503,BC371,1)-COUNTIF($BA$4:BA371,BA371)/1000000),"")</f>
        <v/>
      </c>
      <c r="BG371" s="179" t="str">
        <f t="shared" si="462"/>
        <v/>
      </c>
      <c r="BI371" s="120" t="str">
        <f t="shared" si="468"/>
        <v/>
      </c>
      <c r="BJ371" s="121" t="str">
        <f t="shared" si="469"/>
        <v/>
      </c>
      <c r="BK371" s="122" t="str">
        <f t="shared" si="470"/>
        <v/>
      </c>
      <c r="BL371" s="122" t="str">
        <f t="shared" si="471"/>
        <v/>
      </c>
      <c r="BM371" s="122" t="str">
        <f t="shared" si="472"/>
        <v/>
      </c>
      <c r="BN371" s="122" t="str">
        <f t="shared" si="473"/>
        <v/>
      </c>
      <c r="BO371" s="122" t="str">
        <f t="shared" si="474"/>
        <v/>
      </c>
      <c r="BP371" s="123" t="str">
        <f t="shared" si="475"/>
        <v/>
      </c>
      <c r="BQ371" s="122" t="str">
        <f t="shared" si="476"/>
        <v/>
      </c>
      <c r="BR371" s="123" t="str">
        <f t="shared" si="477"/>
        <v/>
      </c>
      <c r="BS371" s="123" t="str">
        <f t="shared" si="478"/>
        <v/>
      </c>
      <c r="BU371" s="198" t="str">
        <f t="shared" si="463"/>
        <v>xxx</v>
      </c>
      <c r="BV371" s="193"/>
      <c r="BW371" s="193"/>
      <c r="BX371" s="193"/>
      <c r="BY371" s="193"/>
      <c r="BZ371" s="193"/>
      <c r="CA371" s="193"/>
      <c r="CB371" s="193"/>
      <c r="CC371" s="194"/>
      <c r="CD371" s="194"/>
      <c r="CE371" s="193"/>
      <c r="CF371" s="201">
        <f>IFERROR(IF(ISNUMBER(BV371), IF(ISNUMBER(MATCH(BV371,$BV$4:BV370,0)),INDEX($CF$4:CF370, MATCH(BV371,$BV$4:BV370,0),1),IF(AND(BR371="",INDEX($BR$4:$BR$503,BV371,1)=""),
IF(INDEX($BL$4:$BL$503,BV371,1)="",0,IFERROR(IF(INDEX($BR$4:$BR$503,BW371,1)="es",COUNTIF($BV$4:$BV$503,BW371),0),0)+IF(ISNUMBER(BV371),SUMIFS($CH$4:$CH$503,$BV$4:$BV$503,"&lt;&gt;"&amp;BV371,$BW$4:$BW$503,BV371),0)),0)),0),0)</f>
        <v>0</v>
      </c>
      <c r="CG371" s="193"/>
      <c r="CH371" s="193"/>
      <c r="CI371" s="193"/>
      <c r="CJ371" s="193"/>
      <c r="CK371" s="201">
        <f t="shared" si="422"/>
        <v>1</v>
      </c>
      <c r="CL371" s="193"/>
      <c r="CM371" s="193"/>
      <c r="CN371" s="193"/>
      <c r="CO371" s="193"/>
      <c r="CP371" s="193"/>
      <c r="CQ371" s="193"/>
      <c r="CR371" s="193"/>
      <c r="CT371" s="193"/>
      <c r="CU371" s="193"/>
      <c r="CV371" s="193"/>
      <c r="CW371" s="208"/>
      <c r="CX371" s="208"/>
      <c r="CY371" s="208"/>
      <c r="CZ371" s="208"/>
      <c r="DA371" s="193"/>
      <c r="DC371" s="133" t="str">
        <f>IF(MAX($DC$3:DC370)&lt;$I$2,MAX($DC$3:DC370)+1,"")</f>
        <v/>
      </c>
      <c r="DD371" s="131" t="str">
        <f t="shared" si="464"/>
        <v/>
      </c>
      <c r="DE371" s="131" t="str">
        <f t="shared" si="465"/>
        <v/>
      </c>
      <c r="DF371" s="134" t="str">
        <f t="shared" si="466"/>
        <v/>
      </c>
      <c r="DG371" s="132" t="str">
        <f t="shared" si="467"/>
        <v/>
      </c>
      <c r="DL371" s="107" t="str">
        <f>IF(DM371&lt;&gt;"",MAX($DL$3:DL370)+1,"")</f>
        <v/>
      </c>
      <c r="DM371" s="107" t="str">
        <f>IF(OR(INDEX(Photos!$B$3:$B$502,ROW(DM371)-ROW($DM$3),1)="", ISNUMBER(MATCH(INDEX(Photos!$B$3:$B$502,ROW(DM371)-ROW($DM$3),1),$BJ$4:$BJ$503,0))),"",INDEX(Photos!$B$3:$B$502,ROW(DM371)-ROW($DM$3),1) )</f>
        <v/>
      </c>
      <c r="DN371" s="107" t="str">
        <f t="shared" si="420"/>
        <v/>
      </c>
      <c r="DS371" s="112"/>
      <c r="DT371" s="112"/>
      <c r="DU371" s="111"/>
      <c r="DV371" s="111"/>
      <c r="DW371" s="145"/>
      <c r="DX371" s="111"/>
      <c r="DY371" s="111"/>
      <c r="DZ371" s="111"/>
      <c r="EA371" s="111"/>
      <c r="EB371" s="111"/>
    </row>
    <row r="372" spans="2:132" x14ac:dyDescent="0.25">
      <c r="B372" s="117" t="str">
        <f>IF(P372&lt;&gt;"",MAX(B$3:$B371)+1,"")</f>
        <v/>
      </c>
      <c r="C372" s="141" t="str">
        <f>IF(D372&lt;&gt;"",MAX(C$3:$C371)+1,"")</f>
        <v/>
      </c>
      <c r="D372" s="115" t="str">
        <f>IF(LEN(Q372)&gt;1,IF(ISNUMBER(MATCH(Q372&amp;" ─ "&amp;P372, $D$2:D371,0)),"",P372&amp;" ─ "&amp;Q372),"")</f>
        <v/>
      </c>
      <c r="E372" s="117" t="str">
        <f>IF(F372&lt;&gt;"",MAX($E$3:E371)+1,"")</f>
        <v/>
      </c>
      <c r="F372" s="116" t="str">
        <f>IF(LEN(T372)&gt;1,IF(ISNUMBER(MATCH(T372&amp;" ─ "&amp;P372, $F$2:F371,0)),"",P372&amp;" ─ "&amp;T372),"")</f>
        <v/>
      </c>
      <c r="G372" s="93">
        <v>369</v>
      </c>
      <c r="H372" s="118" t="str">
        <f t="shared" si="479"/>
        <v/>
      </c>
      <c r="I372" s="119" t="str">
        <f>IF(ISNUMBER(SEARCH("─",H372,1)),MAX($I$3:I371)+1,"")</f>
        <v/>
      </c>
      <c r="M372" s="192" t="str">
        <f t="shared" si="423"/>
        <v/>
      </c>
      <c r="N372" s="142" t="str">
        <f t="shared" si="424"/>
        <v/>
      </c>
      <c r="O372" s="102" t="str">
        <f>IF(P372="","",MAX($O$3:O371)+1)</f>
        <v/>
      </c>
      <c r="P372" s="103" t="str">
        <f>IF(LEN(INDEX(Dashboard!B$6:B$505,ROW(P372)-ROW(P$3),1))&lt;=1,"",TRIM(INDEX(Dashboard!B$6:B$505,ROW(P372)-ROW(P$3),1)))</f>
        <v/>
      </c>
      <c r="Q372" s="104" t="str">
        <f t="shared" si="425"/>
        <v/>
      </c>
      <c r="R372" s="104" t="str">
        <f>IF(LEN(INDEX(Dashboard!D$6:D$505,ROW(R372)-ROW(R$3),1))&lt;=1,"",INDEX(Dashboard!D$6:D$505,ROW(R372)-ROW(R$3),1))</f>
        <v/>
      </c>
      <c r="S372" s="104" t="str">
        <f>IF(LEN(INDEX(Dashboard!E$6:E$505,ROW(S372)-ROW(S$3),1))&lt;=1,"",INDEX(Dashboard!E$6:E$505,ROW(S372)-ROW(S$3),1))</f>
        <v/>
      </c>
      <c r="T372" s="104" t="str">
        <f t="shared" si="426"/>
        <v/>
      </c>
      <c r="U372" s="104" t="str">
        <f t="shared" si="427"/>
        <v/>
      </c>
      <c r="V372" s="104" t="str">
        <f t="shared" si="428"/>
        <v/>
      </c>
      <c r="W372" s="106" t="str">
        <f t="shared" si="421"/>
        <v/>
      </c>
      <c r="X372" s="106" t="str">
        <f t="shared" si="429"/>
        <v/>
      </c>
      <c r="Y372" s="106" t="str">
        <f t="shared" si="430"/>
        <v/>
      </c>
      <c r="Z372" s="106" t="str">
        <f t="shared" si="431"/>
        <v/>
      </c>
      <c r="AA372" s="106" t="str">
        <f t="shared" si="432"/>
        <v/>
      </c>
      <c r="AB372" s="106" t="str">
        <f t="shared" si="433"/>
        <v/>
      </c>
      <c r="AC372" s="106" t="str">
        <f t="shared" si="434"/>
        <v/>
      </c>
      <c r="AD372" s="106" t="str">
        <f t="shared" si="435"/>
        <v/>
      </c>
      <c r="AE372" s="106" t="str">
        <f t="shared" si="436"/>
        <v/>
      </c>
      <c r="AF372" s="106" t="str">
        <f t="shared" si="437"/>
        <v/>
      </c>
      <c r="AG372" s="106" t="str">
        <f t="shared" si="438"/>
        <v/>
      </c>
      <c r="AH372" s="106" t="str">
        <f t="shared" si="439"/>
        <v/>
      </c>
      <c r="AI372" s="106" t="str">
        <f t="shared" si="440"/>
        <v/>
      </c>
      <c r="AJ372" s="106" t="str">
        <f t="shared" si="441"/>
        <v/>
      </c>
      <c r="AK372" s="106" t="str">
        <f t="shared" si="442"/>
        <v/>
      </c>
      <c r="AL372" s="106" t="str">
        <f t="shared" si="443"/>
        <v/>
      </c>
      <c r="AM372" s="106" t="str">
        <f t="shared" si="444"/>
        <v/>
      </c>
      <c r="AN372" s="106" t="str">
        <f t="shared" si="445"/>
        <v/>
      </c>
      <c r="AO372" s="106" t="str">
        <f t="shared" si="446"/>
        <v/>
      </c>
      <c r="AP372" s="106" t="str">
        <f t="shared" si="447"/>
        <v/>
      </c>
      <c r="AQ372" s="106" t="str">
        <f t="shared" si="448"/>
        <v/>
      </c>
      <c r="AR372" s="106" t="str">
        <f t="shared" si="449"/>
        <v/>
      </c>
      <c r="AS372" s="106" t="str">
        <f t="shared" si="450"/>
        <v/>
      </c>
      <c r="AT372" s="106" t="str">
        <f t="shared" si="451"/>
        <v/>
      </c>
      <c r="AU372" s="106" t="str">
        <f t="shared" si="452"/>
        <v/>
      </c>
      <c r="AV372" s="106" t="str">
        <f t="shared" si="453"/>
        <v/>
      </c>
      <c r="AW372" s="106" t="str">
        <f t="shared" si="454"/>
        <v/>
      </c>
      <c r="AX372" s="106" t="str">
        <f t="shared" si="455"/>
        <v/>
      </c>
      <c r="AY372" s="106" t="str">
        <f t="shared" si="456"/>
        <v/>
      </c>
      <c r="AZ372" s="106" t="str">
        <f t="shared" si="457"/>
        <v/>
      </c>
      <c r="BA372" s="106" t="str">
        <f t="shared" si="458"/>
        <v/>
      </c>
      <c r="BB372" s="106" t="str">
        <f t="shared" si="459"/>
        <v/>
      </c>
      <c r="BC372" s="106" t="str">
        <f t="shared" si="460"/>
        <v/>
      </c>
      <c r="BD372" s="180" t="str">
        <f>IF(OR(P372="",BA372=""),"",IF(BB372="",MAX($BA$4:$BA$503)-BA372+1-COUNTIF($BA$4:BA372,BA372)/1000,INDEX($BD$4:$BD$503,BC372,1)-COUNTIF($BA$4:BA372,BA372)/1000000))</f>
        <v/>
      </c>
      <c r="BE372" s="181" t="str">
        <f t="shared" si="461"/>
        <v/>
      </c>
      <c r="BF372" s="181" t="str">
        <f>IFERROR(IF(BB372="",BD372-BE372*100,INDEX($BF$4:$BF$503,BC372,1)-COUNTIF($BA$4:BA372,BA372)/1000000),"")</f>
        <v/>
      </c>
      <c r="BG372" s="179" t="str">
        <f t="shared" si="462"/>
        <v/>
      </c>
      <c r="BI372" s="120" t="str">
        <f t="shared" si="468"/>
        <v/>
      </c>
      <c r="BJ372" s="121" t="str">
        <f t="shared" si="469"/>
        <v/>
      </c>
      <c r="BK372" s="122" t="str">
        <f t="shared" si="470"/>
        <v/>
      </c>
      <c r="BL372" s="122" t="str">
        <f t="shared" si="471"/>
        <v/>
      </c>
      <c r="BM372" s="122" t="str">
        <f t="shared" si="472"/>
        <v/>
      </c>
      <c r="BN372" s="122" t="str">
        <f t="shared" si="473"/>
        <v/>
      </c>
      <c r="BO372" s="122" t="str">
        <f t="shared" si="474"/>
        <v/>
      </c>
      <c r="BP372" s="123" t="str">
        <f t="shared" si="475"/>
        <v/>
      </c>
      <c r="BQ372" s="122" t="str">
        <f t="shared" si="476"/>
        <v/>
      </c>
      <c r="BR372" s="123" t="str">
        <f t="shared" si="477"/>
        <v/>
      </c>
      <c r="BS372" s="123" t="str">
        <f t="shared" si="478"/>
        <v/>
      </c>
      <c r="BU372" s="198" t="str">
        <f t="shared" si="463"/>
        <v>xxx</v>
      </c>
      <c r="BV372" s="193"/>
      <c r="BW372" s="193"/>
      <c r="BX372" s="193"/>
      <c r="BY372" s="193"/>
      <c r="BZ372" s="193"/>
      <c r="CA372" s="193"/>
      <c r="CB372" s="193"/>
      <c r="CC372" s="194"/>
      <c r="CD372" s="194"/>
      <c r="CE372" s="193"/>
      <c r="CF372" s="201">
        <f>IFERROR(IF(ISNUMBER(BV372), IF(ISNUMBER(MATCH(BV372,$BV$4:BV371,0)),INDEX($CF$4:CF371, MATCH(BV372,$BV$4:BV371,0),1),IF(AND(BR372="",INDEX($BR$4:$BR$503,BV372,1)=""),
IF(INDEX($BL$4:$BL$503,BV372,1)="",0,IFERROR(IF(INDEX($BR$4:$BR$503,BW372,1)="es",COUNTIF($BV$4:$BV$503,BW372),0),0)+IF(ISNUMBER(BV372),SUMIFS($CH$4:$CH$503,$BV$4:$BV$503,"&lt;&gt;"&amp;BV372,$BW$4:$BW$503,BV372),0)),0)),0),0)</f>
        <v>0</v>
      </c>
      <c r="CG372" s="193"/>
      <c r="CH372" s="193"/>
      <c r="CI372" s="193"/>
      <c r="CJ372" s="193"/>
      <c r="CK372" s="201">
        <f t="shared" si="422"/>
        <v>1</v>
      </c>
      <c r="CL372" s="193"/>
      <c r="CM372" s="193"/>
      <c r="CN372" s="193"/>
      <c r="CO372" s="193"/>
      <c r="CP372" s="193"/>
      <c r="CQ372" s="193"/>
      <c r="CR372" s="193"/>
      <c r="CT372" s="193"/>
      <c r="CU372" s="193"/>
      <c r="CV372" s="193"/>
      <c r="CW372" s="208"/>
      <c r="CX372" s="208"/>
      <c r="CY372" s="208"/>
      <c r="CZ372" s="208"/>
      <c r="DA372" s="193"/>
      <c r="DC372" s="133" t="str">
        <f>IF(MAX($DC$3:DC371)&lt;$I$2,MAX($DC$3:DC371)+1,"")</f>
        <v/>
      </c>
      <c r="DD372" s="131" t="str">
        <f t="shared" si="464"/>
        <v/>
      </c>
      <c r="DE372" s="131" t="str">
        <f t="shared" si="465"/>
        <v/>
      </c>
      <c r="DF372" s="134" t="str">
        <f t="shared" si="466"/>
        <v/>
      </c>
      <c r="DG372" s="132" t="str">
        <f t="shared" si="467"/>
        <v/>
      </c>
      <c r="DL372" s="107" t="str">
        <f>IF(DM372&lt;&gt;"",MAX($DL$3:DL371)+1,"")</f>
        <v/>
      </c>
      <c r="DM372" s="107" t="str">
        <f>IF(OR(INDEX(Photos!$B$3:$B$502,ROW(DM372)-ROW($DM$3),1)="", ISNUMBER(MATCH(INDEX(Photos!$B$3:$B$502,ROW(DM372)-ROW($DM$3),1),$BJ$4:$BJ$503,0))),"",INDEX(Photos!$B$3:$B$502,ROW(DM372)-ROW($DM$3),1) )</f>
        <v/>
      </c>
      <c r="DN372" s="107" t="str">
        <f t="shared" si="420"/>
        <v/>
      </c>
      <c r="DS372" s="112"/>
      <c r="DT372" s="112"/>
      <c r="DU372" s="111"/>
      <c r="DV372" s="111"/>
      <c r="DW372" s="145"/>
      <c r="DX372" s="111"/>
      <c r="DY372" s="111"/>
      <c r="DZ372" s="111"/>
      <c r="EA372" s="111"/>
      <c r="EB372" s="111"/>
    </row>
    <row r="373" spans="2:132" x14ac:dyDescent="0.25">
      <c r="B373" s="117" t="str">
        <f>IF(P373&lt;&gt;"",MAX(B$3:$B372)+1,"")</f>
        <v/>
      </c>
      <c r="C373" s="141" t="str">
        <f>IF(D373&lt;&gt;"",MAX(C$3:$C372)+1,"")</f>
        <v/>
      </c>
      <c r="D373" s="115" t="str">
        <f>IF(LEN(Q373)&gt;1,IF(ISNUMBER(MATCH(Q373&amp;" ─ "&amp;P373, $D$2:D372,0)),"",P373&amp;" ─ "&amp;Q373),"")</f>
        <v/>
      </c>
      <c r="E373" s="117" t="str">
        <f>IF(F373&lt;&gt;"",MAX($E$3:E372)+1,"")</f>
        <v/>
      </c>
      <c r="F373" s="116" t="str">
        <f>IF(LEN(T373)&gt;1,IF(ISNUMBER(MATCH(T373&amp;" ─ "&amp;P373, $F$2:F372,0)),"",P373&amp;" ─ "&amp;T373),"")</f>
        <v/>
      </c>
      <c r="G373" s="93">
        <v>370</v>
      </c>
      <c r="H373" s="118" t="str">
        <f t="shared" si="479"/>
        <v/>
      </c>
      <c r="I373" s="119" t="str">
        <f>IF(ISNUMBER(SEARCH("─",H373,1)),MAX($I$3:I372)+1,"")</f>
        <v/>
      </c>
      <c r="M373" s="192" t="str">
        <f t="shared" si="423"/>
        <v/>
      </c>
      <c r="N373" s="142" t="str">
        <f t="shared" si="424"/>
        <v/>
      </c>
      <c r="O373" s="102" t="str">
        <f>IF(P373="","",MAX($O$3:O372)+1)</f>
        <v/>
      </c>
      <c r="P373" s="103" t="str">
        <f>IF(LEN(INDEX(Dashboard!B$6:B$505,ROW(P373)-ROW(P$3),1))&lt;=1,"",TRIM(INDEX(Dashboard!B$6:B$505,ROW(P373)-ROW(P$3),1)))</f>
        <v/>
      </c>
      <c r="Q373" s="104" t="str">
        <f t="shared" si="425"/>
        <v/>
      </c>
      <c r="R373" s="104" t="str">
        <f>IF(LEN(INDEX(Dashboard!D$6:D$505,ROW(R373)-ROW(R$3),1))&lt;=1,"",INDEX(Dashboard!D$6:D$505,ROW(R373)-ROW(R$3),1))</f>
        <v/>
      </c>
      <c r="S373" s="104" t="str">
        <f>IF(LEN(INDEX(Dashboard!E$6:E$505,ROW(S373)-ROW(S$3),1))&lt;=1,"",INDEX(Dashboard!E$6:E$505,ROW(S373)-ROW(S$3),1))</f>
        <v/>
      </c>
      <c r="T373" s="104" t="str">
        <f t="shared" si="426"/>
        <v/>
      </c>
      <c r="U373" s="104" t="str">
        <f t="shared" si="427"/>
        <v/>
      </c>
      <c r="V373" s="104" t="str">
        <f t="shared" si="428"/>
        <v/>
      </c>
      <c r="W373" s="106" t="str">
        <f t="shared" si="421"/>
        <v/>
      </c>
      <c r="X373" s="106" t="str">
        <f t="shared" si="429"/>
        <v/>
      </c>
      <c r="Y373" s="106" t="str">
        <f t="shared" si="430"/>
        <v/>
      </c>
      <c r="Z373" s="106" t="str">
        <f t="shared" si="431"/>
        <v/>
      </c>
      <c r="AA373" s="106" t="str">
        <f t="shared" si="432"/>
        <v/>
      </c>
      <c r="AB373" s="106" t="str">
        <f t="shared" si="433"/>
        <v/>
      </c>
      <c r="AC373" s="106" t="str">
        <f t="shared" si="434"/>
        <v/>
      </c>
      <c r="AD373" s="106" t="str">
        <f t="shared" si="435"/>
        <v/>
      </c>
      <c r="AE373" s="106" t="str">
        <f t="shared" si="436"/>
        <v/>
      </c>
      <c r="AF373" s="106" t="str">
        <f t="shared" si="437"/>
        <v/>
      </c>
      <c r="AG373" s="106" t="str">
        <f t="shared" si="438"/>
        <v/>
      </c>
      <c r="AH373" s="106" t="str">
        <f t="shared" si="439"/>
        <v/>
      </c>
      <c r="AI373" s="106" t="str">
        <f t="shared" si="440"/>
        <v/>
      </c>
      <c r="AJ373" s="106" t="str">
        <f t="shared" si="441"/>
        <v/>
      </c>
      <c r="AK373" s="106" t="str">
        <f t="shared" si="442"/>
        <v/>
      </c>
      <c r="AL373" s="106" t="str">
        <f t="shared" si="443"/>
        <v/>
      </c>
      <c r="AM373" s="106" t="str">
        <f t="shared" si="444"/>
        <v/>
      </c>
      <c r="AN373" s="106" t="str">
        <f t="shared" si="445"/>
        <v/>
      </c>
      <c r="AO373" s="106" t="str">
        <f t="shared" si="446"/>
        <v/>
      </c>
      <c r="AP373" s="106" t="str">
        <f t="shared" si="447"/>
        <v/>
      </c>
      <c r="AQ373" s="106" t="str">
        <f t="shared" si="448"/>
        <v/>
      </c>
      <c r="AR373" s="106" t="str">
        <f t="shared" si="449"/>
        <v/>
      </c>
      <c r="AS373" s="106" t="str">
        <f t="shared" si="450"/>
        <v/>
      </c>
      <c r="AT373" s="106" t="str">
        <f t="shared" si="451"/>
        <v/>
      </c>
      <c r="AU373" s="106" t="str">
        <f t="shared" si="452"/>
        <v/>
      </c>
      <c r="AV373" s="106" t="str">
        <f t="shared" si="453"/>
        <v/>
      </c>
      <c r="AW373" s="106" t="str">
        <f t="shared" si="454"/>
        <v/>
      </c>
      <c r="AX373" s="106" t="str">
        <f t="shared" si="455"/>
        <v/>
      </c>
      <c r="AY373" s="106" t="str">
        <f t="shared" si="456"/>
        <v/>
      </c>
      <c r="AZ373" s="106" t="str">
        <f t="shared" si="457"/>
        <v/>
      </c>
      <c r="BA373" s="106" t="str">
        <f t="shared" si="458"/>
        <v/>
      </c>
      <c r="BB373" s="106" t="str">
        <f t="shared" si="459"/>
        <v/>
      </c>
      <c r="BC373" s="106" t="str">
        <f t="shared" si="460"/>
        <v/>
      </c>
      <c r="BD373" s="180" t="str">
        <f>IF(OR(P373="",BA373=""),"",IF(BB373="",MAX($BA$4:$BA$503)-BA373+1-COUNTIF($BA$4:BA373,BA373)/1000,INDEX($BD$4:$BD$503,BC373,1)-COUNTIF($BA$4:BA373,BA373)/1000000))</f>
        <v/>
      </c>
      <c r="BE373" s="181" t="str">
        <f t="shared" si="461"/>
        <v/>
      </c>
      <c r="BF373" s="181" t="str">
        <f>IFERROR(IF(BB373="",BD373-BE373*100,INDEX($BF$4:$BF$503,BC373,1)-COUNTIF($BA$4:BA373,BA373)/1000000),"")</f>
        <v/>
      </c>
      <c r="BG373" s="179" t="str">
        <f t="shared" si="462"/>
        <v/>
      </c>
      <c r="BI373" s="120" t="str">
        <f t="shared" si="468"/>
        <v/>
      </c>
      <c r="BJ373" s="121" t="str">
        <f t="shared" si="469"/>
        <v/>
      </c>
      <c r="BK373" s="122" t="str">
        <f t="shared" si="470"/>
        <v/>
      </c>
      <c r="BL373" s="122" t="str">
        <f t="shared" si="471"/>
        <v/>
      </c>
      <c r="BM373" s="122" t="str">
        <f t="shared" si="472"/>
        <v/>
      </c>
      <c r="BN373" s="122" t="str">
        <f t="shared" si="473"/>
        <v/>
      </c>
      <c r="BO373" s="122" t="str">
        <f t="shared" si="474"/>
        <v/>
      </c>
      <c r="BP373" s="123" t="str">
        <f t="shared" si="475"/>
        <v/>
      </c>
      <c r="BQ373" s="122" t="str">
        <f t="shared" si="476"/>
        <v/>
      </c>
      <c r="BR373" s="123" t="str">
        <f t="shared" si="477"/>
        <v/>
      </c>
      <c r="BS373" s="123" t="str">
        <f t="shared" si="478"/>
        <v/>
      </c>
      <c r="BU373" s="198" t="str">
        <f t="shared" si="463"/>
        <v>xxx</v>
      </c>
      <c r="BV373" s="193"/>
      <c r="BW373" s="193"/>
      <c r="BX373" s="193"/>
      <c r="BY373" s="193"/>
      <c r="BZ373" s="193"/>
      <c r="CA373" s="193"/>
      <c r="CB373" s="193"/>
      <c r="CC373" s="194"/>
      <c r="CD373" s="194"/>
      <c r="CE373" s="193"/>
      <c r="CF373" s="201">
        <f>IFERROR(IF(ISNUMBER(BV373), IF(ISNUMBER(MATCH(BV373,$BV$4:BV372,0)),INDEX($CF$4:CF372, MATCH(BV373,$BV$4:BV372,0),1),IF(AND(BR373="",INDEX($BR$4:$BR$503,BV373,1)=""),
IF(INDEX($BL$4:$BL$503,BV373,1)="",0,IFERROR(IF(INDEX($BR$4:$BR$503,BW373,1)="es",COUNTIF($BV$4:$BV$503,BW373),0),0)+IF(ISNUMBER(BV373),SUMIFS($CH$4:$CH$503,$BV$4:$BV$503,"&lt;&gt;"&amp;BV373,$BW$4:$BW$503,BV373),0)),0)),0),0)</f>
        <v>0</v>
      </c>
      <c r="CG373" s="193"/>
      <c r="CH373" s="193"/>
      <c r="CI373" s="193"/>
      <c r="CJ373" s="193"/>
      <c r="CK373" s="201">
        <f t="shared" si="422"/>
        <v>1</v>
      </c>
      <c r="CL373" s="193"/>
      <c r="CM373" s="193"/>
      <c r="CN373" s="193"/>
      <c r="CO373" s="193"/>
      <c r="CP373" s="193"/>
      <c r="CQ373" s="193"/>
      <c r="CR373" s="193"/>
      <c r="CT373" s="193"/>
      <c r="CU373" s="193"/>
      <c r="CV373" s="193"/>
      <c r="CW373" s="208"/>
      <c r="CX373" s="208"/>
      <c r="CY373" s="208"/>
      <c r="CZ373" s="208"/>
      <c r="DA373" s="193"/>
      <c r="DC373" s="133" t="str">
        <f>IF(MAX($DC$3:DC372)&lt;$I$2,MAX($DC$3:DC372)+1,"")</f>
        <v/>
      </c>
      <c r="DD373" s="131" t="str">
        <f t="shared" si="464"/>
        <v/>
      </c>
      <c r="DE373" s="131" t="str">
        <f t="shared" si="465"/>
        <v/>
      </c>
      <c r="DF373" s="134" t="str">
        <f t="shared" si="466"/>
        <v/>
      </c>
      <c r="DG373" s="132" t="str">
        <f t="shared" si="467"/>
        <v/>
      </c>
      <c r="DL373" s="107" t="str">
        <f>IF(DM373&lt;&gt;"",MAX($DL$3:DL372)+1,"")</f>
        <v/>
      </c>
      <c r="DM373" s="107" t="str">
        <f>IF(OR(INDEX(Photos!$B$3:$B$502,ROW(DM373)-ROW($DM$3),1)="", ISNUMBER(MATCH(INDEX(Photos!$B$3:$B$502,ROW(DM373)-ROW($DM$3),1),$BJ$4:$BJ$503,0))),"",INDEX(Photos!$B$3:$B$502,ROW(DM373)-ROW($DM$3),1) )</f>
        <v/>
      </c>
      <c r="DN373" s="107" t="str">
        <f t="shared" si="420"/>
        <v/>
      </c>
      <c r="DS373" s="112"/>
      <c r="DT373" s="112"/>
      <c r="DU373" s="111"/>
      <c r="DV373" s="111"/>
      <c r="DW373" s="145"/>
      <c r="DX373" s="111"/>
      <c r="DY373" s="111"/>
      <c r="DZ373" s="111"/>
      <c r="EA373" s="111"/>
      <c r="EB373" s="111"/>
    </row>
    <row r="374" spans="2:132" x14ac:dyDescent="0.25">
      <c r="B374" s="117" t="str">
        <f>IF(P374&lt;&gt;"",MAX(B$3:$B373)+1,"")</f>
        <v/>
      </c>
      <c r="C374" s="141" t="str">
        <f>IF(D374&lt;&gt;"",MAX(C$3:$C373)+1,"")</f>
        <v/>
      </c>
      <c r="D374" s="115" t="str">
        <f>IF(LEN(Q374)&gt;1,IF(ISNUMBER(MATCH(Q374&amp;" ─ "&amp;P374, $D$2:D373,0)),"",P374&amp;" ─ "&amp;Q374),"")</f>
        <v/>
      </c>
      <c r="E374" s="117" t="str">
        <f>IF(F374&lt;&gt;"",MAX($E$3:E373)+1,"")</f>
        <v/>
      </c>
      <c r="F374" s="116" t="str">
        <f>IF(LEN(T374)&gt;1,IF(ISNUMBER(MATCH(T374&amp;" ─ "&amp;P374, $F$2:F373,0)),"",P374&amp;" ─ "&amp;T374),"")</f>
        <v/>
      </c>
      <c r="G374" s="93">
        <v>371</v>
      </c>
      <c r="H374" s="118" t="str">
        <f t="shared" si="479"/>
        <v/>
      </c>
      <c r="I374" s="119" t="str">
        <f>IF(ISNUMBER(SEARCH("─",H374,1)),MAX($I$3:I373)+1,"")</f>
        <v/>
      </c>
      <c r="M374" s="192" t="str">
        <f t="shared" si="423"/>
        <v/>
      </c>
      <c r="N374" s="142" t="str">
        <f t="shared" si="424"/>
        <v/>
      </c>
      <c r="O374" s="102" t="str">
        <f>IF(P374="","",MAX($O$3:O373)+1)</f>
        <v/>
      </c>
      <c r="P374" s="103" t="str">
        <f>IF(LEN(INDEX(Dashboard!B$6:B$505,ROW(P374)-ROW(P$3),1))&lt;=1,"",TRIM(INDEX(Dashboard!B$6:B$505,ROW(P374)-ROW(P$3),1)))</f>
        <v/>
      </c>
      <c r="Q374" s="104" t="str">
        <f t="shared" si="425"/>
        <v/>
      </c>
      <c r="R374" s="104" t="str">
        <f>IF(LEN(INDEX(Dashboard!D$6:D$505,ROW(R374)-ROW(R$3),1))&lt;=1,"",INDEX(Dashboard!D$6:D$505,ROW(R374)-ROW(R$3),1))</f>
        <v/>
      </c>
      <c r="S374" s="104" t="str">
        <f>IF(LEN(INDEX(Dashboard!E$6:E$505,ROW(S374)-ROW(S$3),1))&lt;=1,"",INDEX(Dashboard!E$6:E$505,ROW(S374)-ROW(S$3),1))</f>
        <v/>
      </c>
      <c r="T374" s="104" t="str">
        <f t="shared" si="426"/>
        <v/>
      </c>
      <c r="U374" s="104" t="str">
        <f t="shared" si="427"/>
        <v/>
      </c>
      <c r="V374" s="104" t="str">
        <f t="shared" si="428"/>
        <v/>
      </c>
      <c r="W374" s="106" t="str">
        <f t="shared" si="421"/>
        <v/>
      </c>
      <c r="X374" s="106" t="str">
        <f t="shared" si="429"/>
        <v/>
      </c>
      <c r="Y374" s="106" t="str">
        <f t="shared" si="430"/>
        <v/>
      </c>
      <c r="Z374" s="106" t="str">
        <f t="shared" si="431"/>
        <v/>
      </c>
      <c r="AA374" s="106" t="str">
        <f t="shared" si="432"/>
        <v/>
      </c>
      <c r="AB374" s="106" t="str">
        <f t="shared" si="433"/>
        <v/>
      </c>
      <c r="AC374" s="106" t="str">
        <f t="shared" si="434"/>
        <v/>
      </c>
      <c r="AD374" s="106" t="str">
        <f t="shared" si="435"/>
        <v/>
      </c>
      <c r="AE374" s="106" t="str">
        <f t="shared" si="436"/>
        <v/>
      </c>
      <c r="AF374" s="106" t="str">
        <f t="shared" si="437"/>
        <v/>
      </c>
      <c r="AG374" s="106" t="str">
        <f t="shared" si="438"/>
        <v/>
      </c>
      <c r="AH374" s="106" t="str">
        <f t="shared" si="439"/>
        <v/>
      </c>
      <c r="AI374" s="106" t="str">
        <f t="shared" si="440"/>
        <v/>
      </c>
      <c r="AJ374" s="106" t="str">
        <f t="shared" si="441"/>
        <v/>
      </c>
      <c r="AK374" s="106" t="str">
        <f t="shared" si="442"/>
        <v/>
      </c>
      <c r="AL374" s="106" t="str">
        <f t="shared" si="443"/>
        <v/>
      </c>
      <c r="AM374" s="106" t="str">
        <f t="shared" si="444"/>
        <v/>
      </c>
      <c r="AN374" s="106" t="str">
        <f t="shared" si="445"/>
        <v/>
      </c>
      <c r="AO374" s="106" t="str">
        <f t="shared" si="446"/>
        <v/>
      </c>
      <c r="AP374" s="106" t="str">
        <f t="shared" si="447"/>
        <v/>
      </c>
      <c r="AQ374" s="106" t="str">
        <f t="shared" si="448"/>
        <v/>
      </c>
      <c r="AR374" s="106" t="str">
        <f t="shared" si="449"/>
        <v/>
      </c>
      <c r="AS374" s="106" t="str">
        <f t="shared" si="450"/>
        <v/>
      </c>
      <c r="AT374" s="106" t="str">
        <f t="shared" si="451"/>
        <v/>
      </c>
      <c r="AU374" s="106" t="str">
        <f t="shared" si="452"/>
        <v/>
      </c>
      <c r="AV374" s="106" t="str">
        <f t="shared" si="453"/>
        <v/>
      </c>
      <c r="AW374" s="106" t="str">
        <f t="shared" si="454"/>
        <v/>
      </c>
      <c r="AX374" s="106" t="str">
        <f t="shared" si="455"/>
        <v/>
      </c>
      <c r="AY374" s="106" t="str">
        <f t="shared" si="456"/>
        <v/>
      </c>
      <c r="AZ374" s="106" t="str">
        <f t="shared" si="457"/>
        <v/>
      </c>
      <c r="BA374" s="106" t="str">
        <f t="shared" si="458"/>
        <v/>
      </c>
      <c r="BB374" s="106" t="str">
        <f t="shared" si="459"/>
        <v/>
      </c>
      <c r="BC374" s="106" t="str">
        <f t="shared" si="460"/>
        <v/>
      </c>
      <c r="BD374" s="180" t="str">
        <f>IF(OR(P374="",BA374=""),"",IF(BB374="",MAX($BA$4:$BA$503)-BA374+1-COUNTIF($BA$4:BA374,BA374)/1000,INDEX($BD$4:$BD$503,BC374,1)-COUNTIF($BA$4:BA374,BA374)/1000000))</f>
        <v/>
      </c>
      <c r="BE374" s="181" t="str">
        <f t="shared" si="461"/>
        <v/>
      </c>
      <c r="BF374" s="181" t="str">
        <f>IFERROR(IF(BB374="",BD374-BE374*100,INDEX($BF$4:$BF$503,BC374,1)-COUNTIF($BA$4:BA374,BA374)/1000000),"")</f>
        <v/>
      </c>
      <c r="BG374" s="179" t="str">
        <f t="shared" si="462"/>
        <v/>
      </c>
      <c r="BI374" s="120" t="str">
        <f t="shared" si="468"/>
        <v/>
      </c>
      <c r="BJ374" s="121" t="str">
        <f t="shared" si="469"/>
        <v/>
      </c>
      <c r="BK374" s="122" t="str">
        <f t="shared" si="470"/>
        <v/>
      </c>
      <c r="BL374" s="122" t="str">
        <f t="shared" si="471"/>
        <v/>
      </c>
      <c r="BM374" s="122" t="str">
        <f t="shared" si="472"/>
        <v/>
      </c>
      <c r="BN374" s="122" t="str">
        <f t="shared" si="473"/>
        <v/>
      </c>
      <c r="BO374" s="122" t="str">
        <f t="shared" si="474"/>
        <v/>
      </c>
      <c r="BP374" s="123" t="str">
        <f t="shared" si="475"/>
        <v/>
      </c>
      <c r="BQ374" s="122" t="str">
        <f t="shared" si="476"/>
        <v/>
      </c>
      <c r="BR374" s="123" t="str">
        <f t="shared" si="477"/>
        <v/>
      </c>
      <c r="BS374" s="123" t="str">
        <f t="shared" si="478"/>
        <v/>
      </c>
      <c r="BU374" s="198" t="str">
        <f t="shared" si="463"/>
        <v>xxx</v>
      </c>
      <c r="BV374" s="193"/>
      <c r="BW374" s="193"/>
      <c r="BX374" s="193"/>
      <c r="BY374" s="193"/>
      <c r="BZ374" s="193"/>
      <c r="CA374" s="193"/>
      <c r="CB374" s="193"/>
      <c r="CC374" s="194"/>
      <c r="CD374" s="194"/>
      <c r="CE374" s="193"/>
      <c r="CF374" s="201">
        <f>IFERROR(IF(ISNUMBER(BV374), IF(ISNUMBER(MATCH(BV374,$BV$4:BV373,0)),INDEX($CF$4:CF373, MATCH(BV374,$BV$4:BV373,0),1),IF(AND(BR374="",INDEX($BR$4:$BR$503,BV374,1)=""),
IF(INDEX($BL$4:$BL$503,BV374,1)="",0,IFERROR(IF(INDEX($BR$4:$BR$503,BW374,1)="es",COUNTIF($BV$4:$BV$503,BW374),0),0)+IF(ISNUMBER(BV374),SUMIFS($CH$4:$CH$503,$BV$4:$BV$503,"&lt;&gt;"&amp;BV374,$BW$4:$BW$503,BV374),0)),0)),0),0)</f>
        <v>0</v>
      </c>
      <c r="CG374" s="193"/>
      <c r="CH374" s="193"/>
      <c r="CI374" s="193"/>
      <c r="CJ374" s="193"/>
      <c r="CK374" s="201">
        <f t="shared" si="422"/>
        <v>1</v>
      </c>
      <c r="CL374" s="193"/>
      <c r="CM374" s="193"/>
      <c r="CN374" s="193"/>
      <c r="CO374" s="193"/>
      <c r="CP374" s="193"/>
      <c r="CQ374" s="193"/>
      <c r="CR374" s="193"/>
      <c r="CT374" s="193"/>
      <c r="CU374" s="193"/>
      <c r="CV374" s="193"/>
      <c r="CW374" s="208"/>
      <c r="CX374" s="208"/>
      <c r="CY374" s="208"/>
      <c r="CZ374" s="208"/>
      <c r="DA374" s="193"/>
      <c r="DC374" s="133" t="str">
        <f>IF(MAX($DC$3:DC373)&lt;$I$2,MAX($DC$3:DC373)+1,"")</f>
        <v/>
      </c>
      <c r="DD374" s="131" t="str">
        <f t="shared" si="464"/>
        <v/>
      </c>
      <c r="DE374" s="131" t="str">
        <f t="shared" si="465"/>
        <v/>
      </c>
      <c r="DF374" s="134" t="str">
        <f t="shared" si="466"/>
        <v/>
      </c>
      <c r="DG374" s="132" t="str">
        <f t="shared" si="467"/>
        <v/>
      </c>
      <c r="DL374" s="107" t="str">
        <f>IF(DM374&lt;&gt;"",MAX($DL$3:DL373)+1,"")</f>
        <v/>
      </c>
      <c r="DM374" s="107" t="str">
        <f>IF(OR(INDEX(Photos!$B$3:$B$502,ROW(DM374)-ROW($DM$3),1)="", ISNUMBER(MATCH(INDEX(Photos!$B$3:$B$502,ROW(DM374)-ROW($DM$3),1),$BJ$4:$BJ$503,0))),"",INDEX(Photos!$B$3:$B$502,ROW(DM374)-ROW($DM$3),1) )</f>
        <v/>
      </c>
      <c r="DN374" s="107" t="str">
        <f t="shared" si="420"/>
        <v/>
      </c>
      <c r="DS374" s="112"/>
      <c r="DT374" s="112"/>
      <c r="DU374" s="111"/>
      <c r="DV374" s="111"/>
      <c r="DW374" s="145"/>
      <c r="DX374" s="111"/>
      <c r="DY374" s="111"/>
      <c r="DZ374" s="111"/>
      <c r="EA374" s="111"/>
      <c r="EB374" s="111"/>
    </row>
    <row r="375" spans="2:132" x14ac:dyDescent="0.25">
      <c r="B375" s="117" t="str">
        <f>IF(P375&lt;&gt;"",MAX(B$3:$B374)+1,"")</f>
        <v/>
      </c>
      <c r="C375" s="141" t="str">
        <f>IF(D375&lt;&gt;"",MAX(C$3:$C374)+1,"")</f>
        <v/>
      </c>
      <c r="D375" s="115" t="str">
        <f>IF(LEN(Q375)&gt;1,IF(ISNUMBER(MATCH(Q375&amp;" ─ "&amp;P375, $D$2:D374,0)),"",P375&amp;" ─ "&amp;Q375),"")</f>
        <v/>
      </c>
      <c r="E375" s="117" t="str">
        <f>IF(F375&lt;&gt;"",MAX($E$3:E374)+1,"")</f>
        <v/>
      </c>
      <c r="F375" s="116" t="str">
        <f>IF(LEN(T375)&gt;1,IF(ISNUMBER(MATCH(T375&amp;" ─ "&amp;P375, $F$2:F374,0)),"",P375&amp;" ─ "&amp;T375),"")</f>
        <v/>
      </c>
      <c r="G375" s="93">
        <v>372</v>
      </c>
      <c r="H375" s="118" t="str">
        <f t="shared" si="479"/>
        <v/>
      </c>
      <c r="I375" s="119" t="str">
        <f>IF(ISNUMBER(SEARCH("─",H375,1)),MAX($I$3:I374)+1,"")</f>
        <v/>
      </c>
      <c r="M375" s="192" t="str">
        <f t="shared" si="423"/>
        <v/>
      </c>
      <c r="N375" s="142" t="str">
        <f t="shared" si="424"/>
        <v/>
      </c>
      <c r="O375" s="102" t="str">
        <f>IF(P375="","",MAX($O$3:O374)+1)</f>
        <v/>
      </c>
      <c r="P375" s="103" t="str">
        <f>IF(LEN(INDEX(Dashboard!B$6:B$505,ROW(P375)-ROW(P$3),1))&lt;=1,"",TRIM(INDEX(Dashboard!B$6:B$505,ROW(P375)-ROW(P$3),1)))</f>
        <v/>
      </c>
      <c r="Q375" s="104" t="str">
        <f t="shared" si="425"/>
        <v/>
      </c>
      <c r="R375" s="104" t="str">
        <f>IF(LEN(INDEX(Dashboard!D$6:D$505,ROW(R375)-ROW(R$3),1))&lt;=1,"",INDEX(Dashboard!D$6:D$505,ROW(R375)-ROW(R$3),1))</f>
        <v/>
      </c>
      <c r="S375" s="104" t="str">
        <f>IF(LEN(INDEX(Dashboard!E$6:E$505,ROW(S375)-ROW(S$3),1))&lt;=1,"",INDEX(Dashboard!E$6:E$505,ROW(S375)-ROW(S$3),1))</f>
        <v/>
      </c>
      <c r="T375" s="104" t="str">
        <f t="shared" si="426"/>
        <v/>
      </c>
      <c r="U375" s="104" t="str">
        <f t="shared" si="427"/>
        <v/>
      </c>
      <c r="V375" s="104" t="str">
        <f t="shared" si="428"/>
        <v/>
      </c>
      <c r="W375" s="106" t="str">
        <f t="shared" si="421"/>
        <v/>
      </c>
      <c r="X375" s="106" t="str">
        <f t="shared" si="429"/>
        <v/>
      </c>
      <c r="Y375" s="106" t="str">
        <f t="shared" si="430"/>
        <v/>
      </c>
      <c r="Z375" s="106" t="str">
        <f t="shared" si="431"/>
        <v/>
      </c>
      <c r="AA375" s="106" t="str">
        <f t="shared" si="432"/>
        <v/>
      </c>
      <c r="AB375" s="106" t="str">
        <f t="shared" si="433"/>
        <v/>
      </c>
      <c r="AC375" s="106" t="str">
        <f t="shared" si="434"/>
        <v/>
      </c>
      <c r="AD375" s="106" t="str">
        <f t="shared" si="435"/>
        <v/>
      </c>
      <c r="AE375" s="106" t="str">
        <f t="shared" si="436"/>
        <v/>
      </c>
      <c r="AF375" s="106" t="str">
        <f t="shared" si="437"/>
        <v/>
      </c>
      <c r="AG375" s="106" t="str">
        <f t="shared" si="438"/>
        <v/>
      </c>
      <c r="AH375" s="106" t="str">
        <f t="shared" si="439"/>
        <v/>
      </c>
      <c r="AI375" s="106" t="str">
        <f t="shared" si="440"/>
        <v/>
      </c>
      <c r="AJ375" s="106" t="str">
        <f t="shared" si="441"/>
        <v/>
      </c>
      <c r="AK375" s="106" t="str">
        <f t="shared" si="442"/>
        <v/>
      </c>
      <c r="AL375" s="106" t="str">
        <f t="shared" si="443"/>
        <v/>
      </c>
      <c r="AM375" s="106" t="str">
        <f t="shared" si="444"/>
        <v/>
      </c>
      <c r="AN375" s="106" t="str">
        <f t="shared" si="445"/>
        <v/>
      </c>
      <c r="AO375" s="106" t="str">
        <f t="shared" si="446"/>
        <v/>
      </c>
      <c r="AP375" s="106" t="str">
        <f t="shared" si="447"/>
        <v/>
      </c>
      <c r="AQ375" s="106" t="str">
        <f t="shared" si="448"/>
        <v/>
      </c>
      <c r="AR375" s="106" t="str">
        <f t="shared" si="449"/>
        <v/>
      </c>
      <c r="AS375" s="106" t="str">
        <f t="shared" si="450"/>
        <v/>
      </c>
      <c r="AT375" s="106" t="str">
        <f t="shared" si="451"/>
        <v/>
      </c>
      <c r="AU375" s="106" t="str">
        <f t="shared" si="452"/>
        <v/>
      </c>
      <c r="AV375" s="106" t="str">
        <f t="shared" si="453"/>
        <v/>
      </c>
      <c r="AW375" s="106" t="str">
        <f t="shared" si="454"/>
        <v/>
      </c>
      <c r="AX375" s="106" t="str">
        <f t="shared" si="455"/>
        <v/>
      </c>
      <c r="AY375" s="106" t="str">
        <f t="shared" si="456"/>
        <v/>
      </c>
      <c r="AZ375" s="106" t="str">
        <f t="shared" si="457"/>
        <v/>
      </c>
      <c r="BA375" s="106" t="str">
        <f t="shared" si="458"/>
        <v/>
      </c>
      <c r="BB375" s="106" t="str">
        <f t="shared" si="459"/>
        <v/>
      </c>
      <c r="BC375" s="106" t="str">
        <f t="shared" si="460"/>
        <v/>
      </c>
      <c r="BD375" s="180" t="str">
        <f>IF(OR(P375="",BA375=""),"",IF(BB375="",MAX($BA$4:$BA$503)-BA375+1-COUNTIF($BA$4:BA375,BA375)/1000,INDEX($BD$4:$BD$503,BC375,1)-COUNTIF($BA$4:BA375,BA375)/1000000))</f>
        <v/>
      </c>
      <c r="BE375" s="181" t="str">
        <f t="shared" si="461"/>
        <v/>
      </c>
      <c r="BF375" s="181" t="str">
        <f>IFERROR(IF(BB375="",BD375-BE375*100,INDEX($BF$4:$BF$503,BC375,1)-COUNTIF($BA$4:BA375,BA375)/1000000),"")</f>
        <v/>
      </c>
      <c r="BG375" s="179" t="str">
        <f t="shared" si="462"/>
        <v/>
      </c>
      <c r="BI375" s="120" t="str">
        <f t="shared" si="468"/>
        <v/>
      </c>
      <c r="BJ375" s="121" t="str">
        <f t="shared" si="469"/>
        <v/>
      </c>
      <c r="BK375" s="122" t="str">
        <f t="shared" si="470"/>
        <v/>
      </c>
      <c r="BL375" s="122" t="str">
        <f t="shared" si="471"/>
        <v/>
      </c>
      <c r="BM375" s="122" t="str">
        <f t="shared" si="472"/>
        <v/>
      </c>
      <c r="BN375" s="122" t="str">
        <f t="shared" si="473"/>
        <v/>
      </c>
      <c r="BO375" s="122" t="str">
        <f t="shared" si="474"/>
        <v/>
      </c>
      <c r="BP375" s="123" t="str">
        <f t="shared" si="475"/>
        <v/>
      </c>
      <c r="BQ375" s="122" t="str">
        <f t="shared" si="476"/>
        <v/>
      </c>
      <c r="BR375" s="123" t="str">
        <f t="shared" si="477"/>
        <v/>
      </c>
      <c r="BS375" s="123" t="str">
        <f t="shared" si="478"/>
        <v/>
      </c>
      <c r="BU375" s="198" t="str">
        <f t="shared" si="463"/>
        <v>xxx</v>
      </c>
      <c r="BV375" s="193"/>
      <c r="BW375" s="193"/>
      <c r="BX375" s="193"/>
      <c r="BY375" s="193"/>
      <c r="BZ375" s="193"/>
      <c r="CA375" s="193"/>
      <c r="CB375" s="193"/>
      <c r="CC375" s="194"/>
      <c r="CD375" s="194"/>
      <c r="CE375" s="193"/>
      <c r="CF375" s="201">
        <f>IFERROR(IF(ISNUMBER(BV375), IF(ISNUMBER(MATCH(BV375,$BV$4:BV374,0)),INDEX($CF$4:CF374, MATCH(BV375,$BV$4:BV374,0),1),IF(AND(BR375="",INDEX($BR$4:$BR$503,BV375,1)=""),
IF(INDEX($BL$4:$BL$503,BV375,1)="",0,IFERROR(IF(INDEX($BR$4:$BR$503,BW375,1)="es",COUNTIF($BV$4:$BV$503,BW375),0),0)+IF(ISNUMBER(BV375),SUMIFS($CH$4:$CH$503,$BV$4:$BV$503,"&lt;&gt;"&amp;BV375,$BW$4:$BW$503,BV375),0)),0)),0),0)</f>
        <v>0</v>
      </c>
      <c r="CG375" s="193"/>
      <c r="CH375" s="193"/>
      <c r="CI375" s="193"/>
      <c r="CJ375" s="193"/>
      <c r="CK375" s="201">
        <f t="shared" si="422"/>
        <v>1</v>
      </c>
      <c r="CL375" s="193"/>
      <c r="CM375" s="193"/>
      <c r="CN375" s="193"/>
      <c r="CO375" s="193"/>
      <c r="CP375" s="193"/>
      <c r="CQ375" s="193"/>
      <c r="CR375" s="193"/>
      <c r="CT375" s="193"/>
      <c r="CU375" s="193"/>
      <c r="CV375" s="193"/>
      <c r="CW375" s="208"/>
      <c r="CX375" s="208"/>
      <c r="CY375" s="208"/>
      <c r="CZ375" s="208"/>
      <c r="DA375" s="193"/>
      <c r="DC375" s="133" t="str">
        <f>IF(MAX($DC$3:DC374)&lt;$I$2,MAX($DC$3:DC374)+1,"")</f>
        <v/>
      </c>
      <c r="DD375" s="131" t="str">
        <f t="shared" si="464"/>
        <v/>
      </c>
      <c r="DE375" s="131" t="str">
        <f t="shared" si="465"/>
        <v/>
      </c>
      <c r="DF375" s="134" t="str">
        <f t="shared" si="466"/>
        <v/>
      </c>
      <c r="DG375" s="132" t="str">
        <f t="shared" si="467"/>
        <v/>
      </c>
      <c r="DL375" s="107" t="str">
        <f>IF(DM375&lt;&gt;"",MAX($DL$3:DL374)+1,"")</f>
        <v/>
      </c>
      <c r="DM375" s="107" t="str">
        <f>IF(OR(INDEX(Photos!$B$3:$B$502,ROW(DM375)-ROW($DM$3),1)="", ISNUMBER(MATCH(INDEX(Photos!$B$3:$B$502,ROW(DM375)-ROW($DM$3),1),$BJ$4:$BJ$503,0))),"",INDEX(Photos!$B$3:$B$502,ROW(DM375)-ROW($DM$3),1) )</f>
        <v/>
      </c>
      <c r="DN375" s="107" t="str">
        <f t="shared" si="420"/>
        <v/>
      </c>
      <c r="DS375" s="112"/>
      <c r="DT375" s="112"/>
      <c r="DU375" s="111"/>
      <c r="DV375" s="111"/>
      <c r="DW375" s="145"/>
      <c r="DX375" s="111"/>
      <c r="DY375" s="111"/>
      <c r="DZ375" s="111"/>
      <c r="EA375" s="111"/>
      <c r="EB375" s="111"/>
    </row>
    <row r="376" spans="2:132" x14ac:dyDescent="0.25">
      <c r="B376" s="117" t="str">
        <f>IF(P376&lt;&gt;"",MAX(B$3:$B375)+1,"")</f>
        <v/>
      </c>
      <c r="C376" s="141" t="str">
        <f>IF(D376&lt;&gt;"",MAX(C$3:$C375)+1,"")</f>
        <v/>
      </c>
      <c r="D376" s="115" t="str">
        <f>IF(LEN(Q376)&gt;1,IF(ISNUMBER(MATCH(Q376&amp;" ─ "&amp;P376, $D$2:D375,0)),"",P376&amp;" ─ "&amp;Q376),"")</f>
        <v/>
      </c>
      <c r="E376" s="117" t="str">
        <f>IF(F376&lt;&gt;"",MAX($E$3:E375)+1,"")</f>
        <v/>
      </c>
      <c r="F376" s="116" t="str">
        <f>IF(LEN(T376)&gt;1,IF(ISNUMBER(MATCH(T376&amp;" ─ "&amp;P376, $F$2:F375,0)),"",P376&amp;" ─ "&amp;T376),"")</f>
        <v/>
      </c>
      <c r="G376" s="93">
        <v>373</v>
      </c>
      <c r="H376" s="118" t="str">
        <f t="shared" si="479"/>
        <v/>
      </c>
      <c r="I376" s="119" t="str">
        <f>IF(ISNUMBER(SEARCH("─",H376,1)),MAX($I$3:I375)+1,"")</f>
        <v/>
      </c>
      <c r="M376" s="192" t="str">
        <f t="shared" si="423"/>
        <v/>
      </c>
      <c r="N376" s="142" t="str">
        <f t="shared" si="424"/>
        <v/>
      </c>
      <c r="O376" s="102" t="str">
        <f>IF(P376="","",MAX($O$3:O375)+1)</f>
        <v/>
      </c>
      <c r="P376" s="103" t="str">
        <f>IF(LEN(INDEX(Dashboard!B$6:B$505,ROW(P376)-ROW(P$3),1))&lt;=1,"",TRIM(INDEX(Dashboard!B$6:B$505,ROW(P376)-ROW(P$3),1)))</f>
        <v/>
      </c>
      <c r="Q376" s="104" t="str">
        <f t="shared" si="425"/>
        <v/>
      </c>
      <c r="R376" s="104" t="str">
        <f>IF(LEN(INDEX(Dashboard!D$6:D$505,ROW(R376)-ROW(R$3),1))&lt;=1,"",INDEX(Dashboard!D$6:D$505,ROW(R376)-ROW(R$3),1))</f>
        <v/>
      </c>
      <c r="S376" s="104" t="str">
        <f>IF(LEN(INDEX(Dashboard!E$6:E$505,ROW(S376)-ROW(S$3),1))&lt;=1,"",INDEX(Dashboard!E$6:E$505,ROW(S376)-ROW(S$3),1))</f>
        <v/>
      </c>
      <c r="T376" s="104" t="str">
        <f t="shared" si="426"/>
        <v/>
      </c>
      <c r="U376" s="104" t="str">
        <f t="shared" si="427"/>
        <v/>
      </c>
      <c r="V376" s="104" t="str">
        <f t="shared" si="428"/>
        <v/>
      </c>
      <c r="W376" s="106" t="str">
        <f t="shared" si="421"/>
        <v/>
      </c>
      <c r="X376" s="106" t="str">
        <f t="shared" si="429"/>
        <v/>
      </c>
      <c r="Y376" s="106" t="str">
        <f t="shared" si="430"/>
        <v/>
      </c>
      <c r="Z376" s="106" t="str">
        <f t="shared" si="431"/>
        <v/>
      </c>
      <c r="AA376" s="106" t="str">
        <f t="shared" si="432"/>
        <v/>
      </c>
      <c r="AB376" s="106" t="str">
        <f t="shared" si="433"/>
        <v/>
      </c>
      <c r="AC376" s="106" t="str">
        <f t="shared" si="434"/>
        <v/>
      </c>
      <c r="AD376" s="106" t="str">
        <f t="shared" si="435"/>
        <v/>
      </c>
      <c r="AE376" s="106" t="str">
        <f t="shared" si="436"/>
        <v/>
      </c>
      <c r="AF376" s="106" t="str">
        <f t="shared" si="437"/>
        <v/>
      </c>
      <c r="AG376" s="106" t="str">
        <f t="shared" si="438"/>
        <v/>
      </c>
      <c r="AH376" s="106" t="str">
        <f t="shared" si="439"/>
        <v/>
      </c>
      <c r="AI376" s="106" t="str">
        <f t="shared" si="440"/>
        <v/>
      </c>
      <c r="AJ376" s="106" t="str">
        <f t="shared" si="441"/>
        <v/>
      </c>
      <c r="AK376" s="106" t="str">
        <f t="shared" si="442"/>
        <v/>
      </c>
      <c r="AL376" s="106" t="str">
        <f t="shared" si="443"/>
        <v/>
      </c>
      <c r="AM376" s="106" t="str">
        <f t="shared" si="444"/>
        <v/>
      </c>
      <c r="AN376" s="106" t="str">
        <f t="shared" si="445"/>
        <v/>
      </c>
      <c r="AO376" s="106" t="str">
        <f t="shared" si="446"/>
        <v/>
      </c>
      <c r="AP376" s="106" t="str">
        <f t="shared" si="447"/>
        <v/>
      </c>
      <c r="AQ376" s="106" t="str">
        <f t="shared" si="448"/>
        <v/>
      </c>
      <c r="AR376" s="106" t="str">
        <f t="shared" si="449"/>
        <v/>
      </c>
      <c r="AS376" s="106" t="str">
        <f t="shared" si="450"/>
        <v/>
      </c>
      <c r="AT376" s="106" t="str">
        <f t="shared" si="451"/>
        <v/>
      </c>
      <c r="AU376" s="106" t="str">
        <f t="shared" si="452"/>
        <v/>
      </c>
      <c r="AV376" s="106" t="str">
        <f t="shared" si="453"/>
        <v/>
      </c>
      <c r="AW376" s="106" t="str">
        <f t="shared" si="454"/>
        <v/>
      </c>
      <c r="AX376" s="106" t="str">
        <f t="shared" si="455"/>
        <v/>
      </c>
      <c r="AY376" s="106" t="str">
        <f t="shared" si="456"/>
        <v/>
      </c>
      <c r="AZ376" s="106" t="str">
        <f t="shared" si="457"/>
        <v/>
      </c>
      <c r="BA376" s="106" t="str">
        <f t="shared" si="458"/>
        <v/>
      </c>
      <c r="BB376" s="106" t="str">
        <f t="shared" si="459"/>
        <v/>
      </c>
      <c r="BC376" s="106" t="str">
        <f t="shared" si="460"/>
        <v/>
      </c>
      <c r="BD376" s="180" t="str">
        <f>IF(OR(P376="",BA376=""),"",IF(BB376="",MAX($BA$4:$BA$503)-BA376+1-COUNTIF($BA$4:BA376,BA376)/1000,INDEX($BD$4:$BD$503,BC376,1)-COUNTIF($BA$4:BA376,BA376)/1000000))</f>
        <v/>
      </c>
      <c r="BE376" s="181" t="str">
        <f t="shared" si="461"/>
        <v/>
      </c>
      <c r="BF376" s="181" t="str">
        <f>IFERROR(IF(BB376="",BD376-BE376*100,INDEX($BF$4:$BF$503,BC376,1)-COUNTIF($BA$4:BA376,BA376)/1000000),"")</f>
        <v/>
      </c>
      <c r="BG376" s="179" t="str">
        <f t="shared" si="462"/>
        <v/>
      </c>
      <c r="BI376" s="120" t="str">
        <f t="shared" si="468"/>
        <v/>
      </c>
      <c r="BJ376" s="121" t="str">
        <f t="shared" si="469"/>
        <v/>
      </c>
      <c r="BK376" s="122" t="str">
        <f t="shared" si="470"/>
        <v/>
      </c>
      <c r="BL376" s="122" t="str">
        <f t="shared" si="471"/>
        <v/>
      </c>
      <c r="BM376" s="122" t="str">
        <f t="shared" si="472"/>
        <v/>
      </c>
      <c r="BN376" s="122" t="str">
        <f t="shared" si="473"/>
        <v/>
      </c>
      <c r="BO376" s="122" t="str">
        <f t="shared" si="474"/>
        <v/>
      </c>
      <c r="BP376" s="123" t="str">
        <f t="shared" si="475"/>
        <v/>
      </c>
      <c r="BQ376" s="122" t="str">
        <f t="shared" si="476"/>
        <v/>
      </c>
      <c r="BR376" s="123" t="str">
        <f t="shared" si="477"/>
        <v/>
      </c>
      <c r="BS376" s="123" t="str">
        <f t="shared" si="478"/>
        <v/>
      </c>
      <c r="BU376" s="198" t="str">
        <f t="shared" si="463"/>
        <v>xxx</v>
      </c>
      <c r="BV376" s="193"/>
      <c r="BW376" s="193"/>
      <c r="BX376" s="193"/>
      <c r="BY376" s="193"/>
      <c r="BZ376" s="193"/>
      <c r="CA376" s="193"/>
      <c r="CB376" s="193"/>
      <c r="CC376" s="194"/>
      <c r="CD376" s="194"/>
      <c r="CE376" s="193"/>
      <c r="CF376" s="201">
        <f>IFERROR(IF(ISNUMBER(BV376), IF(ISNUMBER(MATCH(BV376,$BV$4:BV375,0)),INDEX($CF$4:CF375, MATCH(BV376,$BV$4:BV375,0),1),IF(AND(BR376="",INDEX($BR$4:$BR$503,BV376,1)=""),
IF(INDEX($BL$4:$BL$503,BV376,1)="",0,IFERROR(IF(INDEX($BR$4:$BR$503,BW376,1)="es",COUNTIF($BV$4:$BV$503,BW376),0),0)+IF(ISNUMBER(BV376),SUMIFS($CH$4:$CH$503,$BV$4:$BV$503,"&lt;&gt;"&amp;BV376,$BW$4:$BW$503,BV376),0)),0)),0),0)</f>
        <v>0</v>
      </c>
      <c r="CG376" s="193"/>
      <c r="CH376" s="193"/>
      <c r="CI376" s="193"/>
      <c r="CJ376" s="193"/>
      <c r="CK376" s="201">
        <f t="shared" si="422"/>
        <v>1</v>
      </c>
      <c r="CL376" s="193"/>
      <c r="CM376" s="193"/>
      <c r="CN376" s="193"/>
      <c r="CO376" s="193"/>
      <c r="CP376" s="193"/>
      <c r="CQ376" s="193"/>
      <c r="CR376" s="193"/>
      <c r="CT376" s="193"/>
      <c r="CU376" s="193"/>
      <c r="CV376" s="193"/>
      <c r="CW376" s="208"/>
      <c r="CX376" s="208"/>
      <c r="CY376" s="208"/>
      <c r="CZ376" s="208"/>
      <c r="DA376" s="193"/>
      <c r="DC376" s="133" t="str">
        <f>IF(MAX($DC$3:DC375)&lt;$I$2,MAX($DC$3:DC375)+1,"")</f>
        <v/>
      </c>
      <c r="DD376" s="131" t="str">
        <f t="shared" si="464"/>
        <v/>
      </c>
      <c r="DE376" s="131" t="str">
        <f t="shared" si="465"/>
        <v/>
      </c>
      <c r="DF376" s="134" t="str">
        <f t="shared" si="466"/>
        <v/>
      </c>
      <c r="DG376" s="132" t="str">
        <f t="shared" si="467"/>
        <v/>
      </c>
      <c r="DL376" s="107" t="str">
        <f>IF(DM376&lt;&gt;"",MAX($DL$3:DL375)+1,"")</f>
        <v/>
      </c>
      <c r="DM376" s="107" t="str">
        <f>IF(OR(INDEX(Photos!$B$3:$B$502,ROW(DM376)-ROW($DM$3),1)="", ISNUMBER(MATCH(INDEX(Photos!$B$3:$B$502,ROW(DM376)-ROW($DM$3),1),$BJ$4:$BJ$503,0))),"",INDEX(Photos!$B$3:$B$502,ROW(DM376)-ROW($DM$3),1) )</f>
        <v/>
      </c>
      <c r="DN376" s="107" t="str">
        <f t="shared" si="420"/>
        <v/>
      </c>
      <c r="DS376" s="112"/>
      <c r="DT376" s="112"/>
      <c r="DU376" s="111"/>
      <c r="DV376" s="111"/>
      <c r="DW376" s="145"/>
      <c r="DX376" s="111"/>
      <c r="DY376" s="111"/>
      <c r="DZ376" s="111"/>
      <c r="EA376" s="111"/>
      <c r="EB376" s="111"/>
    </row>
    <row r="377" spans="2:132" x14ac:dyDescent="0.25">
      <c r="B377" s="117" t="str">
        <f>IF(P377&lt;&gt;"",MAX(B$3:$B376)+1,"")</f>
        <v/>
      </c>
      <c r="C377" s="141" t="str">
        <f>IF(D377&lt;&gt;"",MAX(C$3:$C376)+1,"")</f>
        <v/>
      </c>
      <c r="D377" s="115" t="str">
        <f>IF(LEN(Q377)&gt;1,IF(ISNUMBER(MATCH(Q377&amp;" ─ "&amp;P377, $D$2:D376,0)),"",P377&amp;" ─ "&amp;Q377),"")</f>
        <v/>
      </c>
      <c r="E377" s="117" t="str">
        <f>IF(F377&lt;&gt;"",MAX($E$3:E376)+1,"")</f>
        <v/>
      </c>
      <c r="F377" s="116" t="str">
        <f>IF(LEN(T377)&gt;1,IF(ISNUMBER(MATCH(T377&amp;" ─ "&amp;P377, $F$2:F376,0)),"",P377&amp;" ─ "&amp;T377),"")</f>
        <v/>
      </c>
      <c r="G377" s="93">
        <v>374</v>
      </c>
      <c r="H377" s="118" t="str">
        <f t="shared" si="479"/>
        <v/>
      </c>
      <c r="I377" s="119" t="str">
        <f>IF(ISNUMBER(SEARCH("─",H377,1)),MAX($I$3:I376)+1,"")</f>
        <v/>
      </c>
      <c r="M377" s="192" t="str">
        <f t="shared" si="423"/>
        <v/>
      </c>
      <c r="N377" s="142" t="str">
        <f t="shared" si="424"/>
        <v/>
      </c>
      <c r="O377" s="102" t="str">
        <f>IF(P377="","",MAX($O$3:O376)+1)</f>
        <v/>
      </c>
      <c r="P377" s="103" t="str">
        <f>IF(LEN(INDEX(Dashboard!B$6:B$505,ROW(P377)-ROW(P$3),1))&lt;=1,"",TRIM(INDEX(Dashboard!B$6:B$505,ROW(P377)-ROW(P$3),1)))</f>
        <v/>
      </c>
      <c r="Q377" s="104" t="str">
        <f t="shared" si="425"/>
        <v/>
      </c>
      <c r="R377" s="104" t="str">
        <f>IF(LEN(INDEX(Dashboard!D$6:D$505,ROW(R377)-ROW(R$3),1))&lt;=1,"",INDEX(Dashboard!D$6:D$505,ROW(R377)-ROW(R$3),1))</f>
        <v/>
      </c>
      <c r="S377" s="104" t="str">
        <f>IF(LEN(INDEX(Dashboard!E$6:E$505,ROW(S377)-ROW(S$3),1))&lt;=1,"",INDEX(Dashboard!E$6:E$505,ROW(S377)-ROW(S$3),1))</f>
        <v/>
      </c>
      <c r="T377" s="104" t="str">
        <f t="shared" si="426"/>
        <v/>
      </c>
      <c r="U377" s="104" t="str">
        <f t="shared" si="427"/>
        <v/>
      </c>
      <c r="V377" s="104" t="str">
        <f t="shared" si="428"/>
        <v/>
      </c>
      <c r="W377" s="106" t="str">
        <f t="shared" si="421"/>
        <v/>
      </c>
      <c r="X377" s="106" t="str">
        <f t="shared" si="429"/>
        <v/>
      </c>
      <c r="Y377" s="106" t="str">
        <f t="shared" si="430"/>
        <v/>
      </c>
      <c r="Z377" s="106" t="str">
        <f t="shared" si="431"/>
        <v/>
      </c>
      <c r="AA377" s="106" t="str">
        <f t="shared" si="432"/>
        <v/>
      </c>
      <c r="AB377" s="106" t="str">
        <f t="shared" si="433"/>
        <v/>
      </c>
      <c r="AC377" s="106" t="str">
        <f t="shared" si="434"/>
        <v/>
      </c>
      <c r="AD377" s="106" t="str">
        <f t="shared" si="435"/>
        <v/>
      </c>
      <c r="AE377" s="106" t="str">
        <f t="shared" si="436"/>
        <v/>
      </c>
      <c r="AF377" s="106" t="str">
        <f t="shared" si="437"/>
        <v/>
      </c>
      <c r="AG377" s="106" t="str">
        <f t="shared" si="438"/>
        <v/>
      </c>
      <c r="AH377" s="106" t="str">
        <f t="shared" si="439"/>
        <v/>
      </c>
      <c r="AI377" s="106" t="str">
        <f t="shared" si="440"/>
        <v/>
      </c>
      <c r="AJ377" s="106" t="str">
        <f t="shared" si="441"/>
        <v/>
      </c>
      <c r="AK377" s="106" t="str">
        <f t="shared" si="442"/>
        <v/>
      </c>
      <c r="AL377" s="106" t="str">
        <f t="shared" si="443"/>
        <v/>
      </c>
      <c r="AM377" s="106" t="str">
        <f t="shared" si="444"/>
        <v/>
      </c>
      <c r="AN377" s="106" t="str">
        <f t="shared" si="445"/>
        <v/>
      </c>
      <c r="AO377" s="106" t="str">
        <f t="shared" si="446"/>
        <v/>
      </c>
      <c r="AP377" s="106" t="str">
        <f t="shared" si="447"/>
        <v/>
      </c>
      <c r="AQ377" s="106" t="str">
        <f t="shared" si="448"/>
        <v/>
      </c>
      <c r="AR377" s="106" t="str">
        <f t="shared" si="449"/>
        <v/>
      </c>
      <c r="AS377" s="106" t="str">
        <f t="shared" si="450"/>
        <v/>
      </c>
      <c r="AT377" s="106" t="str">
        <f t="shared" si="451"/>
        <v/>
      </c>
      <c r="AU377" s="106" t="str">
        <f t="shared" si="452"/>
        <v/>
      </c>
      <c r="AV377" s="106" t="str">
        <f t="shared" si="453"/>
        <v/>
      </c>
      <c r="AW377" s="106" t="str">
        <f t="shared" si="454"/>
        <v/>
      </c>
      <c r="AX377" s="106" t="str">
        <f t="shared" si="455"/>
        <v/>
      </c>
      <c r="AY377" s="106" t="str">
        <f t="shared" si="456"/>
        <v/>
      </c>
      <c r="AZ377" s="106" t="str">
        <f t="shared" si="457"/>
        <v/>
      </c>
      <c r="BA377" s="106" t="str">
        <f t="shared" si="458"/>
        <v/>
      </c>
      <c r="BB377" s="106" t="str">
        <f t="shared" si="459"/>
        <v/>
      </c>
      <c r="BC377" s="106" t="str">
        <f t="shared" si="460"/>
        <v/>
      </c>
      <c r="BD377" s="180" t="str">
        <f>IF(OR(P377="",BA377=""),"",IF(BB377="",MAX($BA$4:$BA$503)-BA377+1-COUNTIF($BA$4:BA377,BA377)/1000,INDEX($BD$4:$BD$503,BC377,1)-COUNTIF($BA$4:BA377,BA377)/1000000))</f>
        <v/>
      </c>
      <c r="BE377" s="181" t="str">
        <f t="shared" si="461"/>
        <v/>
      </c>
      <c r="BF377" s="181" t="str">
        <f>IFERROR(IF(BB377="",BD377-BE377*100,INDEX($BF$4:$BF$503,BC377,1)-COUNTIF($BA$4:BA377,BA377)/1000000),"")</f>
        <v/>
      </c>
      <c r="BG377" s="179" t="str">
        <f t="shared" si="462"/>
        <v/>
      </c>
      <c r="BI377" s="120" t="str">
        <f t="shared" si="468"/>
        <v/>
      </c>
      <c r="BJ377" s="121" t="str">
        <f t="shared" si="469"/>
        <v/>
      </c>
      <c r="BK377" s="122" t="str">
        <f t="shared" si="470"/>
        <v/>
      </c>
      <c r="BL377" s="122" t="str">
        <f t="shared" si="471"/>
        <v/>
      </c>
      <c r="BM377" s="122" t="str">
        <f t="shared" si="472"/>
        <v/>
      </c>
      <c r="BN377" s="122" t="str">
        <f t="shared" si="473"/>
        <v/>
      </c>
      <c r="BO377" s="122" t="str">
        <f t="shared" si="474"/>
        <v/>
      </c>
      <c r="BP377" s="123" t="str">
        <f t="shared" si="475"/>
        <v/>
      </c>
      <c r="BQ377" s="122" t="str">
        <f t="shared" si="476"/>
        <v/>
      </c>
      <c r="BR377" s="123" t="str">
        <f t="shared" si="477"/>
        <v/>
      </c>
      <c r="BS377" s="123" t="str">
        <f t="shared" si="478"/>
        <v/>
      </c>
      <c r="BU377" s="198" t="str">
        <f t="shared" si="463"/>
        <v>xxx</v>
      </c>
      <c r="BV377" s="193"/>
      <c r="BW377" s="193"/>
      <c r="BX377" s="193"/>
      <c r="BY377" s="193"/>
      <c r="BZ377" s="193"/>
      <c r="CA377" s="193"/>
      <c r="CB377" s="193"/>
      <c r="CC377" s="194"/>
      <c r="CD377" s="194"/>
      <c r="CE377" s="193"/>
      <c r="CF377" s="201">
        <f>IFERROR(IF(ISNUMBER(BV377), IF(ISNUMBER(MATCH(BV377,$BV$4:BV376,0)),INDEX($CF$4:CF376, MATCH(BV377,$BV$4:BV376,0),1),IF(AND(BR377="",INDEX($BR$4:$BR$503,BV377,1)=""),
IF(INDEX($BL$4:$BL$503,BV377,1)="",0,IFERROR(IF(INDEX($BR$4:$BR$503,BW377,1)="es",COUNTIF($BV$4:$BV$503,BW377),0),0)+IF(ISNUMBER(BV377),SUMIFS($CH$4:$CH$503,$BV$4:$BV$503,"&lt;&gt;"&amp;BV377,$BW$4:$BW$503,BV377),0)),0)),0),0)</f>
        <v>0</v>
      </c>
      <c r="CG377" s="193"/>
      <c r="CH377" s="193"/>
      <c r="CI377" s="193"/>
      <c r="CJ377" s="193"/>
      <c r="CK377" s="201">
        <f t="shared" si="422"/>
        <v>1</v>
      </c>
      <c r="CL377" s="193"/>
      <c r="CM377" s="193"/>
      <c r="CN377" s="193"/>
      <c r="CO377" s="193"/>
      <c r="CP377" s="193"/>
      <c r="CQ377" s="193"/>
      <c r="CR377" s="193"/>
      <c r="CT377" s="193"/>
      <c r="CU377" s="193"/>
      <c r="CV377" s="193"/>
      <c r="CW377" s="208"/>
      <c r="CX377" s="208"/>
      <c r="CY377" s="208"/>
      <c r="CZ377" s="208"/>
      <c r="DA377" s="193"/>
      <c r="DC377" s="133" t="str">
        <f>IF(MAX($DC$3:DC376)&lt;$I$2,MAX($DC$3:DC376)+1,"")</f>
        <v/>
      </c>
      <c r="DD377" s="131" t="str">
        <f t="shared" si="464"/>
        <v/>
      </c>
      <c r="DE377" s="131" t="str">
        <f t="shared" si="465"/>
        <v/>
      </c>
      <c r="DF377" s="134" t="str">
        <f t="shared" si="466"/>
        <v/>
      </c>
      <c r="DG377" s="132" t="str">
        <f t="shared" si="467"/>
        <v/>
      </c>
      <c r="DL377" s="107" t="str">
        <f>IF(DM377&lt;&gt;"",MAX($DL$3:DL376)+1,"")</f>
        <v/>
      </c>
      <c r="DM377" s="107" t="str">
        <f>IF(OR(INDEX(Photos!$B$3:$B$502,ROW(DM377)-ROW($DM$3),1)="", ISNUMBER(MATCH(INDEX(Photos!$B$3:$B$502,ROW(DM377)-ROW($DM$3),1),$BJ$4:$BJ$503,0))),"",INDEX(Photos!$B$3:$B$502,ROW(DM377)-ROW($DM$3),1) )</f>
        <v/>
      </c>
      <c r="DN377" s="107" t="str">
        <f t="shared" si="420"/>
        <v/>
      </c>
      <c r="DS377" s="112"/>
      <c r="DT377" s="112"/>
      <c r="DU377" s="111"/>
      <c r="DV377" s="111"/>
      <c r="DW377" s="145"/>
      <c r="DX377" s="111"/>
      <c r="DY377" s="111"/>
      <c r="DZ377" s="111"/>
      <c r="EA377" s="111"/>
      <c r="EB377" s="111"/>
    </row>
    <row r="378" spans="2:132" x14ac:dyDescent="0.25">
      <c r="B378" s="117" t="str">
        <f>IF(P378&lt;&gt;"",MAX(B$3:$B377)+1,"")</f>
        <v/>
      </c>
      <c r="C378" s="141" t="str">
        <f>IF(D378&lt;&gt;"",MAX(C$3:$C377)+1,"")</f>
        <v/>
      </c>
      <c r="D378" s="115" t="str">
        <f>IF(LEN(Q378)&gt;1,IF(ISNUMBER(MATCH(Q378&amp;" ─ "&amp;P378, $D$2:D377,0)),"",P378&amp;" ─ "&amp;Q378),"")</f>
        <v/>
      </c>
      <c r="E378" s="117" t="str">
        <f>IF(F378&lt;&gt;"",MAX($E$3:E377)+1,"")</f>
        <v/>
      </c>
      <c r="F378" s="116" t="str">
        <f>IF(LEN(T378)&gt;1,IF(ISNUMBER(MATCH(T378&amp;" ─ "&amp;P378, $F$2:F377,0)),"",P378&amp;" ─ "&amp;T378),"")</f>
        <v/>
      </c>
      <c r="G378" s="93">
        <v>375</v>
      </c>
      <c r="H378" s="118" t="str">
        <f t="shared" si="479"/>
        <v/>
      </c>
      <c r="I378" s="119" t="str">
        <f>IF(ISNUMBER(SEARCH("─",H378,1)),MAX($I$3:I377)+1,"")</f>
        <v/>
      </c>
      <c r="M378" s="192" t="str">
        <f t="shared" si="423"/>
        <v/>
      </c>
      <c r="N378" s="142" t="str">
        <f t="shared" si="424"/>
        <v/>
      </c>
      <c r="O378" s="102" t="str">
        <f>IF(P378="","",MAX($O$3:O377)+1)</f>
        <v/>
      </c>
      <c r="P378" s="103" t="str">
        <f>IF(LEN(INDEX(Dashboard!B$6:B$505,ROW(P378)-ROW(P$3),1))&lt;=1,"",TRIM(INDEX(Dashboard!B$6:B$505,ROW(P378)-ROW(P$3),1)))</f>
        <v/>
      </c>
      <c r="Q378" s="104" t="str">
        <f t="shared" si="425"/>
        <v/>
      </c>
      <c r="R378" s="104" t="str">
        <f>IF(LEN(INDEX(Dashboard!D$6:D$505,ROW(R378)-ROW(R$3),1))&lt;=1,"",INDEX(Dashboard!D$6:D$505,ROW(R378)-ROW(R$3),1))</f>
        <v/>
      </c>
      <c r="S378" s="104" t="str">
        <f>IF(LEN(INDEX(Dashboard!E$6:E$505,ROW(S378)-ROW(S$3),1))&lt;=1,"",INDEX(Dashboard!E$6:E$505,ROW(S378)-ROW(S$3),1))</f>
        <v/>
      </c>
      <c r="T378" s="104" t="str">
        <f t="shared" si="426"/>
        <v/>
      </c>
      <c r="U378" s="104" t="str">
        <f t="shared" si="427"/>
        <v/>
      </c>
      <c r="V378" s="104" t="str">
        <f t="shared" si="428"/>
        <v/>
      </c>
      <c r="W378" s="106" t="str">
        <f t="shared" si="421"/>
        <v/>
      </c>
      <c r="X378" s="106" t="str">
        <f t="shared" si="429"/>
        <v/>
      </c>
      <c r="Y378" s="106" t="str">
        <f t="shared" si="430"/>
        <v/>
      </c>
      <c r="Z378" s="106" t="str">
        <f t="shared" si="431"/>
        <v/>
      </c>
      <c r="AA378" s="106" t="str">
        <f t="shared" si="432"/>
        <v/>
      </c>
      <c r="AB378" s="106" t="str">
        <f t="shared" si="433"/>
        <v/>
      </c>
      <c r="AC378" s="106" t="str">
        <f t="shared" si="434"/>
        <v/>
      </c>
      <c r="AD378" s="106" t="str">
        <f t="shared" si="435"/>
        <v/>
      </c>
      <c r="AE378" s="106" t="str">
        <f t="shared" si="436"/>
        <v/>
      </c>
      <c r="AF378" s="106" t="str">
        <f t="shared" si="437"/>
        <v/>
      </c>
      <c r="AG378" s="106" t="str">
        <f t="shared" si="438"/>
        <v/>
      </c>
      <c r="AH378" s="106" t="str">
        <f t="shared" si="439"/>
        <v/>
      </c>
      <c r="AI378" s="106" t="str">
        <f t="shared" si="440"/>
        <v/>
      </c>
      <c r="AJ378" s="106" t="str">
        <f t="shared" si="441"/>
        <v/>
      </c>
      <c r="AK378" s="106" t="str">
        <f t="shared" si="442"/>
        <v/>
      </c>
      <c r="AL378" s="106" t="str">
        <f t="shared" si="443"/>
        <v/>
      </c>
      <c r="AM378" s="106" t="str">
        <f t="shared" si="444"/>
        <v/>
      </c>
      <c r="AN378" s="106" t="str">
        <f t="shared" si="445"/>
        <v/>
      </c>
      <c r="AO378" s="106" t="str">
        <f t="shared" si="446"/>
        <v/>
      </c>
      <c r="AP378" s="106" t="str">
        <f t="shared" si="447"/>
        <v/>
      </c>
      <c r="AQ378" s="106" t="str">
        <f t="shared" si="448"/>
        <v/>
      </c>
      <c r="AR378" s="106" t="str">
        <f t="shared" si="449"/>
        <v/>
      </c>
      <c r="AS378" s="106" t="str">
        <f t="shared" si="450"/>
        <v/>
      </c>
      <c r="AT378" s="106" t="str">
        <f t="shared" si="451"/>
        <v/>
      </c>
      <c r="AU378" s="106" t="str">
        <f t="shared" si="452"/>
        <v/>
      </c>
      <c r="AV378" s="106" t="str">
        <f t="shared" si="453"/>
        <v/>
      </c>
      <c r="AW378" s="106" t="str">
        <f t="shared" si="454"/>
        <v/>
      </c>
      <c r="AX378" s="106" t="str">
        <f t="shared" si="455"/>
        <v/>
      </c>
      <c r="AY378" s="106" t="str">
        <f t="shared" si="456"/>
        <v/>
      </c>
      <c r="AZ378" s="106" t="str">
        <f t="shared" si="457"/>
        <v/>
      </c>
      <c r="BA378" s="106" t="str">
        <f t="shared" si="458"/>
        <v/>
      </c>
      <c r="BB378" s="106" t="str">
        <f t="shared" si="459"/>
        <v/>
      </c>
      <c r="BC378" s="106" t="str">
        <f t="shared" si="460"/>
        <v/>
      </c>
      <c r="BD378" s="180" t="str">
        <f>IF(OR(P378="",BA378=""),"",IF(BB378="",MAX($BA$4:$BA$503)-BA378+1-COUNTIF($BA$4:BA378,BA378)/1000,INDEX($BD$4:$BD$503,BC378,1)-COUNTIF($BA$4:BA378,BA378)/1000000))</f>
        <v/>
      </c>
      <c r="BE378" s="181" t="str">
        <f t="shared" si="461"/>
        <v/>
      </c>
      <c r="BF378" s="181" t="str">
        <f>IFERROR(IF(BB378="",BD378-BE378*100,INDEX($BF$4:$BF$503,BC378,1)-COUNTIF($BA$4:BA378,BA378)/1000000),"")</f>
        <v/>
      </c>
      <c r="BG378" s="179" t="str">
        <f t="shared" si="462"/>
        <v/>
      </c>
      <c r="BI378" s="120" t="str">
        <f t="shared" si="468"/>
        <v/>
      </c>
      <c r="BJ378" s="121" t="str">
        <f t="shared" si="469"/>
        <v/>
      </c>
      <c r="BK378" s="122" t="str">
        <f t="shared" si="470"/>
        <v/>
      </c>
      <c r="BL378" s="122" t="str">
        <f t="shared" si="471"/>
        <v/>
      </c>
      <c r="BM378" s="122" t="str">
        <f t="shared" si="472"/>
        <v/>
      </c>
      <c r="BN378" s="122" t="str">
        <f t="shared" si="473"/>
        <v/>
      </c>
      <c r="BO378" s="122" t="str">
        <f t="shared" si="474"/>
        <v/>
      </c>
      <c r="BP378" s="123" t="str">
        <f t="shared" si="475"/>
        <v/>
      </c>
      <c r="BQ378" s="122" t="str">
        <f t="shared" si="476"/>
        <v/>
      </c>
      <c r="BR378" s="123" t="str">
        <f t="shared" si="477"/>
        <v/>
      </c>
      <c r="BS378" s="123" t="str">
        <f t="shared" si="478"/>
        <v/>
      </c>
      <c r="BU378" s="198" t="str">
        <f t="shared" si="463"/>
        <v>xxx</v>
      </c>
      <c r="BV378" s="193"/>
      <c r="BW378" s="193"/>
      <c r="BX378" s="193"/>
      <c r="BY378" s="193"/>
      <c r="BZ378" s="193"/>
      <c r="CA378" s="193"/>
      <c r="CB378" s="193"/>
      <c r="CC378" s="194"/>
      <c r="CD378" s="194"/>
      <c r="CE378" s="193"/>
      <c r="CF378" s="201">
        <f>IFERROR(IF(ISNUMBER(BV378), IF(ISNUMBER(MATCH(BV378,$BV$4:BV377,0)),INDEX($CF$4:CF377, MATCH(BV378,$BV$4:BV377,0),1),IF(AND(BR378="",INDEX($BR$4:$BR$503,BV378,1)=""),
IF(INDEX($BL$4:$BL$503,BV378,1)="",0,IFERROR(IF(INDEX($BR$4:$BR$503,BW378,1)="es",COUNTIF($BV$4:$BV$503,BW378),0),0)+IF(ISNUMBER(BV378),SUMIFS($CH$4:$CH$503,$BV$4:$BV$503,"&lt;&gt;"&amp;BV378,$BW$4:$BW$503,BV378),0)),0)),0),0)</f>
        <v>0</v>
      </c>
      <c r="CG378" s="193"/>
      <c r="CH378" s="193"/>
      <c r="CI378" s="193"/>
      <c r="CJ378" s="193"/>
      <c r="CK378" s="201">
        <f t="shared" si="422"/>
        <v>1</v>
      </c>
      <c r="CL378" s="193"/>
      <c r="CM378" s="193"/>
      <c r="CN378" s="193"/>
      <c r="CO378" s="193"/>
      <c r="CP378" s="193"/>
      <c r="CQ378" s="193"/>
      <c r="CR378" s="193"/>
      <c r="CT378" s="193"/>
      <c r="CU378" s="193"/>
      <c r="CV378" s="193"/>
      <c r="CW378" s="208"/>
      <c r="CX378" s="208"/>
      <c r="CY378" s="208"/>
      <c r="CZ378" s="208"/>
      <c r="DA378" s="193"/>
      <c r="DC378" s="133" t="str">
        <f>IF(MAX($DC$3:DC377)&lt;$I$2,MAX($DC$3:DC377)+1,"")</f>
        <v/>
      </c>
      <c r="DD378" s="131" t="str">
        <f t="shared" si="464"/>
        <v/>
      </c>
      <c r="DE378" s="131" t="str">
        <f t="shared" si="465"/>
        <v/>
      </c>
      <c r="DF378" s="134" t="str">
        <f t="shared" si="466"/>
        <v/>
      </c>
      <c r="DG378" s="132" t="str">
        <f t="shared" si="467"/>
        <v/>
      </c>
      <c r="DL378" s="107" t="str">
        <f>IF(DM378&lt;&gt;"",MAX($DL$3:DL377)+1,"")</f>
        <v/>
      </c>
      <c r="DM378" s="107" t="str">
        <f>IF(OR(INDEX(Photos!$B$3:$B$502,ROW(DM378)-ROW($DM$3),1)="", ISNUMBER(MATCH(INDEX(Photos!$B$3:$B$502,ROW(DM378)-ROW($DM$3),1),$BJ$4:$BJ$503,0))),"",INDEX(Photos!$B$3:$B$502,ROW(DM378)-ROW($DM$3),1) )</f>
        <v/>
      </c>
      <c r="DN378" s="107" t="str">
        <f t="shared" si="420"/>
        <v/>
      </c>
      <c r="DS378" s="112"/>
      <c r="DT378" s="112"/>
      <c r="DU378" s="111"/>
      <c r="DV378" s="111"/>
      <c r="DW378" s="145"/>
      <c r="DX378" s="111"/>
      <c r="DY378" s="111"/>
      <c r="DZ378" s="111"/>
      <c r="EA378" s="111"/>
      <c r="EB378" s="111"/>
    </row>
    <row r="379" spans="2:132" x14ac:dyDescent="0.25">
      <c r="B379" s="117" t="str">
        <f>IF(P379&lt;&gt;"",MAX(B$3:$B378)+1,"")</f>
        <v/>
      </c>
      <c r="C379" s="141" t="str">
        <f>IF(D379&lt;&gt;"",MAX(C$3:$C378)+1,"")</f>
        <v/>
      </c>
      <c r="D379" s="115" t="str">
        <f>IF(LEN(Q379)&gt;1,IF(ISNUMBER(MATCH(Q379&amp;" ─ "&amp;P379, $D$2:D378,0)),"",P379&amp;" ─ "&amp;Q379),"")</f>
        <v/>
      </c>
      <c r="E379" s="117" t="str">
        <f>IF(F379&lt;&gt;"",MAX($E$3:E378)+1,"")</f>
        <v/>
      </c>
      <c r="F379" s="116" t="str">
        <f>IF(LEN(T379)&gt;1,IF(ISNUMBER(MATCH(T379&amp;" ─ "&amp;P379, $F$2:F378,0)),"",P379&amp;" ─ "&amp;T379),"")</f>
        <v/>
      </c>
      <c r="G379" s="93">
        <v>376</v>
      </c>
      <c r="H379" s="118" t="str">
        <f t="shared" si="479"/>
        <v/>
      </c>
      <c r="I379" s="119" t="str">
        <f>IF(ISNUMBER(SEARCH("─",H379,1)),MAX($I$3:I378)+1,"")</f>
        <v/>
      </c>
      <c r="M379" s="192" t="str">
        <f t="shared" si="423"/>
        <v/>
      </c>
      <c r="N379" s="142" t="str">
        <f t="shared" si="424"/>
        <v/>
      </c>
      <c r="O379" s="102" t="str">
        <f>IF(P379="","",MAX($O$3:O378)+1)</f>
        <v/>
      </c>
      <c r="P379" s="103" t="str">
        <f>IF(LEN(INDEX(Dashboard!B$6:B$505,ROW(P379)-ROW(P$3),1))&lt;=1,"",TRIM(INDEX(Dashboard!B$6:B$505,ROW(P379)-ROW(P$3),1)))</f>
        <v/>
      </c>
      <c r="Q379" s="104" t="str">
        <f t="shared" si="425"/>
        <v/>
      </c>
      <c r="R379" s="104" t="str">
        <f>IF(LEN(INDEX(Dashboard!D$6:D$505,ROW(R379)-ROW(R$3),1))&lt;=1,"",INDEX(Dashboard!D$6:D$505,ROW(R379)-ROW(R$3),1))</f>
        <v/>
      </c>
      <c r="S379" s="104" t="str">
        <f>IF(LEN(INDEX(Dashboard!E$6:E$505,ROW(S379)-ROW(S$3),1))&lt;=1,"",INDEX(Dashboard!E$6:E$505,ROW(S379)-ROW(S$3),1))</f>
        <v/>
      </c>
      <c r="T379" s="104" t="str">
        <f t="shared" si="426"/>
        <v/>
      </c>
      <c r="U379" s="104" t="str">
        <f t="shared" si="427"/>
        <v/>
      </c>
      <c r="V379" s="104" t="str">
        <f t="shared" si="428"/>
        <v/>
      </c>
      <c r="W379" s="106" t="str">
        <f t="shared" si="421"/>
        <v/>
      </c>
      <c r="X379" s="106" t="str">
        <f t="shared" si="429"/>
        <v/>
      </c>
      <c r="Y379" s="106" t="str">
        <f t="shared" si="430"/>
        <v/>
      </c>
      <c r="Z379" s="106" t="str">
        <f t="shared" si="431"/>
        <v/>
      </c>
      <c r="AA379" s="106" t="str">
        <f t="shared" si="432"/>
        <v/>
      </c>
      <c r="AB379" s="106" t="str">
        <f t="shared" si="433"/>
        <v/>
      </c>
      <c r="AC379" s="106" t="str">
        <f t="shared" si="434"/>
        <v/>
      </c>
      <c r="AD379" s="106" t="str">
        <f t="shared" si="435"/>
        <v/>
      </c>
      <c r="AE379" s="106" t="str">
        <f t="shared" si="436"/>
        <v/>
      </c>
      <c r="AF379" s="106" t="str">
        <f t="shared" si="437"/>
        <v/>
      </c>
      <c r="AG379" s="106" t="str">
        <f t="shared" si="438"/>
        <v/>
      </c>
      <c r="AH379" s="106" t="str">
        <f t="shared" si="439"/>
        <v/>
      </c>
      <c r="AI379" s="106" t="str">
        <f t="shared" si="440"/>
        <v/>
      </c>
      <c r="AJ379" s="106" t="str">
        <f t="shared" si="441"/>
        <v/>
      </c>
      <c r="AK379" s="106" t="str">
        <f t="shared" si="442"/>
        <v/>
      </c>
      <c r="AL379" s="106" t="str">
        <f t="shared" si="443"/>
        <v/>
      </c>
      <c r="AM379" s="106" t="str">
        <f t="shared" si="444"/>
        <v/>
      </c>
      <c r="AN379" s="106" t="str">
        <f t="shared" si="445"/>
        <v/>
      </c>
      <c r="AO379" s="106" t="str">
        <f t="shared" si="446"/>
        <v/>
      </c>
      <c r="AP379" s="106" t="str">
        <f t="shared" si="447"/>
        <v/>
      </c>
      <c r="AQ379" s="106" t="str">
        <f t="shared" si="448"/>
        <v/>
      </c>
      <c r="AR379" s="106" t="str">
        <f t="shared" si="449"/>
        <v/>
      </c>
      <c r="AS379" s="106" t="str">
        <f t="shared" si="450"/>
        <v/>
      </c>
      <c r="AT379" s="106" t="str">
        <f t="shared" si="451"/>
        <v/>
      </c>
      <c r="AU379" s="106" t="str">
        <f t="shared" si="452"/>
        <v/>
      </c>
      <c r="AV379" s="106" t="str">
        <f t="shared" si="453"/>
        <v/>
      </c>
      <c r="AW379" s="106" t="str">
        <f t="shared" si="454"/>
        <v/>
      </c>
      <c r="AX379" s="106" t="str">
        <f t="shared" si="455"/>
        <v/>
      </c>
      <c r="AY379" s="106" t="str">
        <f t="shared" si="456"/>
        <v/>
      </c>
      <c r="AZ379" s="106" t="str">
        <f t="shared" si="457"/>
        <v/>
      </c>
      <c r="BA379" s="106" t="str">
        <f t="shared" si="458"/>
        <v/>
      </c>
      <c r="BB379" s="106" t="str">
        <f t="shared" si="459"/>
        <v/>
      </c>
      <c r="BC379" s="106" t="str">
        <f t="shared" si="460"/>
        <v/>
      </c>
      <c r="BD379" s="180" t="str">
        <f>IF(OR(P379="",BA379=""),"",IF(BB379="",MAX($BA$4:$BA$503)-BA379+1-COUNTIF($BA$4:BA379,BA379)/1000,INDEX($BD$4:$BD$503,BC379,1)-COUNTIF($BA$4:BA379,BA379)/1000000))</f>
        <v/>
      </c>
      <c r="BE379" s="181" t="str">
        <f t="shared" si="461"/>
        <v/>
      </c>
      <c r="BF379" s="181" t="str">
        <f>IFERROR(IF(BB379="",BD379-BE379*100,INDEX($BF$4:$BF$503,BC379,1)-COUNTIF($BA$4:BA379,BA379)/1000000),"")</f>
        <v/>
      </c>
      <c r="BG379" s="179" t="str">
        <f t="shared" si="462"/>
        <v/>
      </c>
      <c r="BI379" s="120" t="str">
        <f t="shared" si="468"/>
        <v/>
      </c>
      <c r="BJ379" s="121" t="str">
        <f t="shared" si="469"/>
        <v/>
      </c>
      <c r="BK379" s="122" t="str">
        <f t="shared" si="470"/>
        <v/>
      </c>
      <c r="BL379" s="122" t="str">
        <f t="shared" si="471"/>
        <v/>
      </c>
      <c r="BM379" s="122" t="str">
        <f t="shared" si="472"/>
        <v/>
      </c>
      <c r="BN379" s="122" t="str">
        <f t="shared" si="473"/>
        <v/>
      </c>
      <c r="BO379" s="122" t="str">
        <f t="shared" si="474"/>
        <v/>
      </c>
      <c r="BP379" s="123" t="str">
        <f t="shared" si="475"/>
        <v/>
      </c>
      <c r="BQ379" s="122" t="str">
        <f t="shared" si="476"/>
        <v/>
      </c>
      <c r="BR379" s="123" t="str">
        <f t="shared" si="477"/>
        <v/>
      </c>
      <c r="BS379" s="123" t="str">
        <f t="shared" si="478"/>
        <v/>
      </c>
      <c r="BU379" s="198" t="str">
        <f t="shared" si="463"/>
        <v>xxx</v>
      </c>
      <c r="BV379" s="193"/>
      <c r="BW379" s="193"/>
      <c r="BX379" s="193"/>
      <c r="BY379" s="193"/>
      <c r="BZ379" s="193"/>
      <c r="CA379" s="193"/>
      <c r="CB379" s="193"/>
      <c r="CC379" s="194"/>
      <c r="CD379" s="194"/>
      <c r="CE379" s="193"/>
      <c r="CF379" s="201">
        <f>IFERROR(IF(ISNUMBER(BV379), IF(ISNUMBER(MATCH(BV379,$BV$4:BV378,0)),INDEX($CF$4:CF378, MATCH(BV379,$BV$4:BV378,0),1),IF(AND(BR379="",INDEX($BR$4:$BR$503,BV379,1)=""),
IF(INDEX($BL$4:$BL$503,BV379,1)="",0,IFERROR(IF(INDEX($BR$4:$BR$503,BW379,1)="es",COUNTIF($BV$4:$BV$503,BW379),0),0)+IF(ISNUMBER(BV379),SUMIFS($CH$4:$CH$503,$BV$4:$BV$503,"&lt;&gt;"&amp;BV379,$BW$4:$BW$503,BV379),0)),0)),0),0)</f>
        <v>0</v>
      </c>
      <c r="CG379" s="193"/>
      <c r="CH379" s="193"/>
      <c r="CI379" s="193"/>
      <c r="CJ379" s="193"/>
      <c r="CK379" s="201">
        <f t="shared" si="422"/>
        <v>1</v>
      </c>
      <c r="CL379" s="193"/>
      <c r="CM379" s="193"/>
      <c r="CN379" s="193"/>
      <c r="CO379" s="193"/>
      <c r="CP379" s="193"/>
      <c r="CQ379" s="193"/>
      <c r="CR379" s="193"/>
      <c r="CT379" s="193"/>
      <c r="CU379" s="193"/>
      <c r="CV379" s="193"/>
      <c r="CW379" s="208"/>
      <c r="CX379" s="208"/>
      <c r="CY379" s="208"/>
      <c r="CZ379" s="208"/>
      <c r="DA379" s="193"/>
      <c r="DC379" s="133" t="str">
        <f>IF(MAX($DC$3:DC378)&lt;$I$2,MAX($DC$3:DC378)+1,"")</f>
        <v/>
      </c>
      <c r="DD379" s="131" t="str">
        <f t="shared" si="464"/>
        <v/>
      </c>
      <c r="DE379" s="131" t="str">
        <f t="shared" si="465"/>
        <v/>
      </c>
      <c r="DF379" s="134" t="str">
        <f t="shared" si="466"/>
        <v/>
      </c>
      <c r="DG379" s="132" t="str">
        <f t="shared" si="467"/>
        <v/>
      </c>
      <c r="DL379" s="107" t="str">
        <f>IF(DM379&lt;&gt;"",MAX($DL$3:DL378)+1,"")</f>
        <v/>
      </c>
      <c r="DM379" s="107" t="str">
        <f>IF(OR(INDEX(Photos!$B$3:$B$502,ROW(DM379)-ROW($DM$3),1)="", ISNUMBER(MATCH(INDEX(Photos!$B$3:$B$502,ROW(DM379)-ROW($DM$3),1),$BJ$4:$BJ$503,0))),"",INDEX(Photos!$B$3:$B$502,ROW(DM379)-ROW($DM$3),1) )</f>
        <v/>
      </c>
      <c r="DN379" s="107" t="str">
        <f t="shared" si="420"/>
        <v/>
      </c>
      <c r="DS379" s="112"/>
      <c r="DT379" s="112"/>
      <c r="DU379" s="111"/>
      <c r="DV379" s="111"/>
      <c r="DW379" s="145"/>
      <c r="DX379" s="111"/>
      <c r="DY379" s="111"/>
      <c r="DZ379" s="111"/>
      <c r="EA379" s="111"/>
      <c r="EB379" s="111"/>
    </row>
    <row r="380" spans="2:132" x14ac:dyDescent="0.25">
      <c r="B380" s="117" t="str">
        <f>IF(P380&lt;&gt;"",MAX(B$3:$B379)+1,"")</f>
        <v/>
      </c>
      <c r="C380" s="141" t="str">
        <f>IF(D380&lt;&gt;"",MAX(C$3:$C379)+1,"")</f>
        <v/>
      </c>
      <c r="D380" s="115" t="str">
        <f>IF(LEN(Q380)&gt;1,IF(ISNUMBER(MATCH(Q380&amp;" ─ "&amp;P380, $D$2:D379,0)),"",P380&amp;" ─ "&amp;Q380),"")</f>
        <v/>
      </c>
      <c r="E380" s="117" t="str">
        <f>IF(F380&lt;&gt;"",MAX($E$3:E379)+1,"")</f>
        <v/>
      </c>
      <c r="F380" s="116" t="str">
        <f>IF(LEN(T380)&gt;1,IF(ISNUMBER(MATCH(T380&amp;" ─ "&amp;P380, $F$2:F379,0)),"",P380&amp;" ─ "&amp;T380),"")</f>
        <v/>
      </c>
      <c r="G380" s="93">
        <v>377</v>
      </c>
      <c r="H380" s="118" t="str">
        <f t="shared" si="479"/>
        <v/>
      </c>
      <c r="I380" s="119" t="str">
        <f>IF(ISNUMBER(SEARCH("─",H380,1)),MAX($I$3:I379)+1,"")</f>
        <v/>
      </c>
      <c r="M380" s="192" t="str">
        <f t="shared" si="423"/>
        <v/>
      </c>
      <c r="N380" s="142" t="str">
        <f t="shared" si="424"/>
        <v/>
      </c>
      <c r="O380" s="102" t="str">
        <f>IF(P380="","",MAX($O$3:O379)+1)</f>
        <v/>
      </c>
      <c r="P380" s="103" t="str">
        <f>IF(LEN(INDEX(Dashboard!B$6:B$505,ROW(P380)-ROW(P$3),1))&lt;=1,"",TRIM(INDEX(Dashboard!B$6:B$505,ROW(P380)-ROW(P$3),1)))</f>
        <v/>
      </c>
      <c r="Q380" s="104" t="str">
        <f t="shared" si="425"/>
        <v/>
      </c>
      <c r="R380" s="104" t="str">
        <f>IF(LEN(INDEX(Dashboard!D$6:D$505,ROW(R380)-ROW(R$3),1))&lt;=1,"",INDEX(Dashboard!D$6:D$505,ROW(R380)-ROW(R$3),1))</f>
        <v/>
      </c>
      <c r="S380" s="104" t="str">
        <f>IF(LEN(INDEX(Dashboard!E$6:E$505,ROW(S380)-ROW(S$3),1))&lt;=1,"",INDEX(Dashboard!E$6:E$505,ROW(S380)-ROW(S$3),1))</f>
        <v/>
      </c>
      <c r="T380" s="104" t="str">
        <f t="shared" si="426"/>
        <v/>
      </c>
      <c r="U380" s="104" t="str">
        <f t="shared" si="427"/>
        <v/>
      </c>
      <c r="V380" s="104" t="str">
        <f t="shared" si="428"/>
        <v/>
      </c>
      <c r="W380" s="106" t="str">
        <f t="shared" si="421"/>
        <v/>
      </c>
      <c r="X380" s="106" t="str">
        <f t="shared" si="429"/>
        <v/>
      </c>
      <c r="Y380" s="106" t="str">
        <f t="shared" si="430"/>
        <v/>
      </c>
      <c r="Z380" s="106" t="str">
        <f t="shared" si="431"/>
        <v/>
      </c>
      <c r="AA380" s="106" t="str">
        <f t="shared" si="432"/>
        <v/>
      </c>
      <c r="AB380" s="106" t="str">
        <f t="shared" si="433"/>
        <v/>
      </c>
      <c r="AC380" s="106" t="str">
        <f t="shared" si="434"/>
        <v/>
      </c>
      <c r="AD380" s="106" t="str">
        <f t="shared" si="435"/>
        <v/>
      </c>
      <c r="AE380" s="106" t="str">
        <f t="shared" si="436"/>
        <v/>
      </c>
      <c r="AF380" s="106" t="str">
        <f t="shared" si="437"/>
        <v/>
      </c>
      <c r="AG380" s="106" t="str">
        <f t="shared" si="438"/>
        <v/>
      </c>
      <c r="AH380" s="106" t="str">
        <f t="shared" si="439"/>
        <v/>
      </c>
      <c r="AI380" s="106" t="str">
        <f t="shared" si="440"/>
        <v/>
      </c>
      <c r="AJ380" s="106" t="str">
        <f t="shared" si="441"/>
        <v/>
      </c>
      <c r="AK380" s="106" t="str">
        <f t="shared" si="442"/>
        <v/>
      </c>
      <c r="AL380" s="106" t="str">
        <f t="shared" si="443"/>
        <v/>
      </c>
      <c r="AM380" s="106" t="str">
        <f t="shared" si="444"/>
        <v/>
      </c>
      <c r="AN380" s="106" t="str">
        <f t="shared" si="445"/>
        <v/>
      </c>
      <c r="AO380" s="106" t="str">
        <f t="shared" si="446"/>
        <v/>
      </c>
      <c r="AP380" s="106" t="str">
        <f t="shared" si="447"/>
        <v/>
      </c>
      <c r="AQ380" s="106" t="str">
        <f t="shared" si="448"/>
        <v/>
      </c>
      <c r="AR380" s="106" t="str">
        <f t="shared" si="449"/>
        <v/>
      </c>
      <c r="AS380" s="106" t="str">
        <f t="shared" si="450"/>
        <v/>
      </c>
      <c r="AT380" s="106" t="str">
        <f t="shared" si="451"/>
        <v/>
      </c>
      <c r="AU380" s="106" t="str">
        <f t="shared" si="452"/>
        <v/>
      </c>
      <c r="AV380" s="106" t="str">
        <f t="shared" si="453"/>
        <v/>
      </c>
      <c r="AW380" s="106" t="str">
        <f t="shared" si="454"/>
        <v/>
      </c>
      <c r="AX380" s="106" t="str">
        <f t="shared" si="455"/>
        <v/>
      </c>
      <c r="AY380" s="106" t="str">
        <f t="shared" si="456"/>
        <v/>
      </c>
      <c r="AZ380" s="106" t="str">
        <f t="shared" si="457"/>
        <v/>
      </c>
      <c r="BA380" s="106" t="str">
        <f t="shared" si="458"/>
        <v/>
      </c>
      <c r="BB380" s="106" t="str">
        <f t="shared" si="459"/>
        <v/>
      </c>
      <c r="BC380" s="106" t="str">
        <f t="shared" si="460"/>
        <v/>
      </c>
      <c r="BD380" s="180" t="str">
        <f>IF(OR(P380="",BA380=""),"",IF(BB380="",MAX($BA$4:$BA$503)-BA380+1-COUNTIF($BA$4:BA380,BA380)/1000,INDEX($BD$4:$BD$503,BC380,1)-COUNTIF($BA$4:BA380,BA380)/1000000))</f>
        <v/>
      </c>
      <c r="BE380" s="181" t="str">
        <f t="shared" si="461"/>
        <v/>
      </c>
      <c r="BF380" s="181" t="str">
        <f>IFERROR(IF(BB380="",BD380-BE380*100,INDEX($BF$4:$BF$503,BC380,1)-COUNTIF($BA$4:BA380,BA380)/1000000),"")</f>
        <v/>
      </c>
      <c r="BG380" s="179" t="str">
        <f t="shared" si="462"/>
        <v/>
      </c>
      <c r="BI380" s="120" t="str">
        <f t="shared" si="468"/>
        <v/>
      </c>
      <c r="BJ380" s="121" t="str">
        <f t="shared" si="469"/>
        <v/>
      </c>
      <c r="BK380" s="122" t="str">
        <f t="shared" si="470"/>
        <v/>
      </c>
      <c r="BL380" s="122" t="str">
        <f t="shared" si="471"/>
        <v/>
      </c>
      <c r="BM380" s="122" t="str">
        <f t="shared" si="472"/>
        <v/>
      </c>
      <c r="BN380" s="122" t="str">
        <f t="shared" si="473"/>
        <v/>
      </c>
      <c r="BO380" s="122" t="str">
        <f t="shared" si="474"/>
        <v/>
      </c>
      <c r="BP380" s="123" t="str">
        <f t="shared" si="475"/>
        <v/>
      </c>
      <c r="BQ380" s="122" t="str">
        <f t="shared" si="476"/>
        <v/>
      </c>
      <c r="BR380" s="123" t="str">
        <f t="shared" si="477"/>
        <v/>
      </c>
      <c r="BS380" s="123" t="str">
        <f t="shared" si="478"/>
        <v/>
      </c>
      <c r="BU380" s="198" t="str">
        <f t="shared" si="463"/>
        <v>xxx</v>
      </c>
      <c r="BV380" s="193"/>
      <c r="BW380" s="193"/>
      <c r="BX380" s="193"/>
      <c r="BY380" s="193"/>
      <c r="BZ380" s="193"/>
      <c r="CA380" s="193"/>
      <c r="CB380" s="193"/>
      <c r="CC380" s="194"/>
      <c r="CD380" s="194"/>
      <c r="CE380" s="193"/>
      <c r="CF380" s="201">
        <f>IFERROR(IF(ISNUMBER(BV380), IF(ISNUMBER(MATCH(BV380,$BV$4:BV379,0)),INDEX($CF$4:CF379, MATCH(BV380,$BV$4:BV379,0),1),IF(AND(BR380="",INDEX($BR$4:$BR$503,BV380,1)=""),
IF(INDEX($BL$4:$BL$503,BV380,1)="",0,IFERROR(IF(INDEX($BR$4:$BR$503,BW380,1)="es",COUNTIF($BV$4:$BV$503,BW380),0),0)+IF(ISNUMBER(BV380),SUMIFS($CH$4:$CH$503,$BV$4:$BV$503,"&lt;&gt;"&amp;BV380,$BW$4:$BW$503,BV380),0)),0)),0),0)</f>
        <v>0</v>
      </c>
      <c r="CG380" s="193"/>
      <c r="CH380" s="193"/>
      <c r="CI380" s="193"/>
      <c r="CJ380" s="193"/>
      <c r="CK380" s="201">
        <f t="shared" si="422"/>
        <v>1</v>
      </c>
      <c r="CL380" s="193"/>
      <c r="CM380" s="193"/>
      <c r="CN380" s="193"/>
      <c r="CO380" s="193"/>
      <c r="CP380" s="193"/>
      <c r="CQ380" s="193"/>
      <c r="CR380" s="193"/>
      <c r="CT380" s="193"/>
      <c r="CU380" s="193"/>
      <c r="CV380" s="193"/>
      <c r="CW380" s="208"/>
      <c r="CX380" s="208"/>
      <c r="CY380" s="208"/>
      <c r="CZ380" s="208"/>
      <c r="DA380" s="193"/>
      <c r="DC380" s="133" t="str">
        <f>IF(MAX($DC$3:DC379)&lt;$I$2,MAX($DC$3:DC379)+1,"")</f>
        <v/>
      </c>
      <c r="DD380" s="131" t="str">
        <f t="shared" si="464"/>
        <v/>
      </c>
      <c r="DE380" s="131" t="str">
        <f t="shared" si="465"/>
        <v/>
      </c>
      <c r="DF380" s="134" t="str">
        <f t="shared" si="466"/>
        <v/>
      </c>
      <c r="DG380" s="132" t="str">
        <f t="shared" si="467"/>
        <v/>
      </c>
      <c r="DL380" s="107" t="str">
        <f>IF(DM380&lt;&gt;"",MAX($DL$3:DL379)+1,"")</f>
        <v/>
      </c>
      <c r="DM380" s="107" t="str">
        <f>IF(OR(INDEX(Photos!$B$3:$B$502,ROW(DM380)-ROW($DM$3),1)="", ISNUMBER(MATCH(INDEX(Photos!$B$3:$B$502,ROW(DM380)-ROW($DM$3),1),$BJ$4:$BJ$503,0))),"",INDEX(Photos!$B$3:$B$502,ROW(DM380)-ROW($DM$3),1) )</f>
        <v/>
      </c>
      <c r="DN380" s="107" t="str">
        <f t="shared" si="420"/>
        <v/>
      </c>
      <c r="DS380" s="112"/>
      <c r="DT380" s="112"/>
      <c r="DU380" s="111"/>
      <c r="DV380" s="111"/>
      <c r="DW380" s="145"/>
      <c r="DX380" s="111"/>
      <c r="DY380" s="111"/>
      <c r="DZ380" s="111"/>
      <c r="EA380" s="111"/>
      <c r="EB380" s="111"/>
    </row>
    <row r="381" spans="2:132" x14ac:dyDescent="0.25">
      <c r="B381" s="117" t="str">
        <f>IF(P381&lt;&gt;"",MAX(B$3:$B380)+1,"")</f>
        <v/>
      </c>
      <c r="C381" s="141" t="str">
        <f>IF(D381&lt;&gt;"",MAX(C$3:$C380)+1,"")</f>
        <v/>
      </c>
      <c r="D381" s="115" t="str">
        <f>IF(LEN(Q381)&gt;1,IF(ISNUMBER(MATCH(Q381&amp;" ─ "&amp;P381, $D$2:D380,0)),"",P381&amp;" ─ "&amp;Q381),"")</f>
        <v/>
      </c>
      <c r="E381" s="117" t="str">
        <f>IF(F381&lt;&gt;"",MAX($E$3:E380)+1,"")</f>
        <v/>
      </c>
      <c r="F381" s="116" t="str">
        <f>IF(LEN(T381)&gt;1,IF(ISNUMBER(MATCH(T381&amp;" ─ "&amp;P381, $F$2:F380,0)),"",P381&amp;" ─ "&amp;T381),"")</f>
        <v/>
      </c>
      <c r="G381" s="93">
        <v>378</v>
      </c>
      <c r="H381" s="118" t="str">
        <f t="shared" si="479"/>
        <v/>
      </c>
      <c r="I381" s="119" t="str">
        <f>IF(ISNUMBER(SEARCH("─",H381,1)),MAX($I$3:I380)+1,"")</f>
        <v/>
      </c>
      <c r="M381" s="192" t="str">
        <f t="shared" si="423"/>
        <v/>
      </c>
      <c r="N381" s="142" t="str">
        <f t="shared" si="424"/>
        <v/>
      </c>
      <c r="O381" s="102" t="str">
        <f>IF(P381="","",MAX($O$3:O380)+1)</f>
        <v/>
      </c>
      <c r="P381" s="103" t="str">
        <f>IF(LEN(INDEX(Dashboard!B$6:B$505,ROW(P381)-ROW(P$3),1))&lt;=1,"",TRIM(INDEX(Dashboard!B$6:B$505,ROW(P381)-ROW(P$3),1)))</f>
        <v/>
      </c>
      <c r="Q381" s="104" t="str">
        <f t="shared" si="425"/>
        <v/>
      </c>
      <c r="R381" s="104" t="str">
        <f>IF(LEN(INDEX(Dashboard!D$6:D$505,ROW(R381)-ROW(R$3),1))&lt;=1,"",INDEX(Dashboard!D$6:D$505,ROW(R381)-ROW(R$3),1))</f>
        <v/>
      </c>
      <c r="S381" s="104" t="str">
        <f>IF(LEN(INDEX(Dashboard!E$6:E$505,ROW(S381)-ROW(S$3),1))&lt;=1,"",INDEX(Dashboard!E$6:E$505,ROW(S381)-ROW(S$3),1))</f>
        <v/>
      </c>
      <c r="T381" s="104" t="str">
        <f t="shared" si="426"/>
        <v/>
      </c>
      <c r="U381" s="104" t="str">
        <f t="shared" si="427"/>
        <v/>
      </c>
      <c r="V381" s="104" t="str">
        <f t="shared" si="428"/>
        <v/>
      </c>
      <c r="W381" s="106" t="str">
        <f t="shared" si="421"/>
        <v/>
      </c>
      <c r="X381" s="106" t="str">
        <f t="shared" si="429"/>
        <v/>
      </c>
      <c r="Y381" s="106" t="str">
        <f t="shared" si="430"/>
        <v/>
      </c>
      <c r="Z381" s="106" t="str">
        <f t="shared" si="431"/>
        <v/>
      </c>
      <c r="AA381" s="106" t="str">
        <f t="shared" si="432"/>
        <v/>
      </c>
      <c r="AB381" s="106" t="str">
        <f t="shared" si="433"/>
        <v/>
      </c>
      <c r="AC381" s="106" t="str">
        <f t="shared" si="434"/>
        <v/>
      </c>
      <c r="AD381" s="106" t="str">
        <f t="shared" si="435"/>
        <v/>
      </c>
      <c r="AE381" s="106" t="str">
        <f t="shared" si="436"/>
        <v/>
      </c>
      <c r="AF381" s="106" t="str">
        <f t="shared" si="437"/>
        <v/>
      </c>
      <c r="AG381" s="106" t="str">
        <f t="shared" si="438"/>
        <v/>
      </c>
      <c r="AH381" s="106" t="str">
        <f t="shared" si="439"/>
        <v/>
      </c>
      <c r="AI381" s="106" t="str">
        <f t="shared" si="440"/>
        <v/>
      </c>
      <c r="AJ381" s="106" t="str">
        <f t="shared" si="441"/>
        <v/>
      </c>
      <c r="AK381" s="106" t="str">
        <f t="shared" si="442"/>
        <v/>
      </c>
      <c r="AL381" s="106" t="str">
        <f t="shared" si="443"/>
        <v/>
      </c>
      <c r="AM381" s="106" t="str">
        <f t="shared" si="444"/>
        <v/>
      </c>
      <c r="AN381" s="106" t="str">
        <f t="shared" si="445"/>
        <v/>
      </c>
      <c r="AO381" s="106" t="str">
        <f t="shared" si="446"/>
        <v/>
      </c>
      <c r="AP381" s="106" t="str">
        <f t="shared" si="447"/>
        <v/>
      </c>
      <c r="AQ381" s="106" t="str">
        <f t="shared" si="448"/>
        <v/>
      </c>
      <c r="AR381" s="106" t="str">
        <f t="shared" si="449"/>
        <v/>
      </c>
      <c r="AS381" s="106" t="str">
        <f t="shared" si="450"/>
        <v/>
      </c>
      <c r="AT381" s="106" t="str">
        <f t="shared" si="451"/>
        <v/>
      </c>
      <c r="AU381" s="106" t="str">
        <f t="shared" si="452"/>
        <v/>
      </c>
      <c r="AV381" s="106" t="str">
        <f t="shared" si="453"/>
        <v/>
      </c>
      <c r="AW381" s="106" t="str">
        <f t="shared" si="454"/>
        <v/>
      </c>
      <c r="AX381" s="106" t="str">
        <f t="shared" si="455"/>
        <v/>
      </c>
      <c r="AY381" s="106" t="str">
        <f t="shared" si="456"/>
        <v/>
      </c>
      <c r="AZ381" s="106" t="str">
        <f t="shared" si="457"/>
        <v/>
      </c>
      <c r="BA381" s="106" t="str">
        <f t="shared" si="458"/>
        <v/>
      </c>
      <c r="BB381" s="106" t="str">
        <f t="shared" si="459"/>
        <v/>
      </c>
      <c r="BC381" s="106" t="str">
        <f t="shared" si="460"/>
        <v/>
      </c>
      <c r="BD381" s="180" t="str">
        <f>IF(OR(P381="",BA381=""),"",IF(BB381="",MAX($BA$4:$BA$503)-BA381+1-COUNTIF($BA$4:BA381,BA381)/1000,INDEX($BD$4:$BD$503,BC381,1)-COUNTIF($BA$4:BA381,BA381)/1000000))</f>
        <v/>
      </c>
      <c r="BE381" s="181" t="str">
        <f t="shared" si="461"/>
        <v/>
      </c>
      <c r="BF381" s="181" t="str">
        <f>IFERROR(IF(BB381="",BD381-BE381*100,INDEX($BF$4:$BF$503,BC381,1)-COUNTIF($BA$4:BA381,BA381)/1000000),"")</f>
        <v/>
      </c>
      <c r="BG381" s="179" t="str">
        <f t="shared" si="462"/>
        <v/>
      </c>
      <c r="BI381" s="120" t="str">
        <f t="shared" si="468"/>
        <v/>
      </c>
      <c r="BJ381" s="121" t="str">
        <f t="shared" si="469"/>
        <v/>
      </c>
      <c r="BK381" s="122" t="str">
        <f t="shared" si="470"/>
        <v/>
      </c>
      <c r="BL381" s="122" t="str">
        <f t="shared" si="471"/>
        <v/>
      </c>
      <c r="BM381" s="122" t="str">
        <f t="shared" si="472"/>
        <v/>
      </c>
      <c r="BN381" s="122" t="str">
        <f t="shared" si="473"/>
        <v/>
      </c>
      <c r="BO381" s="122" t="str">
        <f t="shared" si="474"/>
        <v/>
      </c>
      <c r="BP381" s="123" t="str">
        <f t="shared" si="475"/>
        <v/>
      </c>
      <c r="BQ381" s="122" t="str">
        <f t="shared" si="476"/>
        <v/>
      </c>
      <c r="BR381" s="123" t="str">
        <f t="shared" si="477"/>
        <v/>
      </c>
      <c r="BS381" s="123" t="str">
        <f t="shared" si="478"/>
        <v/>
      </c>
      <c r="BU381" s="198" t="str">
        <f t="shared" si="463"/>
        <v>xxx</v>
      </c>
      <c r="BV381" s="193"/>
      <c r="BW381" s="193"/>
      <c r="BX381" s="193"/>
      <c r="BY381" s="193"/>
      <c r="BZ381" s="193"/>
      <c r="CA381" s="193"/>
      <c r="CB381" s="193"/>
      <c r="CC381" s="194"/>
      <c r="CD381" s="194"/>
      <c r="CE381" s="193"/>
      <c r="CF381" s="201">
        <f>IFERROR(IF(ISNUMBER(BV381), IF(ISNUMBER(MATCH(BV381,$BV$4:BV380,0)),INDEX($CF$4:CF380, MATCH(BV381,$BV$4:BV380,0),1),IF(AND(BR381="",INDEX($BR$4:$BR$503,BV381,1)=""),
IF(INDEX($BL$4:$BL$503,BV381,1)="",0,IFERROR(IF(INDEX($BR$4:$BR$503,BW381,1)="es",COUNTIF($BV$4:$BV$503,BW381),0),0)+IF(ISNUMBER(BV381),SUMIFS($CH$4:$CH$503,$BV$4:$BV$503,"&lt;&gt;"&amp;BV381,$BW$4:$BW$503,BV381),0)),0)),0),0)</f>
        <v>0</v>
      </c>
      <c r="CG381" s="193"/>
      <c r="CH381" s="193"/>
      <c r="CI381" s="193"/>
      <c r="CJ381" s="193"/>
      <c r="CK381" s="201">
        <f t="shared" si="422"/>
        <v>1</v>
      </c>
      <c r="CL381" s="193"/>
      <c r="CM381" s="193"/>
      <c r="CN381" s="193"/>
      <c r="CO381" s="193"/>
      <c r="CP381" s="193"/>
      <c r="CQ381" s="193"/>
      <c r="CR381" s="193"/>
      <c r="CT381" s="193"/>
      <c r="CU381" s="193"/>
      <c r="CV381" s="193"/>
      <c r="CW381" s="208"/>
      <c r="CX381" s="208"/>
      <c r="CY381" s="208"/>
      <c r="CZ381" s="208"/>
      <c r="DA381" s="193"/>
      <c r="DC381" s="133" t="str">
        <f>IF(MAX($DC$3:DC380)&lt;$I$2,MAX($DC$3:DC380)+1,"")</f>
        <v/>
      </c>
      <c r="DD381" s="131" t="str">
        <f t="shared" si="464"/>
        <v/>
      </c>
      <c r="DE381" s="131" t="str">
        <f t="shared" si="465"/>
        <v/>
      </c>
      <c r="DF381" s="134" t="str">
        <f t="shared" si="466"/>
        <v/>
      </c>
      <c r="DG381" s="132" t="str">
        <f t="shared" si="467"/>
        <v/>
      </c>
      <c r="DL381" s="107" t="str">
        <f>IF(DM381&lt;&gt;"",MAX($DL$3:DL380)+1,"")</f>
        <v/>
      </c>
      <c r="DM381" s="107" t="str">
        <f>IF(OR(INDEX(Photos!$B$3:$B$502,ROW(DM381)-ROW($DM$3),1)="", ISNUMBER(MATCH(INDEX(Photos!$B$3:$B$502,ROW(DM381)-ROW($DM$3),1),$BJ$4:$BJ$503,0))),"",INDEX(Photos!$B$3:$B$502,ROW(DM381)-ROW($DM$3),1) )</f>
        <v/>
      </c>
      <c r="DN381" s="107" t="str">
        <f t="shared" si="420"/>
        <v/>
      </c>
      <c r="DS381" s="112"/>
      <c r="DT381" s="112"/>
      <c r="DU381" s="111"/>
      <c r="DV381" s="111"/>
      <c r="DW381" s="145"/>
      <c r="DX381" s="111"/>
      <c r="DY381" s="111"/>
      <c r="DZ381" s="111"/>
      <c r="EA381" s="111"/>
      <c r="EB381" s="111"/>
    </row>
    <row r="382" spans="2:132" x14ac:dyDescent="0.25">
      <c r="B382" s="117" t="str">
        <f>IF(P382&lt;&gt;"",MAX(B$3:$B381)+1,"")</f>
        <v/>
      </c>
      <c r="C382" s="141" t="str">
        <f>IF(D382&lt;&gt;"",MAX(C$3:$C381)+1,"")</f>
        <v/>
      </c>
      <c r="D382" s="115" t="str">
        <f>IF(LEN(Q382)&gt;1,IF(ISNUMBER(MATCH(Q382&amp;" ─ "&amp;P382, $D$2:D381,0)),"",P382&amp;" ─ "&amp;Q382),"")</f>
        <v/>
      </c>
      <c r="E382" s="117" t="str">
        <f>IF(F382&lt;&gt;"",MAX($E$3:E381)+1,"")</f>
        <v/>
      </c>
      <c r="F382" s="116" t="str">
        <f>IF(LEN(T382)&gt;1,IF(ISNUMBER(MATCH(T382&amp;" ─ "&amp;P382, $F$2:F381,0)),"",P382&amp;" ─ "&amp;T382),"")</f>
        <v/>
      </c>
      <c r="G382" s="93">
        <v>379</v>
      </c>
      <c r="H382" s="118" t="str">
        <f t="shared" si="479"/>
        <v/>
      </c>
      <c r="I382" s="119" t="str">
        <f>IF(ISNUMBER(SEARCH("─",H382,1)),MAX($I$3:I381)+1,"")</f>
        <v/>
      </c>
      <c r="M382" s="192" t="str">
        <f t="shared" si="423"/>
        <v/>
      </c>
      <c r="N382" s="142" t="str">
        <f t="shared" si="424"/>
        <v/>
      </c>
      <c r="O382" s="102" t="str">
        <f>IF(P382="","",MAX($O$3:O381)+1)</f>
        <v/>
      </c>
      <c r="P382" s="103" t="str">
        <f>IF(LEN(INDEX(Dashboard!B$6:B$505,ROW(P382)-ROW(P$3),1))&lt;=1,"",TRIM(INDEX(Dashboard!B$6:B$505,ROW(P382)-ROW(P$3),1)))</f>
        <v/>
      </c>
      <c r="Q382" s="104" t="str">
        <f t="shared" si="425"/>
        <v/>
      </c>
      <c r="R382" s="104" t="str">
        <f>IF(LEN(INDEX(Dashboard!D$6:D$505,ROW(R382)-ROW(R$3),1))&lt;=1,"",INDEX(Dashboard!D$6:D$505,ROW(R382)-ROW(R$3),1))</f>
        <v/>
      </c>
      <c r="S382" s="104" t="str">
        <f>IF(LEN(INDEX(Dashboard!E$6:E$505,ROW(S382)-ROW(S$3),1))&lt;=1,"",INDEX(Dashboard!E$6:E$505,ROW(S382)-ROW(S$3),1))</f>
        <v/>
      </c>
      <c r="T382" s="104" t="str">
        <f t="shared" si="426"/>
        <v/>
      </c>
      <c r="U382" s="104" t="str">
        <f t="shared" si="427"/>
        <v/>
      </c>
      <c r="V382" s="104" t="str">
        <f t="shared" si="428"/>
        <v/>
      </c>
      <c r="W382" s="106" t="str">
        <f t="shared" si="421"/>
        <v/>
      </c>
      <c r="X382" s="106" t="str">
        <f t="shared" si="429"/>
        <v/>
      </c>
      <c r="Y382" s="106" t="str">
        <f t="shared" si="430"/>
        <v/>
      </c>
      <c r="Z382" s="106" t="str">
        <f t="shared" si="431"/>
        <v/>
      </c>
      <c r="AA382" s="106" t="str">
        <f t="shared" si="432"/>
        <v/>
      </c>
      <c r="AB382" s="106" t="str">
        <f t="shared" si="433"/>
        <v/>
      </c>
      <c r="AC382" s="106" t="str">
        <f t="shared" si="434"/>
        <v/>
      </c>
      <c r="AD382" s="106" t="str">
        <f t="shared" si="435"/>
        <v/>
      </c>
      <c r="AE382" s="106" t="str">
        <f t="shared" si="436"/>
        <v/>
      </c>
      <c r="AF382" s="106" t="str">
        <f t="shared" si="437"/>
        <v/>
      </c>
      <c r="AG382" s="106" t="str">
        <f t="shared" si="438"/>
        <v/>
      </c>
      <c r="AH382" s="106" t="str">
        <f t="shared" si="439"/>
        <v/>
      </c>
      <c r="AI382" s="106" t="str">
        <f t="shared" si="440"/>
        <v/>
      </c>
      <c r="AJ382" s="106" t="str">
        <f t="shared" si="441"/>
        <v/>
      </c>
      <c r="AK382" s="106" t="str">
        <f t="shared" si="442"/>
        <v/>
      </c>
      <c r="AL382" s="106" t="str">
        <f t="shared" si="443"/>
        <v/>
      </c>
      <c r="AM382" s="106" t="str">
        <f t="shared" si="444"/>
        <v/>
      </c>
      <c r="AN382" s="106" t="str">
        <f t="shared" si="445"/>
        <v/>
      </c>
      <c r="AO382" s="106" t="str">
        <f t="shared" si="446"/>
        <v/>
      </c>
      <c r="AP382" s="106" t="str">
        <f t="shared" si="447"/>
        <v/>
      </c>
      <c r="AQ382" s="106" t="str">
        <f t="shared" si="448"/>
        <v/>
      </c>
      <c r="AR382" s="106" t="str">
        <f t="shared" si="449"/>
        <v/>
      </c>
      <c r="AS382" s="106" t="str">
        <f t="shared" si="450"/>
        <v/>
      </c>
      <c r="AT382" s="106" t="str">
        <f t="shared" si="451"/>
        <v/>
      </c>
      <c r="AU382" s="106" t="str">
        <f t="shared" si="452"/>
        <v/>
      </c>
      <c r="AV382" s="106" t="str">
        <f t="shared" si="453"/>
        <v/>
      </c>
      <c r="AW382" s="106" t="str">
        <f t="shared" si="454"/>
        <v/>
      </c>
      <c r="AX382" s="106" t="str">
        <f t="shared" si="455"/>
        <v/>
      </c>
      <c r="AY382" s="106" t="str">
        <f t="shared" si="456"/>
        <v/>
      </c>
      <c r="AZ382" s="106" t="str">
        <f t="shared" si="457"/>
        <v/>
      </c>
      <c r="BA382" s="106" t="str">
        <f t="shared" si="458"/>
        <v/>
      </c>
      <c r="BB382" s="106" t="str">
        <f t="shared" si="459"/>
        <v/>
      </c>
      <c r="BC382" s="106" t="str">
        <f t="shared" si="460"/>
        <v/>
      </c>
      <c r="BD382" s="180" t="str">
        <f>IF(OR(P382="",BA382=""),"",IF(BB382="",MAX($BA$4:$BA$503)-BA382+1-COUNTIF($BA$4:BA382,BA382)/1000,INDEX($BD$4:$BD$503,BC382,1)-COUNTIF($BA$4:BA382,BA382)/1000000))</f>
        <v/>
      </c>
      <c r="BE382" s="181" t="str">
        <f t="shared" si="461"/>
        <v/>
      </c>
      <c r="BF382" s="181" t="str">
        <f>IFERROR(IF(BB382="",BD382-BE382*100,INDEX($BF$4:$BF$503,BC382,1)-COUNTIF($BA$4:BA382,BA382)/1000000),"")</f>
        <v/>
      </c>
      <c r="BG382" s="179" t="str">
        <f t="shared" si="462"/>
        <v/>
      </c>
      <c r="BI382" s="120" t="str">
        <f t="shared" si="468"/>
        <v/>
      </c>
      <c r="BJ382" s="121" t="str">
        <f t="shared" si="469"/>
        <v/>
      </c>
      <c r="BK382" s="122" t="str">
        <f t="shared" si="470"/>
        <v/>
      </c>
      <c r="BL382" s="122" t="str">
        <f t="shared" si="471"/>
        <v/>
      </c>
      <c r="BM382" s="122" t="str">
        <f t="shared" si="472"/>
        <v/>
      </c>
      <c r="BN382" s="122" t="str">
        <f t="shared" si="473"/>
        <v/>
      </c>
      <c r="BO382" s="122" t="str">
        <f t="shared" si="474"/>
        <v/>
      </c>
      <c r="BP382" s="123" t="str">
        <f t="shared" si="475"/>
        <v/>
      </c>
      <c r="BQ382" s="122" t="str">
        <f t="shared" si="476"/>
        <v/>
      </c>
      <c r="BR382" s="123" t="str">
        <f t="shared" si="477"/>
        <v/>
      </c>
      <c r="BS382" s="123" t="str">
        <f t="shared" si="478"/>
        <v/>
      </c>
      <c r="BU382" s="198" t="str">
        <f t="shared" si="463"/>
        <v>xxx</v>
      </c>
      <c r="BV382" s="193"/>
      <c r="BW382" s="193"/>
      <c r="BX382" s="193"/>
      <c r="BY382" s="193"/>
      <c r="BZ382" s="193"/>
      <c r="CA382" s="193"/>
      <c r="CB382" s="193"/>
      <c r="CC382" s="194"/>
      <c r="CD382" s="194"/>
      <c r="CE382" s="193"/>
      <c r="CF382" s="201">
        <f>IFERROR(IF(ISNUMBER(BV382), IF(ISNUMBER(MATCH(BV382,$BV$4:BV381,0)),INDEX($CF$4:CF381, MATCH(BV382,$BV$4:BV381,0),1),IF(AND(BR382="",INDEX($BR$4:$BR$503,BV382,1)=""),
IF(INDEX($BL$4:$BL$503,BV382,1)="",0,IFERROR(IF(INDEX($BR$4:$BR$503,BW382,1)="es",COUNTIF($BV$4:$BV$503,BW382),0),0)+IF(ISNUMBER(BV382),SUMIFS($CH$4:$CH$503,$BV$4:$BV$503,"&lt;&gt;"&amp;BV382,$BW$4:$BW$503,BV382),0)),0)),0),0)</f>
        <v>0</v>
      </c>
      <c r="CG382" s="193"/>
      <c r="CH382" s="193"/>
      <c r="CI382" s="193"/>
      <c r="CJ382" s="193"/>
      <c r="CK382" s="201">
        <f t="shared" si="422"/>
        <v>1</v>
      </c>
      <c r="CL382" s="193"/>
      <c r="CM382" s="193"/>
      <c r="CN382" s="193"/>
      <c r="CO382" s="193"/>
      <c r="CP382" s="193"/>
      <c r="CQ382" s="193"/>
      <c r="CR382" s="193"/>
      <c r="CT382" s="193"/>
      <c r="CU382" s="193"/>
      <c r="CV382" s="193"/>
      <c r="CW382" s="208"/>
      <c r="CX382" s="208"/>
      <c r="CY382" s="208"/>
      <c r="CZ382" s="208"/>
      <c r="DA382" s="193"/>
      <c r="DC382" s="133" t="str">
        <f>IF(MAX($DC$3:DC381)&lt;$I$2,MAX($DC$3:DC381)+1,"")</f>
        <v/>
      </c>
      <c r="DD382" s="131" t="str">
        <f t="shared" si="464"/>
        <v/>
      </c>
      <c r="DE382" s="131" t="str">
        <f t="shared" si="465"/>
        <v/>
      </c>
      <c r="DF382" s="134" t="str">
        <f t="shared" si="466"/>
        <v/>
      </c>
      <c r="DG382" s="132" t="str">
        <f t="shared" si="467"/>
        <v/>
      </c>
      <c r="DL382" s="107" t="str">
        <f>IF(DM382&lt;&gt;"",MAX($DL$3:DL381)+1,"")</f>
        <v/>
      </c>
      <c r="DM382" s="107" t="str">
        <f>IF(OR(INDEX(Photos!$B$3:$B$502,ROW(DM382)-ROW($DM$3),1)="", ISNUMBER(MATCH(INDEX(Photos!$B$3:$B$502,ROW(DM382)-ROW($DM$3),1),$BJ$4:$BJ$503,0))),"",INDEX(Photos!$B$3:$B$502,ROW(DM382)-ROW($DM$3),1) )</f>
        <v/>
      </c>
      <c r="DN382" s="107" t="str">
        <f t="shared" si="420"/>
        <v/>
      </c>
      <c r="DS382" s="112"/>
      <c r="DT382" s="112"/>
      <c r="DU382" s="111"/>
      <c r="DV382" s="111"/>
      <c r="DW382" s="145"/>
      <c r="DX382" s="111"/>
      <c r="DY382" s="111"/>
      <c r="DZ382" s="111"/>
      <c r="EA382" s="111"/>
      <c r="EB382" s="111"/>
    </row>
    <row r="383" spans="2:132" x14ac:dyDescent="0.25">
      <c r="B383" s="117" t="str">
        <f>IF(P383&lt;&gt;"",MAX(B$3:$B382)+1,"")</f>
        <v/>
      </c>
      <c r="C383" s="141" t="str">
        <f>IF(D383&lt;&gt;"",MAX(C$3:$C382)+1,"")</f>
        <v/>
      </c>
      <c r="D383" s="115" t="str">
        <f>IF(LEN(Q383)&gt;1,IF(ISNUMBER(MATCH(Q383&amp;" ─ "&amp;P383, $D$2:D382,0)),"",P383&amp;" ─ "&amp;Q383),"")</f>
        <v/>
      </c>
      <c r="E383" s="117" t="str">
        <f>IF(F383&lt;&gt;"",MAX($E$3:E382)+1,"")</f>
        <v/>
      </c>
      <c r="F383" s="116" t="str">
        <f>IF(LEN(T383)&gt;1,IF(ISNUMBER(MATCH(T383&amp;" ─ "&amp;P383, $F$2:F382,0)),"",P383&amp;" ─ "&amp;T383),"")</f>
        <v/>
      </c>
      <c r="G383" s="93">
        <v>380</v>
      </c>
      <c r="H383" s="118" t="str">
        <f t="shared" si="479"/>
        <v/>
      </c>
      <c r="I383" s="119" t="str">
        <f>IF(ISNUMBER(SEARCH("─",H383,1)),MAX($I$3:I382)+1,"")</f>
        <v/>
      </c>
      <c r="M383" s="192" t="str">
        <f t="shared" si="423"/>
        <v/>
      </c>
      <c r="N383" s="142" t="str">
        <f t="shared" si="424"/>
        <v/>
      </c>
      <c r="O383" s="102" t="str">
        <f>IF(P383="","",MAX($O$3:O382)+1)</f>
        <v/>
      </c>
      <c r="P383" s="103" t="str">
        <f>IF(LEN(INDEX(Dashboard!B$6:B$505,ROW(P383)-ROW(P$3),1))&lt;=1,"",TRIM(INDEX(Dashboard!B$6:B$505,ROW(P383)-ROW(P$3),1)))</f>
        <v/>
      </c>
      <c r="Q383" s="104" t="str">
        <f t="shared" si="425"/>
        <v/>
      </c>
      <c r="R383" s="104" t="str">
        <f>IF(LEN(INDEX(Dashboard!D$6:D$505,ROW(R383)-ROW(R$3),1))&lt;=1,"",INDEX(Dashboard!D$6:D$505,ROW(R383)-ROW(R$3),1))</f>
        <v/>
      </c>
      <c r="S383" s="104" t="str">
        <f>IF(LEN(INDEX(Dashboard!E$6:E$505,ROW(S383)-ROW(S$3),1))&lt;=1,"",INDEX(Dashboard!E$6:E$505,ROW(S383)-ROW(S$3),1))</f>
        <v/>
      </c>
      <c r="T383" s="104" t="str">
        <f t="shared" si="426"/>
        <v/>
      </c>
      <c r="U383" s="104" t="str">
        <f t="shared" si="427"/>
        <v/>
      </c>
      <c r="V383" s="104" t="str">
        <f t="shared" si="428"/>
        <v/>
      </c>
      <c r="W383" s="106" t="str">
        <f t="shared" si="421"/>
        <v/>
      </c>
      <c r="X383" s="106" t="str">
        <f t="shared" si="429"/>
        <v/>
      </c>
      <c r="Y383" s="106" t="str">
        <f t="shared" si="430"/>
        <v/>
      </c>
      <c r="Z383" s="106" t="str">
        <f t="shared" si="431"/>
        <v/>
      </c>
      <c r="AA383" s="106" t="str">
        <f t="shared" si="432"/>
        <v/>
      </c>
      <c r="AB383" s="106" t="str">
        <f t="shared" si="433"/>
        <v/>
      </c>
      <c r="AC383" s="106" t="str">
        <f t="shared" si="434"/>
        <v/>
      </c>
      <c r="AD383" s="106" t="str">
        <f t="shared" si="435"/>
        <v/>
      </c>
      <c r="AE383" s="106" t="str">
        <f t="shared" si="436"/>
        <v/>
      </c>
      <c r="AF383" s="106" t="str">
        <f t="shared" si="437"/>
        <v/>
      </c>
      <c r="AG383" s="106" t="str">
        <f t="shared" si="438"/>
        <v/>
      </c>
      <c r="AH383" s="106" t="str">
        <f t="shared" si="439"/>
        <v/>
      </c>
      <c r="AI383" s="106" t="str">
        <f t="shared" si="440"/>
        <v/>
      </c>
      <c r="AJ383" s="106" t="str">
        <f t="shared" si="441"/>
        <v/>
      </c>
      <c r="AK383" s="106" t="str">
        <f t="shared" si="442"/>
        <v/>
      </c>
      <c r="AL383" s="106" t="str">
        <f t="shared" si="443"/>
        <v/>
      </c>
      <c r="AM383" s="106" t="str">
        <f t="shared" si="444"/>
        <v/>
      </c>
      <c r="AN383" s="106" t="str">
        <f t="shared" si="445"/>
        <v/>
      </c>
      <c r="AO383" s="106" t="str">
        <f t="shared" si="446"/>
        <v/>
      </c>
      <c r="AP383" s="106" t="str">
        <f t="shared" si="447"/>
        <v/>
      </c>
      <c r="AQ383" s="106" t="str">
        <f t="shared" si="448"/>
        <v/>
      </c>
      <c r="AR383" s="106" t="str">
        <f t="shared" si="449"/>
        <v/>
      </c>
      <c r="AS383" s="106" t="str">
        <f t="shared" si="450"/>
        <v/>
      </c>
      <c r="AT383" s="106" t="str">
        <f t="shared" si="451"/>
        <v/>
      </c>
      <c r="AU383" s="106" t="str">
        <f t="shared" si="452"/>
        <v/>
      </c>
      <c r="AV383" s="106" t="str">
        <f t="shared" si="453"/>
        <v/>
      </c>
      <c r="AW383" s="106" t="str">
        <f t="shared" si="454"/>
        <v/>
      </c>
      <c r="AX383" s="106" t="str">
        <f t="shared" si="455"/>
        <v/>
      </c>
      <c r="AY383" s="106" t="str">
        <f t="shared" si="456"/>
        <v/>
      </c>
      <c r="AZ383" s="106" t="str">
        <f t="shared" si="457"/>
        <v/>
      </c>
      <c r="BA383" s="106" t="str">
        <f t="shared" si="458"/>
        <v/>
      </c>
      <c r="BB383" s="106" t="str">
        <f t="shared" si="459"/>
        <v/>
      </c>
      <c r="BC383" s="106" t="str">
        <f t="shared" si="460"/>
        <v/>
      </c>
      <c r="BD383" s="180" t="str">
        <f>IF(OR(P383="",BA383=""),"",IF(BB383="",MAX($BA$4:$BA$503)-BA383+1-COUNTIF($BA$4:BA383,BA383)/1000,INDEX($BD$4:$BD$503,BC383,1)-COUNTIF($BA$4:BA383,BA383)/1000000))</f>
        <v/>
      </c>
      <c r="BE383" s="181" t="str">
        <f t="shared" si="461"/>
        <v/>
      </c>
      <c r="BF383" s="181" t="str">
        <f>IFERROR(IF(BB383="",BD383-BE383*100,INDEX($BF$4:$BF$503,BC383,1)-COUNTIF($BA$4:BA383,BA383)/1000000),"")</f>
        <v/>
      </c>
      <c r="BG383" s="179" t="str">
        <f t="shared" si="462"/>
        <v/>
      </c>
      <c r="BI383" s="120" t="str">
        <f t="shared" si="468"/>
        <v/>
      </c>
      <c r="BJ383" s="121" t="str">
        <f t="shared" si="469"/>
        <v/>
      </c>
      <c r="BK383" s="122" t="str">
        <f t="shared" si="470"/>
        <v/>
      </c>
      <c r="BL383" s="122" t="str">
        <f t="shared" si="471"/>
        <v/>
      </c>
      <c r="BM383" s="122" t="str">
        <f t="shared" si="472"/>
        <v/>
      </c>
      <c r="BN383" s="122" t="str">
        <f t="shared" si="473"/>
        <v/>
      </c>
      <c r="BO383" s="122" t="str">
        <f t="shared" si="474"/>
        <v/>
      </c>
      <c r="BP383" s="123" t="str">
        <f t="shared" si="475"/>
        <v/>
      </c>
      <c r="BQ383" s="122" t="str">
        <f t="shared" si="476"/>
        <v/>
      </c>
      <c r="BR383" s="123" t="str">
        <f t="shared" si="477"/>
        <v/>
      </c>
      <c r="BS383" s="123" t="str">
        <f t="shared" si="478"/>
        <v/>
      </c>
      <c r="BU383" s="198" t="str">
        <f t="shared" si="463"/>
        <v>xxx</v>
      </c>
      <c r="BV383" s="193"/>
      <c r="BW383" s="193"/>
      <c r="BX383" s="193"/>
      <c r="BY383" s="193"/>
      <c r="BZ383" s="193"/>
      <c r="CA383" s="193"/>
      <c r="CB383" s="193"/>
      <c r="CC383" s="194"/>
      <c r="CD383" s="194"/>
      <c r="CE383" s="193"/>
      <c r="CF383" s="201">
        <f>IFERROR(IF(ISNUMBER(BV383), IF(ISNUMBER(MATCH(BV383,$BV$4:BV382,0)),INDEX($CF$4:CF382, MATCH(BV383,$BV$4:BV382,0),1),IF(AND(BR383="",INDEX($BR$4:$BR$503,BV383,1)=""),
IF(INDEX($BL$4:$BL$503,BV383,1)="",0,IFERROR(IF(INDEX($BR$4:$BR$503,BW383,1)="es",COUNTIF($BV$4:$BV$503,BW383),0),0)+IF(ISNUMBER(BV383),SUMIFS($CH$4:$CH$503,$BV$4:$BV$503,"&lt;&gt;"&amp;BV383,$BW$4:$BW$503,BV383),0)),0)),0),0)</f>
        <v>0</v>
      </c>
      <c r="CG383" s="193"/>
      <c r="CH383" s="193"/>
      <c r="CI383" s="193"/>
      <c r="CJ383" s="193"/>
      <c r="CK383" s="201">
        <f t="shared" si="422"/>
        <v>1</v>
      </c>
      <c r="CL383" s="193"/>
      <c r="CM383" s="193"/>
      <c r="CN383" s="193"/>
      <c r="CO383" s="193"/>
      <c r="CP383" s="193"/>
      <c r="CQ383" s="193"/>
      <c r="CR383" s="193"/>
      <c r="CT383" s="193"/>
      <c r="CU383" s="193"/>
      <c r="CV383" s="193"/>
      <c r="CW383" s="208"/>
      <c r="CX383" s="208"/>
      <c r="CY383" s="208"/>
      <c r="CZ383" s="208"/>
      <c r="DA383" s="193"/>
      <c r="DC383" s="133" t="str">
        <f>IF(MAX($DC$3:DC382)&lt;$I$2,MAX($DC$3:DC382)+1,"")</f>
        <v/>
      </c>
      <c r="DD383" s="131" t="str">
        <f t="shared" si="464"/>
        <v/>
      </c>
      <c r="DE383" s="131" t="str">
        <f t="shared" si="465"/>
        <v/>
      </c>
      <c r="DF383" s="134" t="str">
        <f t="shared" si="466"/>
        <v/>
      </c>
      <c r="DG383" s="132" t="str">
        <f t="shared" si="467"/>
        <v/>
      </c>
      <c r="DL383" s="107" t="str">
        <f>IF(DM383&lt;&gt;"",MAX($DL$3:DL382)+1,"")</f>
        <v/>
      </c>
      <c r="DM383" s="107" t="str">
        <f>IF(OR(INDEX(Photos!$B$3:$B$502,ROW(DM383)-ROW($DM$3),1)="", ISNUMBER(MATCH(INDEX(Photos!$B$3:$B$502,ROW(DM383)-ROW($DM$3),1),$BJ$4:$BJ$503,0))),"",INDEX(Photos!$B$3:$B$502,ROW(DM383)-ROW($DM$3),1) )</f>
        <v/>
      </c>
      <c r="DN383" s="107" t="str">
        <f t="shared" si="420"/>
        <v/>
      </c>
      <c r="DS383" s="112"/>
      <c r="DT383" s="112"/>
      <c r="DU383" s="111"/>
      <c r="DV383" s="111"/>
      <c r="DW383" s="145"/>
      <c r="DX383" s="111"/>
      <c r="DY383" s="111"/>
      <c r="DZ383" s="111"/>
      <c r="EA383" s="111"/>
      <c r="EB383" s="111"/>
    </row>
    <row r="384" spans="2:132" x14ac:dyDescent="0.25">
      <c r="B384" s="117" t="str">
        <f>IF(P384&lt;&gt;"",MAX(B$3:$B383)+1,"")</f>
        <v/>
      </c>
      <c r="C384" s="141" t="str">
        <f>IF(D384&lt;&gt;"",MAX(C$3:$C383)+1,"")</f>
        <v/>
      </c>
      <c r="D384" s="115" t="str">
        <f>IF(LEN(Q384)&gt;1,IF(ISNUMBER(MATCH(Q384&amp;" ─ "&amp;P384, $D$2:D383,0)),"",P384&amp;" ─ "&amp;Q384),"")</f>
        <v/>
      </c>
      <c r="E384" s="117" t="str">
        <f>IF(F384&lt;&gt;"",MAX($E$3:E383)+1,"")</f>
        <v/>
      </c>
      <c r="F384" s="116" t="str">
        <f>IF(LEN(T384)&gt;1,IF(ISNUMBER(MATCH(T384&amp;" ─ "&amp;P384, $F$2:F383,0)),"",P384&amp;" ─ "&amp;T384),"")</f>
        <v/>
      </c>
      <c r="G384" s="93">
        <v>381</v>
      </c>
      <c r="H384" s="118" t="str">
        <f t="shared" si="479"/>
        <v/>
      </c>
      <c r="I384" s="119" t="str">
        <f>IF(ISNUMBER(SEARCH("─",H384,1)),MAX($I$3:I383)+1,"")</f>
        <v/>
      </c>
      <c r="M384" s="192" t="str">
        <f t="shared" si="423"/>
        <v/>
      </c>
      <c r="N384" s="142" t="str">
        <f t="shared" si="424"/>
        <v/>
      </c>
      <c r="O384" s="102" t="str">
        <f>IF(P384="","",MAX($O$3:O383)+1)</f>
        <v/>
      </c>
      <c r="P384" s="103" t="str">
        <f>IF(LEN(INDEX(Dashboard!B$6:B$505,ROW(P384)-ROW(P$3),1))&lt;=1,"",TRIM(INDEX(Dashboard!B$6:B$505,ROW(P384)-ROW(P$3),1)))</f>
        <v/>
      </c>
      <c r="Q384" s="104" t="str">
        <f t="shared" si="425"/>
        <v/>
      </c>
      <c r="R384" s="104" t="str">
        <f>IF(LEN(INDEX(Dashboard!D$6:D$505,ROW(R384)-ROW(R$3),1))&lt;=1,"",INDEX(Dashboard!D$6:D$505,ROW(R384)-ROW(R$3),1))</f>
        <v/>
      </c>
      <c r="S384" s="104" t="str">
        <f>IF(LEN(INDEX(Dashboard!E$6:E$505,ROW(S384)-ROW(S$3),1))&lt;=1,"",INDEX(Dashboard!E$6:E$505,ROW(S384)-ROW(S$3),1))</f>
        <v/>
      </c>
      <c r="T384" s="104" t="str">
        <f t="shared" si="426"/>
        <v/>
      </c>
      <c r="U384" s="104" t="str">
        <f t="shared" si="427"/>
        <v/>
      </c>
      <c r="V384" s="104" t="str">
        <f t="shared" si="428"/>
        <v/>
      </c>
      <c r="W384" s="106" t="str">
        <f t="shared" si="421"/>
        <v/>
      </c>
      <c r="X384" s="106" t="str">
        <f t="shared" si="429"/>
        <v/>
      </c>
      <c r="Y384" s="106" t="str">
        <f t="shared" si="430"/>
        <v/>
      </c>
      <c r="Z384" s="106" t="str">
        <f t="shared" si="431"/>
        <v/>
      </c>
      <c r="AA384" s="106" t="str">
        <f t="shared" si="432"/>
        <v/>
      </c>
      <c r="AB384" s="106" t="str">
        <f t="shared" si="433"/>
        <v/>
      </c>
      <c r="AC384" s="106" t="str">
        <f t="shared" si="434"/>
        <v/>
      </c>
      <c r="AD384" s="106" t="str">
        <f t="shared" si="435"/>
        <v/>
      </c>
      <c r="AE384" s="106" t="str">
        <f t="shared" si="436"/>
        <v/>
      </c>
      <c r="AF384" s="106" t="str">
        <f t="shared" si="437"/>
        <v/>
      </c>
      <c r="AG384" s="106" t="str">
        <f t="shared" si="438"/>
        <v/>
      </c>
      <c r="AH384" s="106" t="str">
        <f t="shared" si="439"/>
        <v/>
      </c>
      <c r="AI384" s="106" t="str">
        <f t="shared" si="440"/>
        <v/>
      </c>
      <c r="AJ384" s="106" t="str">
        <f t="shared" si="441"/>
        <v/>
      </c>
      <c r="AK384" s="106" t="str">
        <f t="shared" si="442"/>
        <v/>
      </c>
      <c r="AL384" s="106" t="str">
        <f t="shared" si="443"/>
        <v/>
      </c>
      <c r="AM384" s="106" t="str">
        <f t="shared" si="444"/>
        <v/>
      </c>
      <c r="AN384" s="106" t="str">
        <f t="shared" si="445"/>
        <v/>
      </c>
      <c r="AO384" s="106" t="str">
        <f t="shared" si="446"/>
        <v/>
      </c>
      <c r="AP384" s="106" t="str">
        <f t="shared" si="447"/>
        <v/>
      </c>
      <c r="AQ384" s="106" t="str">
        <f t="shared" si="448"/>
        <v/>
      </c>
      <c r="AR384" s="106" t="str">
        <f t="shared" si="449"/>
        <v/>
      </c>
      <c r="AS384" s="106" t="str">
        <f t="shared" si="450"/>
        <v/>
      </c>
      <c r="AT384" s="106" t="str">
        <f t="shared" si="451"/>
        <v/>
      </c>
      <c r="AU384" s="106" t="str">
        <f t="shared" si="452"/>
        <v/>
      </c>
      <c r="AV384" s="106" t="str">
        <f t="shared" si="453"/>
        <v/>
      </c>
      <c r="AW384" s="106" t="str">
        <f t="shared" si="454"/>
        <v/>
      </c>
      <c r="AX384" s="106" t="str">
        <f t="shared" si="455"/>
        <v/>
      </c>
      <c r="AY384" s="106" t="str">
        <f t="shared" si="456"/>
        <v/>
      </c>
      <c r="AZ384" s="106" t="str">
        <f t="shared" si="457"/>
        <v/>
      </c>
      <c r="BA384" s="106" t="str">
        <f t="shared" si="458"/>
        <v/>
      </c>
      <c r="BB384" s="106" t="str">
        <f t="shared" si="459"/>
        <v/>
      </c>
      <c r="BC384" s="106" t="str">
        <f t="shared" si="460"/>
        <v/>
      </c>
      <c r="BD384" s="180" t="str">
        <f>IF(OR(P384="",BA384=""),"",IF(BB384="",MAX($BA$4:$BA$503)-BA384+1-COUNTIF($BA$4:BA384,BA384)/1000,INDEX($BD$4:$BD$503,BC384,1)-COUNTIF($BA$4:BA384,BA384)/1000000))</f>
        <v/>
      </c>
      <c r="BE384" s="181" t="str">
        <f t="shared" si="461"/>
        <v/>
      </c>
      <c r="BF384" s="181" t="str">
        <f>IFERROR(IF(BB384="",BD384-BE384*100,INDEX($BF$4:$BF$503,BC384,1)-COUNTIF($BA$4:BA384,BA384)/1000000),"")</f>
        <v/>
      </c>
      <c r="BG384" s="179" t="str">
        <f t="shared" si="462"/>
        <v/>
      </c>
      <c r="BI384" s="120" t="str">
        <f t="shared" si="468"/>
        <v/>
      </c>
      <c r="BJ384" s="121" t="str">
        <f t="shared" si="469"/>
        <v/>
      </c>
      <c r="BK384" s="122" t="str">
        <f t="shared" si="470"/>
        <v/>
      </c>
      <c r="BL384" s="122" t="str">
        <f t="shared" si="471"/>
        <v/>
      </c>
      <c r="BM384" s="122" t="str">
        <f t="shared" si="472"/>
        <v/>
      </c>
      <c r="BN384" s="122" t="str">
        <f t="shared" si="473"/>
        <v/>
      </c>
      <c r="BO384" s="122" t="str">
        <f t="shared" si="474"/>
        <v/>
      </c>
      <c r="BP384" s="123" t="str">
        <f t="shared" si="475"/>
        <v/>
      </c>
      <c r="BQ384" s="122" t="str">
        <f t="shared" si="476"/>
        <v/>
      </c>
      <c r="BR384" s="123" t="str">
        <f t="shared" si="477"/>
        <v/>
      </c>
      <c r="BS384" s="123" t="str">
        <f t="shared" si="478"/>
        <v/>
      </c>
      <c r="BU384" s="198" t="str">
        <f t="shared" si="463"/>
        <v>xxx</v>
      </c>
      <c r="BV384" s="193"/>
      <c r="BW384" s="193"/>
      <c r="BX384" s="193"/>
      <c r="BY384" s="193"/>
      <c r="BZ384" s="193"/>
      <c r="CA384" s="193"/>
      <c r="CB384" s="193"/>
      <c r="CC384" s="194"/>
      <c r="CD384" s="194"/>
      <c r="CE384" s="193"/>
      <c r="CF384" s="201">
        <f>IFERROR(IF(ISNUMBER(BV384), IF(ISNUMBER(MATCH(BV384,$BV$4:BV383,0)),INDEX($CF$4:CF383, MATCH(BV384,$BV$4:BV383,0),1),IF(AND(BR384="",INDEX($BR$4:$BR$503,BV384,1)=""),
IF(INDEX($BL$4:$BL$503,BV384,1)="",0,IFERROR(IF(INDEX($BR$4:$BR$503,BW384,1)="es",COUNTIF($BV$4:$BV$503,BW384),0),0)+IF(ISNUMBER(BV384),SUMIFS($CH$4:$CH$503,$BV$4:$BV$503,"&lt;&gt;"&amp;BV384,$BW$4:$BW$503,BV384),0)),0)),0),0)</f>
        <v>0</v>
      </c>
      <c r="CG384" s="193"/>
      <c r="CH384" s="193"/>
      <c r="CI384" s="193"/>
      <c r="CJ384" s="193"/>
      <c r="CK384" s="201">
        <f t="shared" si="422"/>
        <v>1</v>
      </c>
      <c r="CL384" s="193"/>
      <c r="CM384" s="193"/>
      <c r="CN384" s="193"/>
      <c r="CO384" s="193"/>
      <c r="CP384" s="193"/>
      <c r="CQ384" s="193"/>
      <c r="CR384" s="193"/>
      <c r="CT384" s="193"/>
      <c r="CU384" s="193"/>
      <c r="CV384" s="193"/>
      <c r="CW384" s="208"/>
      <c r="CX384" s="208"/>
      <c r="CY384" s="208"/>
      <c r="CZ384" s="208"/>
      <c r="DA384" s="193"/>
      <c r="DC384" s="133" t="str">
        <f>IF(MAX($DC$3:DC383)&lt;$I$2,MAX($DC$3:DC383)+1,"")</f>
        <v/>
      </c>
      <c r="DD384" s="131" t="str">
        <f t="shared" si="464"/>
        <v/>
      </c>
      <c r="DE384" s="131" t="str">
        <f t="shared" si="465"/>
        <v/>
      </c>
      <c r="DF384" s="134" t="str">
        <f t="shared" si="466"/>
        <v/>
      </c>
      <c r="DG384" s="132" t="str">
        <f t="shared" si="467"/>
        <v/>
      </c>
      <c r="DL384" s="107" t="str">
        <f>IF(DM384&lt;&gt;"",MAX($DL$3:DL383)+1,"")</f>
        <v/>
      </c>
      <c r="DM384" s="107" t="str">
        <f>IF(OR(INDEX(Photos!$B$3:$B$502,ROW(DM384)-ROW($DM$3),1)="", ISNUMBER(MATCH(INDEX(Photos!$B$3:$B$502,ROW(DM384)-ROW($DM$3),1),$BJ$4:$BJ$503,0))),"",INDEX(Photos!$B$3:$B$502,ROW(DM384)-ROW($DM$3),1) )</f>
        <v/>
      </c>
      <c r="DN384" s="107" t="str">
        <f t="shared" si="420"/>
        <v/>
      </c>
      <c r="DS384" s="112"/>
      <c r="DT384" s="112"/>
      <c r="DU384" s="111"/>
      <c r="DV384" s="111"/>
      <c r="DW384" s="145"/>
      <c r="DX384" s="111"/>
      <c r="DY384" s="111"/>
      <c r="DZ384" s="111"/>
      <c r="EA384" s="111"/>
      <c r="EB384" s="111"/>
    </row>
    <row r="385" spans="2:132" x14ac:dyDescent="0.25">
      <c r="B385" s="117" t="str">
        <f>IF(P385&lt;&gt;"",MAX(B$3:$B384)+1,"")</f>
        <v/>
      </c>
      <c r="C385" s="141" t="str">
        <f>IF(D385&lt;&gt;"",MAX(C$3:$C384)+1,"")</f>
        <v/>
      </c>
      <c r="D385" s="115" t="str">
        <f>IF(LEN(Q385)&gt;1,IF(ISNUMBER(MATCH(Q385&amp;" ─ "&amp;P385, $D$2:D384,0)),"",P385&amp;" ─ "&amp;Q385),"")</f>
        <v/>
      </c>
      <c r="E385" s="117" t="str">
        <f>IF(F385&lt;&gt;"",MAX($E$3:E384)+1,"")</f>
        <v/>
      </c>
      <c r="F385" s="116" t="str">
        <f>IF(LEN(T385)&gt;1,IF(ISNUMBER(MATCH(T385&amp;" ─ "&amp;P385, $F$2:F384,0)),"",P385&amp;" ─ "&amp;T385),"")</f>
        <v/>
      </c>
      <c r="G385" s="93">
        <v>382</v>
      </c>
      <c r="H385" s="118" t="str">
        <f t="shared" si="479"/>
        <v/>
      </c>
      <c r="I385" s="119" t="str">
        <f>IF(ISNUMBER(SEARCH("─",H385,1)),MAX($I$3:I384)+1,"")</f>
        <v/>
      </c>
      <c r="M385" s="192" t="str">
        <f t="shared" si="423"/>
        <v/>
      </c>
      <c r="N385" s="142" t="str">
        <f t="shared" si="424"/>
        <v/>
      </c>
      <c r="O385" s="102" t="str">
        <f>IF(P385="","",MAX($O$3:O384)+1)</f>
        <v/>
      </c>
      <c r="P385" s="103" t="str">
        <f>IF(LEN(INDEX(Dashboard!B$6:B$505,ROW(P385)-ROW(P$3),1))&lt;=1,"",TRIM(INDEX(Dashboard!B$6:B$505,ROW(P385)-ROW(P$3),1)))</f>
        <v/>
      </c>
      <c r="Q385" s="104" t="str">
        <f t="shared" si="425"/>
        <v/>
      </c>
      <c r="R385" s="104" t="str">
        <f>IF(LEN(INDEX(Dashboard!D$6:D$505,ROW(R385)-ROW(R$3),1))&lt;=1,"",INDEX(Dashboard!D$6:D$505,ROW(R385)-ROW(R$3),1))</f>
        <v/>
      </c>
      <c r="S385" s="104" t="str">
        <f>IF(LEN(INDEX(Dashboard!E$6:E$505,ROW(S385)-ROW(S$3),1))&lt;=1,"",INDEX(Dashboard!E$6:E$505,ROW(S385)-ROW(S$3),1))</f>
        <v/>
      </c>
      <c r="T385" s="104" t="str">
        <f t="shared" si="426"/>
        <v/>
      </c>
      <c r="U385" s="104" t="str">
        <f t="shared" si="427"/>
        <v/>
      </c>
      <c r="V385" s="104" t="str">
        <f t="shared" si="428"/>
        <v/>
      </c>
      <c r="W385" s="106" t="str">
        <f t="shared" si="421"/>
        <v/>
      </c>
      <c r="X385" s="106" t="str">
        <f t="shared" si="429"/>
        <v/>
      </c>
      <c r="Y385" s="106" t="str">
        <f t="shared" si="430"/>
        <v/>
      </c>
      <c r="Z385" s="106" t="str">
        <f t="shared" si="431"/>
        <v/>
      </c>
      <c r="AA385" s="106" t="str">
        <f t="shared" si="432"/>
        <v/>
      </c>
      <c r="AB385" s="106" t="str">
        <f t="shared" si="433"/>
        <v/>
      </c>
      <c r="AC385" s="106" t="str">
        <f t="shared" si="434"/>
        <v/>
      </c>
      <c r="AD385" s="106" t="str">
        <f t="shared" si="435"/>
        <v/>
      </c>
      <c r="AE385" s="106" t="str">
        <f t="shared" si="436"/>
        <v/>
      </c>
      <c r="AF385" s="106" t="str">
        <f t="shared" si="437"/>
        <v/>
      </c>
      <c r="AG385" s="106" t="str">
        <f t="shared" si="438"/>
        <v/>
      </c>
      <c r="AH385" s="106" t="str">
        <f t="shared" si="439"/>
        <v/>
      </c>
      <c r="AI385" s="106" t="str">
        <f t="shared" si="440"/>
        <v/>
      </c>
      <c r="AJ385" s="106" t="str">
        <f t="shared" si="441"/>
        <v/>
      </c>
      <c r="AK385" s="106" t="str">
        <f t="shared" si="442"/>
        <v/>
      </c>
      <c r="AL385" s="106" t="str">
        <f t="shared" si="443"/>
        <v/>
      </c>
      <c r="AM385" s="106" t="str">
        <f t="shared" si="444"/>
        <v/>
      </c>
      <c r="AN385" s="106" t="str">
        <f t="shared" si="445"/>
        <v/>
      </c>
      <c r="AO385" s="106" t="str">
        <f t="shared" si="446"/>
        <v/>
      </c>
      <c r="AP385" s="106" t="str">
        <f t="shared" si="447"/>
        <v/>
      </c>
      <c r="AQ385" s="106" t="str">
        <f t="shared" si="448"/>
        <v/>
      </c>
      <c r="AR385" s="106" t="str">
        <f t="shared" si="449"/>
        <v/>
      </c>
      <c r="AS385" s="106" t="str">
        <f t="shared" si="450"/>
        <v/>
      </c>
      <c r="AT385" s="106" t="str">
        <f t="shared" si="451"/>
        <v/>
      </c>
      <c r="AU385" s="106" t="str">
        <f t="shared" si="452"/>
        <v/>
      </c>
      <c r="AV385" s="106" t="str">
        <f t="shared" si="453"/>
        <v/>
      </c>
      <c r="AW385" s="106" t="str">
        <f t="shared" si="454"/>
        <v/>
      </c>
      <c r="AX385" s="106" t="str">
        <f t="shared" si="455"/>
        <v/>
      </c>
      <c r="AY385" s="106" t="str">
        <f t="shared" si="456"/>
        <v/>
      </c>
      <c r="AZ385" s="106" t="str">
        <f t="shared" si="457"/>
        <v/>
      </c>
      <c r="BA385" s="106" t="str">
        <f t="shared" si="458"/>
        <v/>
      </c>
      <c r="BB385" s="106" t="str">
        <f t="shared" si="459"/>
        <v/>
      </c>
      <c r="BC385" s="106" t="str">
        <f t="shared" si="460"/>
        <v/>
      </c>
      <c r="BD385" s="180" t="str">
        <f>IF(OR(P385="",BA385=""),"",IF(BB385="",MAX($BA$4:$BA$503)-BA385+1-COUNTIF($BA$4:BA385,BA385)/1000,INDEX($BD$4:$BD$503,BC385,1)-COUNTIF($BA$4:BA385,BA385)/1000000))</f>
        <v/>
      </c>
      <c r="BE385" s="181" t="str">
        <f t="shared" si="461"/>
        <v/>
      </c>
      <c r="BF385" s="181" t="str">
        <f>IFERROR(IF(BB385="",BD385-BE385*100,INDEX($BF$4:$BF$503,BC385,1)-COUNTIF($BA$4:BA385,BA385)/1000000),"")</f>
        <v/>
      </c>
      <c r="BG385" s="179" t="str">
        <f t="shared" si="462"/>
        <v/>
      </c>
      <c r="BI385" s="120" t="str">
        <f t="shared" si="468"/>
        <v/>
      </c>
      <c r="BJ385" s="121" t="str">
        <f t="shared" si="469"/>
        <v/>
      </c>
      <c r="BK385" s="122" t="str">
        <f t="shared" si="470"/>
        <v/>
      </c>
      <c r="BL385" s="122" t="str">
        <f t="shared" si="471"/>
        <v/>
      </c>
      <c r="BM385" s="122" t="str">
        <f t="shared" si="472"/>
        <v/>
      </c>
      <c r="BN385" s="122" t="str">
        <f t="shared" si="473"/>
        <v/>
      </c>
      <c r="BO385" s="122" t="str">
        <f t="shared" si="474"/>
        <v/>
      </c>
      <c r="BP385" s="123" t="str">
        <f t="shared" si="475"/>
        <v/>
      </c>
      <c r="BQ385" s="122" t="str">
        <f t="shared" si="476"/>
        <v/>
      </c>
      <c r="BR385" s="123" t="str">
        <f t="shared" si="477"/>
        <v/>
      </c>
      <c r="BS385" s="123" t="str">
        <f t="shared" si="478"/>
        <v/>
      </c>
      <c r="BU385" s="198" t="str">
        <f t="shared" si="463"/>
        <v>xxx</v>
      </c>
      <c r="BV385" s="193"/>
      <c r="BW385" s="193"/>
      <c r="BX385" s="193"/>
      <c r="BY385" s="193"/>
      <c r="BZ385" s="193"/>
      <c r="CA385" s="193"/>
      <c r="CB385" s="193"/>
      <c r="CC385" s="194"/>
      <c r="CD385" s="194"/>
      <c r="CE385" s="193"/>
      <c r="CF385" s="201">
        <f>IFERROR(IF(ISNUMBER(BV385), IF(ISNUMBER(MATCH(BV385,$BV$4:BV384,0)),INDEX($CF$4:CF384, MATCH(BV385,$BV$4:BV384,0),1),IF(AND(BR385="",INDEX($BR$4:$BR$503,BV385,1)=""),
IF(INDEX($BL$4:$BL$503,BV385,1)="",0,IFERROR(IF(INDEX($BR$4:$BR$503,BW385,1)="es",COUNTIF($BV$4:$BV$503,BW385),0),0)+IF(ISNUMBER(BV385),SUMIFS($CH$4:$CH$503,$BV$4:$BV$503,"&lt;&gt;"&amp;BV385,$BW$4:$BW$503,BV385),0)),0)),0),0)</f>
        <v>0</v>
      </c>
      <c r="CG385" s="193"/>
      <c r="CH385" s="193"/>
      <c r="CI385" s="193"/>
      <c r="CJ385" s="193"/>
      <c r="CK385" s="201">
        <f t="shared" si="422"/>
        <v>1</v>
      </c>
      <c r="CL385" s="193"/>
      <c r="CM385" s="193"/>
      <c r="CN385" s="193"/>
      <c r="CO385" s="193"/>
      <c r="CP385" s="193"/>
      <c r="CQ385" s="193"/>
      <c r="CR385" s="193"/>
      <c r="CT385" s="193"/>
      <c r="CU385" s="193"/>
      <c r="CV385" s="193"/>
      <c r="CW385" s="208"/>
      <c r="CX385" s="208"/>
      <c r="CY385" s="208"/>
      <c r="CZ385" s="208"/>
      <c r="DA385" s="193"/>
      <c r="DC385" s="133" t="str">
        <f>IF(MAX($DC$3:DC384)&lt;$I$2,MAX($DC$3:DC384)+1,"")</f>
        <v/>
      </c>
      <c r="DD385" s="131" t="str">
        <f t="shared" si="464"/>
        <v/>
      </c>
      <c r="DE385" s="131" t="str">
        <f t="shared" si="465"/>
        <v/>
      </c>
      <c r="DF385" s="134" t="str">
        <f t="shared" si="466"/>
        <v/>
      </c>
      <c r="DG385" s="132" t="str">
        <f t="shared" si="467"/>
        <v/>
      </c>
      <c r="DL385" s="107" t="str">
        <f>IF(DM385&lt;&gt;"",MAX($DL$3:DL384)+1,"")</f>
        <v/>
      </c>
      <c r="DM385" s="107" t="str">
        <f>IF(OR(INDEX(Photos!$B$3:$B$502,ROW(DM385)-ROW($DM$3),1)="", ISNUMBER(MATCH(INDEX(Photos!$B$3:$B$502,ROW(DM385)-ROW($DM$3),1),$BJ$4:$BJ$503,0))),"",INDEX(Photos!$B$3:$B$502,ROW(DM385)-ROW($DM$3),1) )</f>
        <v/>
      </c>
      <c r="DN385" s="107" t="str">
        <f t="shared" si="420"/>
        <v/>
      </c>
      <c r="DS385" s="112"/>
      <c r="DT385" s="112"/>
      <c r="DU385" s="111"/>
      <c r="DV385" s="111"/>
      <c r="DW385" s="145"/>
      <c r="DX385" s="111"/>
      <c r="DY385" s="111"/>
      <c r="DZ385" s="111"/>
      <c r="EA385" s="111"/>
      <c r="EB385" s="111"/>
    </row>
    <row r="386" spans="2:132" x14ac:dyDescent="0.25">
      <c r="B386" s="117" t="str">
        <f>IF(P386&lt;&gt;"",MAX(B$3:$B385)+1,"")</f>
        <v/>
      </c>
      <c r="C386" s="141" t="str">
        <f>IF(D386&lt;&gt;"",MAX(C$3:$C385)+1,"")</f>
        <v/>
      </c>
      <c r="D386" s="115" t="str">
        <f>IF(LEN(Q386)&gt;1,IF(ISNUMBER(MATCH(Q386&amp;" ─ "&amp;P386, $D$2:D385,0)),"",P386&amp;" ─ "&amp;Q386),"")</f>
        <v/>
      </c>
      <c r="E386" s="117" t="str">
        <f>IF(F386&lt;&gt;"",MAX($E$3:E385)+1,"")</f>
        <v/>
      </c>
      <c r="F386" s="116" t="str">
        <f>IF(LEN(T386)&gt;1,IF(ISNUMBER(MATCH(T386&amp;" ─ "&amp;P386, $F$2:F385,0)),"",P386&amp;" ─ "&amp;T386),"")</f>
        <v/>
      </c>
      <c r="G386" s="93">
        <v>383</v>
      </c>
      <c r="H386" s="118" t="str">
        <f t="shared" si="479"/>
        <v/>
      </c>
      <c r="I386" s="119" t="str">
        <f>IF(ISNUMBER(SEARCH("─",H386,1)),MAX($I$3:I385)+1,"")</f>
        <v/>
      </c>
      <c r="M386" s="192" t="str">
        <f t="shared" si="423"/>
        <v/>
      </c>
      <c r="N386" s="142" t="str">
        <f t="shared" si="424"/>
        <v/>
      </c>
      <c r="O386" s="102" t="str">
        <f>IF(P386="","",MAX($O$3:O385)+1)</f>
        <v/>
      </c>
      <c r="P386" s="103" t="str">
        <f>IF(LEN(INDEX(Dashboard!B$6:B$505,ROW(P386)-ROW(P$3),1))&lt;=1,"",TRIM(INDEX(Dashboard!B$6:B$505,ROW(P386)-ROW(P$3),1)))</f>
        <v/>
      </c>
      <c r="Q386" s="104" t="str">
        <f t="shared" si="425"/>
        <v/>
      </c>
      <c r="R386" s="104" t="str">
        <f>IF(LEN(INDEX(Dashboard!D$6:D$505,ROW(R386)-ROW(R$3),1))&lt;=1,"",INDEX(Dashboard!D$6:D$505,ROW(R386)-ROW(R$3),1))</f>
        <v/>
      </c>
      <c r="S386" s="104" t="str">
        <f>IF(LEN(INDEX(Dashboard!E$6:E$505,ROW(S386)-ROW(S$3),1))&lt;=1,"",INDEX(Dashboard!E$6:E$505,ROW(S386)-ROW(S$3),1))</f>
        <v/>
      </c>
      <c r="T386" s="104" t="str">
        <f t="shared" si="426"/>
        <v/>
      </c>
      <c r="U386" s="104" t="str">
        <f t="shared" si="427"/>
        <v/>
      </c>
      <c r="V386" s="104" t="str">
        <f t="shared" si="428"/>
        <v/>
      </c>
      <c r="W386" s="106" t="str">
        <f t="shared" si="421"/>
        <v/>
      </c>
      <c r="X386" s="106" t="str">
        <f t="shared" si="429"/>
        <v/>
      </c>
      <c r="Y386" s="106" t="str">
        <f t="shared" si="430"/>
        <v/>
      </c>
      <c r="Z386" s="106" t="str">
        <f t="shared" si="431"/>
        <v/>
      </c>
      <c r="AA386" s="106" t="str">
        <f t="shared" si="432"/>
        <v/>
      </c>
      <c r="AB386" s="106" t="str">
        <f t="shared" si="433"/>
        <v/>
      </c>
      <c r="AC386" s="106" t="str">
        <f t="shared" si="434"/>
        <v/>
      </c>
      <c r="AD386" s="106" t="str">
        <f t="shared" si="435"/>
        <v/>
      </c>
      <c r="AE386" s="106" t="str">
        <f t="shared" si="436"/>
        <v/>
      </c>
      <c r="AF386" s="106" t="str">
        <f t="shared" si="437"/>
        <v/>
      </c>
      <c r="AG386" s="106" t="str">
        <f t="shared" si="438"/>
        <v/>
      </c>
      <c r="AH386" s="106" t="str">
        <f t="shared" si="439"/>
        <v/>
      </c>
      <c r="AI386" s="106" t="str">
        <f t="shared" si="440"/>
        <v/>
      </c>
      <c r="AJ386" s="106" t="str">
        <f t="shared" si="441"/>
        <v/>
      </c>
      <c r="AK386" s="106" t="str">
        <f t="shared" si="442"/>
        <v/>
      </c>
      <c r="AL386" s="106" t="str">
        <f t="shared" si="443"/>
        <v/>
      </c>
      <c r="AM386" s="106" t="str">
        <f t="shared" si="444"/>
        <v/>
      </c>
      <c r="AN386" s="106" t="str">
        <f t="shared" si="445"/>
        <v/>
      </c>
      <c r="AO386" s="106" t="str">
        <f t="shared" si="446"/>
        <v/>
      </c>
      <c r="AP386" s="106" t="str">
        <f t="shared" si="447"/>
        <v/>
      </c>
      <c r="AQ386" s="106" t="str">
        <f t="shared" si="448"/>
        <v/>
      </c>
      <c r="AR386" s="106" t="str">
        <f t="shared" si="449"/>
        <v/>
      </c>
      <c r="AS386" s="106" t="str">
        <f t="shared" si="450"/>
        <v/>
      </c>
      <c r="AT386" s="106" t="str">
        <f t="shared" si="451"/>
        <v/>
      </c>
      <c r="AU386" s="106" t="str">
        <f t="shared" si="452"/>
        <v/>
      </c>
      <c r="AV386" s="106" t="str">
        <f t="shared" si="453"/>
        <v/>
      </c>
      <c r="AW386" s="106" t="str">
        <f t="shared" si="454"/>
        <v/>
      </c>
      <c r="AX386" s="106" t="str">
        <f t="shared" si="455"/>
        <v/>
      </c>
      <c r="AY386" s="106" t="str">
        <f t="shared" si="456"/>
        <v/>
      </c>
      <c r="AZ386" s="106" t="str">
        <f t="shared" si="457"/>
        <v/>
      </c>
      <c r="BA386" s="106" t="str">
        <f t="shared" si="458"/>
        <v/>
      </c>
      <c r="BB386" s="106" t="str">
        <f t="shared" si="459"/>
        <v/>
      </c>
      <c r="BC386" s="106" t="str">
        <f t="shared" si="460"/>
        <v/>
      </c>
      <c r="BD386" s="180" t="str">
        <f>IF(OR(P386="",BA386=""),"",IF(BB386="",MAX($BA$4:$BA$503)-BA386+1-COUNTIF($BA$4:BA386,BA386)/1000,INDEX($BD$4:$BD$503,BC386,1)-COUNTIF($BA$4:BA386,BA386)/1000000))</f>
        <v/>
      </c>
      <c r="BE386" s="181" t="str">
        <f t="shared" si="461"/>
        <v/>
      </c>
      <c r="BF386" s="181" t="str">
        <f>IFERROR(IF(BB386="",BD386-BE386*100,INDEX($BF$4:$BF$503,BC386,1)-COUNTIF($BA$4:BA386,BA386)/1000000),"")</f>
        <v/>
      </c>
      <c r="BG386" s="179" t="str">
        <f t="shared" si="462"/>
        <v/>
      </c>
      <c r="BI386" s="120" t="str">
        <f t="shared" si="468"/>
        <v/>
      </c>
      <c r="BJ386" s="121" t="str">
        <f t="shared" si="469"/>
        <v/>
      </c>
      <c r="BK386" s="122" t="str">
        <f t="shared" si="470"/>
        <v/>
      </c>
      <c r="BL386" s="122" t="str">
        <f t="shared" si="471"/>
        <v/>
      </c>
      <c r="BM386" s="122" t="str">
        <f t="shared" si="472"/>
        <v/>
      </c>
      <c r="BN386" s="122" t="str">
        <f t="shared" si="473"/>
        <v/>
      </c>
      <c r="BO386" s="122" t="str">
        <f t="shared" si="474"/>
        <v/>
      </c>
      <c r="BP386" s="123" t="str">
        <f t="shared" si="475"/>
        <v/>
      </c>
      <c r="BQ386" s="122" t="str">
        <f t="shared" si="476"/>
        <v/>
      </c>
      <c r="BR386" s="123" t="str">
        <f t="shared" si="477"/>
        <v/>
      </c>
      <c r="BS386" s="123" t="str">
        <f t="shared" si="478"/>
        <v/>
      </c>
      <c r="BU386" s="198" t="str">
        <f t="shared" si="463"/>
        <v>xxx</v>
      </c>
      <c r="BV386" s="193"/>
      <c r="BW386" s="193"/>
      <c r="BX386" s="193"/>
      <c r="BY386" s="193"/>
      <c r="BZ386" s="193"/>
      <c r="CA386" s="193"/>
      <c r="CB386" s="193"/>
      <c r="CC386" s="194"/>
      <c r="CD386" s="194"/>
      <c r="CE386" s="193"/>
      <c r="CF386" s="201">
        <f>IFERROR(IF(ISNUMBER(BV386), IF(ISNUMBER(MATCH(BV386,$BV$4:BV385,0)),INDEX($CF$4:CF385, MATCH(BV386,$BV$4:BV385,0),1),IF(AND(BR386="",INDEX($BR$4:$BR$503,BV386,1)=""),
IF(INDEX($BL$4:$BL$503,BV386,1)="",0,IFERROR(IF(INDEX($BR$4:$BR$503,BW386,1)="es",COUNTIF($BV$4:$BV$503,BW386),0),0)+IF(ISNUMBER(BV386),SUMIFS($CH$4:$CH$503,$BV$4:$BV$503,"&lt;&gt;"&amp;BV386,$BW$4:$BW$503,BV386),0)),0)),0),0)</f>
        <v>0</v>
      </c>
      <c r="CG386" s="193"/>
      <c r="CH386" s="193"/>
      <c r="CI386" s="193"/>
      <c r="CJ386" s="193"/>
      <c r="CK386" s="201">
        <f t="shared" si="422"/>
        <v>1</v>
      </c>
      <c r="CL386" s="193"/>
      <c r="CM386" s="193"/>
      <c r="CN386" s="193"/>
      <c r="CO386" s="193"/>
      <c r="CP386" s="193"/>
      <c r="CQ386" s="193"/>
      <c r="CR386" s="193"/>
      <c r="CT386" s="193"/>
      <c r="CU386" s="193"/>
      <c r="CV386" s="193"/>
      <c r="CW386" s="208"/>
      <c r="CX386" s="208"/>
      <c r="CY386" s="208"/>
      <c r="CZ386" s="208"/>
      <c r="DA386" s="193"/>
      <c r="DC386" s="133" t="str">
        <f>IF(MAX($DC$3:DC385)&lt;$I$2,MAX($DC$3:DC385)+1,"")</f>
        <v/>
      </c>
      <c r="DD386" s="131" t="str">
        <f t="shared" si="464"/>
        <v/>
      </c>
      <c r="DE386" s="131" t="str">
        <f t="shared" si="465"/>
        <v/>
      </c>
      <c r="DF386" s="134" t="str">
        <f t="shared" si="466"/>
        <v/>
      </c>
      <c r="DG386" s="132" t="str">
        <f t="shared" si="467"/>
        <v/>
      </c>
      <c r="DL386" s="107" t="str">
        <f>IF(DM386&lt;&gt;"",MAX($DL$3:DL385)+1,"")</f>
        <v/>
      </c>
      <c r="DM386" s="107" t="str">
        <f>IF(OR(INDEX(Photos!$B$3:$B$502,ROW(DM386)-ROW($DM$3),1)="", ISNUMBER(MATCH(INDEX(Photos!$B$3:$B$502,ROW(DM386)-ROW($DM$3),1),$BJ$4:$BJ$503,0))),"",INDEX(Photos!$B$3:$B$502,ROW(DM386)-ROW($DM$3),1) )</f>
        <v/>
      </c>
      <c r="DN386" s="107" t="str">
        <f t="shared" si="420"/>
        <v/>
      </c>
      <c r="DS386" s="112"/>
      <c r="DT386" s="112"/>
      <c r="DU386" s="111"/>
      <c r="DV386" s="111"/>
      <c r="DW386" s="145"/>
      <c r="DX386" s="111"/>
      <c r="DY386" s="111"/>
      <c r="DZ386" s="111"/>
      <c r="EA386" s="111"/>
      <c r="EB386" s="111"/>
    </row>
    <row r="387" spans="2:132" x14ac:dyDescent="0.25">
      <c r="B387" s="117" t="str">
        <f>IF(P387&lt;&gt;"",MAX(B$3:$B386)+1,"")</f>
        <v/>
      </c>
      <c r="C387" s="141" t="str">
        <f>IF(D387&lt;&gt;"",MAX(C$3:$C386)+1,"")</f>
        <v/>
      </c>
      <c r="D387" s="115" t="str">
        <f>IF(LEN(Q387)&gt;1,IF(ISNUMBER(MATCH(Q387&amp;" ─ "&amp;P387, $D$2:D386,0)),"",P387&amp;" ─ "&amp;Q387),"")</f>
        <v/>
      </c>
      <c r="E387" s="117" t="str">
        <f>IF(F387&lt;&gt;"",MAX($E$3:E386)+1,"")</f>
        <v/>
      </c>
      <c r="F387" s="116" t="str">
        <f>IF(LEN(T387)&gt;1,IF(ISNUMBER(MATCH(T387&amp;" ─ "&amp;P387, $F$2:F386,0)),"",P387&amp;" ─ "&amp;T387),"")</f>
        <v/>
      </c>
      <c r="G387" s="93">
        <v>384</v>
      </c>
      <c r="H387" s="118" t="str">
        <f t="shared" si="479"/>
        <v/>
      </c>
      <c r="I387" s="119" t="str">
        <f>IF(ISNUMBER(SEARCH("─",H387,1)),MAX($I$3:I386)+1,"")</f>
        <v/>
      </c>
      <c r="M387" s="192" t="str">
        <f t="shared" si="423"/>
        <v/>
      </c>
      <c r="N387" s="142" t="str">
        <f t="shared" si="424"/>
        <v/>
      </c>
      <c r="O387" s="102" t="str">
        <f>IF(P387="","",MAX($O$3:O386)+1)</f>
        <v/>
      </c>
      <c r="P387" s="103" t="str">
        <f>IF(LEN(INDEX(Dashboard!B$6:B$505,ROW(P387)-ROW(P$3),1))&lt;=1,"",TRIM(INDEX(Dashboard!B$6:B$505,ROW(P387)-ROW(P$3),1)))</f>
        <v/>
      </c>
      <c r="Q387" s="104" t="str">
        <f t="shared" si="425"/>
        <v/>
      </c>
      <c r="R387" s="104" t="str">
        <f>IF(LEN(INDEX(Dashboard!D$6:D$505,ROW(R387)-ROW(R$3),1))&lt;=1,"",INDEX(Dashboard!D$6:D$505,ROW(R387)-ROW(R$3),1))</f>
        <v/>
      </c>
      <c r="S387" s="104" t="str">
        <f>IF(LEN(INDEX(Dashboard!E$6:E$505,ROW(S387)-ROW(S$3),1))&lt;=1,"",INDEX(Dashboard!E$6:E$505,ROW(S387)-ROW(S$3),1))</f>
        <v/>
      </c>
      <c r="T387" s="104" t="str">
        <f t="shared" si="426"/>
        <v/>
      </c>
      <c r="U387" s="104" t="str">
        <f t="shared" si="427"/>
        <v/>
      </c>
      <c r="V387" s="104" t="str">
        <f t="shared" si="428"/>
        <v/>
      </c>
      <c r="W387" s="106" t="str">
        <f t="shared" si="421"/>
        <v/>
      </c>
      <c r="X387" s="106" t="str">
        <f t="shared" si="429"/>
        <v/>
      </c>
      <c r="Y387" s="106" t="str">
        <f t="shared" si="430"/>
        <v/>
      </c>
      <c r="Z387" s="106" t="str">
        <f t="shared" si="431"/>
        <v/>
      </c>
      <c r="AA387" s="106" t="str">
        <f t="shared" si="432"/>
        <v/>
      </c>
      <c r="AB387" s="106" t="str">
        <f t="shared" si="433"/>
        <v/>
      </c>
      <c r="AC387" s="106" t="str">
        <f t="shared" si="434"/>
        <v/>
      </c>
      <c r="AD387" s="106" t="str">
        <f t="shared" si="435"/>
        <v/>
      </c>
      <c r="AE387" s="106" t="str">
        <f t="shared" si="436"/>
        <v/>
      </c>
      <c r="AF387" s="106" t="str">
        <f t="shared" si="437"/>
        <v/>
      </c>
      <c r="AG387" s="106" t="str">
        <f t="shared" si="438"/>
        <v/>
      </c>
      <c r="AH387" s="106" t="str">
        <f t="shared" si="439"/>
        <v/>
      </c>
      <c r="AI387" s="106" t="str">
        <f t="shared" si="440"/>
        <v/>
      </c>
      <c r="AJ387" s="106" t="str">
        <f t="shared" si="441"/>
        <v/>
      </c>
      <c r="AK387" s="106" t="str">
        <f t="shared" si="442"/>
        <v/>
      </c>
      <c r="AL387" s="106" t="str">
        <f t="shared" si="443"/>
        <v/>
      </c>
      <c r="AM387" s="106" t="str">
        <f t="shared" si="444"/>
        <v/>
      </c>
      <c r="AN387" s="106" t="str">
        <f t="shared" si="445"/>
        <v/>
      </c>
      <c r="AO387" s="106" t="str">
        <f t="shared" si="446"/>
        <v/>
      </c>
      <c r="AP387" s="106" t="str">
        <f t="shared" si="447"/>
        <v/>
      </c>
      <c r="AQ387" s="106" t="str">
        <f t="shared" si="448"/>
        <v/>
      </c>
      <c r="AR387" s="106" t="str">
        <f t="shared" si="449"/>
        <v/>
      </c>
      <c r="AS387" s="106" t="str">
        <f t="shared" si="450"/>
        <v/>
      </c>
      <c r="AT387" s="106" t="str">
        <f t="shared" si="451"/>
        <v/>
      </c>
      <c r="AU387" s="106" t="str">
        <f t="shared" si="452"/>
        <v/>
      </c>
      <c r="AV387" s="106" t="str">
        <f t="shared" si="453"/>
        <v/>
      </c>
      <c r="AW387" s="106" t="str">
        <f t="shared" si="454"/>
        <v/>
      </c>
      <c r="AX387" s="106" t="str">
        <f t="shared" si="455"/>
        <v/>
      </c>
      <c r="AY387" s="106" t="str">
        <f t="shared" si="456"/>
        <v/>
      </c>
      <c r="AZ387" s="106" t="str">
        <f t="shared" si="457"/>
        <v/>
      </c>
      <c r="BA387" s="106" t="str">
        <f t="shared" si="458"/>
        <v/>
      </c>
      <c r="BB387" s="106" t="str">
        <f t="shared" si="459"/>
        <v/>
      </c>
      <c r="BC387" s="106" t="str">
        <f t="shared" si="460"/>
        <v/>
      </c>
      <c r="BD387" s="180" t="str">
        <f>IF(OR(P387="",BA387=""),"",IF(BB387="",MAX($BA$4:$BA$503)-BA387+1-COUNTIF($BA$4:BA387,BA387)/1000,INDEX($BD$4:$BD$503,BC387,1)-COUNTIF($BA$4:BA387,BA387)/1000000))</f>
        <v/>
      </c>
      <c r="BE387" s="181" t="str">
        <f t="shared" si="461"/>
        <v/>
      </c>
      <c r="BF387" s="181" t="str">
        <f>IFERROR(IF(BB387="",BD387-BE387*100,INDEX($BF$4:$BF$503,BC387,1)-COUNTIF($BA$4:BA387,BA387)/1000000),"")</f>
        <v/>
      </c>
      <c r="BG387" s="179" t="str">
        <f t="shared" si="462"/>
        <v/>
      </c>
      <c r="BI387" s="120" t="str">
        <f t="shared" si="468"/>
        <v/>
      </c>
      <c r="BJ387" s="121" t="str">
        <f t="shared" si="469"/>
        <v/>
      </c>
      <c r="BK387" s="122" t="str">
        <f t="shared" si="470"/>
        <v/>
      </c>
      <c r="BL387" s="122" t="str">
        <f t="shared" si="471"/>
        <v/>
      </c>
      <c r="BM387" s="122" t="str">
        <f t="shared" si="472"/>
        <v/>
      </c>
      <c r="BN387" s="122" t="str">
        <f t="shared" si="473"/>
        <v/>
      </c>
      <c r="BO387" s="122" t="str">
        <f t="shared" si="474"/>
        <v/>
      </c>
      <c r="BP387" s="123" t="str">
        <f t="shared" si="475"/>
        <v/>
      </c>
      <c r="BQ387" s="122" t="str">
        <f t="shared" si="476"/>
        <v/>
      </c>
      <c r="BR387" s="123" t="str">
        <f t="shared" si="477"/>
        <v/>
      </c>
      <c r="BS387" s="123" t="str">
        <f t="shared" si="478"/>
        <v/>
      </c>
      <c r="BU387" s="198" t="str">
        <f t="shared" si="463"/>
        <v>xxx</v>
      </c>
      <c r="BV387" s="193"/>
      <c r="BW387" s="193"/>
      <c r="BX387" s="193"/>
      <c r="BY387" s="193"/>
      <c r="BZ387" s="193"/>
      <c r="CA387" s="193"/>
      <c r="CB387" s="193"/>
      <c r="CC387" s="194"/>
      <c r="CD387" s="194"/>
      <c r="CE387" s="193"/>
      <c r="CF387" s="201">
        <f>IFERROR(IF(ISNUMBER(BV387), IF(ISNUMBER(MATCH(BV387,$BV$4:BV386,0)),INDEX($CF$4:CF386, MATCH(BV387,$BV$4:BV386,0),1),IF(AND(BR387="",INDEX($BR$4:$BR$503,BV387,1)=""),
IF(INDEX($BL$4:$BL$503,BV387,1)="",0,IFERROR(IF(INDEX($BR$4:$BR$503,BW387,1)="es",COUNTIF($BV$4:$BV$503,BW387),0),0)+IF(ISNUMBER(BV387),SUMIFS($CH$4:$CH$503,$BV$4:$BV$503,"&lt;&gt;"&amp;BV387,$BW$4:$BW$503,BV387),0)),0)),0),0)</f>
        <v>0</v>
      </c>
      <c r="CG387" s="193"/>
      <c r="CH387" s="193"/>
      <c r="CI387" s="193"/>
      <c r="CJ387" s="193"/>
      <c r="CK387" s="201">
        <f t="shared" si="422"/>
        <v>1</v>
      </c>
      <c r="CL387" s="193"/>
      <c r="CM387" s="193"/>
      <c r="CN387" s="193"/>
      <c r="CO387" s="193"/>
      <c r="CP387" s="193"/>
      <c r="CQ387" s="193"/>
      <c r="CR387" s="193"/>
      <c r="CT387" s="193"/>
      <c r="CU387" s="193"/>
      <c r="CV387" s="193"/>
      <c r="CW387" s="208"/>
      <c r="CX387" s="208"/>
      <c r="CY387" s="208"/>
      <c r="CZ387" s="208"/>
      <c r="DA387" s="193"/>
      <c r="DC387" s="133" t="str">
        <f>IF(MAX($DC$3:DC386)&lt;$I$2,MAX($DC$3:DC386)+1,"")</f>
        <v/>
      </c>
      <c r="DD387" s="131" t="str">
        <f t="shared" si="464"/>
        <v/>
      </c>
      <c r="DE387" s="131" t="str">
        <f t="shared" si="465"/>
        <v/>
      </c>
      <c r="DF387" s="134" t="str">
        <f t="shared" si="466"/>
        <v/>
      </c>
      <c r="DG387" s="132" t="str">
        <f t="shared" si="467"/>
        <v/>
      </c>
      <c r="DL387" s="107" t="str">
        <f>IF(DM387&lt;&gt;"",MAX($DL$3:DL386)+1,"")</f>
        <v/>
      </c>
      <c r="DM387" s="107" t="str">
        <f>IF(OR(INDEX(Photos!$B$3:$B$502,ROW(DM387)-ROW($DM$3),1)="", ISNUMBER(MATCH(INDEX(Photos!$B$3:$B$502,ROW(DM387)-ROW($DM$3),1),$BJ$4:$BJ$503,0))),"",INDEX(Photos!$B$3:$B$502,ROW(DM387)-ROW($DM$3),1) )</f>
        <v/>
      </c>
      <c r="DN387" s="107" t="str">
        <f t="shared" si="420"/>
        <v/>
      </c>
      <c r="DS387" s="112"/>
      <c r="DT387" s="112"/>
      <c r="DU387" s="111"/>
      <c r="DV387" s="111"/>
      <c r="DW387" s="145"/>
      <c r="DX387" s="111"/>
      <c r="DY387" s="111"/>
      <c r="DZ387" s="111"/>
      <c r="EA387" s="111"/>
      <c r="EB387" s="111"/>
    </row>
    <row r="388" spans="2:132" x14ac:dyDescent="0.25">
      <c r="B388" s="117" t="str">
        <f>IF(P388&lt;&gt;"",MAX(B$3:$B387)+1,"")</f>
        <v/>
      </c>
      <c r="C388" s="141" t="str">
        <f>IF(D388&lt;&gt;"",MAX(C$3:$C387)+1,"")</f>
        <v/>
      </c>
      <c r="D388" s="115" t="str">
        <f>IF(LEN(Q388)&gt;1,IF(ISNUMBER(MATCH(Q388&amp;" ─ "&amp;P388, $D$2:D387,0)),"",P388&amp;" ─ "&amp;Q388),"")</f>
        <v/>
      </c>
      <c r="E388" s="117" t="str">
        <f>IF(F388&lt;&gt;"",MAX($E$3:E387)+1,"")</f>
        <v/>
      </c>
      <c r="F388" s="116" t="str">
        <f>IF(LEN(T388)&gt;1,IF(ISNUMBER(MATCH(T388&amp;" ─ "&amp;P388, $F$2:F387,0)),"",P388&amp;" ─ "&amp;T388),"")</f>
        <v/>
      </c>
      <c r="G388" s="93">
        <v>385</v>
      </c>
      <c r="H388" s="118" t="str">
        <f t="shared" si="479"/>
        <v/>
      </c>
      <c r="I388" s="119" t="str">
        <f>IF(ISNUMBER(SEARCH("─",H388,1)),MAX($I$3:I387)+1,"")</f>
        <v/>
      </c>
      <c r="M388" s="192" t="str">
        <f t="shared" si="423"/>
        <v/>
      </c>
      <c r="N388" s="142" t="str">
        <f t="shared" si="424"/>
        <v/>
      </c>
      <c r="O388" s="102" t="str">
        <f>IF(P388="","",MAX($O$3:O387)+1)</f>
        <v/>
      </c>
      <c r="P388" s="103" t="str">
        <f>IF(LEN(INDEX(Dashboard!B$6:B$505,ROW(P388)-ROW(P$3),1))&lt;=1,"",TRIM(INDEX(Dashboard!B$6:B$505,ROW(P388)-ROW(P$3),1)))</f>
        <v/>
      </c>
      <c r="Q388" s="104" t="str">
        <f t="shared" si="425"/>
        <v/>
      </c>
      <c r="R388" s="104" t="str">
        <f>IF(LEN(INDEX(Dashboard!D$6:D$505,ROW(R388)-ROW(R$3),1))&lt;=1,"",INDEX(Dashboard!D$6:D$505,ROW(R388)-ROW(R$3),1))</f>
        <v/>
      </c>
      <c r="S388" s="104" t="str">
        <f>IF(LEN(INDEX(Dashboard!E$6:E$505,ROW(S388)-ROW(S$3),1))&lt;=1,"",INDEX(Dashboard!E$6:E$505,ROW(S388)-ROW(S$3),1))</f>
        <v/>
      </c>
      <c r="T388" s="104" t="str">
        <f t="shared" si="426"/>
        <v/>
      </c>
      <c r="U388" s="104" t="str">
        <f t="shared" si="427"/>
        <v/>
      </c>
      <c r="V388" s="104" t="str">
        <f t="shared" si="428"/>
        <v/>
      </c>
      <c r="W388" s="106" t="str">
        <f t="shared" si="421"/>
        <v/>
      </c>
      <c r="X388" s="106" t="str">
        <f t="shared" si="429"/>
        <v/>
      </c>
      <c r="Y388" s="106" t="str">
        <f t="shared" si="430"/>
        <v/>
      </c>
      <c r="Z388" s="106" t="str">
        <f t="shared" si="431"/>
        <v/>
      </c>
      <c r="AA388" s="106" t="str">
        <f t="shared" si="432"/>
        <v/>
      </c>
      <c r="AB388" s="106" t="str">
        <f t="shared" si="433"/>
        <v/>
      </c>
      <c r="AC388" s="106" t="str">
        <f t="shared" si="434"/>
        <v/>
      </c>
      <c r="AD388" s="106" t="str">
        <f t="shared" si="435"/>
        <v/>
      </c>
      <c r="AE388" s="106" t="str">
        <f t="shared" si="436"/>
        <v/>
      </c>
      <c r="AF388" s="106" t="str">
        <f t="shared" si="437"/>
        <v/>
      </c>
      <c r="AG388" s="106" t="str">
        <f t="shared" si="438"/>
        <v/>
      </c>
      <c r="AH388" s="106" t="str">
        <f t="shared" si="439"/>
        <v/>
      </c>
      <c r="AI388" s="106" t="str">
        <f t="shared" si="440"/>
        <v/>
      </c>
      <c r="AJ388" s="106" t="str">
        <f t="shared" si="441"/>
        <v/>
      </c>
      <c r="AK388" s="106" t="str">
        <f t="shared" si="442"/>
        <v/>
      </c>
      <c r="AL388" s="106" t="str">
        <f t="shared" si="443"/>
        <v/>
      </c>
      <c r="AM388" s="106" t="str">
        <f t="shared" si="444"/>
        <v/>
      </c>
      <c r="AN388" s="106" t="str">
        <f t="shared" si="445"/>
        <v/>
      </c>
      <c r="AO388" s="106" t="str">
        <f t="shared" si="446"/>
        <v/>
      </c>
      <c r="AP388" s="106" t="str">
        <f t="shared" si="447"/>
        <v/>
      </c>
      <c r="AQ388" s="106" t="str">
        <f t="shared" si="448"/>
        <v/>
      </c>
      <c r="AR388" s="106" t="str">
        <f t="shared" si="449"/>
        <v/>
      </c>
      <c r="AS388" s="106" t="str">
        <f t="shared" si="450"/>
        <v/>
      </c>
      <c r="AT388" s="106" t="str">
        <f t="shared" si="451"/>
        <v/>
      </c>
      <c r="AU388" s="106" t="str">
        <f t="shared" si="452"/>
        <v/>
      </c>
      <c r="AV388" s="106" t="str">
        <f t="shared" si="453"/>
        <v/>
      </c>
      <c r="AW388" s="106" t="str">
        <f t="shared" si="454"/>
        <v/>
      </c>
      <c r="AX388" s="106" t="str">
        <f t="shared" si="455"/>
        <v/>
      </c>
      <c r="AY388" s="106" t="str">
        <f t="shared" si="456"/>
        <v/>
      </c>
      <c r="AZ388" s="106" t="str">
        <f t="shared" si="457"/>
        <v/>
      </c>
      <c r="BA388" s="106" t="str">
        <f t="shared" si="458"/>
        <v/>
      </c>
      <c r="BB388" s="106" t="str">
        <f t="shared" si="459"/>
        <v/>
      </c>
      <c r="BC388" s="106" t="str">
        <f t="shared" si="460"/>
        <v/>
      </c>
      <c r="BD388" s="180" t="str">
        <f>IF(OR(P388="",BA388=""),"",IF(BB388="",MAX($BA$4:$BA$503)-BA388+1-COUNTIF($BA$4:BA388,BA388)/1000,INDEX($BD$4:$BD$503,BC388,1)-COUNTIF($BA$4:BA388,BA388)/1000000))</f>
        <v/>
      </c>
      <c r="BE388" s="181" t="str">
        <f t="shared" si="461"/>
        <v/>
      </c>
      <c r="BF388" s="181" t="str">
        <f>IFERROR(IF(BB388="",BD388-BE388*100,INDEX($BF$4:$BF$503,BC388,1)-COUNTIF($BA$4:BA388,BA388)/1000000),"")</f>
        <v/>
      </c>
      <c r="BG388" s="179" t="str">
        <f t="shared" si="462"/>
        <v/>
      </c>
      <c r="BI388" s="120" t="str">
        <f t="shared" si="468"/>
        <v/>
      </c>
      <c r="BJ388" s="121" t="str">
        <f t="shared" si="469"/>
        <v/>
      </c>
      <c r="BK388" s="122" t="str">
        <f t="shared" si="470"/>
        <v/>
      </c>
      <c r="BL388" s="122" t="str">
        <f t="shared" si="471"/>
        <v/>
      </c>
      <c r="BM388" s="122" t="str">
        <f t="shared" si="472"/>
        <v/>
      </c>
      <c r="BN388" s="122" t="str">
        <f t="shared" si="473"/>
        <v/>
      </c>
      <c r="BO388" s="122" t="str">
        <f t="shared" si="474"/>
        <v/>
      </c>
      <c r="BP388" s="123" t="str">
        <f t="shared" si="475"/>
        <v/>
      </c>
      <c r="BQ388" s="122" t="str">
        <f t="shared" si="476"/>
        <v/>
      </c>
      <c r="BR388" s="123" t="str">
        <f t="shared" si="477"/>
        <v/>
      </c>
      <c r="BS388" s="123" t="str">
        <f t="shared" si="478"/>
        <v/>
      </c>
      <c r="BU388" s="198" t="str">
        <f t="shared" si="463"/>
        <v>xxx</v>
      </c>
      <c r="BV388" s="193"/>
      <c r="BW388" s="193"/>
      <c r="BX388" s="193"/>
      <c r="BY388" s="193"/>
      <c r="BZ388" s="193"/>
      <c r="CA388" s="193"/>
      <c r="CB388" s="193"/>
      <c r="CC388" s="194"/>
      <c r="CD388" s="194"/>
      <c r="CE388" s="193"/>
      <c r="CF388" s="201">
        <f>IFERROR(IF(ISNUMBER(BV388), IF(ISNUMBER(MATCH(BV388,$BV$4:BV387,0)),INDEX($CF$4:CF387, MATCH(BV388,$BV$4:BV387,0),1),IF(AND(BR388="",INDEX($BR$4:$BR$503,BV388,1)=""),
IF(INDEX($BL$4:$BL$503,BV388,1)="",0,IFERROR(IF(INDEX($BR$4:$BR$503,BW388,1)="es",COUNTIF($BV$4:$BV$503,BW388),0),0)+IF(ISNUMBER(BV388),SUMIFS($CH$4:$CH$503,$BV$4:$BV$503,"&lt;&gt;"&amp;BV388,$BW$4:$BW$503,BV388),0)),0)),0),0)</f>
        <v>0</v>
      </c>
      <c r="CG388" s="193"/>
      <c r="CH388" s="193"/>
      <c r="CI388" s="193"/>
      <c r="CJ388" s="193"/>
      <c r="CK388" s="201">
        <f t="shared" si="422"/>
        <v>1</v>
      </c>
      <c r="CL388" s="193"/>
      <c r="CM388" s="193"/>
      <c r="CN388" s="193"/>
      <c r="CO388" s="193"/>
      <c r="CP388" s="193"/>
      <c r="CQ388" s="193"/>
      <c r="CR388" s="193"/>
      <c r="CT388" s="193"/>
      <c r="CU388" s="193"/>
      <c r="CV388" s="193"/>
      <c r="CW388" s="208"/>
      <c r="CX388" s="208"/>
      <c r="CY388" s="208"/>
      <c r="CZ388" s="208"/>
      <c r="DA388" s="193"/>
      <c r="DC388" s="133" t="str">
        <f>IF(MAX($DC$3:DC387)&lt;$I$2,MAX($DC$3:DC387)+1,"")</f>
        <v/>
      </c>
      <c r="DD388" s="131" t="str">
        <f t="shared" si="464"/>
        <v/>
      </c>
      <c r="DE388" s="131" t="str">
        <f t="shared" si="465"/>
        <v/>
      </c>
      <c r="DF388" s="134" t="str">
        <f t="shared" si="466"/>
        <v/>
      </c>
      <c r="DG388" s="132" t="str">
        <f t="shared" si="467"/>
        <v/>
      </c>
      <c r="DL388" s="107" t="str">
        <f>IF(DM388&lt;&gt;"",MAX($DL$3:DL387)+1,"")</f>
        <v/>
      </c>
      <c r="DM388" s="107" t="str">
        <f>IF(OR(INDEX(Photos!$B$3:$B$502,ROW(DM388)-ROW($DM$3),1)="", ISNUMBER(MATCH(INDEX(Photos!$B$3:$B$502,ROW(DM388)-ROW($DM$3),1),$BJ$4:$BJ$503,0))),"",INDEX(Photos!$B$3:$B$502,ROW(DM388)-ROW($DM$3),1) )</f>
        <v/>
      </c>
      <c r="DN388" s="107" t="str">
        <f t="shared" ref="DN388:DN451" si="480">IFERROR(IF(BI388&lt;&gt;"",BJ388,INDEX($DM$4:$DM$503,MATCH(ROW(DN388)-ROW($DN$3)-MAX($BI$4:$BI$503),$DL$4:$DL$503,0),1)),"")</f>
        <v/>
      </c>
      <c r="DS388" s="112"/>
      <c r="DT388" s="112"/>
      <c r="DU388" s="111"/>
      <c r="DV388" s="111"/>
      <c r="DW388" s="145"/>
      <c r="DX388" s="111"/>
      <c r="DY388" s="111"/>
      <c r="DZ388" s="111"/>
      <c r="EA388" s="111"/>
      <c r="EB388" s="111"/>
    </row>
    <row r="389" spans="2:132" x14ac:dyDescent="0.25">
      <c r="B389" s="117" t="str">
        <f>IF(P389&lt;&gt;"",MAX(B$3:$B388)+1,"")</f>
        <v/>
      </c>
      <c r="C389" s="141" t="str">
        <f>IF(D389&lt;&gt;"",MAX(C$3:$C388)+1,"")</f>
        <v/>
      </c>
      <c r="D389" s="115" t="str">
        <f>IF(LEN(Q389)&gt;1,IF(ISNUMBER(MATCH(Q389&amp;" ─ "&amp;P389, $D$2:D388,0)),"",P389&amp;" ─ "&amp;Q389),"")</f>
        <v/>
      </c>
      <c r="E389" s="117" t="str">
        <f>IF(F389&lt;&gt;"",MAX($E$3:E388)+1,"")</f>
        <v/>
      </c>
      <c r="F389" s="116" t="str">
        <f>IF(LEN(T389)&gt;1,IF(ISNUMBER(MATCH(T389&amp;" ─ "&amp;P389, $F$2:F388,0)),"",P389&amp;" ─ "&amp;T389),"")</f>
        <v/>
      </c>
      <c r="G389" s="93">
        <v>386</v>
      </c>
      <c r="H389" s="118" t="str">
        <f t="shared" si="479"/>
        <v/>
      </c>
      <c r="I389" s="119" t="str">
        <f>IF(ISNUMBER(SEARCH("─",H389,1)),MAX($I$3:I388)+1,"")</f>
        <v/>
      </c>
      <c r="M389" s="192" t="str">
        <f t="shared" si="423"/>
        <v/>
      </c>
      <c r="N389" s="142" t="str">
        <f t="shared" si="424"/>
        <v/>
      </c>
      <c r="O389" s="102" t="str">
        <f>IF(P389="","",MAX($O$3:O388)+1)</f>
        <v/>
      </c>
      <c r="P389" s="103" t="str">
        <f>IF(LEN(INDEX(Dashboard!B$6:B$505,ROW(P389)-ROW(P$3),1))&lt;=1,"",TRIM(INDEX(Dashboard!B$6:B$505,ROW(P389)-ROW(P$3),1)))</f>
        <v/>
      </c>
      <c r="Q389" s="104" t="str">
        <f t="shared" si="425"/>
        <v/>
      </c>
      <c r="R389" s="104" t="str">
        <f>IF(LEN(INDEX(Dashboard!D$6:D$505,ROW(R389)-ROW(R$3),1))&lt;=1,"",INDEX(Dashboard!D$6:D$505,ROW(R389)-ROW(R$3),1))</f>
        <v/>
      </c>
      <c r="S389" s="104" t="str">
        <f>IF(LEN(INDEX(Dashboard!E$6:E$505,ROW(S389)-ROW(S$3),1))&lt;=1,"",INDEX(Dashboard!E$6:E$505,ROW(S389)-ROW(S$3),1))</f>
        <v/>
      </c>
      <c r="T389" s="104" t="str">
        <f t="shared" si="426"/>
        <v/>
      </c>
      <c r="U389" s="104" t="str">
        <f t="shared" si="427"/>
        <v/>
      </c>
      <c r="V389" s="104" t="str">
        <f t="shared" si="428"/>
        <v/>
      </c>
      <c r="W389" s="106" t="str">
        <f t="shared" ref="W389:W452" si="481">IF(O389&lt;&gt;"",
IF(ISNUMBER(INDEX($W$4:$W$503,MATCH(P389,$U$4:$U$503,0),1)),INDEX($W$4:$W$503,MATCH(P389,$U$4:$U$503,0),1)-1,
IF(ISNUMBER(INDEX($W$4:$W$503,MATCH(P389,$V$4:$V$503,0),1)),INDEX($W$4:$W$503,MATCH(P389,$V$4:$V$503,0),1)-1,
"")),"")</f>
        <v/>
      </c>
      <c r="X389" s="106" t="str">
        <f t="shared" si="429"/>
        <v/>
      </c>
      <c r="Y389" s="106" t="str">
        <f t="shared" si="430"/>
        <v/>
      </c>
      <c r="Z389" s="106" t="str">
        <f t="shared" si="431"/>
        <v/>
      </c>
      <c r="AA389" s="106" t="str">
        <f t="shared" si="432"/>
        <v/>
      </c>
      <c r="AB389" s="106" t="str">
        <f t="shared" si="433"/>
        <v/>
      </c>
      <c r="AC389" s="106" t="str">
        <f t="shared" si="434"/>
        <v/>
      </c>
      <c r="AD389" s="106" t="str">
        <f t="shared" si="435"/>
        <v/>
      </c>
      <c r="AE389" s="106" t="str">
        <f t="shared" si="436"/>
        <v/>
      </c>
      <c r="AF389" s="106" t="str">
        <f t="shared" si="437"/>
        <v/>
      </c>
      <c r="AG389" s="106" t="str">
        <f t="shared" si="438"/>
        <v/>
      </c>
      <c r="AH389" s="106" t="str">
        <f t="shared" si="439"/>
        <v/>
      </c>
      <c r="AI389" s="106" t="str">
        <f t="shared" si="440"/>
        <v/>
      </c>
      <c r="AJ389" s="106" t="str">
        <f t="shared" si="441"/>
        <v/>
      </c>
      <c r="AK389" s="106" t="str">
        <f t="shared" si="442"/>
        <v/>
      </c>
      <c r="AL389" s="106" t="str">
        <f t="shared" si="443"/>
        <v/>
      </c>
      <c r="AM389" s="106" t="str">
        <f t="shared" si="444"/>
        <v/>
      </c>
      <c r="AN389" s="106" t="str">
        <f t="shared" si="445"/>
        <v/>
      </c>
      <c r="AO389" s="106" t="str">
        <f t="shared" si="446"/>
        <v/>
      </c>
      <c r="AP389" s="106" t="str">
        <f t="shared" si="447"/>
        <v/>
      </c>
      <c r="AQ389" s="106" t="str">
        <f t="shared" si="448"/>
        <v/>
      </c>
      <c r="AR389" s="106" t="str">
        <f t="shared" si="449"/>
        <v/>
      </c>
      <c r="AS389" s="106" t="str">
        <f t="shared" si="450"/>
        <v/>
      </c>
      <c r="AT389" s="106" t="str">
        <f t="shared" si="451"/>
        <v/>
      </c>
      <c r="AU389" s="106" t="str">
        <f t="shared" si="452"/>
        <v/>
      </c>
      <c r="AV389" s="106" t="str">
        <f t="shared" si="453"/>
        <v/>
      </c>
      <c r="AW389" s="106" t="str">
        <f t="shared" si="454"/>
        <v/>
      </c>
      <c r="AX389" s="106" t="str">
        <f t="shared" si="455"/>
        <v/>
      </c>
      <c r="AY389" s="106" t="str">
        <f t="shared" si="456"/>
        <v/>
      </c>
      <c r="AZ389" s="106" t="str">
        <f t="shared" si="457"/>
        <v/>
      </c>
      <c r="BA389" s="106" t="str">
        <f t="shared" si="458"/>
        <v/>
      </c>
      <c r="BB389" s="106" t="str">
        <f t="shared" si="459"/>
        <v/>
      </c>
      <c r="BC389" s="106" t="str">
        <f t="shared" si="460"/>
        <v/>
      </c>
      <c r="BD389" s="180" t="str">
        <f>IF(OR(P389="",BA389=""),"",IF(BB389="",MAX($BA$4:$BA$503)-BA389+1-COUNTIF($BA$4:BA389,BA389)/1000,INDEX($BD$4:$BD$503,BC389,1)-COUNTIF($BA$4:BA389,BA389)/1000000))</f>
        <v/>
      </c>
      <c r="BE389" s="181" t="str">
        <f t="shared" si="461"/>
        <v/>
      </c>
      <c r="BF389" s="181" t="str">
        <f>IFERROR(IF(BB389="",BD389-BE389*100,INDEX($BF$4:$BF$503,BC389,1)-COUNTIF($BA$4:BA389,BA389)/1000000),"")</f>
        <v/>
      </c>
      <c r="BG389" s="179" t="str">
        <f t="shared" si="462"/>
        <v/>
      </c>
      <c r="BI389" s="120" t="str">
        <f t="shared" si="468"/>
        <v/>
      </c>
      <c r="BJ389" s="121" t="str">
        <f t="shared" si="469"/>
        <v/>
      </c>
      <c r="BK389" s="122" t="str">
        <f t="shared" si="470"/>
        <v/>
      </c>
      <c r="BL389" s="122" t="str">
        <f t="shared" si="471"/>
        <v/>
      </c>
      <c r="BM389" s="122" t="str">
        <f t="shared" si="472"/>
        <v/>
      </c>
      <c r="BN389" s="122" t="str">
        <f t="shared" si="473"/>
        <v/>
      </c>
      <c r="BO389" s="122" t="str">
        <f t="shared" si="474"/>
        <v/>
      </c>
      <c r="BP389" s="123" t="str">
        <f t="shared" si="475"/>
        <v/>
      </c>
      <c r="BQ389" s="122" t="str">
        <f t="shared" si="476"/>
        <v/>
      </c>
      <c r="BR389" s="123" t="str">
        <f t="shared" si="477"/>
        <v/>
      </c>
      <c r="BS389" s="123" t="str">
        <f t="shared" si="478"/>
        <v/>
      </c>
      <c r="BU389" s="198" t="str">
        <f t="shared" si="463"/>
        <v>xxx</v>
      </c>
      <c r="BV389" s="193"/>
      <c r="BW389" s="193"/>
      <c r="BX389" s="193"/>
      <c r="BY389" s="193"/>
      <c r="BZ389" s="193"/>
      <c r="CA389" s="193"/>
      <c r="CB389" s="193"/>
      <c r="CC389" s="194"/>
      <c r="CD389" s="194"/>
      <c r="CE389" s="193"/>
      <c r="CF389" s="201">
        <f>IFERROR(IF(ISNUMBER(BV389), IF(ISNUMBER(MATCH(BV389,$BV$4:BV388,0)),INDEX($CF$4:CF388, MATCH(BV389,$BV$4:BV388,0),1),IF(AND(BR389="",INDEX($BR$4:$BR$503,BV389,1)=""),
IF(INDEX($BL$4:$BL$503,BV389,1)="",0,IFERROR(IF(INDEX($BR$4:$BR$503,BW389,1)="es",COUNTIF($BV$4:$BV$503,BW389),0),0)+IF(ISNUMBER(BV389),SUMIFS($CH$4:$CH$503,$BV$4:$BV$503,"&lt;&gt;"&amp;BV389,$BW$4:$BW$503,BV389),0)),0)),0),0)</f>
        <v>0</v>
      </c>
      <c r="CG389" s="193"/>
      <c r="CH389" s="193"/>
      <c r="CI389" s="193"/>
      <c r="CJ389" s="193"/>
      <c r="CK389" s="201">
        <f t="shared" ref="CK389:CK452" si="482">IF(BR389&lt;&gt;"",0,IF(IF(AND(BR390="s",BN390&lt;&gt;""),BN390&lt;&gt;BN389,FALSE),1,IF(BQ389="",1,IF(SUMIF($BQ$4:$BQ$503,BQ389,$BZ$4:$BZ$503)=0,0,1))))</f>
        <v>1</v>
      </c>
      <c r="CL389" s="193"/>
      <c r="CM389" s="193"/>
      <c r="CN389" s="193"/>
      <c r="CO389" s="193"/>
      <c r="CP389" s="193"/>
      <c r="CQ389" s="193"/>
      <c r="CR389" s="193"/>
      <c r="CT389" s="193"/>
      <c r="CU389" s="193"/>
      <c r="CV389" s="193"/>
      <c r="CW389" s="208"/>
      <c r="CX389" s="208"/>
      <c r="CY389" s="208"/>
      <c r="CZ389" s="208"/>
      <c r="DA389" s="193"/>
      <c r="DC389" s="133" t="str">
        <f>IF(MAX($DC$3:DC388)&lt;$I$2,MAX($DC$3:DC388)+1,"")</f>
        <v/>
      </c>
      <c r="DD389" s="131" t="str">
        <f t="shared" si="464"/>
        <v/>
      </c>
      <c r="DE389" s="131" t="str">
        <f t="shared" si="465"/>
        <v/>
      </c>
      <c r="DF389" s="134" t="str">
        <f t="shared" si="466"/>
        <v/>
      </c>
      <c r="DG389" s="132" t="str">
        <f t="shared" si="467"/>
        <v/>
      </c>
      <c r="DL389" s="107" t="str">
        <f>IF(DM389&lt;&gt;"",MAX($DL$3:DL388)+1,"")</f>
        <v/>
      </c>
      <c r="DM389" s="107" t="str">
        <f>IF(OR(INDEX(Photos!$B$3:$B$502,ROW(DM389)-ROW($DM$3),1)="", ISNUMBER(MATCH(INDEX(Photos!$B$3:$B$502,ROW(DM389)-ROW($DM$3),1),$BJ$4:$BJ$503,0))),"",INDEX(Photos!$B$3:$B$502,ROW(DM389)-ROW($DM$3),1) )</f>
        <v/>
      </c>
      <c r="DN389" s="107" t="str">
        <f t="shared" si="480"/>
        <v/>
      </c>
      <c r="DS389" s="112"/>
      <c r="DT389" s="112"/>
      <c r="DU389" s="111"/>
      <c r="DV389" s="111"/>
      <c r="DW389" s="145"/>
      <c r="DX389" s="111"/>
      <c r="DY389" s="111"/>
      <c r="DZ389" s="111"/>
      <c r="EA389" s="111"/>
      <c r="EB389" s="111"/>
    </row>
    <row r="390" spans="2:132" x14ac:dyDescent="0.25">
      <c r="B390" s="117" t="str">
        <f>IF(P390&lt;&gt;"",MAX(B$3:$B389)+1,"")</f>
        <v/>
      </c>
      <c r="C390" s="141" t="str">
        <f>IF(D390&lt;&gt;"",MAX(C$3:$C389)+1,"")</f>
        <v/>
      </c>
      <c r="D390" s="115" t="str">
        <f>IF(LEN(Q390)&gt;1,IF(ISNUMBER(MATCH(Q390&amp;" ─ "&amp;P390, $D$2:D389,0)),"",P390&amp;" ─ "&amp;Q390),"")</f>
        <v/>
      </c>
      <c r="E390" s="117" t="str">
        <f>IF(F390&lt;&gt;"",MAX($E$3:E389)+1,"")</f>
        <v/>
      </c>
      <c r="F390" s="116" t="str">
        <f>IF(LEN(T390)&gt;1,IF(ISNUMBER(MATCH(T390&amp;" ─ "&amp;P390, $F$2:F389,0)),"",P390&amp;" ─ "&amp;T390),"")</f>
        <v/>
      </c>
      <c r="G390" s="93">
        <v>387</v>
      </c>
      <c r="H390" s="118" t="str">
        <f t="shared" si="479"/>
        <v/>
      </c>
      <c r="I390" s="119" t="str">
        <f>IF(ISNUMBER(SEARCH("─",H390,1)),MAX($I$3:I389)+1,"")</f>
        <v/>
      </c>
      <c r="M390" s="192" t="str">
        <f t="shared" ref="M390:M453" si="483">IF(P390="","",IF(AND(ISNUMBER(MATCH(P390,$K$4:$K$503,0)),K390=""),INDEX($P$4:$P$503,MATCH(P390,$K$4:$K$503,0),1),""))</f>
        <v/>
      </c>
      <c r="N390" s="142" t="str">
        <f t="shared" ref="N390:N453" si="484">IF(P390="","",IF(AND(ISNUMBER(MATCH(P390,$L$4:$L$503,0)),L390=""),INDEX($P$4:$P$503,MATCH(P390,$L$4:$L$503,0),1),""))</f>
        <v/>
      </c>
      <c r="O390" s="102" t="str">
        <f>IF(P390="","",MAX($O$3:O389)+1)</f>
        <v/>
      </c>
      <c r="P390" s="103" t="str">
        <f>IF(LEN(INDEX(Dashboard!B$6:B$505,ROW(P390)-ROW(P$3),1))&lt;=1,"",TRIM(INDEX(Dashboard!B$6:B$505,ROW(P390)-ROW(P$3),1)))</f>
        <v/>
      </c>
      <c r="Q390" s="104" t="str">
        <f t="shared" ref="Q390:Q453" si="485">IF(K390="",M390,K390)</f>
        <v/>
      </c>
      <c r="R390" s="104" t="str">
        <f>IF(LEN(INDEX(Dashboard!D$6:D$505,ROW(R390)-ROW(R$3),1))&lt;=1,"",INDEX(Dashboard!D$6:D$505,ROW(R390)-ROW(R$3),1))</f>
        <v/>
      </c>
      <c r="S390" s="104" t="str">
        <f>IF(LEN(INDEX(Dashboard!E$6:E$505,ROW(S390)-ROW(S$3),1))&lt;=1,"",INDEX(Dashboard!E$6:E$505,ROW(S390)-ROW(S$3),1))</f>
        <v/>
      </c>
      <c r="T390" s="104" t="str">
        <f t="shared" ref="T390:T453" si="486">IF(L390="",N390,L390)</f>
        <v/>
      </c>
      <c r="U390" s="104" t="str">
        <f t="shared" ref="U390:U453" si="487">IF(LEN(R390)&gt;1,IF(ISNUMBER(SEARCH("─",R390,1)),TRIM(LEFT(R390,SEARCH("─",R390,1)-1)), TRIM(R390)),"")</f>
        <v/>
      </c>
      <c r="V390" s="104" t="str">
        <f t="shared" ref="V390:V453" si="488">IF(LEN(R390)&gt;1,IF(ISNUMBER(SEARCH("─",R390,1)),TRIM(RIGHT(R390,LEN(R390)-SEARCH("─",R390,1))), ""),"")</f>
        <v/>
      </c>
      <c r="W390" s="106" t="str">
        <f t="shared" si="481"/>
        <v/>
      </c>
      <c r="X390" s="106" t="str">
        <f t="shared" ref="X390:X453" si="489">IF(O390&lt;&gt;"",
IF(ISNUMBER(INDEX($X$4:$X$503,MATCH(U390,$P$4:$P$503,0),1)),INDEX($X$4:$X$503,MATCH(U390,$P$4:$P$503,0),1)+1,
IF(ISNUMBER(INDEX($X$4:$X$503,MATCH(V390,$P$4:$P$503,0),1)),INDEX($X$4:$X$503,MATCH(V390,$P$4:$P$503,0),1)+1,
"")),"")</f>
        <v/>
      </c>
      <c r="Y390" s="106" t="str">
        <f t="shared" ref="Y390:Y453" si="490">IF(LEN(P390)&gt;1,IFERROR(IF(Q390&lt;&gt;"",INDEX($X$4:$X$503,MATCH(P390,$Q$4:$Q$503,0),1),IF(T390&lt;&gt;"",INDEX($X$4:$X$503,MATCH(P390,$T$4:$T$503,0),1),"")),""),"")</f>
        <v/>
      </c>
      <c r="Z390" s="106" t="str">
        <f t="shared" ref="Z390:Z453" si="491">IF(OR(ISNUMBER(W390),ISNUMBER(X390),ISNUMBER(Y390)),MIN(W390:Y390),"")</f>
        <v/>
      </c>
      <c r="AA390" s="106" t="str">
        <f t="shared" ref="AA390:AA453" si="492">IF(LEN(P390)&gt;1,IFERROR(INDEX($Z$4:$Z$503,MATCH(P390,$U$4:$U$503,0),1)-1,""),"")</f>
        <v/>
      </c>
      <c r="AB390" s="106" t="str">
        <f t="shared" ref="AB390:AB453" si="493">IF(OR(ISNUMBER(Z390),ISNUMBER(AA390)),MIN(Z390:AA390),"")</f>
        <v/>
      </c>
      <c r="AC390" s="106" t="str">
        <f t="shared" ref="AC390:AC453" si="494">IF(LEN(P390)&gt;1,IFERROR(IF(Q390&lt;&gt;"",INDEX($AB$4:$AB$503,MATCH(P390,$Q$4:$Q$503,0),1),IF(T390&lt;&gt;"",INDEX($AB$4:$AB$503,MATCH(P390,$T$4:$T$503,0),1),"")),""),"")</f>
        <v/>
      </c>
      <c r="AD390" s="106" t="str">
        <f t="shared" ref="AD390:AD453" si="495">IF(OR(ISNUMBER(AB390),ISNUMBER(AC390)),MIN(AB390:AC390),"")</f>
        <v/>
      </c>
      <c r="AE390" s="106" t="str">
        <f t="shared" ref="AE390:AE453" si="496">IF(LEN(U390)&gt;1,IFERROR(INDEX($AD$4:$AD$503,MATCH(U390,$P$4:$P$503,0),1)+1,IFERROR(INDEX($AD$4:$AD$503,MATCH(V390,$P$4:$P$503,0),1)+1,"")),"")</f>
        <v/>
      </c>
      <c r="AF390" s="106" t="str">
        <f t="shared" ref="AF390:AF453" si="497">IF(OR(ISNUMBER(AD390),ISNUMBER(AE390)),MIN(AD390:AE390),"")</f>
        <v/>
      </c>
      <c r="AG390" s="106" t="str">
        <f t="shared" ref="AG390:AG453" si="498">IF(LEN(P390)&gt;1,IFERROR(IF(Q390&lt;&gt;"",INDEX($AF$4:$AF$503,MATCH(P390,$Q$4:$Q$503,0),1),IF(T390&lt;&gt;"",INDEX($AF$4:$AF$503,MATCH(P390,$T$4:$T$503,0),1),"")),""),"")</f>
        <v/>
      </c>
      <c r="AH390" s="106" t="str">
        <f t="shared" ref="AH390:AH453" si="499">IF(OR(ISNUMBER(AF390),ISNUMBER(AG390)),MIN(AF390:AG390),"")</f>
        <v/>
      </c>
      <c r="AI390" s="106" t="str">
        <f t="shared" ref="AI390:AI453" si="500">IF(LEN(P390)&gt;1,IFERROR(INDEX($AH$4:$AH$503,MATCH(P390,$U$4:$U$503,0),1)-1,""),"")</f>
        <v/>
      </c>
      <c r="AJ390" s="106" t="str">
        <f t="shared" ref="AJ390:AJ453" si="501">IF(OR(ISNUMBER(AH390),ISNUMBER(AI390)),MIN(AH390:AI390),"")</f>
        <v/>
      </c>
      <c r="AK390" s="106" t="str">
        <f t="shared" ref="AK390:AK453" si="502">IF(LEN(U390)&gt;1,IFERROR(INDEX($AJ$4:$AJ$503,MATCH(U390,$P$4:$P$503,0),1)+1,IFERROR(INDEX($AJ$4:$AJ$503,MATCH(V390,$P$4:$P$503,0),1)+1,"")),"")</f>
        <v/>
      </c>
      <c r="AL390" s="106" t="str">
        <f t="shared" ref="AL390:AL453" si="503">IF(OR(ISNUMBER(AJ390),ISNUMBER(AK390)),MIN(AJ390:AK390),"")</f>
        <v/>
      </c>
      <c r="AM390" s="106" t="str">
        <f t="shared" ref="AM390:AM453" si="504">IF(LEN(P390)&gt;1,IFERROR(IF(Q390&lt;&gt;"",INDEX($AL$4:$AL$503,MATCH(P390,$Q$4:$Q$503,0),1),IF(T390&lt;&gt;"",INDEX($AL$4:$AL$503,MATCH(P390,$T$4:$T$503,0),1),"")),""),"")</f>
        <v/>
      </c>
      <c r="AN390" s="106" t="str">
        <f t="shared" ref="AN390:AN453" si="505">IF(OR(ISNUMBER(AL390),ISNUMBER(AM390)),MIN(AL390:AM390),"")</f>
        <v/>
      </c>
      <c r="AO390" s="106" t="str">
        <f t="shared" ref="AO390:AO453" si="506">IF(LEN(P390)&gt;1,IFERROR(INDEX($AN$4:$AN$503,MATCH(P390,$U$4:$U$503,0),1)-1,""),"")</f>
        <v/>
      </c>
      <c r="AP390" s="106" t="str">
        <f t="shared" ref="AP390:AP453" si="507">IF(OR(ISNUMBER(AN390),ISNUMBER(AO390)),MIN(AN390:AO390),"")</f>
        <v/>
      </c>
      <c r="AQ390" s="106" t="str">
        <f t="shared" ref="AQ390:AQ453" si="508">IF(LEN(U390)&gt;1,IFERROR(INDEX($AP$4:$AP$503,MATCH(U390,$P$4:$P$503,0),1)+1,IFERROR(INDEX($AP$4:$AP$503,MATCH(V390,$P$4:$P$503,0),1)+1,"")),"")</f>
        <v/>
      </c>
      <c r="AR390" s="106" t="str">
        <f t="shared" ref="AR390:AR453" si="509">IF(OR(ISNUMBER(AP390),ISNUMBER(AQ390)),MIN(AP390:AQ390),"")</f>
        <v/>
      </c>
      <c r="AS390" s="106" t="str">
        <f t="shared" ref="AS390:AS453" si="510">IF(LEN(P390)&gt;1,IFERROR(IF(Q390&lt;&gt;"",INDEX($AR$4:$AR$503,MATCH(P390,$Q$4:$Q$503,0),1),IF(T390&lt;&gt;"",INDEX($AR$4:$AR$503,MATCH(P390,$T$4:$T$503,0),1),"")),""),"")</f>
        <v/>
      </c>
      <c r="AT390" s="106" t="str">
        <f t="shared" ref="AT390:AT453" si="511">IF(OR(ISNUMBER(AR390),ISNUMBER(AS390)),MIN(AR390:AS390),"")</f>
        <v/>
      </c>
      <c r="AU390" s="106" t="str">
        <f t="shared" ref="AU390:AU453" si="512">IF(LEN(P390)&gt;1,IFERROR(INDEX($AT$4:$AT$503,MATCH(P390,$U$4:$U$503,0),1)-1,""),"")</f>
        <v/>
      </c>
      <c r="AV390" s="106" t="str">
        <f t="shared" ref="AV390:AV453" si="513">IF(OR(ISNUMBER(AT390),ISNUMBER(AU390)),MIN(AT390:AU390),"")</f>
        <v/>
      </c>
      <c r="AW390" s="106" t="str">
        <f t="shared" ref="AW390:AW453" si="514">IF(LEN(U390)&gt;1,IFERROR(INDEX($AV$4:$AV$503,MATCH(U390,$P$4:$P$503,0),1)+1,IFERROR(INDEX($AV$4:$AV$503,MATCH(V390,$P$4:$P$503,0),1)+1,"")),"")</f>
        <v/>
      </c>
      <c r="AX390" s="106" t="str">
        <f t="shared" ref="AX390:AX453" si="515">IF(OR(ISNUMBER(AV390),ISNUMBER(AW390)),MIN(AV390:AW390),"")</f>
        <v/>
      </c>
      <c r="AY390" s="106" t="str">
        <f t="shared" ref="AY390:AY453" si="516">IF(LEN(P390)&gt;1,IFERROR(IF(Q390&lt;&gt;"",INDEX($AX$4:$AX$503,MATCH(P390,$Q$4:$Q$503,0),1),IF(T390&lt;&gt;"",INDEX($AX$4:$AX$503,MATCH(P390,$T$4:$T$503,0),1),"")),""),"")</f>
        <v/>
      </c>
      <c r="AZ390" s="106" t="str">
        <f t="shared" ref="AZ390:AZ453" si="517">IF(OR(ISNUMBER(AX390),ISNUMBER(AY390)),MIN(AX390:AY390),"")</f>
        <v/>
      </c>
      <c r="BA390" s="106" t="str">
        <f t="shared" ref="BA390:BA453" si="518">IF(AZ390="","",AZ390-$BA$2)</f>
        <v/>
      </c>
      <c r="BB390" s="106" t="str">
        <f t="shared" ref="BB390:BB453" si="519">IF(AND(ISNUMBER(INDEX($W$4:$W$503,MATCH(Q390,allNames,0),1)),ISNUMBER(INDEX($W$4:$W$503,MATCH(P390,$Q$4:$Q$503,0),1)),AA390=""),"s",INDEX($X$2:$AZ$2,1,MATCH(AZ390,X390:AY390,0)))</f>
        <v/>
      </c>
      <c r="BC390" s="106" t="str">
        <f t="shared" ref="BC390:BC453" si="520">IF(BB390="","",IF(Q390&lt;&gt;"",MATCH(Q390,$P$4:$P$503,0),MATCH(T390,$P$4:$P$503,0)))</f>
        <v/>
      </c>
      <c r="BD390" s="180" t="str">
        <f>IF(OR(P390="",BA390=""),"",IF(BB390="",MAX($BA$4:$BA$503)-BA390+1-COUNTIF($BA$4:BA390,BA390)/1000,INDEX($BD$4:$BD$503,BC390,1)-COUNTIF($BA$4:BA390,BA390)/1000000))</f>
        <v/>
      </c>
      <c r="BE390" s="181" t="str">
        <f t="shared" ref="BE390:BE453" si="521">IFERROR(RANK(BD390,$BD$4:$BD$503,0),"")</f>
        <v/>
      </c>
      <c r="BF390" s="181" t="str">
        <f>IFERROR(IF(BB390="",BD390-BE390*100,INDEX($BF$4:$BF$503,BC390,1)-COUNTIF($BA$4:BA390,BA390)/1000000),"")</f>
        <v/>
      </c>
      <c r="BG390" s="179" t="str">
        <f t="shared" ref="BG390:BG453" si="522">IFERROR(RANK(BF390,$BF$4:$BF$503,0),"")</f>
        <v/>
      </c>
      <c r="BI390" s="120" t="str">
        <f t="shared" si="468"/>
        <v/>
      </c>
      <c r="BJ390" s="121" t="str">
        <f t="shared" si="469"/>
        <v/>
      </c>
      <c r="BK390" s="122" t="str">
        <f t="shared" si="470"/>
        <v/>
      </c>
      <c r="BL390" s="122" t="str">
        <f t="shared" si="471"/>
        <v/>
      </c>
      <c r="BM390" s="122" t="str">
        <f t="shared" si="472"/>
        <v/>
      </c>
      <c r="BN390" s="122" t="str">
        <f t="shared" si="473"/>
        <v/>
      </c>
      <c r="BO390" s="122" t="str">
        <f t="shared" si="474"/>
        <v/>
      </c>
      <c r="BP390" s="123" t="str">
        <f t="shared" si="475"/>
        <v/>
      </c>
      <c r="BQ390" s="122" t="str">
        <f t="shared" si="476"/>
        <v/>
      </c>
      <c r="BR390" s="123" t="str">
        <f t="shared" si="477"/>
        <v/>
      </c>
      <c r="BS390" s="123" t="str">
        <f t="shared" si="478"/>
        <v/>
      </c>
      <c r="BU390" s="198" t="str">
        <f t="shared" ref="BU390:BU453" si="523">IF(BI390="","xxx",ROW(BU390)-3)</f>
        <v>xxx</v>
      </c>
      <c r="BV390" s="193"/>
      <c r="BW390" s="193"/>
      <c r="BX390" s="193"/>
      <c r="BY390" s="193"/>
      <c r="BZ390" s="193"/>
      <c r="CA390" s="193"/>
      <c r="CB390" s="193"/>
      <c r="CC390" s="194"/>
      <c r="CD390" s="194"/>
      <c r="CE390" s="193"/>
      <c r="CF390" s="201">
        <f>IFERROR(IF(ISNUMBER(BV390), IF(ISNUMBER(MATCH(BV390,$BV$4:BV389,0)),INDEX($CF$4:CF389, MATCH(BV390,$BV$4:BV389,0),1),IF(AND(BR390="",INDEX($BR$4:$BR$503,BV390,1)=""),
IF(INDEX($BL$4:$BL$503,BV390,1)="",0,IFERROR(IF(INDEX($BR$4:$BR$503,BW390,1)="es",COUNTIF($BV$4:$BV$503,BW390),0),0)+IF(ISNUMBER(BV390),SUMIFS($CH$4:$CH$503,$BV$4:$BV$503,"&lt;&gt;"&amp;BV390,$BW$4:$BW$503,BV390),0)),0)),0),0)</f>
        <v>0</v>
      </c>
      <c r="CG390" s="193"/>
      <c r="CH390" s="193"/>
      <c r="CI390" s="193"/>
      <c r="CJ390" s="193"/>
      <c r="CK390" s="201">
        <f t="shared" si="482"/>
        <v>1</v>
      </c>
      <c r="CL390" s="193"/>
      <c r="CM390" s="193"/>
      <c r="CN390" s="193"/>
      <c r="CO390" s="193"/>
      <c r="CP390" s="193"/>
      <c r="CQ390" s="193"/>
      <c r="CR390" s="193"/>
      <c r="CT390" s="193"/>
      <c r="CU390" s="193"/>
      <c r="CV390" s="193"/>
      <c r="CW390" s="208"/>
      <c r="CX390" s="208"/>
      <c r="CY390" s="208"/>
      <c r="CZ390" s="208"/>
      <c r="DA390" s="193"/>
      <c r="DC390" s="133" t="str">
        <f>IF(MAX($DC$3:DC389)&lt;$I$2,MAX($DC$3:DC389)+1,"")</f>
        <v/>
      </c>
      <c r="DD390" s="131" t="str">
        <f t="shared" ref="DD390:DD453" si="524">IF(DC390&lt;&gt;"",INDEX($H$4:$H$1003,MATCH(DC390,$I$4:$I$1003,0),1),"")</f>
        <v/>
      </c>
      <c r="DE390" s="131" t="str">
        <f t="shared" ref="DE390:DE453" si="525">IF(DC390="","",TRIM(LEFT(DD390,SEARCH("─",DD390,1)-1)))</f>
        <v/>
      </c>
      <c r="DF390" s="134" t="str">
        <f t="shared" ref="DF390:DF453" si="526">IF(DC390="","",TRIM(RIGHT(DD390,LEN(DD390)-SEARCH("─",DD390,1))))</f>
        <v/>
      </c>
      <c r="DG390" s="132" t="str">
        <f t="shared" ref="DG390:DG453" si="527">IF(DD390="","",IF(ISNUMBER(MATCH(DD390,$F$4:$F$503,0)),"e",""))</f>
        <v/>
      </c>
      <c r="DL390" s="107" t="str">
        <f>IF(DM390&lt;&gt;"",MAX($DL$3:DL389)+1,"")</f>
        <v/>
      </c>
      <c r="DM390" s="107" t="str">
        <f>IF(OR(INDEX(Photos!$B$3:$B$502,ROW(DM390)-ROW($DM$3),1)="", ISNUMBER(MATCH(INDEX(Photos!$B$3:$B$502,ROW(DM390)-ROW($DM$3),1),$BJ$4:$BJ$503,0))),"",INDEX(Photos!$B$3:$B$502,ROW(DM390)-ROW($DM$3),1) )</f>
        <v/>
      </c>
      <c r="DN390" s="107" t="str">
        <f t="shared" si="480"/>
        <v/>
      </c>
      <c r="DS390" s="112"/>
      <c r="DT390" s="112"/>
      <c r="DU390" s="111"/>
      <c r="DV390" s="111"/>
      <c r="DW390" s="145"/>
      <c r="DX390" s="111"/>
      <c r="DY390" s="111"/>
      <c r="DZ390" s="111"/>
      <c r="EA390" s="111"/>
      <c r="EB390" s="111"/>
    </row>
    <row r="391" spans="2:132" x14ac:dyDescent="0.25">
      <c r="B391" s="117" t="str">
        <f>IF(P391&lt;&gt;"",MAX(B$3:$B390)+1,"")</f>
        <v/>
      </c>
      <c r="C391" s="141" t="str">
        <f>IF(D391&lt;&gt;"",MAX(C$3:$C390)+1,"")</f>
        <v/>
      </c>
      <c r="D391" s="115" t="str">
        <f>IF(LEN(Q391)&gt;1,IF(ISNUMBER(MATCH(Q391&amp;" ─ "&amp;P391, $D$2:D390,0)),"",P391&amp;" ─ "&amp;Q391),"")</f>
        <v/>
      </c>
      <c r="E391" s="117" t="str">
        <f>IF(F391&lt;&gt;"",MAX($E$3:E390)+1,"")</f>
        <v/>
      </c>
      <c r="F391" s="116" t="str">
        <f>IF(LEN(T391)&gt;1,IF(ISNUMBER(MATCH(T391&amp;" ─ "&amp;P391, $F$2:F390,0)),"",P391&amp;" ─ "&amp;T391),"")</f>
        <v/>
      </c>
      <c r="G391" s="93">
        <v>388</v>
      </c>
      <c r="H391" s="118" t="str">
        <f t="shared" si="479"/>
        <v/>
      </c>
      <c r="I391" s="119" t="str">
        <f>IF(ISNUMBER(SEARCH("─",H391,1)),MAX($I$3:I390)+1,"")</f>
        <v/>
      </c>
      <c r="M391" s="192" t="str">
        <f t="shared" si="483"/>
        <v/>
      </c>
      <c r="N391" s="142" t="str">
        <f t="shared" si="484"/>
        <v/>
      </c>
      <c r="O391" s="102" t="str">
        <f>IF(P391="","",MAX($O$3:O390)+1)</f>
        <v/>
      </c>
      <c r="P391" s="103" t="str">
        <f>IF(LEN(INDEX(Dashboard!B$6:B$505,ROW(P391)-ROW(P$3),1))&lt;=1,"",TRIM(INDEX(Dashboard!B$6:B$505,ROW(P391)-ROW(P$3),1)))</f>
        <v/>
      </c>
      <c r="Q391" s="104" t="str">
        <f t="shared" si="485"/>
        <v/>
      </c>
      <c r="R391" s="104" t="str">
        <f>IF(LEN(INDEX(Dashboard!D$6:D$505,ROW(R391)-ROW(R$3),1))&lt;=1,"",INDEX(Dashboard!D$6:D$505,ROW(R391)-ROW(R$3),1))</f>
        <v/>
      </c>
      <c r="S391" s="104" t="str">
        <f>IF(LEN(INDEX(Dashboard!E$6:E$505,ROW(S391)-ROW(S$3),1))&lt;=1,"",INDEX(Dashboard!E$6:E$505,ROW(S391)-ROW(S$3),1))</f>
        <v/>
      </c>
      <c r="T391" s="104" t="str">
        <f t="shared" si="486"/>
        <v/>
      </c>
      <c r="U391" s="104" t="str">
        <f t="shared" si="487"/>
        <v/>
      </c>
      <c r="V391" s="104" t="str">
        <f t="shared" si="488"/>
        <v/>
      </c>
      <c r="W391" s="106" t="str">
        <f t="shared" si="481"/>
        <v/>
      </c>
      <c r="X391" s="106" t="str">
        <f t="shared" si="489"/>
        <v/>
      </c>
      <c r="Y391" s="106" t="str">
        <f t="shared" si="490"/>
        <v/>
      </c>
      <c r="Z391" s="106" t="str">
        <f t="shared" si="491"/>
        <v/>
      </c>
      <c r="AA391" s="106" t="str">
        <f t="shared" si="492"/>
        <v/>
      </c>
      <c r="AB391" s="106" t="str">
        <f t="shared" si="493"/>
        <v/>
      </c>
      <c r="AC391" s="106" t="str">
        <f t="shared" si="494"/>
        <v/>
      </c>
      <c r="AD391" s="106" t="str">
        <f t="shared" si="495"/>
        <v/>
      </c>
      <c r="AE391" s="106" t="str">
        <f t="shared" si="496"/>
        <v/>
      </c>
      <c r="AF391" s="106" t="str">
        <f t="shared" si="497"/>
        <v/>
      </c>
      <c r="AG391" s="106" t="str">
        <f t="shared" si="498"/>
        <v/>
      </c>
      <c r="AH391" s="106" t="str">
        <f t="shared" si="499"/>
        <v/>
      </c>
      <c r="AI391" s="106" t="str">
        <f t="shared" si="500"/>
        <v/>
      </c>
      <c r="AJ391" s="106" t="str">
        <f t="shared" si="501"/>
        <v/>
      </c>
      <c r="AK391" s="106" t="str">
        <f t="shared" si="502"/>
        <v/>
      </c>
      <c r="AL391" s="106" t="str">
        <f t="shared" si="503"/>
        <v/>
      </c>
      <c r="AM391" s="106" t="str">
        <f t="shared" si="504"/>
        <v/>
      </c>
      <c r="AN391" s="106" t="str">
        <f t="shared" si="505"/>
        <v/>
      </c>
      <c r="AO391" s="106" t="str">
        <f t="shared" si="506"/>
        <v/>
      </c>
      <c r="AP391" s="106" t="str">
        <f t="shared" si="507"/>
        <v/>
      </c>
      <c r="AQ391" s="106" t="str">
        <f t="shared" si="508"/>
        <v/>
      </c>
      <c r="AR391" s="106" t="str">
        <f t="shared" si="509"/>
        <v/>
      </c>
      <c r="AS391" s="106" t="str">
        <f t="shared" si="510"/>
        <v/>
      </c>
      <c r="AT391" s="106" t="str">
        <f t="shared" si="511"/>
        <v/>
      </c>
      <c r="AU391" s="106" t="str">
        <f t="shared" si="512"/>
        <v/>
      </c>
      <c r="AV391" s="106" t="str">
        <f t="shared" si="513"/>
        <v/>
      </c>
      <c r="AW391" s="106" t="str">
        <f t="shared" si="514"/>
        <v/>
      </c>
      <c r="AX391" s="106" t="str">
        <f t="shared" si="515"/>
        <v/>
      </c>
      <c r="AY391" s="106" t="str">
        <f t="shared" si="516"/>
        <v/>
      </c>
      <c r="AZ391" s="106" t="str">
        <f t="shared" si="517"/>
        <v/>
      </c>
      <c r="BA391" s="106" t="str">
        <f t="shared" si="518"/>
        <v/>
      </c>
      <c r="BB391" s="106" t="str">
        <f t="shared" si="519"/>
        <v/>
      </c>
      <c r="BC391" s="106" t="str">
        <f t="shared" si="520"/>
        <v/>
      </c>
      <c r="BD391" s="180" t="str">
        <f>IF(OR(P391="",BA391=""),"",IF(BB391="",MAX($BA$4:$BA$503)-BA391+1-COUNTIF($BA$4:BA391,BA391)/1000,INDEX($BD$4:$BD$503,BC391,1)-COUNTIF($BA$4:BA391,BA391)/1000000))</f>
        <v/>
      </c>
      <c r="BE391" s="181" t="str">
        <f t="shared" si="521"/>
        <v/>
      </c>
      <c r="BF391" s="181" t="str">
        <f>IFERROR(IF(BB391="",BD391-BE391*100,INDEX($BF$4:$BF$503,BC391,1)-COUNTIF($BA$4:BA391,BA391)/1000000),"")</f>
        <v/>
      </c>
      <c r="BG391" s="179" t="str">
        <f t="shared" si="522"/>
        <v/>
      </c>
      <c r="BI391" s="120" t="str">
        <f t="shared" ref="BI391:BI454" si="528">IFERROR(MATCH(ROW(BJ391)-ROW($BJ$3),$BG$4:$BG$503,0),"")</f>
        <v/>
      </c>
      <c r="BJ391" s="121" t="str">
        <f t="shared" ref="BJ391:BJ454" si="529" xml:space="preserve"> IF(BI391="","",INDEX($P$4:$P$503,$BI391,1))</f>
        <v/>
      </c>
      <c r="BK391" s="122" t="str">
        <f t="shared" ref="BK391:BK454" si="530">IF(BI391="","",INDEX($Q$4:$Q$503,$BI391,1))</f>
        <v/>
      </c>
      <c r="BL391" s="122" t="str">
        <f t="shared" ref="BL391:BL454" si="531">IF(BJ391="","",INDEX($T$4:$T$503,$BI391,1))</f>
        <v/>
      </c>
      <c r="BM391" s="122" t="str">
        <f t="shared" ref="BM391:BM454" si="532">IF(BJ391="","",INDEX($S$4:$S$503,$BI391,1))</f>
        <v/>
      </c>
      <c r="BN391" s="122" t="str">
        <f t="shared" ref="BN391:BN454" si="533">IFERROR(IF(BI391="","",IF(INDEX($BR$4:$BR$503,MATCH(INDEX($U$4:$U$503,$BI391,1),$BJ$4:$BJ$503,0),1)="s",INDEX($V$4:$V$503,$BI391,1),INDEX($U$4:$U$503,$BI391,1))),"")</f>
        <v/>
      </c>
      <c r="BO391" s="122" t="str">
        <f t="shared" ref="BO391:BO454" si="534">IFERROR(IF(BI391="","",IF(OR(INDEX($BR$4:$BR$503,MATCH(INDEX($V$4:$V$503,$BI391,1),$BJ$4:$BJ$503,0),1)="s",INDEX($V$4:$V$503,$BI391,1)&lt;&gt;BN391), INDEX($V$4:$V$503,$BI391,1),  INDEX($U$4:$U$503,$BI391,1))),"")</f>
        <v/>
      </c>
      <c r="BP391" s="123" t="str">
        <f t="shared" ref="BP391:BP454" si="535" xml:space="preserve"> IF(BI391="","",COUNTA(BN391:BO391)-COUNTIF(BN391:BO391,""))</f>
        <v/>
      </c>
      <c r="BQ391" s="122" t="str">
        <f t="shared" ref="BQ391:BQ454" si="536" xml:space="preserve"> IF(BI391="","",IF(BR391="",IF(AND(BN391="", BO391&lt;&gt;""),INDEX($BJ$4:$BJ$503,MATCH(BO391,$BK$4:$BK$503,0),1),IF(AND(INDEX($BR$4:$BR$503,MATCH(BN391,$BJ$4:$BJ$503,0),1)&lt;&gt;"",BO391&lt;&gt;""), BO391,BN391)),INDEX($BN$4:$BN$503,MATCH(BK391,$BJ$4:$BJ$503,0),1)))</f>
        <v/>
      </c>
      <c r="BR391" s="123" t="str">
        <f t="shared" ref="BR391:BR454" si="537">IF(BI391="","",IF(AND(BK391="",INDEX($BB$4:$BB$503,$BI391,1)="s"),IF(INDEX($BB$4:$BB$503,INDEX($BI$4:$BI$503,MATCH(BL391,$BJ$4:$BJ$503,0),1),1)="s","ess","es"),INDEX($BB$4:$BB$503,$BI391,1)))</f>
        <v/>
      </c>
      <c r="BS391" s="123" t="str">
        <f t="shared" ref="BS391:BS454" si="538">IFERROR(IF(AND(BV391="xxx",BY391&gt;1,BR391=""),IF(MATCH(INDEX($BQ$4:$BQ$503,MATCH(BJ391,$BN$4:$BN$503,0),1),$BJ$4:$BJ$503,0)=(ROW(BS391)-3),"x",MATCH(INDEX($BQ$4:$BQ$503,MATCH(BJ391,$BN$4:$BN$503,0),1),$BJ$4:$BJ$503,0)),""),BW391)</f>
        <v/>
      </c>
      <c r="BU391" s="198" t="str">
        <f t="shared" si="523"/>
        <v>xxx</v>
      </c>
      <c r="BV391" s="193"/>
      <c r="BW391" s="193"/>
      <c r="BX391" s="193"/>
      <c r="BY391" s="193"/>
      <c r="BZ391" s="193"/>
      <c r="CA391" s="193"/>
      <c r="CB391" s="193"/>
      <c r="CC391" s="194"/>
      <c r="CD391" s="194"/>
      <c r="CE391" s="193"/>
      <c r="CF391" s="201">
        <f>IFERROR(IF(ISNUMBER(BV391), IF(ISNUMBER(MATCH(BV391,$BV$4:BV390,0)),INDEX($CF$4:CF390, MATCH(BV391,$BV$4:BV390,0),1),IF(AND(BR391="",INDEX($BR$4:$BR$503,BV391,1)=""),
IF(INDEX($BL$4:$BL$503,BV391,1)="",0,IFERROR(IF(INDEX($BR$4:$BR$503,BW391,1)="es",COUNTIF($BV$4:$BV$503,BW391),0),0)+IF(ISNUMBER(BV391),SUMIFS($CH$4:$CH$503,$BV$4:$BV$503,"&lt;&gt;"&amp;BV391,$BW$4:$BW$503,BV391),0)),0)),0),0)</f>
        <v>0</v>
      </c>
      <c r="CG391" s="193"/>
      <c r="CH391" s="193"/>
      <c r="CI391" s="193"/>
      <c r="CJ391" s="193"/>
      <c r="CK391" s="201">
        <f t="shared" si="482"/>
        <v>1</v>
      </c>
      <c r="CL391" s="193"/>
      <c r="CM391" s="193"/>
      <c r="CN391" s="193"/>
      <c r="CO391" s="193"/>
      <c r="CP391" s="193"/>
      <c r="CQ391" s="193"/>
      <c r="CR391" s="193"/>
      <c r="CT391" s="193"/>
      <c r="CU391" s="193"/>
      <c r="CV391" s="193"/>
      <c r="CW391" s="208"/>
      <c r="CX391" s="208"/>
      <c r="CY391" s="208"/>
      <c r="CZ391" s="208"/>
      <c r="DA391" s="193"/>
      <c r="DC391" s="133" t="str">
        <f>IF(MAX($DC$3:DC390)&lt;$I$2,MAX($DC$3:DC390)+1,"")</f>
        <v/>
      </c>
      <c r="DD391" s="131" t="str">
        <f t="shared" si="524"/>
        <v/>
      </c>
      <c r="DE391" s="131" t="str">
        <f t="shared" si="525"/>
        <v/>
      </c>
      <c r="DF391" s="134" t="str">
        <f t="shared" si="526"/>
        <v/>
      </c>
      <c r="DG391" s="132" t="str">
        <f t="shared" si="527"/>
        <v/>
      </c>
      <c r="DL391" s="107" t="str">
        <f>IF(DM391&lt;&gt;"",MAX($DL$3:DL390)+1,"")</f>
        <v/>
      </c>
      <c r="DM391" s="107" t="str">
        <f>IF(OR(INDEX(Photos!$B$3:$B$502,ROW(DM391)-ROW($DM$3),1)="", ISNUMBER(MATCH(INDEX(Photos!$B$3:$B$502,ROW(DM391)-ROW($DM$3),1),$BJ$4:$BJ$503,0))),"",INDEX(Photos!$B$3:$B$502,ROW(DM391)-ROW($DM$3),1) )</f>
        <v/>
      </c>
      <c r="DN391" s="107" t="str">
        <f t="shared" si="480"/>
        <v/>
      </c>
      <c r="DS391" s="112"/>
      <c r="DT391" s="112"/>
      <c r="DU391" s="111"/>
      <c r="DV391" s="111"/>
      <c r="DW391" s="145"/>
      <c r="DX391" s="111"/>
      <c r="DY391" s="111"/>
      <c r="DZ391" s="111"/>
      <c r="EA391" s="111"/>
      <c r="EB391" s="111"/>
    </row>
    <row r="392" spans="2:132" x14ac:dyDescent="0.25">
      <c r="B392" s="117" t="str">
        <f>IF(P392&lt;&gt;"",MAX(B$3:$B391)+1,"")</f>
        <v/>
      </c>
      <c r="C392" s="141" t="str">
        <f>IF(D392&lt;&gt;"",MAX(C$3:$C391)+1,"")</f>
        <v/>
      </c>
      <c r="D392" s="115" t="str">
        <f>IF(LEN(Q392)&gt;1,IF(ISNUMBER(MATCH(Q392&amp;" ─ "&amp;P392, $D$2:D391,0)),"",P392&amp;" ─ "&amp;Q392),"")</f>
        <v/>
      </c>
      <c r="E392" s="117" t="str">
        <f>IF(F392&lt;&gt;"",MAX($E$3:E391)+1,"")</f>
        <v/>
      </c>
      <c r="F392" s="116" t="str">
        <f>IF(LEN(T392)&gt;1,IF(ISNUMBER(MATCH(T392&amp;" ─ "&amp;P392, $F$2:F391,0)),"",P392&amp;" ─ "&amp;T392),"")</f>
        <v/>
      </c>
      <c r="G392" s="93">
        <v>389</v>
      </c>
      <c r="H392" s="118" t="str">
        <f t="shared" si="479"/>
        <v/>
      </c>
      <c r="I392" s="119" t="str">
        <f>IF(ISNUMBER(SEARCH("─",H392,1)),MAX($I$3:I391)+1,"")</f>
        <v/>
      </c>
      <c r="M392" s="192" t="str">
        <f t="shared" si="483"/>
        <v/>
      </c>
      <c r="N392" s="142" t="str">
        <f t="shared" si="484"/>
        <v/>
      </c>
      <c r="O392" s="102" t="str">
        <f>IF(P392="","",MAX($O$3:O391)+1)</f>
        <v/>
      </c>
      <c r="P392" s="103" t="str">
        <f>IF(LEN(INDEX(Dashboard!B$6:B$505,ROW(P392)-ROW(P$3),1))&lt;=1,"",TRIM(INDEX(Dashboard!B$6:B$505,ROW(P392)-ROW(P$3),1)))</f>
        <v/>
      </c>
      <c r="Q392" s="104" t="str">
        <f t="shared" si="485"/>
        <v/>
      </c>
      <c r="R392" s="104" t="str">
        <f>IF(LEN(INDEX(Dashboard!D$6:D$505,ROW(R392)-ROW(R$3),1))&lt;=1,"",INDEX(Dashboard!D$6:D$505,ROW(R392)-ROW(R$3),1))</f>
        <v/>
      </c>
      <c r="S392" s="104" t="str">
        <f>IF(LEN(INDEX(Dashboard!E$6:E$505,ROW(S392)-ROW(S$3),1))&lt;=1,"",INDEX(Dashboard!E$6:E$505,ROW(S392)-ROW(S$3),1))</f>
        <v/>
      </c>
      <c r="T392" s="104" t="str">
        <f t="shared" si="486"/>
        <v/>
      </c>
      <c r="U392" s="104" t="str">
        <f t="shared" si="487"/>
        <v/>
      </c>
      <c r="V392" s="104" t="str">
        <f t="shared" si="488"/>
        <v/>
      </c>
      <c r="W392" s="106" t="str">
        <f t="shared" si="481"/>
        <v/>
      </c>
      <c r="X392" s="106" t="str">
        <f t="shared" si="489"/>
        <v/>
      </c>
      <c r="Y392" s="106" t="str">
        <f t="shared" si="490"/>
        <v/>
      </c>
      <c r="Z392" s="106" t="str">
        <f t="shared" si="491"/>
        <v/>
      </c>
      <c r="AA392" s="106" t="str">
        <f t="shared" si="492"/>
        <v/>
      </c>
      <c r="AB392" s="106" t="str">
        <f t="shared" si="493"/>
        <v/>
      </c>
      <c r="AC392" s="106" t="str">
        <f t="shared" si="494"/>
        <v/>
      </c>
      <c r="AD392" s="106" t="str">
        <f t="shared" si="495"/>
        <v/>
      </c>
      <c r="AE392" s="106" t="str">
        <f t="shared" si="496"/>
        <v/>
      </c>
      <c r="AF392" s="106" t="str">
        <f t="shared" si="497"/>
        <v/>
      </c>
      <c r="AG392" s="106" t="str">
        <f t="shared" si="498"/>
        <v/>
      </c>
      <c r="AH392" s="106" t="str">
        <f t="shared" si="499"/>
        <v/>
      </c>
      <c r="AI392" s="106" t="str">
        <f t="shared" si="500"/>
        <v/>
      </c>
      <c r="AJ392" s="106" t="str">
        <f t="shared" si="501"/>
        <v/>
      </c>
      <c r="AK392" s="106" t="str">
        <f t="shared" si="502"/>
        <v/>
      </c>
      <c r="AL392" s="106" t="str">
        <f t="shared" si="503"/>
        <v/>
      </c>
      <c r="AM392" s="106" t="str">
        <f t="shared" si="504"/>
        <v/>
      </c>
      <c r="AN392" s="106" t="str">
        <f t="shared" si="505"/>
        <v/>
      </c>
      <c r="AO392" s="106" t="str">
        <f t="shared" si="506"/>
        <v/>
      </c>
      <c r="AP392" s="106" t="str">
        <f t="shared" si="507"/>
        <v/>
      </c>
      <c r="AQ392" s="106" t="str">
        <f t="shared" si="508"/>
        <v/>
      </c>
      <c r="AR392" s="106" t="str">
        <f t="shared" si="509"/>
        <v/>
      </c>
      <c r="AS392" s="106" t="str">
        <f t="shared" si="510"/>
        <v/>
      </c>
      <c r="AT392" s="106" t="str">
        <f t="shared" si="511"/>
        <v/>
      </c>
      <c r="AU392" s="106" t="str">
        <f t="shared" si="512"/>
        <v/>
      </c>
      <c r="AV392" s="106" t="str">
        <f t="shared" si="513"/>
        <v/>
      </c>
      <c r="AW392" s="106" t="str">
        <f t="shared" si="514"/>
        <v/>
      </c>
      <c r="AX392" s="106" t="str">
        <f t="shared" si="515"/>
        <v/>
      </c>
      <c r="AY392" s="106" t="str">
        <f t="shared" si="516"/>
        <v/>
      </c>
      <c r="AZ392" s="106" t="str">
        <f t="shared" si="517"/>
        <v/>
      </c>
      <c r="BA392" s="106" t="str">
        <f t="shared" si="518"/>
        <v/>
      </c>
      <c r="BB392" s="106" t="str">
        <f t="shared" si="519"/>
        <v/>
      </c>
      <c r="BC392" s="106" t="str">
        <f t="shared" si="520"/>
        <v/>
      </c>
      <c r="BD392" s="180" t="str">
        <f>IF(OR(P392="",BA392=""),"",IF(BB392="",MAX($BA$4:$BA$503)-BA392+1-COUNTIF($BA$4:BA392,BA392)/1000,INDEX($BD$4:$BD$503,BC392,1)-COUNTIF($BA$4:BA392,BA392)/1000000))</f>
        <v/>
      </c>
      <c r="BE392" s="181" t="str">
        <f t="shared" si="521"/>
        <v/>
      </c>
      <c r="BF392" s="181" t="str">
        <f>IFERROR(IF(BB392="",BD392-BE392*100,INDEX($BF$4:$BF$503,BC392,1)-COUNTIF($BA$4:BA392,BA392)/1000000),"")</f>
        <v/>
      </c>
      <c r="BG392" s="179" t="str">
        <f t="shared" si="522"/>
        <v/>
      </c>
      <c r="BI392" s="120" t="str">
        <f t="shared" si="528"/>
        <v/>
      </c>
      <c r="BJ392" s="121" t="str">
        <f t="shared" si="529"/>
        <v/>
      </c>
      <c r="BK392" s="122" t="str">
        <f t="shared" si="530"/>
        <v/>
      </c>
      <c r="BL392" s="122" t="str">
        <f t="shared" si="531"/>
        <v/>
      </c>
      <c r="BM392" s="122" t="str">
        <f t="shared" si="532"/>
        <v/>
      </c>
      <c r="BN392" s="122" t="str">
        <f t="shared" si="533"/>
        <v/>
      </c>
      <c r="BO392" s="122" t="str">
        <f t="shared" si="534"/>
        <v/>
      </c>
      <c r="BP392" s="123" t="str">
        <f t="shared" si="535"/>
        <v/>
      </c>
      <c r="BQ392" s="122" t="str">
        <f t="shared" si="536"/>
        <v/>
      </c>
      <c r="BR392" s="123" t="str">
        <f t="shared" si="537"/>
        <v/>
      </c>
      <c r="BS392" s="123" t="str">
        <f t="shared" si="538"/>
        <v/>
      </c>
      <c r="BU392" s="198" t="str">
        <f t="shared" si="523"/>
        <v>xxx</v>
      </c>
      <c r="BV392" s="193"/>
      <c r="BW392" s="193"/>
      <c r="BX392" s="193"/>
      <c r="BY392" s="193"/>
      <c r="BZ392" s="193"/>
      <c r="CA392" s="193"/>
      <c r="CB392" s="193"/>
      <c r="CC392" s="194"/>
      <c r="CD392" s="194"/>
      <c r="CE392" s="193"/>
      <c r="CF392" s="201">
        <f>IFERROR(IF(ISNUMBER(BV392), IF(ISNUMBER(MATCH(BV392,$BV$4:BV391,0)),INDEX($CF$4:CF391, MATCH(BV392,$BV$4:BV391,0),1),IF(AND(BR392="",INDEX($BR$4:$BR$503,BV392,1)=""),
IF(INDEX($BL$4:$BL$503,BV392,1)="",0,IFERROR(IF(INDEX($BR$4:$BR$503,BW392,1)="es",COUNTIF($BV$4:$BV$503,BW392),0),0)+IF(ISNUMBER(BV392),SUMIFS($CH$4:$CH$503,$BV$4:$BV$503,"&lt;&gt;"&amp;BV392,$BW$4:$BW$503,BV392),0)),0)),0),0)</f>
        <v>0</v>
      </c>
      <c r="CG392" s="193"/>
      <c r="CH392" s="193"/>
      <c r="CI392" s="193"/>
      <c r="CJ392" s="193"/>
      <c r="CK392" s="201">
        <f t="shared" si="482"/>
        <v>1</v>
      </c>
      <c r="CL392" s="193"/>
      <c r="CM392" s="193"/>
      <c r="CN392" s="193"/>
      <c r="CO392" s="193"/>
      <c r="CP392" s="193"/>
      <c r="CQ392" s="193"/>
      <c r="CR392" s="193"/>
      <c r="CT392" s="193"/>
      <c r="CU392" s="193"/>
      <c r="CV392" s="193"/>
      <c r="CW392" s="208"/>
      <c r="CX392" s="208"/>
      <c r="CY392" s="208"/>
      <c r="CZ392" s="208"/>
      <c r="DA392" s="193"/>
      <c r="DC392" s="133" t="str">
        <f>IF(MAX($DC$3:DC391)&lt;$I$2,MAX($DC$3:DC391)+1,"")</f>
        <v/>
      </c>
      <c r="DD392" s="131" t="str">
        <f t="shared" si="524"/>
        <v/>
      </c>
      <c r="DE392" s="131" t="str">
        <f t="shared" si="525"/>
        <v/>
      </c>
      <c r="DF392" s="134" t="str">
        <f t="shared" si="526"/>
        <v/>
      </c>
      <c r="DG392" s="132" t="str">
        <f t="shared" si="527"/>
        <v/>
      </c>
      <c r="DL392" s="107" t="str">
        <f>IF(DM392&lt;&gt;"",MAX($DL$3:DL391)+1,"")</f>
        <v/>
      </c>
      <c r="DM392" s="107" t="str">
        <f>IF(OR(INDEX(Photos!$B$3:$B$502,ROW(DM392)-ROW($DM$3),1)="", ISNUMBER(MATCH(INDEX(Photos!$B$3:$B$502,ROW(DM392)-ROW($DM$3),1),$BJ$4:$BJ$503,0))),"",INDEX(Photos!$B$3:$B$502,ROW(DM392)-ROW($DM$3),1) )</f>
        <v/>
      </c>
      <c r="DN392" s="107" t="str">
        <f t="shared" si="480"/>
        <v/>
      </c>
      <c r="DS392" s="112"/>
      <c r="DT392" s="112"/>
      <c r="DU392" s="111"/>
      <c r="DV392" s="111"/>
      <c r="DW392" s="145"/>
      <c r="DX392" s="111"/>
      <c r="DY392" s="111"/>
      <c r="DZ392" s="111"/>
      <c r="EA392" s="111"/>
      <c r="EB392" s="111"/>
    </row>
    <row r="393" spans="2:132" x14ac:dyDescent="0.25">
      <c r="B393" s="117" t="str">
        <f>IF(P393&lt;&gt;"",MAX(B$3:$B392)+1,"")</f>
        <v/>
      </c>
      <c r="C393" s="141" t="str">
        <f>IF(D393&lt;&gt;"",MAX(C$3:$C392)+1,"")</f>
        <v/>
      </c>
      <c r="D393" s="115" t="str">
        <f>IF(LEN(Q393)&gt;1,IF(ISNUMBER(MATCH(Q393&amp;" ─ "&amp;P393, $D$2:D392,0)),"",P393&amp;" ─ "&amp;Q393),"")</f>
        <v/>
      </c>
      <c r="E393" s="117" t="str">
        <f>IF(F393&lt;&gt;"",MAX($E$3:E392)+1,"")</f>
        <v/>
      </c>
      <c r="F393" s="116" t="str">
        <f>IF(LEN(T393)&gt;1,IF(ISNUMBER(MATCH(T393&amp;" ─ "&amp;P393, $F$2:F392,0)),"",P393&amp;" ─ "&amp;T393),"")</f>
        <v/>
      </c>
      <c r="G393" s="93">
        <v>390</v>
      </c>
      <c r="H393" s="118" t="str">
        <f t="shared" si="479"/>
        <v/>
      </c>
      <c r="I393" s="119" t="str">
        <f>IF(ISNUMBER(SEARCH("─",H393,1)),MAX($I$3:I392)+1,"")</f>
        <v/>
      </c>
      <c r="M393" s="192" t="str">
        <f t="shared" si="483"/>
        <v/>
      </c>
      <c r="N393" s="142" t="str">
        <f t="shared" si="484"/>
        <v/>
      </c>
      <c r="O393" s="102" t="str">
        <f>IF(P393="","",MAX($O$3:O392)+1)</f>
        <v/>
      </c>
      <c r="P393" s="103" t="str">
        <f>IF(LEN(INDEX(Dashboard!B$6:B$505,ROW(P393)-ROW(P$3),1))&lt;=1,"",TRIM(INDEX(Dashboard!B$6:B$505,ROW(P393)-ROW(P$3),1)))</f>
        <v/>
      </c>
      <c r="Q393" s="104" t="str">
        <f t="shared" si="485"/>
        <v/>
      </c>
      <c r="R393" s="104" t="str">
        <f>IF(LEN(INDEX(Dashboard!D$6:D$505,ROW(R393)-ROW(R$3),1))&lt;=1,"",INDEX(Dashboard!D$6:D$505,ROW(R393)-ROW(R$3),1))</f>
        <v/>
      </c>
      <c r="S393" s="104" t="str">
        <f>IF(LEN(INDEX(Dashboard!E$6:E$505,ROW(S393)-ROW(S$3),1))&lt;=1,"",INDEX(Dashboard!E$6:E$505,ROW(S393)-ROW(S$3),1))</f>
        <v/>
      </c>
      <c r="T393" s="104" t="str">
        <f t="shared" si="486"/>
        <v/>
      </c>
      <c r="U393" s="104" t="str">
        <f t="shared" si="487"/>
        <v/>
      </c>
      <c r="V393" s="104" t="str">
        <f t="shared" si="488"/>
        <v/>
      </c>
      <c r="W393" s="106" t="str">
        <f t="shared" si="481"/>
        <v/>
      </c>
      <c r="X393" s="106" t="str">
        <f t="shared" si="489"/>
        <v/>
      </c>
      <c r="Y393" s="106" t="str">
        <f t="shared" si="490"/>
        <v/>
      </c>
      <c r="Z393" s="106" t="str">
        <f t="shared" si="491"/>
        <v/>
      </c>
      <c r="AA393" s="106" t="str">
        <f t="shared" si="492"/>
        <v/>
      </c>
      <c r="AB393" s="106" t="str">
        <f t="shared" si="493"/>
        <v/>
      </c>
      <c r="AC393" s="106" t="str">
        <f t="shared" si="494"/>
        <v/>
      </c>
      <c r="AD393" s="106" t="str">
        <f t="shared" si="495"/>
        <v/>
      </c>
      <c r="AE393" s="106" t="str">
        <f t="shared" si="496"/>
        <v/>
      </c>
      <c r="AF393" s="106" t="str">
        <f t="shared" si="497"/>
        <v/>
      </c>
      <c r="AG393" s="106" t="str">
        <f t="shared" si="498"/>
        <v/>
      </c>
      <c r="AH393" s="106" t="str">
        <f t="shared" si="499"/>
        <v/>
      </c>
      <c r="AI393" s="106" t="str">
        <f t="shared" si="500"/>
        <v/>
      </c>
      <c r="AJ393" s="106" t="str">
        <f t="shared" si="501"/>
        <v/>
      </c>
      <c r="AK393" s="106" t="str">
        <f t="shared" si="502"/>
        <v/>
      </c>
      <c r="AL393" s="106" t="str">
        <f t="shared" si="503"/>
        <v/>
      </c>
      <c r="AM393" s="106" t="str">
        <f t="shared" si="504"/>
        <v/>
      </c>
      <c r="AN393" s="106" t="str">
        <f t="shared" si="505"/>
        <v/>
      </c>
      <c r="AO393" s="106" t="str">
        <f t="shared" si="506"/>
        <v/>
      </c>
      <c r="AP393" s="106" t="str">
        <f t="shared" si="507"/>
        <v/>
      </c>
      <c r="AQ393" s="106" t="str">
        <f t="shared" si="508"/>
        <v/>
      </c>
      <c r="AR393" s="106" t="str">
        <f t="shared" si="509"/>
        <v/>
      </c>
      <c r="AS393" s="106" t="str">
        <f t="shared" si="510"/>
        <v/>
      </c>
      <c r="AT393" s="106" t="str">
        <f t="shared" si="511"/>
        <v/>
      </c>
      <c r="AU393" s="106" t="str">
        <f t="shared" si="512"/>
        <v/>
      </c>
      <c r="AV393" s="106" t="str">
        <f t="shared" si="513"/>
        <v/>
      </c>
      <c r="AW393" s="106" t="str">
        <f t="shared" si="514"/>
        <v/>
      </c>
      <c r="AX393" s="106" t="str">
        <f t="shared" si="515"/>
        <v/>
      </c>
      <c r="AY393" s="106" t="str">
        <f t="shared" si="516"/>
        <v/>
      </c>
      <c r="AZ393" s="106" t="str">
        <f t="shared" si="517"/>
        <v/>
      </c>
      <c r="BA393" s="106" t="str">
        <f t="shared" si="518"/>
        <v/>
      </c>
      <c r="BB393" s="106" t="str">
        <f t="shared" si="519"/>
        <v/>
      </c>
      <c r="BC393" s="106" t="str">
        <f t="shared" si="520"/>
        <v/>
      </c>
      <c r="BD393" s="180" t="str">
        <f>IF(OR(P393="",BA393=""),"",IF(BB393="",MAX($BA$4:$BA$503)-BA393+1-COUNTIF($BA$4:BA393,BA393)/1000,INDEX($BD$4:$BD$503,BC393,1)-COUNTIF($BA$4:BA393,BA393)/1000000))</f>
        <v/>
      </c>
      <c r="BE393" s="181" t="str">
        <f t="shared" si="521"/>
        <v/>
      </c>
      <c r="BF393" s="181" t="str">
        <f>IFERROR(IF(BB393="",BD393-BE393*100,INDEX($BF$4:$BF$503,BC393,1)-COUNTIF($BA$4:BA393,BA393)/1000000),"")</f>
        <v/>
      </c>
      <c r="BG393" s="179" t="str">
        <f t="shared" si="522"/>
        <v/>
      </c>
      <c r="BI393" s="120" t="str">
        <f t="shared" si="528"/>
        <v/>
      </c>
      <c r="BJ393" s="121" t="str">
        <f t="shared" si="529"/>
        <v/>
      </c>
      <c r="BK393" s="122" t="str">
        <f t="shared" si="530"/>
        <v/>
      </c>
      <c r="BL393" s="122" t="str">
        <f t="shared" si="531"/>
        <v/>
      </c>
      <c r="BM393" s="122" t="str">
        <f t="shared" si="532"/>
        <v/>
      </c>
      <c r="BN393" s="122" t="str">
        <f t="shared" si="533"/>
        <v/>
      </c>
      <c r="BO393" s="122" t="str">
        <f t="shared" si="534"/>
        <v/>
      </c>
      <c r="BP393" s="123" t="str">
        <f t="shared" si="535"/>
        <v/>
      </c>
      <c r="BQ393" s="122" t="str">
        <f t="shared" si="536"/>
        <v/>
      </c>
      <c r="BR393" s="123" t="str">
        <f t="shared" si="537"/>
        <v/>
      </c>
      <c r="BS393" s="123" t="str">
        <f t="shared" si="538"/>
        <v/>
      </c>
      <c r="BU393" s="198" t="str">
        <f t="shared" si="523"/>
        <v>xxx</v>
      </c>
      <c r="BV393" s="193"/>
      <c r="BW393" s="193"/>
      <c r="BX393" s="193"/>
      <c r="BY393" s="193"/>
      <c r="BZ393" s="193"/>
      <c r="CA393" s="193"/>
      <c r="CB393" s="193"/>
      <c r="CC393" s="194"/>
      <c r="CD393" s="194"/>
      <c r="CE393" s="193"/>
      <c r="CF393" s="201">
        <f>IFERROR(IF(ISNUMBER(BV393), IF(ISNUMBER(MATCH(BV393,$BV$4:BV392,0)),INDEX($CF$4:CF392, MATCH(BV393,$BV$4:BV392,0),1),IF(AND(BR393="",INDEX($BR$4:$BR$503,BV393,1)=""),
IF(INDEX($BL$4:$BL$503,BV393,1)="",0,IFERROR(IF(INDEX($BR$4:$BR$503,BW393,1)="es",COUNTIF($BV$4:$BV$503,BW393),0),0)+IF(ISNUMBER(BV393),SUMIFS($CH$4:$CH$503,$BV$4:$BV$503,"&lt;&gt;"&amp;BV393,$BW$4:$BW$503,BV393),0)),0)),0),0)</f>
        <v>0</v>
      </c>
      <c r="CG393" s="193"/>
      <c r="CH393" s="193"/>
      <c r="CI393" s="193"/>
      <c r="CJ393" s="193"/>
      <c r="CK393" s="201">
        <f t="shared" si="482"/>
        <v>1</v>
      </c>
      <c r="CL393" s="193"/>
      <c r="CM393" s="193"/>
      <c r="CN393" s="193"/>
      <c r="CO393" s="193"/>
      <c r="CP393" s="193"/>
      <c r="CQ393" s="193"/>
      <c r="CR393" s="193"/>
      <c r="CT393" s="193"/>
      <c r="CU393" s="193"/>
      <c r="CV393" s="193"/>
      <c r="CW393" s="208"/>
      <c r="CX393" s="208"/>
      <c r="CY393" s="208"/>
      <c r="CZ393" s="208"/>
      <c r="DA393" s="193"/>
      <c r="DC393" s="133" t="str">
        <f>IF(MAX($DC$3:DC392)&lt;$I$2,MAX($DC$3:DC392)+1,"")</f>
        <v/>
      </c>
      <c r="DD393" s="131" t="str">
        <f t="shared" si="524"/>
        <v/>
      </c>
      <c r="DE393" s="131" t="str">
        <f t="shared" si="525"/>
        <v/>
      </c>
      <c r="DF393" s="134" t="str">
        <f t="shared" si="526"/>
        <v/>
      </c>
      <c r="DG393" s="132" t="str">
        <f t="shared" si="527"/>
        <v/>
      </c>
      <c r="DL393" s="107" t="str">
        <f>IF(DM393&lt;&gt;"",MAX($DL$3:DL392)+1,"")</f>
        <v/>
      </c>
      <c r="DM393" s="107" t="str">
        <f>IF(OR(INDEX(Photos!$B$3:$B$502,ROW(DM393)-ROW($DM$3),1)="", ISNUMBER(MATCH(INDEX(Photos!$B$3:$B$502,ROW(DM393)-ROW($DM$3),1),$BJ$4:$BJ$503,0))),"",INDEX(Photos!$B$3:$B$502,ROW(DM393)-ROW($DM$3),1) )</f>
        <v/>
      </c>
      <c r="DN393" s="107" t="str">
        <f t="shared" si="480"/>
        <v/>
      </c>
      <c r="DS393" s="112"/>
      <c r="DT393" s="112"/>
      <c r="DU393" s="111"/>
      <c r="DV393" s="111"/>
      <c r="DW393" s="145"/>
      <c r="DX393" s="111"/>
      <c r="DY393" s="111"/>
      <c r="DZ393" s="111"/>
      <c r="EA393" s="111"/>
      <c r="EB393" s="111"/>
    </row>
    <row r="394" spans="2:132" x14ac:dyDescent="0.25">
      <c r="B394" s="117" t="str">
        <f>IF(P394&lt;&gt;"",MAX(B$3:$B393)+1,"")</f>
        <v/>
      </c>
      <c r="C394" s="141" t="str">
        <f>IF(D394&lt;&gt;"",MAX(C$3:$C393)+1,"")</f>
        <v/>
      </c>
      <c r="D394" s="115" t="str">
        <f>IF(LEN(Q394)&gt;1,IF(ISNUMBER(MATCH(Q394&amp;" ─ "&amp;P394, $D$2:D393,0)),"",P394&amp;" ─ "&amp;Q394),"")</f>
        <v/>
      </c>
      <c r="E394" s="117" t="str">
        <f>IF(F394&lt;&gt;"",MAX($E$3:E393)+1,"")</f>
        <v/>
      </c>
      <c r="F394" s="116" t="str">
        <f>IF(LEN(T394)&gt;1,IF(ISNUMBER(MATCH(T394&amp;" ─ "&amp;P394, $F$2:F393,0)),"",P394&amp;" ─ "&amp;T394),"")</f>
        <v/>
      </c>
      <c r="G394" s="93">
        <v>391</v>
      </c>
      <c r="H394" s="118" t="str">
        <f t="shared" si="479"/>
        <v/>
      </c>
      <c r="I394" s="119" t="str">
        <f>IF(ISNUMBER(SEARCH("─",H394,1)),MAX($I$3:I393)+1,"")</f>
        <v/>
      </c>
      <c r="M394" s="192" t="str">
        <f t="shared" si="483"/>
        <v/>
      </c>
      <c r="N394" s="142" t="str">
        <f t="shared" si="484"/>
        <v/>
      </c>
      <c r="O394" s="102" t="str">
        <f>IF(P394="","",MAX($O$3:O393)+1)</f>
        <v/>
      </c>
      <c r="P394" s="103" t="str">
        <f>IF(LEN(INDEX(Dashboard!B$6:B$505,ROW(P394)-ROW(P$3),1))&lt;=1,"",TRIM(INDEX(Dashboard!B$6:B$505,ROW(P394)-ROW(P$3),1)))</f>
        <v/>
      </c>
      <c r="Q394" s="104" t="str">
        <f t="shared" si="485"/>
        <v/>
      </c>
      <c r="R394" s="104" t="str">
        <f>IF(LEN(INDEX(Dashboard!D$6:D$505,ROW(R394)-ROW(R$3),1))&lt;=1,"",INDEX(Dashboard!D$6:D$505,ROW(R394)-ROW(R$3),1))</f>
        <v/>
      </c>
      <c r="S394" s="104" t="str">
        <f>IF(LEN(INDEX(Dashboard!E$6:E$505,ROW(S394)-ROW(S$3),1))&lt;=1,"",INDEX(Dashboard!E$6:E$505,ROW(S394)-ROW(S$3),1))</f>
        <v/>
      </c>
      <c r="T394" s="104" t="str">
        <f t="shared" si="486"/>
        <v/>
      </c>
      <c r="U394" s="104" t="str">
        <f t="shared" si="487"/>
        <v/>
      </c>
      <c r="V394" s="104" t="str">
        <f t="shared" si="488"/>
        <v/>
      </c>
      <c r="W394" s="106" t="str">
        <f t="shared" si="481"/>
        <v/>
      </c>
      <c r="X394" s="106" t="str">
        <f t="shared" si="489"/>
        <v/>
      </c>
      <c r="Y394" s="106" t="str">
        <f t="shared" si="490"/>
        <v/>
      </c>
      <c r="Z394" s="106" t="str">
        <f t="shared" si="491"/>
        <v/>
      </c>
      <c r="AA394" s="106" t="str">
        <f t="shared" si="492"/>
        <v/>
      </c>
      <c r="AB394" s="106" t="str">
        <f t="shared" si="493"/>
        <v/>
      </c>
      <c r="AC394" s="106" t="str">
        <f t="shared" si="494"/>
        <v/>
      </c>
      <c r="AD394" s="106" t="str">
        <f t="shared" si="495"/>
        <v/>
      </c>
      <c r="AE394" s="106" t="str">
        <f t="shared" si="496"/>
        <v/>
      </c>
      <c r="AF394" s="106" t="str">
        <f t="shared" si="497"/>
        <v/>
      </c>
      <c r="AG394" s="106" t="str">
        <f t="shared" si="498"/>
        <v/>
      </c>
      <c r="AH394" s="106" t="str">
        <f t="shared" si="499"/>
        <v/>
      </c>
      <c r="AI394" s="106" t="str">
        <f t="shared" si="500"/>
        <v/>
      </c>
      <c r="AJ394" s="106" t="str">
        <f t="shared" si="501"/>
        <v/>
      </c>
      <c r="AK394" s="106" t="str">
        <f t="shared" si="502"/>
        <v/>
      </c>
      <c r="AL394" s="106" t="str">
        <f t="shared" si="503"/>
        <v/>
      </c>
      <c r="AM394" s="106" t="str">
        <f t="shared" si="504"/>
        <v/>
      </c>
      <c r="AN394" s="106" t="str">
        <f t="shared" si="505"/>
        <v/>
      </c>
      <c r="AO394" s="106" t="str">
        <f t="shared" si="506"/>
        <v/>
      </c>
      <c r="AP394" s="106" t="str">
        <f t="shared" si="507"/>
        <v/>
      </c>
      <c r="AQ394" s="106" t="str">
        <f t="shared" si="508"/>
        <v/>
      </c>
      <c r="AR394" s="106" t="str">
        <f t="shared" si="509"/>
        <v/>
      </c>
      <c r="AS394" s="106" t="str">
        <f t="shared" si="510"/>
        <v/>
      </c>
      <c r="AT394" s="106" t="str">
        <f t="shared" si="511"/>
        <v/>
      </c>
      <c r="AU394" s="106" t="str">
        <f t="shared" si="512"/>
        <v/>
      </c>
      <c r="AV394" s="106" t="str">
        <f t="shared" si="513"/>
        <v/>
      </c>
      <c r="AW394" s="106" t="str">
        <f t="shared" si="514"/>
        <v/>
      </c>
      <c r="AX394" s="106" t="str">
        <f t="shared" si="515"/>
        <v/>
      </c>
      <c r="AY394" s="106" t="str">
        <f t="shared" si="516"/>
        <v/>
      </c>
      <c r="AZ394" s="106" t="str">
        <f t="shared" si="517"/>
        <v/>
      </c>
      <c r="BA394" s="106" t="str">
        <f t="shared" si="518"/>
        <v/>
      </c>
      <c r="BB394" s="106" t="str">
        <f t="shared" si="519"/>
        <v/>
      </c>
      <c r="BC394" s="106" t="str">
        <f t="shared" si="520"/>
        <v/>
      </c>
      <c r="BD394" s="180" t="str">
        <f>IF(OR(P394="",BA394=""),"",IF(BB394="",MAX($BA$4:$BA$503)-BA394+1-COUNTIF($BA$4:BA394,BA394)/1000,INDEX($BD$4:$BD$503,BC394,1)-COUNTIF($BA$4:BA394,BA394)/1000000))</f>
        <v/>
      </c>
      <c r="BE394" s="181" t="str">
        <f t="shared" si="521"/>
        <v/>
      </c>
      <c r="BF394" s="181" t="str">
        <f>IFERROR(IF(BB394="",BD394-BE394*100,INDEX($BF$4:$BF$503,BC394,1)-COUNTIF($BA$4:BA394,BA394)/1000000),"")</f>
        <v/>
      </c>
      <c r="BG394" s="179" t="str">
        <f t="shared" si="522"/>
        <v/>
      </c>
      <c r="BI394" s="120" t="str">
        <f t="shared" si="528"/>
        <v/>
      </c>
      <c r="BJ394" s="121" t="str">
        <f t="shared" si="529"/>
        <v/>
      </c>
      <c r="BK394" s="122" t="str">
        <f t="shared" si="530"/>
        <v/>
      </c>
      <c r="BL394" s="122" t="str">
        <f t="shared" si="531"/>
        <v/>
      </c>
      <c r="BM394" s="122" t="str">
        <f t="shared" si="532"/>
        <v/>
      </c>
      <c r="BN394" s="122" t="str">
        <f t="shared" si="533"/>
        <v/>
      </c>
      <c r="BO394" s="122" t="str">
        <f t="shared" si="534"/>
        <v/>
      </c>
      <c r="BP394" s="123" t="str">
        <f t="shared" si="535"/>
        <v/>
      </c>
      <c r="BQ394" s="122" t="str">
        <f t="shared" si="536"/>
        <v/>
      </c>
      <c r="BR394" s="123" t="str">
        <f t="shared" si="537"/>
        <v/>
      </c>
      <c r="BS394" s="123" t="str">
        <f t="shared" si="538"/>
        <v/>
      </c>
      <c r="BU394" s="198" t="str">
        <f t="shared" si="523"/>
        <v>xxx</v>
      </c>
      <c r="BV394" s="193"/>
      <c r="BW394" s="193"/>
      <c r="BX394" s="193"/>
      <c r="BY394" s="193"/>
      <c r="BZ394" s="193"/>
      <c r="CA394" s="193"/>
      <c r="CB394" s="193"/>
      <c r="CC394" s="194"/>
      <c r="CD394" s="194"/>
      <c r="CE394" s="193"/>
      <c r="CF394" s="201">
        <f>IFERROR(IF(ISNUMBER(BV394), IF(ISNUMBER(MATCH(BV394,$BV$4:BV393,0)),INDEX($CF$4:CF393, MATCH(BV394,$BV$4:BV393,0),1),IF(AND(BR394="",INDEX($BR$4:$BR$503,BV394,1)=""),
IF(INDEX($BL$4:$BL$503,BV394,1)="",0,IFERROR(IF(INDEX($BR$4:$BR$503,BW394,1)="es",COUNTIF($BV$4:$BV$503,BW394),0),0)+IF(ISNUMBER(BV394),SUMIFS($CH$4:$CH$503,$BV$4:$BV$503,"&lt;&gt;"&amp;BV394,$BW$4:$BW$503,BV394),0)),0)),0),0)</f>
        <v>0</v>
      </c>
      <c r="CG394" s="193"/>
      <c r="CH394" s="193"/>
      <c r="CI394" s="193"/>
      <c r="CJ394" s="193"/>
      <c r="CK394" s="201">
        <f t="shared" si="482"/>
        <v>1</v>
      </c>
      <c r="CL394" s="193"/>
      <c r="CM394" s="193"/>
      <c r="CN394" s="193"/>
      <c r="CO394" s="193"/>
      <c r="CP394" s="193"/>
      <c r="CQ394" s="193"/>
      <c r="CR394" s="193"/>
      <c r="CT394" s="193"/>
      <c r="CU394" s="193"/>
      <c r="CV394" s="193"/>
      <c r="CW394" s="208"/>
      <c r="CX394" s="208"/>
      <c r="CY394" s="208"/>
      <c r="CZ394" s="208"/>
      <c r="DA394" s="193"/>
      <c r="DC394" s="133" t="str">
        <f>IF(MAX($DC$3:DC393)&lt;$I$2,MAX($DC$3:DC393)+1,"")</f>
        <v/>
      </c>
      <c r="DD394" s="131" t="str">
        <f t="shared" si="524"/>
        <v/>
      </c>
      <c r="DE394" s="131" t="str">
        <f t="shared" si="525"/>
        <v/>
      </c>
      <c r="DF394" s="134" t="str">
        <f t="shared" si="526"/>
        <v/>
      </c>
      <c r="DG394" s="132" t="str">
        <f t="shared" si="527"/>
        <v/>
      </c>
      <c r="DL394" s="107" t="str">
        <f>IF(DM394&lt;&gt;"",MAX($DL$3:DL393)+1,"")</f>
        <v/>
      </c>
      <c r="DM394" s="107" t="str">
        <f>IF(OR(INDEX(Photos!$B$3:$B$502,ROW(DM394)-ROW($DM$3),1)="", ISNUMBER(MATCH(INDEX(Photos!$B$3:$B$502,ROW(DM394)-ROW($DM$3),1),$BJ$4:$BJ$503,0))),"",INDEX(Photos!$B$3:$B$502,ROW(DM394)-ROW($DM$3),1) )</f>
        <v/>
      </c>
      <c r="DN394" s="107" t="str">
        <f t="shared" si="480"/>
        <v/>
      </c>
      <c r="DS394" s="112"/>
      <c r="DT394" s="112"/>
      <c r="DU394" s="111"/>
      <c r="DV394" s="111"/>
      <c r="DW394" s="145"/>
      <c r="DX394" s="111"/>
      <c r="DY394" s="111"/>
      <c r="DZ394" s="111"/>
      <c r="EA394" s="111"/>
      <c r="EB394" s="111"/>
    </row>
    <row r="395" spans="2:132" x14ac:dyDescent="0.25">
      <c r="B395" s="117" t="str">
        <f>IF(P395&lt;&gt;"",MAX(B$3:$B394)+1,"")</f>
        <v/>
      </c>
      <c r="C395" s="141" t="str">
        <f>IF(D395&lt;&gt;"",MAX(C$3:$C394)+1,"")</f>
        <v/>
      </c>
      <c r="D395" s="115" t="str">
        <f>IF(LEN(Q395)&gt;1,IF(ISNUMBER(MATCH(Q395&amp;" ─ "&amp;P395, $D$2:D394,0)),"",P395&amp;" ─ "&amp;Q395),"")</f>
        <v/>
      </c>
      <c r="E395" s="117" t="str">
        <f>IF(F395&lt;&gt;"",MAX($E$3:E394)+1,"")</f>
        <v/>
      </c>
      <c r="F395" s="116" t="str">
        <f>IF(LEN(T395)&gt;1,IF(ISNUMBER(MATCH(T395&amp;" ─ "&amp;P395, $F$2:F394,0)),"",P395&amp;" ─ "&amp;T395),"")</f>
        <v/>
      </c>
      <c r="G395" s="93">
        <v>392</v>
      </c>
      <c r="H395" s="118" t="str">
        <f t="shared" si="479"/>
        <v/>
      </c>
      <c r="I395" s="119" t="str">
        <f>IF(ISNUMBER(SEARCH("─",H395,1)),MAX($I$3:I394)+1,"")</f>
        <v/>
      </c>
      <c r="M395" s="192" t="str">
        <f t="shared" si="483"/>
        <v/>
      </c>
      <c r="N395" s="142" t="str">
        <f t="shared" si="484"/>
        <v/>
      </c>
      <c r="O395" s="102" t="str">
        <f>IF(P395="","",MAX($O$3:O394)+1)</f>
        <v/>
      </c>
      <c r="P395" s="103" t="str">
        <f>IF(LEN(INDEX(Dashboard!B$6:B$505,ROW(P395)-ROW(P$3),1))&lt;=1,"",TRIM(INDEX(Dashboard!B$6:B$505,ROW(P395)-ROW(P$3),1)))</f>
        <v/>
      </c>
      <c r="Q395" s="104" t="str">
        <f t="shared" si="485"/>
        <v/>
      </c>
      <c r="R395" s="104" t="str">
        <f>IF(LEN(INDEX(Dashboard!D$6:D$505,ROW(R395)-ROW(R$3),1))&lt;=1,"",INDEX(Dashboard!D$6:D$505,ROW(R395)-ROW(R$3),1))</f>
        <v/>
      </c>
      <c r="S395" s="104" t="str">
        <f>IF(LEN(INDEX(Dashboard!E$6:E$505,ROW(S395)-ROW(S$3),1))&lt;=1,"",INDEX(Dashboard!E$6:E$505,ROW(S395)-ROW(S$3),1))</f>
        <v/>
      </c>
      <c r="T395" s="104" t="str">
        <f t="shared" si="486"/>
        <v/>
      </c>
      <c r="U395" s="104" t="str">
        <f t="shared" si="487"/>
        <v/>
      </c>
      <c r="V395" s="104" t="str">
        <f t="shared" si="488"/>
        <v/>
      </c>
      <c r="W395" s="106" t="str">
        <f t="shared" si="481"/>
        <v/>
      </c>
      <c r="X395" s="106" t="str">
        <f t="shared" si="489"/>
        <v/>
      </c>
      <c r="Y395" s="106" t="str">
        <f t="shared" si="490"/>
        <v/>
      </c>
      <c r="Z395" s="106" t="str">
        <f t="shared" si="491"/>
        <v/>
      </c>
      <c r="AA395" s="106" t="str">
        <f t="shared" si="492"/>
        <v/>
      </c>
      <c r="AB395" s="106" t="str">
        <f t="shared" si="493"/>
        <v/>
      </c>
      <c r="AC395" s="106" t="str">
        <f t="shared" si="494"/>
        <v/>
      </c>
      <c r="AD395" s="106" t="str">
        <f t="shared" si="495"/>
        <v/>
      </c>
      <c r="AE395" s="106" t="str">
        <f t="shared" si="496"/>
        <v/>
      </c>
      <c r="AF395" s="106" t="str">
        <f t="shared" si="497"/>
        <v/>
      </c>
      <c r="AG395" s="106" t="str">
        <f t="shared" si="498"/>
        <v/>
      </c>
      <c r="AH395" s="106" t="str">
        <f t="shared" si="499"/>
        <v/>
      </c>
      <c r="AI395" s="106" t="str">
        <f t="shared" si="500"/>
        <v/>
      </c>
      <c r="AJ395" s="106" t="str">
        <f t="shared" si="501"/>
        <v/>
      </c>
      <c r="AK395" s="106" t="str">
        <f t="shared" si="502"/>
        <v/>
      </c>
      <c r="AL395" s="106" t="str">
        <f t="shared" si="503"/>
        <v/>
      </c>
      <c r="AM395" s="106" t="str">
        <f t="shared" si="504"/>
        <v/>
      </c>
      <c r="AN395" s="106" t="str">
        <f t="shared" si="505"/>
        <v/>
      </c>
      <c r="AO395" s="106" t="str">
        <f t="shared" si="506"/>
        <v/>
      </c>
      <c r="AP395" s="106" t="str">
        <f t="shared" si="507"/>
        <v/>
      </c>
      <c r="AQ395" s="106" t="str">
        <f t="shared" si="508"/>
        <v/>
      </c>
      <c r="AR395" s="106" t="str">
        <f t="shared" si="509"/>
        <v/>
      </c>
      <c r="AS395" s="106" t="str">
        <f t="shared" si="510"/>
        <v/>
      </c>
      <c r="AT395" s="106" t="str">
        <f t="shared" si="511"/>
        <v/>
      </c>
      <c r="AU395" s="106" t="str">
        <f t="shared" si="512"/>
        <v/>
      </c>
      <c r="AV395" s="106" t="str">
        <f t="shared" si="513"/>
        <v/>
      </c>
      <c r="AW395" s="106" t="str">
        <f t="shared" si="514"/>
        <v/>
      </c>
      <c r="AX395" s="106" t="str">
        <f t="shared" si="515"/>
        <v/>
      </c>
      <c r="AY395" s="106" t="str">
        <f t="shared" si="516"/>
        <v/>
      </c>
      <c r="AZ395" s="106" t="str">
        <f t="shared" si="517"/>
        <v/>
      </c>
      <c r="BA395" s="106" t="str">
        <f t="shared" si="518"/>
        <v/>
      </c>
      <c r="BB395" s="106" t="str">
        <f t="shared" si="519"/>
        <v/>
      </c>
      <c r="BC395" s="106" t="str">
        <f t="shared" si="520"/>
        <v/>
      </c>
      <c r="BD395" s="180" t="str">
        <f>IF(OR(P395="",BA395=""),"",IF(BB395="",MAX($BA$4:$BA$503)-BA395+1-COUNTIF($BA$4:BA395,BA395)/1000,INDEX($BD$4:$BD$503,BC395,1)-COUNTIF($BA$4:BA395,BA395)/1000000))</f>
        <v/>
      </c>
      <c r="BE395" s="181" t="str">
        <f t="shared" si="521"/>
        <v/>
      </c>
      <c r="BF395" s="181" t="str">
        <f>IFERROR(IF(BB395="",BD395-BE395*100,INDEX($BF$4:$BF$503,BC395,1)-COUNTIF($BA$4:BA395,BA395)/1000000),"")</f>
        <v/>
      </c>
      <c r="BG395" s="179" t="str">
        <f t="shared" si="522"/>
        <v/>
      </c>
      <c r="BI395" s="120" t="str">
        <f t="shared" si="528"/>
        <v/>
      </c>
      <c r="BJ395" s="121" t="str">
        <f t="shared" si="529"/>
        <v/>
      </c>
      <c r="BK395" s="122" t="str">
        <f t="shared" si="530"/>
        <v/>
      </c>
      <c r="BL395" s="122" t="str">
        <f t="shared" si="531"/>
        <v/>
      </c>
      <c r="BM395" s="122" t="str">
        <f t="shared" si="532"/>
        <v/>
      </c>
      <c r="BN395" s="122" t="str">
        <f t="shared" si="533"/>
        <v/>
      </c>
      <c r="BO395" s="122" t="str">
        <f t="shared" si="534"/>
        <v/>
      </c>
      <c r="BP395" s="123" t="str">
        <f t="shared" si="535"/>
        <v/>
      </c>
      <c r="BQ395" s="122" t="str">
        <f t="shared" si="536"/>
        <v/>
      </c>
      <c r="BR395" s="123" t="str">
        <f t="shared" si="537"/>
        <v/>
      </c>
      <c r="BS395" s="123" t="str">
        <f t="shared" si="538"/>
        <v/>
      </c>
      <c r="BU395" s="198" t="str">
        <f t="shared" si="523"/>
        <v>xxx</v>
      </c>
      <c r="BV395" s="193"/>
      <c r="BW395" s="193"/>
      <c r="BX395" s="193"/>
      <c r="BY395" s="193"/>
      <c r="BZ395" s="193"/>
      <c r="CA395" s="193"/>
      <c r="CB395" s="193"/>
      <c r="CC395" s="194"/>
      <c r="CD395" s="194"/>
      <c r="CE395" s="193"/>
      <c r="CF395" s="201">
        <f>IFERROR(IF(ISNUMBER(BV395), IF(ISNUMBER(MATCH(BV395,$BV$4:BV394,0)),INDEX($CF$4:CF394, MATCH(BV395,$BV$4:BV394,0),1),IF(AND(BR395="",INDEX($BR$4:$BR$503,BV395,1)=""),
IF(INDEX($BL$4:$BL$503,BV395,1)="",0,IFERROR(IF(INDEX($BR$4:$BR$503,BW395,1)="es",COUNTIF($BV$4:$BV$503,BW395),0),0)+IF(ISNUMBER(BV395),SUMIFS($CH$4:$CH$503,$BV$4:$BV$503,"&lt;&gt;"&amp;BV395,$BW$4:$BW$503,BV395),0)),0)),0),0)</f>
        <v>0</v>
      </c>
      <c r="CG395" s="193"/>
      <c r="CH395" s="193"/>
      <c r="CI395" s="193"/>
      <c r="CJ395" s="193"/>
      <c r="CK395" s="201">
        <f t="shared" si="482"/>
        <v>1</v>
      </c>
      <c r="CL395" s="193"/>
      <c r="CM395" s="193"/>
      <c r="CN395" s="193"/>
      <c r="CO395" s="193"/>
      <c r="CP395" s="193"/>
      <c r="CQ395" s="193"/>
      <c r="CR395" s="193"/>
      <c r="CT395" s="193"/>
      <c r="CU395" s="193"/>
      <c r="CV395" s="193"/>
      <c r="CW395" s="208"/>
      <c r="CX395" s="208"/>
      <c r="CY395" s="208"/>
      <c r="CZ395" s="208"/>
      <c r="DA395" s="193"/>
      <c r="DC395" s="133" t="str">
        <f>IF(MAX($DC$3:DC394)&lt;$I$2,MAX($DC$3:DC394)+1,"")</f>
        <v/>
      </c>
      <c r="DD395" s="131" t="str">
        <f t="shared" si="524"/>
        <v/>
      </c>
      <c r="DE395" s="131" t="str">
        <f t="shared" si="525"/>
        <v/>
      </c>
      <c r="DF395" s="134" t="str">
        <f t="shared" si="526"/>
        <v/>
      </c>
      <c r="DG395" s="132" t="str">
        <f t="shared" si="527"/>
        <v/>
      </c>
      <c r="DL395" s="107" t="str">
        <f>IF(DM395&lt;&gt;"",MAX($DL$3:DL394)+1,"")</f>
        <v/>
      </c>
      <c r="DM395" s="107" t="str">
        <f>IF(OR(INDEX(Photos!$B$3:$B$502,ROW(DM395)-ROW($DM$3),1)="", ISNUMBER(MATCH(INDEX(Photos!$B$3:$B$502,ROW(DM395)-ROW($DM$3),1),$BJ$4:$BJ$503,0))),"",INDEX(Photos!$B$3:$B$502,ROW(DM395)-ROW($DM$3),1) )</f>
        <v/>
      </c>
      <c r="DN395" s="107" t="str">
        <f t="shared" si="480"/>
        <v/>
      </c>
      <c r="DS395" s="112"/>
      <c r="DT395" s="112"/>
      <c r="DU395" s="111"/>
      <c r="DV395" s="111"/>
      <c r="DW395" s="145"/>
      <c r="DX395" s="111"/>
      <c r="DY395" s="111"/>
      <c r="DZ395" s="111"/>
      <c r="EA395" s="111"/>
      <c r="EB395" s="111"/>
    </row>
    <row r="396" spans="2:132" x14ac:dyDescent="0.25">
      <c r="B396" s="117" t="str">
        <f>IF(P396&lt;&gt;"",MAX(B$3:$B395)+1,"")</f>
        <v/>
      </c>
      <c r="C396" s="141" t="str">
        <f>IF(D396&lt;&gt;"",MAX(C$3:$C395)+1,"")</f>
        <v/>
      </c>
      <c r="D396" s="115" t="str">
        <f>IF(LEN(Q396)&gt;1,IF(ISNUMBER(MATCH(Q396&amp;" ─ "&amp;P396, $D$2:D395,0)),"",P396&amp;" ─ "&amp;Q396),"")</f>
        <v/>
      </c>
      <c r="E396" s="117" t="str">
        <f>IF(F396&lt;&gt;"",MAX($E$3:E395)+1,"")</f>
        <v/>
      </c>
      <c r="F396" s="116" t="str">
        <f>IF(LEN(T396)&gt;1,IF(ISNUMBER(MATCH(T396&amp;" ─ "&amp;P396, $F$2:F395,0)),"",P396&amp;" ─ "&amp;T396),"")</f>
        <v/>
      </c>
      <c r="G396" s="93">
        <v>393</v>
      </c>
      <c r="H396" s="118" t="str">
        <f t="shared" si="479"/>
        <v/>
      </c>
      <c r="I396" s="119" t="str">
        <f>IF(ISNUMBER(SEARCH("─",H396,1)),MAX($I$3:I395)+1,"")</f>
        <v/>
      </c>
      <c r="M396" s="192" t="str">
        <f t="shared" si="483"/>
        <v/>
      </c>
      <c r="N396" s="142" t="str">
        <f t="shared" si="484"/>
        <v/>
      </c>
      <c r="O396" s="102" t="str">
        <f>IF(P396="","",MAX($O$3:O395)+1)</f>
        <v/>
      </c>
      <c r="P396" s="103" t="str">
        <f>IF(LEN(INDEX(Dashboard!B$6:B$505,ROW(P396)-ROW(P$3),1))&lt;=1,"",TRIM(INDEX(Dashboard!B$6:B$505,ROW(P396)-ROW(P$3),1)))</f>
        <v/>
      </c>
      <c r="Q396" s="104" t="str">
        <f t="shared" si="485"/>
        <v/>
      </c>
      <c r="R396" s="104" t="str">
        <f>IF(LEN(INDEX(Dashboard!D$6:D$505,ROW(R396)-ROW(R$3),1))&lt;=1,"",INDEX(Dashboard!D$6:D$505,ROW(R396)-ROW(R$3),1))</f>
        <v/>
      </c>
      <c r="S396" s="104" t="str">
        <f>IF(LEN(INDEX(Dashboard!E$6:E$505,ROW(S396)-ROW(S$3),1))&lt;=1,"",INDEX(Dashboard!E$6:E$505,ROW(S396)-ROW(S$3),1))</f>
        <v/>
      </c>
      <c r="T396" s="104" t="str">
        <f t="shared" si="486"/>
        <v/>
      </c>
      <c r="U396" s="104" t="str">
        <f t="shared" si="487"/>
        <v/>
      </c>
      <c r="V396" s="104" t="str">
        <f t="shared" si="488"/>
        <v/>
      </c>
      <c r="W396" s="106" t="str">
        <f t="shared" si="481"/>
        <v/>
      </c>
      <c r="X396" s="106" t="str">
        <f t="shared" si="489"/>
        <v/>
      </c>
      <c r="Y396" s="106" t="str">
        <f t="shared" si="490"/>
        <v/>
      </c>
      <c r="Z396" s="106" t="str">
        <f t="shared" si="491"/>
        <v/>
      </c>
      <c r="AA396" s="106" t="str">
        <f t="shared" si="492"/>
        <v/>
      </c>
      <c r="AB396" s="106" t="str">
        <f t="shared" si="493"/>
        <v/>
      </c>
      <c r="AC396" s="106" t="str">
        <f t="shared" si="494"/>
        <v/>
      </c>
      <c r="AD396" s="106" t="str">
        <f t="shared" si="495"/>
        <v/>
      </c>
      <c r="AE396" s="106" t="str">
        <f t="shared" si="496"/>
        <v/>
      </c>
      <c r="AF396" s="106" t="str">
        <f t="shared" si="497"/>
        <v/>
      </c>
      <c r="AG396" s="106" t="str">
        <f t="shared" si="498"/>
        <v/>
      </c>
      <c r="AH396" s="106" t="str">
        <f t="shared" si="499"/>
        <v/>
      </c>
      <c r="AI396" s="106" t="str">
        <f t="shared" si="500"/>
        <v/>
      </c>
      <c r="AJ396" s="106" t="str">
        <f t="shared" si="501"/>
        <v/>
      </c>
      <c r="AK396" s="106" t="str">
        <f t="shared" si="502"/>
        <v/>
      </c>
      <c r="AL396" s="106" t="str">
        <f t="shared" si="503"/>
        <v/>
      </c>
      <c r="AM396" s="106" t="str">
        <f t="shared" si="504"/>
        <v/>
      </c>
      <c r="AN396" s="106" t="str">
        <f t="shared" si="505"/>
        <v/>
      </c>
      <c r="AO396" s="106" t="str">
        <f t="shared" si="506"/>
        <v/>
      </c>
      <c r="AP396" s="106" t="str">
        <f t="shared" si="507"/>
        <v/>
      </c>
      <c r="AQ396" s="106" t="str">
        <f t="shared" si="508"/>
        <v/>
      </c>
      <c r="AR396" s="106" t="str">
        <f t="shared" si="509"/>
        <v/>
      </c>
      <c r="AS396" s="106" t="str">
        <f t="shared" si="510"/>
        <v/>
      </c>
      <c r="AT396" s="106" t="str">
        <f t="shared" si="511"/>
        <v/>
      </c>
      <c r="AU396" s="106" t="str">
        <f t="shared" si="512"/>
        <v/>
      </c>
      <c r="AV396" s="106" t="str">
        <f t="shared" si="513"/>
        <v/>
      </c>
      <c r="AW396" s="106" t="str">
        <f t="shared" si="514"/>
        <v/>
      </c>
      <c r="AX396" s="106" t="str">
        <f t="shared" si="515"/>
        <v/>
      </c>
      <c r="AY396" s="106" t="str">
        <f t="shared" si="516"/>
        <v/>
      </c>
      <c r="AZ396" s="106" t="str">
        <f t="shared" si="517"/>
        <v/>
      </c>
      <c r="BA396" s="106" t="str">
        <f t="shared" si="518"/>
        <v/>
      </c>
      <c r="BB396" s="106" t="str">
        <f t="shared" si="519"/>
        <v/>
      </c>
      <c r="BC396" s="106" t="str">
        <f t="shared" si="520"/>
        <v/>
      </c>
      <c r="BD396" s="180" t="str">
        <f>IF(OR(P396="",BA396=""),"",IF(BB396="",MAX($BA$4:$BA$503)-BA396+1-COUNTIF($BA$4:BA396,BA396)/1000,INDEX($BD$4:$BD$503,BC396,1)-COUNTIF($BA$4:BA396,BA396)/1000000))</f>
        <v/>
      </c>
      <c r="BE396" s="181" t="str">
        <f t="shared" si="521"/>
        <v/>
      </c>
      <c r="BF396" s="181" t="str">
        <f>IFERROR(IF(BB396="",BD396-BE396*100,INDEX($BF$4:$BF$503,BC396,1)-COUNTIF($BA$4:BA396,BA396)/1000000),"")</f>
        <v/>
      </c>
      <c r="BG396" s="179" t="str">
        <f t="shared" si="522"/>
        <v/>
      </c>
      <c r="BI396" s="120" t="str">
        <f t="shared" si="528"/>
        <v/>
      </c>
      <c r="BJ396" s="121" t="str">
        <f t="shared" si="529"/>
        <v/>
      </c>
      <c r="BK396" s="122" t="str">
        <f t="shared" si="530"/>
        <v/>
      </c>
      <c r="BL396" s="122" t="str">
        <f t="shared" si="531"/>
        <v/>
      </c>
      <c r="BM396" s="122" t="str">
        <f t="shared" si="532"/>
        <v/>
      </c>
      <c r="BN396" s="122" t="str">
        <f t="shared" si="533"/>
        <v/>
      </c>
      <c r="BO396" s="122" t="str">
        <f t="shared" si="534"/>
        <v/>
      </c>
      <c r="BP396" s="123" t="str">
        <f t="shared" si="535"/>
        <v/>
      </c>
      <c r="BQ396" s="122" t="str">
        <f t="shared" si="536"/>
        <v/>
      </c>
      <c r="BR396" s="123" t="str">
        <f t="shared" si="537"/>
        <v/>
      </c>
      <c r="BS396" s="123" t="str">
        <f t="shared" si="538"/>
        <v/>
      </c>
      <c r="BU396" s="198" t="str">
        <f t="shared" si="523"/>
        <v>xxx</v>
      </c>
      <c r="BV396" s="193"/>
      <c r="BW396" s="193"/>
      <c r="BX396" s="193"/>
      <c r="BY396" s="193"/>
      <c r="BZ396" s="193"/>
      <c r="CA396" s="193"/>
      <c r="CB396" s="193"/>
      <c r="CC396" s="194"/>
      <c r="CD396" s="194"/>
      <c r="CE396" s="193"/>
      <c r="CF396" s="201">
        <f>IFERROR(IF(ISNUMBER(BV396), IF(ISNUMBER(MATCH(BV396,$BV$4:BV395,0)),INDEX($CF$4:CF395, MATCH(BV396,$BV$4:BV395,0),1),IF(AND(BR396="",INDEX($BR$4:$BR$503,BV396,1)=""),
IF(INDEX($BL$4:$BL$503,BV396,1)="",0,IFERROR(IF(INDEX($BR$4:$BR$503,BW396,1)="es",COUNTIF($BV$4:$BV$503,BW396),0),0)+IF(ISNUMBER(BV396),SUMIFS($CH$4:$CH$503,$BV$4:$BV$503,"&lt;&gt;"&amp;BV396,$BW$4:$BW$503,BV396),0)),0)),0),0)</f>
        <v>0</v>
      </c>
      <c r="CG396" s="193"/>
      <c r="CH396" s="193"/>
      <c r="CI396" s="193"/>
      <c r="CJ396" s="193"/>
      <c r="CK396" s="201">
        <f t="shared" si="482"/>
        <v>1</v>
      </c>
      <c r="CL396" s="193"/>
      <c r="CM396" s="193"/>
      <c r="CN396" s="193"/>
      <c r="CO396" s="193"/>
      <c r="CP396" s="193"/>
      <c r="CQ396" s="193"/>
      <c r="CR396" s="193"/>
      <c r="CT396" s="193"/>
      <c r="CU396" s="193"/>
      <c r="CV396" s="193"/>
      <c r="CW396" s="208"/>
      <c r="CX396" s="208"/>
      <c r="CY396" s="208"/>
      <c r="CZ396" s="208"/>
      <c r="DA396" s="193"/>
      <c r="DC396" s="133" t="str">
        <f>IF(MAX($DC$3:DC395)&lt;$I$2,MAX($DC$3:DC395)+1,"")</f>
        <v/>
      </c>
      <c r="DD396" s="131" t="str">
        <f t="shared" si="524"/>
        <v/>
      </c>
      <c r="DE396" s="131" t="str">
        <f t="shared" si="525"/>
        <v/>
      </c>
      <c r="DF396" s="134" t="str">
        <f t="shared" si="526"/>
        <v/>
      </c>
      <c r="DG396" s="132" t="str">
        <f t="shared" si="527"/>
        <v/>
      </c>
      <c r="DL396" s="107" t="str">
        <f>IF(DM396&lt;&gt;"",MAX($DL$3:DL395)+1,"")</f>
        <v/>
      </c>
      <c r="DM396" s="107" t="str">
        <f>IF(OR(INDEX(Photos!$B$3:$B$502,ROW(DM396)-ROW($DM$3),1)="", ISNUMBER(MATCH(INDEX(Photos!$B$3:$B$502,ROW(DM396)-ROW($DM$3),1),$BJ$4:$BJ$503,0))),"",INDEX(Photos!$B$3:$B$502,ROW(DM396)-ROW($DM$3),1) )</f>
        <v/>
      </c>
      <c r="DN396" s="107" t="str">
        <f t="shared" si="480"/>
        <v/>
      </c>
      <c r="DS396" s="112"/>
      <c r="DT396" s="112"/>
      <c r="DU396" s="111"/>
      <c r="DV396" s="111"/>
      <c r="DW396" s="145"/>
      <c r="DX396" s="111"/>
      <c r="DY396" s="111"/>
      <c r="DZ396" s="111"/>
      <c r="EA396" s="111"/>
      <c r="EB396" s="111"/>
    </row>
    <row r="397" spans="2:132" x14ac:dyDescent="0.25">
      <c r="B397" s="117" t="str">
        <f>IF(P397&lt;&gt;"",MAX(B$3:$B396)+1,"")</f>
        <v/>
      </c>
      <c r="C397" s="141" t="str">
        <f>IF(D397&lt;&gt;"",MAX(C$3:$C396)+1,"")</f>
        <v/>
      </c>
      <c r="D397" s="115" t="str">
        <f>IF(LEN(Q397)&gt;1,IF(ISNUMBER(MATCH(Q397&amp;" ─ "&amp;P397, $D$2:D396,0)),"",P397&amp;" ─ "&amp;Q397),"")</f>
        <v/>
      </c>
      <c r="E397" s="117" t="str">
        <f>IF(F397&lt;&gt;"",MAX($E$3:E396)+1,"")</f>
        <v/>
      </c>
      <c r="F397" s="116" t="str">
        <f>IF(LEN(T397)&gt;1,IF(ISNUMBER(MATCH(T397&amp;" ─ "&amp;P397, $F$2:F396,0)),"",P397&amp;" ─ "&amp;T397),"")</f>
        <v/>
      </c>
      <c r="G397" s="93">
        <v>394</v>
      </c>
      <c r="H397" s="118" t="str">
        <f t="shared" si="479"/>
        <v/>
      </c>
      <c r="I397" s="119" t="str">
        <f>IF(ISNUMBER(SEARCH("─",H397,1)),MAX($I$3:I396)+1,"")</f>
        <v/>
      </c>
      <c r="M397" s="192" t="str">
        <f t="shared" si="483"/>
        <v/>
      </c>
      <c r="N397" s="142" t="str">
        <f t="shared" si="484"/>
        <v/>
      </c>
      <c r="O397" s="102" t="str">
        <f>IF(P397="","",MAX($O$3:O396)+1)</f>
        <v/>
      </c>
      <c r="P397" s="103" t="str">
        <f>IF(LEN(INDEX(Dashboard!B$6:B$505,ROW(P397)-ROW(P$3),1))&lt;=1,"",TRIM(INDEX(Dashboard!B$6:B$505,ROW(P397)-ROW(P$3),1)))</f>
        <v/>
      </c>
      <c r="Q397" s="104" t="str">
        <f t="shared" si="485"/>
        <v/>
      </c>
      <c r="R397" s="104" t="str">
        <f>IF(LEN(INDEX(Dashboard!D$6:D$505,ROW(R397)-ROW(R$3),1))&lt;=1,"",INDEX(Dashboard!D$6:D$505,ROW(R397)-ROW(R$3),1))</f>
        <v/>
      </c>
      <c r="S397" s="104" t="str">
        <f>IF(LEN(INDEX(Dashboard!E$6:E$505,ROW(S397)-ROW(S$3),1))&lt;=1,"",INDEX(Dashboard!E$6:E$505,ROW(S397)-ROW(S$3),1))</f>
        <v/>
      </c>
      <c r="T397" s="104" t="str">
        <f t="shared" si="486"/>
        <v/>
      </c>
      <c r="U397" s="104" t="str">
        <f t="shared" si="487"/>
        <v/>
      </c>
      <c r="V397" s="104" t="str">
        <f t="shared" si="488"/>
        <v/>
      </c>
      <c r="W397" s="106" t="str">
        <f t="shared" si="481"/>
        <v/>
      </c>
      <c r="X397" s="106" t="str">
        <f t="shared" si="489"/>
        <v/>
      </c>
      <c r="Y397" s="106" t="str">
        <f t="shared" si="490"/>
        <v/>
      </c>
      <c r="Z397" s="106" t="str">
        <f t="shared" si="491"/>
        <v/>
      </c>
      <c r="AA397" s="106" t="str">
        <f t="shared" si="492"/>
        <v/>
      </c>
      <c r="AB397" s="106" t="str">
        <f t="shared" si="493"/>
        <v/>
      </c>
      <c r="AC397" s="106" t="str">
        <f t="shared" si="494"/>
        <v/>
      </c>
      <c r="AD397" s="106" t="str">
        <f t="shared" si="495"/>
        <v/>
      </c>
      <c r="AE397" s="106" t="str">
        <f t="shared" si="496"/>
        <v/>
      </c>
      <c r="AF397" s="106" t="str">
        <f t="shared" si="497"/>
        <v/>
      </c>
      <c r="AG397" s="106" t="str">
        <f t="shared" si="498"/>
        <v/>
      </c>
      <c r="AH397" s="106" t="str">
        <f t="shared" si="499"/>
        <v/>
      </c>
      <c r="AI397" s="106" t="str">
        <f t="shared" si="500"/>
        <v/>
      </c>
      <c r="AJ397" s="106" t="str">
        <f t="shared" si="501"/>
        <v/>
      </c>
      <c r="AK397" s="106" t="str">
        <f t="shared" si="502"/>
        <v/>
      </c>
      <c r="AL397" s="106" t="str">
        <f t="shared" si="503"/>
        <v/>
      </c>
      <c r="AM397" s="106" t="str">
        <f t="shared" si="504"/>
        <v/>
      </c>
      <c r="AN397" s="106" t="str">
        <f t="shared" si="505"/>
        <v/>
      </c>
      <c r="AO397" s="106" t="str">
        <f t="shared" si="506"/>
        <v/>
      </c>
      <c r="AP397" s="106" t="str">
        <f t="shared" si="507"/>
        <v/>
      </c>
      <c r="AQ397" s="106" t="str">
        <f t="shared" si="508"/>
        <v/>
      </c>
      <c r="AR397" s="106" t="str">
        <f t="shared" si="509"/>
        <v/>
      </c>
      <c r="AS397" s="106" t="str">
        <f t="shared" si="510"/>
        <v/>
      </c>
      <c r="AT397" s="106" t="str">
        <f t="shared" si="511"/>
        <v/>
      </c>
      <c r="AU397" s="106" t="str">
        <f t="shared" si="512"/>
        <v/>
      </c>
      <c r="AV397" s="106" t="str">
        <f t="shared" si="513"/>
        <v/>
      </c>
      <c r="AW397" s="106" t="str">
        <f t="shared" si="514"/>
        <v/>
      </c>
      <c r="AX397" s="106" t="str">
        <f t="shared" si="515"/>
        <v/>
      </c>
      <c r="AY397" s="106" t="str">
        <f t="shared" si="516"/>
        <v/>
      </c>
      <c r="AZ397" s="106" t="str">
        <f t="shared" si="517"/>
        <v/>
      </c>
      <c r="BA397" s="106" t="str">
        <f t="shared" si="518"/>
        <v/>
      </c>
      <c r="BB397" s="106" t="str">
        <f t="shared" si="519"/>
        <v/>
      </c>
      <c r="BC397" s="106" t="str">
        <f t="shared" si="520"/>
        <v/>
      </c>
      <c r="BD397" s="180" t="str">
        <f>IF(OR(P397="",BA397=""),"",IF(BB397="",MAX($BA$4:$BA$503)-BA397+1-COUNTIF($BA$4:BA397,BA397)/1000,INDEX($BD$4:$BD$503,BC397,1)-COUNTIF($BA$4:BA397,BA397)/1000000))</f>
        <v/>
      </c>
      <c r="BE397" s="181" t="str">
        <f t="shared" si="521"/>
        <v/>
      </c>
      <c r="BF397" s="181" t="str">
        <f>IFERROR(IF(BB397="",BD397-BE397*100,INDEX($BF$4:$BF$503,BC397,1)-COUNTIF($BA$4:BA397,BA397)/1000000),"")</f>
        <v/>
      </c>
      <c r="BG397" s="179" t="str">
        <f t="shared" si="522"/>
        <v/>
      </c>
      <c r="BI397" s="120" t="str">
        <f t="shared" si="528"/>
        <v/>
      </c>
      <c r="BJ397" s="121" t="str">
        <f t="shared" si="529"/>
        <v/>
      </c>
      <c r="BK397" s="122" t="str">
        <f t="shared" si="530"/>
        <v/>
      </c>
      <c r="BL397" s="122" t="str">
        <f t="shared" si="531"/>
        <v/>
      </c>
      <c r="BM397" s="122" t="str">
        <f t="shared" si="532"/>
        <v/>
      </c>
      <c r="BN397" s="122" t="str">
        <f t="shared" si="533"/>
        <v/>
      </c>
      <c r="BO397" s="122" t="str">
        <f t="shared" si="534"/>
        <v/>
      </c>
      <c r="BP397" s="123" t="str">
        <f t="shared" si="535"/>
        <v/>
      </c>
      <c r="BQ397" s="122" t="str">
        <f t="shared" si="536"/>
        <v/>
      </c>
      <c r="BR397" s="123" t="str">
        <f t="shared" si="537"/>
        <v/>
      </c>
      <c r="BS397" s="123" t="str">
        <f t="shared" si="538"/>
        <v/>
      </c>
      <c r="BU397" s="198" t="str">
        <f t="shared" si="523"/>
        <v>xxx</v>
      </c>
      <c r="BV397" s="193"/>
      <c r="BW397" s="193"/>
      <c r="BX397" s="193"/>
      <c r="BY397" s="193"/>
      <c r="BZ397" s="193"/>
      <c r="CA397" s="193"/>
      <c r="CB397" s="193"/>
      <c r="CC397" s="194"/>
      <c r="CD397" s="194"/>
      <c r="CE397" s="193"/>
      <c r="CF397" s="201">
        <f>IFERROR(IF(ISNUMBER(BV397), IF(ISNUMBER(MATCH(BV397,$BV$4:BV396,0)),INDEX($CF$4:CF396, MATCH(BV397,$BV$4:BV396,0),1),IF(AND(BR397="",INDEX($BR$4:$BR$503,BV397,1)=""),
IF(INDEX($BL$4:$BL$503,BV397,1)="",0,IFERROR(IF(INDEX($BR$4:$BR$503,BW397,1)="es",COUNTIF($BV$4:$BV$503,BW397),0),0)+IF(ISNUMBER(BV397),SUMIFS($CH$4:$CH$503,$BV$4:$BV$503,"&lt;&gt;"&amp;BV397,$BW$4:$BW$503,BV397),0)),0)),0),0)</f>
        <v>0</v>
      </c>
      <c r="CG397" s="193"/>
      <c r="CH397" s="193"/>
      <c r="CI397" s="193"/>
      <c r="CJ397" s="193"/>
      <c r="CK397" s="201">
        <f t="shared" si="482"/>
        <v>1</v>
      </c>
      <c r="CL397" s="193"/>
      <c r="CM397" s="193"/>
      <c r="CN397" s="193"/>
      <c r="CO397" s="193"/>
      <c r="CP397" s="193"/>
      <c r="CQ397" s="193"/>
      <c r="CR397" s="193"/>
      <c r="CT397" s="193"/>
      <c r="CU397" s="193"/>
      <c r="CV397" s="193"/>
      <c r="CW397" s="208"/>
      <c r="CX397" s="208"/>
      <c r="CY397" s="208"/>
      <c r="CZ397" s="208"/>
      <c r="DA397" s="193"/>
      <c r="DC397" s="133" t="str">
        <f>IF(MAX($DC$3:DC396)&lt;$I$2,MAX($DC$3:DC396)+1,"")</f>
        <v/>
      </c>
      <c r="DD397" s="131" t="str">
        <f t="shared" si="524"/>
        <v/>
      </c>
      <c r="DE397" s="131" t="str">
        <f t="shared" si="525"/>
        <v/>
      </c>
      <c r="DF397" s="134" t="str">
        <f t="shared" si="526"/>
        <v/>
      </c>
      <c r="DG397" s="132" t="str">
        <f t="shared" si="527"/>
        <v/>
      </c>
      <c r="DL397" s="107" t="str">
        <f>IF(DM397&lt;&gt;"",MAX($DL$3:DL396)+1,"")</f>
        <v/>
      </c>
      <c r="DM397" s="107" t="str">
        <f>IF(OR(INDEX(Photos!$B$3:$B$502,ROW(DM397)-ROW($DM$3),1)="", ISNUMBER(MATCH(INDEX(Photos!$B$3:$B$502,ROW(DM397)-ROW($DM$3),1),$BJ$4:$BJ$503,0))),"",INDEX(Photos!$B$3:$B$502,ROW(DM397)-ROW($DM$3),1) )</f>
        <v/>
      </c>
      <c r="DN397" s="107" t="str">
        <f t="shared" si="480"/>
        <v/>
      </c>
      <c r="DS397" s="112"/>
      <c r="DT397" s="112"/>
      <c r="DU397" s="111"/>
      <c r="DV397" s="111"/>
      <c r="DW397" s="145"/>
      <c r="DX397" s="111"/>
      <c r="DY397" s="111"/>
      <c r="DZ397" s="111"/>
      <c r="EA397" s="111"/>
      <c r="EB397" s="111"/>
    </row>
    <row r="398" spans="2:132" x14ac:dyDescent="0.25">
      <c r="B398" s="117" t="str">
        <f>IF(P398&lt;&gt;"",MAX(B$3:$B397)+1,"")</f>
        <v/>
      </c>
      <c r="C398" s="141" t="str">
        <f>IF(D398&lt;&gt;"",MAX(C$3:$C397)+1,"")</f>
        <v/>
      </c>
      <c r="D398" s="115" t="str">
        <f>IF(LEN(Q398)&gt;1,IF(ISNUMBER(MATCH(Q398&amp;" ─ "&amp;P398, $D$2:D397,0)),"",P398&amp;" ─ "&amp;Q398),"")</f>
        <v/>
      </c>
      <c r="E398" s="117" t="str">
        <f>IF(F398&lt;&gt;"",MAX($E$3:E397)+1,"")</f>
        <v/>
      </c>
      <c r="F398" s="116" t="str">
        <f>IF(LEN(T398)&gt;1,IF(ISNUMBER(MATCH(T398&amp;" ─ "&amp;P398, $F$2:F397,0)),"",P398&amp;" ─ "&amp;T398),"")</f>
        <v/>
      </c>
      <c r="G398" s="93">
        <v>395</v>
      </c>
      <c r="H398" s="118" t="str">
        <f t="shared" si="479"/>
        <v/>
      </c>
      <c r="I398" s="119" t="str">
        <f>IF(ISNUMBER(SEARCH("─",H398,1)),MAX($I$3:I397)+1,"")</f>
        <v/>
      </c>
      <c r="M398" s="192" t="str">
        <f t="shared" si="483"/>
        <v/>
      </c>
      <c r="N398" s="142" t="str">
        <f t="shared" si="484"/>
        <v/>
      </c>
      <c r="O398" s="102" t="str">
        <f>IF(P398="","",MAX($O$3:O397)+1)</f>
        <v/>
      </c>
      <c r="P398" s="103" t="str">
        <f>IF(LEN(INDEX(Dashboard!B$6:B$505,ROW(P398)-ROW(P$3),1))&lt;=1,"",TRIM(INDEX(Dashboard!B$6:B$505,ROW(P398)-ROW(P$3),1)))</f>
        <v/>
      </c>
      <c r="Q398" s="104" t="str">
        <f t="shared" si="485"/>
        <v/>
      </c>
      <c r="R398" s="104" t="str">
        <f>IF(LEN(INDEX(Dashboard!D$6:D$505,ROW(R398)-ROW(R$3),1))&lt;=1,"",INDEX(Dashboard!D$6:D$505,ROW(R398)-ROW(R$3),1))</f>
        <v/>
      </c>
      <c r="S398" s="104" t="str">
        <f>IF(LEN(INDEX(Dashboard!E$6:E$505,ROW(S398)-ROW(S$3),1))&lt;=1,"",INDEX(Dashboard!E$6:E$505,ROW(S398)-ROW(S$3),1))</f>
        <v/>
      </c>
      <c r="T398" s="104" t="str">
        <f t="shared" si="486"/>
        <v/>
      </c>
      <c r="U398" s="104" t="str">
        <f t="shared" si="487"/>
        <v/>
      </c>
      <c r="V398" s="104" t="str">
        <f t="shared" si="488"/>
        <v/>
      </c>
      <c r="W398" s="106" t="str">
        <f t="shared" si="481"/>
        <v/>
      </c>
      <c r="X398" s="106" t="str">
        <f t="shared" si="489"/>
        <v/>
      </c>
      <c r="Y398" s="106" t="str">
        <f t="shared" si="490"/>
        <v/>
      </c>
      <c r="Z398" s="106" t="str">
        <f t="shared" si="491"/>
        <v/>
      </c>
      <c r="AA398" s="106" t="str">
        <f t="shared" si="492"/>
        <v/>
      </c>
      <c r="AB398" s="106" t="str">
        <f t="shared" si="493"/>
        <v/>
      </c>
      <c r="AC398" s="106" t="str">
        <f t="shared" si="494"/>
        <v/>
      </c>
      <c r="AD398" s="106" t="str">
        <f t="shared" si="495"/>
        <v/>
      </c>
      <c r="AE398" s="106" t="str">
        <f t="shared" si="496"/>
        <v/>
      </c>
      <c r="AF398" s="106" t="str">
        <f t="shared" si="497"/>
        <v/>
      </c>
      <c r="AG398" s="106" t="str">
        <f t="shared" si="498"/>
        <v/>
      </c>
      <c r="AH398" s="106" t="str">
        <f t="shared" si="499"/>
        <v/>
      </c>
      <c r="AI398" s="106" t="str">
        <f t="shared" si="500"/>
        <v/>
      </c>
      <c r="AJ398" s="106" t="str">
        <f t="shared" si="501"/>
        <v/>
      </c>
      <c r="AK398" s="106" t="str">
        <f t="shared" si="502"/>
        <v/>
      </c>
      <c r="AL398" s="106" t="str">
        <f t="shared" si="503"/>
        <v/>
      </c>
      <c r="AM398" s="106" t="str">
        <f t="shared" si="504"/>
        <v/>
      </c>
      <c r="AN398" s="106" t="str">
        <f t="shared" si="505"/>
        <v/>
      </c>
      <c r="AO398" s="106" t="str">
        <f t="shared" si="506"/>
        <v/>
      </c>
      <c r="AP398" s="106" t="str">
        <f t="shared" si="507"/>
        <v/>
      </c>
      <c r="AQ398" s="106" t="str">
        <f t="shared" si="508"/>
        <v/>
      </c>
      <c r="AR398" s="106" t="str">
        <f t="shared" si="509"/>
        <v/>
      </c>
      <c r="AS398" s="106" t="str">
        <f t="shared" si="510"/>
        <v/>
      </c>
      <c r="AT398" s="106" t="str">
        <f t="shared" si="511"/>
        <v/>
      </c>
      <c r="AU398" s="106" t="str">
        <f t="shared" si="512"/>
        <v/>
      </c>
      <c r="AV398" s="106" t="str">
        <f t="shared" si="513"/>
        <v/>
      </c>
      <c r="AW398" s="106" t="str">
        <f t="shared" si="514"/>
        <v/>
      </c>
      <c r="AX398" s="106" t="str">
        <f t="shared" si="515"/>
        <v/>
      </c>
      <c r="AY398" s="106" t="str">
        <f t="shared" si="516"/>
        <v/>
      </c>
      <c r="AZ398" s="106" t="str">
        <f t="shared" si="517"/>
        <v/>
      </c>
      <c r="BA398" s="106" t="str">
        <f t="shared" si="518"/>
        <v/>
      </c>
      <c r="BB398" s="106" t="str">
        <f t="shared" si="519"/>
        <v/>
      </c>
      <c r="BC398" s="106" t="str">
        <f t="shared" si="520"/>
        <v/>
      </c>
      <c r="BD398" s="180" t="str">
        <f>IF(OR(P398="",BA398=""),"",IF(BB398="",MAX($BA$4:$BA$503)-BA398+1-COUNTIF($BA$4:BA398,BA398)/1000,INDEX($BD$4:$BD$503,BC398,1)-COUNTIF($BA$4:BA398,BA398)/1000000))</f>
        <v/>
      </c>
      <c r="BE398" s="181" t="str">
        <f t="shared" si="521"/>
        <v/>
      </c>
      <c r="BF398" s="181" t="str">
        <f>IFERROR(IF(BB398="",BD398-BE398*100,INDEX($BF$4:$BF$503,BC398,1)-COUNTIF($BA$4:BA398,BA398)/1000000),"")</f>
        <v/>
      </c>
      <c r="BG398" s="179" t="str">
        <f t="shared" si="522"/>
        <v/>
      </c>
      <c r="BI398" s="120" t="str">
        <f t="shared" si="528"/>
        <v/>
      </c>
      <c r="BJ398" s="121" t="str">
        <f t="shared" si="529"/>
        <v/>
      </c>
      <c r="BK398" s="122" t="str">
        <f t="shared" si="530"/>
        <v/>
      </c>
      <c r="BL398" s="122" t="str">
        <f t="shared" si="531"/>
        <v/>
      </c>
      <c r="BM398" s="122" t="str">
        <f t="shared" si="532"/>
        <v/>
      </c>
      <c r="BN398" s="122" t="str">
        <f t="shared" si="533"/>
        <v/>
      </c>
      <c r="BO398" s="122" t="str">
        <f t="shared" si="534"/>
        <v/>
      </c>
      <c r="BP398" s="123" t="str">
        <f t="shared" si="535"/>
        <v/>
      </c>
      <c r="BQ398" s="122" t="str">
        <f t="shared" si="536"/>
        <v/>
      </c>
      <c r="BR398" s="123" t="str">
        <f t="shared" si="537"/>
        <v/>
      </c>
      <c r="BS398" s="123" t="str">
        <f t="shared" si="538"/>
        <v/>
      </c>
      <c r="BU398" s="198" t="str">
        <f t="shared" si="523"/>
        <v>xxx</v>
      </c>
      <c r="BV398" s="193"/>
      <c r="BW398" s="193"/>
      <c r="BX398" s="193"/>
      <c r="BY398" s="193"/>
      <c r="BZ398" s="193"/>
      <c r="CA398" s="193"/>
      <c r="CB398" s="193"/>
      <c r="CC398" s="194"/>
      <c r="CD398" s="194"/>
      <c r="CE398" s="193"/>
      <c r="CF398" s="201">
        <f>IFERROR(IF(ISNUMBER(BV398), IF(ISNUMBER(MATCH(BV398,$BV$4:BV397,0)),INDEX($CF$4:CF397, MATCH(BV398,$BV$4:BV397,0),1),IF(AND(BR398="",INDEX($BR$4:$BR$503,BV398,1)=""),
IF(INDEX($BL$4:$BL$503,BV398,1)="",0,IFERROR(IF(INDEX($BR$4:$BR$503,BW398,1)="es",COUNTIF($BV$4:$BV$503,BW398),0),0)+IF(ISNUMBER(BV398),SUMIFS($CH$4:$CH$503,$BV$4:$BV$503,"&lt;&gt;"&amp;BV398,$BW$4:$BW$503,BV398),0)),0)),0),0)</f>
        <v>0</v>
      </c>
      <c r="CG398" s="193"/>
      <c r="CH398" s="193"/>
      <c r="CI398" s="193"/>
      <c r="CJ398" s="193"/>
      <c r="CK398" s="201">
        <f t="shared" si="482"/>
        <v>1</v>
      </c>
      <c r="CL398" s="193"/>
      <c r="CM398" s="193"/>
      <c r="CN398" s="193"/>
      <c r="CO398" s="193"/>
      <c r="CP398" s="193"/>
      <c r="CQ398" s="193"/>
      <c r="CR398" s="193"/>
      <c r="CT398" s="193"/>
      <c r="CU398" s="193"/>
      <c r="CV398" s="193"/>
      <c r="CW398" s="208"/>
      <c r="CX398" s="208"/>
      <c r="CY398" s="208"/>
      <c r="CZ398" s="208"/>
      <c r="DA398" s="193"/>
      <c r="DC398" s="133" t="str">
        <f>IF(MAX($DC$3:DC397)&lt;$I$2,MAX($DC$3:DC397)+1,"")</f>
        <v/>
      </c>
      <c r="DD398" s="131" t="str">
        <f t="shared" si="524"/>
        <v/>
      </c>
      <c r="DE398" s="131" t="str">
        <f t="shared" si="525"/>
        <v/>
      </c>
      <c r="DF398" s="134" t="str">
        <f t="shared" si="526"/>
        <v/>
      </c>
      <c r="DG398" s="132" t="str">
        <f t="shared" si="527"/>
        <v/>
      </c>
      <c r="DL398" s="107" t="str">
        <f>IF(DM398&lt;&gt;"",MAX($DL$3:DL397)+1,"")</f>
        <v/>
      </c>
      <c r="DM398" s="107" t="str">
        <f>IF(OR(INDEX(Photos!$B$3:$B$502,ROW(DM398)-ROW($DM$3),1)="", ISNUMBER(MATCH(INDEX(Photos!$B$3:$B$502,ROW(DM398)-ROW($DM$3),1),$BJ$4:$BJ$503,0))),"",INDEX(Photos!$B$3:$B$502,ROW(DM398)-ROW($DM$3),1) )</f>
        <v/>
      </c>
      <c r="DN398" s="107" t="str">
        <f t="shared" si="480"/>
        <v/>
      </c>
      <c r="DS398" s="112"/>
      <c r="DT398" s="112"/>
      <c r="DU398" s="111"/>
      <c r="DV398" s="111"/>
      <c r="DW398" s="145"/>
      <c r="DX398" s="111"/>
      <c r="DY398" s="111"/>
      <c r="DZ398" s="111"/>
      <c r="EA398" s="111"/>
      <c r="EB398" s="111"/>
    </row>
    <row r="399" spans="2:132" x14ac:dyDescent="0.25">
      <c r="B399" s="117" t="str">
        <f>IF(P399&lt;&gt;"",MAX(B$3:$B398)+1,"")</f>
        <v/>
      </c>
      <c r="C399" s="141" t="str">
        <f>IF(D399&lt;&gt;"",MAX(C$3:$C398)+1,"")</f>
        <v/>
      </c>
      <c r="D399" s="115" t="str">
        <f>IF(LEN(Q399)&gt;1,IF(ISNUMBER(MATCH(Q399&amp;" ─ "&amp;P399, $D$2:D398,0)),"",P399&amp;" ─ "&amp;Q399),"")</f>
        <v/>
      </c>
      <c r="E399" s="117" t="str">
        <f>IF(F399&lt;&gt;"",MAX($E$3:E398)+1,"")</f>
        <v/>
      </c>
      <c r="F399" s="116" t="str">
        <f>IF(LEN(T399)&gt;1,IF(ISNUMBER(MATCH(T399&amp;" ─ "&amp;P399, $F$2:F398,0)),"",P399&amp;" ─ "&amp;T399),"")</f>
        <v/>
      </c>
      <c r="G399" s="93">
        <v>396</v>
      </c>
      <c r="H399" s="118" t="str">
        <f t="shared" si="479"/>
        <v/>
      </c>
      <c r="I399" s="119" t="str">
        <f>IF(ISNUMBER(SEARCH("─",H399,1)),MAX($I$3:I398)+1,"")</f>
        <v/>
      </c>
      <c r="M399" s="192" t="str">
        <f t="shared" si="483"/>
        <v/>
      </c>
      <c r="N399" s="142" t="str">
        <f t="shared" si="484"/>
        <v/>
      </c>
      <c r="O399" s="102" t="str">
        <f>IF(P399="","",MAX($O$3:O398)+1)</f>
        <v/>
      </c>
      <c r="P399" s="103" t="str">
        <f>IF(LEN(INDEX(Dashboard!B$6:B$505,ROW(P399)-ROW(P$3),1))&lt;=1,"",TRIM(INDEX(Dashboard!B$6:B$505,ROW(P399)-ROW(P$3),1)))</f>
        <v/>
      </c>
      <c r="Q399" s="104" t="str">
        <f t="shared" si="485"/>
        <v/>
      </c>
      <c r="R399" s="104" t="str">
        <f>IF(LEN(INDEX(Dashboard!D$6:D$505,ROW(R399)-ROW(R$3),1))&lt;=1,"",INDEX(Dashboard!D$6:D$505,ROW(R399)-ROW(R$3),1))</f>
        <v/>
      </c>
      <c r="S399" s="104" t="str">
        <f>IF(LEN(INDEX(Dashboard!E$6:E$505,ROW(S399)-ROW(S$3),1))&lt;=1,"",INDEX(Dashboard!E$6:E$505,ROW(S399)-ROW(S$3),1))</f>
        <v/>
      </c>
      <c r="T399" s="104" t="str">
        <f t="shared" si="486"/>
        <v/>
      </c>
      <c r="U399" s="104" t="str">
        <f t="shared" si="487"/>
        <v/>
      </c>
      <c r="V399" s="104" t="str">
        <f t="shared" si="488"/>
        <v/>
      </c>
      <c r="W399" s="106" t="str">
        <f t="shared" si="481"/>
        <v/>
      </c>
      <c r="X399" s="106" t="str">
        <f t="shared" si="489"/>
        <v/>
      </c>
      <c r="Y399" s="106" t="str">
        <f t="shared" si="490"/>
        <v/>
      </c>
      <c r="Z399" s="106" t="str">
        <f t="shared" si="491"/>
        <v/>
      </c>
      <c r="AA399" s="106" t="str">
        <f t="shared" si="492"/>
        <v/>
      </c>
      <c r="AB399" s="106" t="str">
        <f t="shared" si="493"/>
        <v/>
      </c>
      <c r="AC399" s="106" t="str">
        <f t="shared" si="494"/>
        <v/>
      </c>
      <c r="AD399" s="106" t="str">
        <f t="shared" si="495"/>
        <v/>
      </c>
      <c r="AE399" s="106" t="str">
        <f t="shared" si="496"/>
        <v/>
      </c>
      <c r="AF399" s="106" t="str">
        <f t="shared" si="497"/>
        <v/>
      </c>
      <c r="AG399" s="106" t="str">
        <f t="shared" si="498"/>
        <v/>
      </c>
      <c r="AH399" s="106" t="str">
        <f t="shared" si="499"/>
        <v/>
      </c>
      <c r="AI399" s="106" t="str">
        <f t="shared" si="500"/>
        <v/>
      </c>
      <c r="AJ399" s="106" t="str">
        <f t="shared" si="501"/>
        <v/>
      </c>
      <c r="AK399" s="106" t="str">
        <f t="shared" si="502"/>
        <v/>
      </c>
      <c r="AL399" s="106" t="str">
        <f t="shared" si="503"/>
        <v/>
      </c>
      <c r="AM399" s="106" t="str">
        <f t="shared" si="504"/>
        <v/>
      </c>
      <c r="AN399" s="106" t="str">
        <f t="shared" si="505"/>
        <v/>
      </c>
      <c r="AO399" s="106" t="str">
        <f t="shared" si="506"/>
        <v/>
      </c>
      <c r="AP399" s="106" t="str">
        <f t="shared" si="507"/>
        <v/>
      </c>
      <c r="AQ399" s="106" t="str">
        <f t="shared" si="508"/>
        <v/>
      </c>
      <c r="AR399" s="106" t="str">
        <f t="shared" si="509"/>
        <v/>
      </c>
      <c r="AS399" s="106" t="str">
        <f t="shared" si="510"/>
        <v/>
      </c>
      <c r="AT399" s="106" t="str">
        <f t="shared" si="511"/>
        <v/>
      </c>
      <c r="AU399" s="106" t="str">
        <f t="shared" si="512"/>
        <v/>
      </c>
      <c r="AV399" s="106" t="str">
        <f t="shared" si="513"/>
        <v/>
      </c>
      <c r="AW399" s="106" t="str">
        <f t="shared" si="514"/>
        <v/>
      </c>
      <c r="AX399" s="106" t="str">
        <f t="shared" si="515"/>
        <v/>
      </c>
      <c r="AY399" s="106" t="str">
        <f t="shared" si="516"/>
        <v/>
      </c>
      <c r="AZ399" s="106" t="str">
        <f t="shared" si="517"/>
        <v/>
      </c>
      <c r="BA399" s="106" t="str">
        <f t="shared" si="518"/>
        <v/>
      </c>
      <c r="BB399" s="106" t="str">
        <f t="shared" si="519"/>
        <v/>
      </c>
      <c r="BC399" s="106" t="str">
        <f t="shared" si="520"/>
        <v/>
      </c>
      <c r="BD399" s="180" t="str">
        <f>IF(OR(P399="",BA399=""),"",IF(BB399="",MAX($BA$4:$BA$503)-BA399+1-COUNTIF($BA$4:BA399,BA399)/1000,INDEX($BD$4:$BD$503,BC399,1)-COUNTIF($BA$4:BA399,BA399)/1000000))</f>
        <v/>
      </c>
      <c r="BE399" s="181" t="str">
        <f t="shared" si="521"/>
        <v/>
      </c>
      <c r="BF399" s="181" t="str">
        <f>IFERROR(IF(BB399="",BD399-BE399*100,INDEX($BF$4:$BF$503,BC399,1)-COUNTIF($BA$4:BA399,BA399)/1000000),"")</f>
        <v/>
      </c>
      <c r="BG399" s="179" t="str">
        <f t="shared" si="522"/>
        <v/>
      </c>
      <c r="BI399" s="120" t="str">
        <f t="shared" si="528"/>
        <v/>
      </c>
      <c r="BJ399" s="121" t="str">
        <f t="shared" si="529"/>
        <v/>
      </c>
      <c r="BK399" s="122" t="str">
        <f t="shared" si="530"/>
        <v/>
      </c>
      <c r="BL399" s="122" t="str">
        <f t="shared" si="531"/>
        <v/>
      </c>
      <c r="BM399" s="122" t="str">
        <f t="shared" si="532"/>
        <v/>
      </c>
      <c r="BN399" s="122" t="str">
        <f t="shared" si="533"/>
        <v/>
      </c>
      <c r="BO399" s="122" t="str">
        <f t="shared" si="534"/>
        <v/>
      </c>
      <c r="BP399" s="123" t="str">
        <f t="shared" si="535"/>
        <v/>
      </c>
      <c r="BQ399" s="122" t="str">
        <f t="shared" si="536"/>
        <v/>
      </c>
      <c r="BR399" s="123" t="str">
        <f t="shared" si="537"/>
        <v/>
      </c>
      <c r="BS399" s="123" t="str">
        <f t="shared" si="538"/>
        <v/>
      </c>
      <c r="BU399" s="198" t="str">
        <f t="shared" si="523"/>
        <v>xxx</v>
      </c>
      <c r="BV399" s="193"/>
      <c r="BW399" s="193"/>
      <c r="BX399" s="193"/>
      <c r="BY399" s="193"/>
      <c r="BZ399" s="193"/>
      <c r="CA399" s="193"/>
      <c r="CB399" s="193"/>
      <c r="CC399" s="194"/>
      <c r="CD399" s="194"/>
      <c r="CE399" s="193"/>
      <c r="CF399" s="201">
        <f>IFERROR(IF(ISNUMBER(BV399), IF(ISNUMBER(MATCH(BV399,$BV$4:BV398,0)),INDEX($CF$4:CF398, MATCH(BV399,$BV$4:BV398,0),1),IF(AND(BR399="",INDEX($BR$4:$BR$503,BV399,1)=""),
IF(INDEX($BL$4:$BL$503,BV399,1)="",0,IFERROR(IF(INDEX($BR$4:$BR$503,BW399,1)="es",COUNTIF($BV$4:$BV$503,BW399),0),0)+IF(ISNUMBER(BV399),SUMIFS($CH$4:$CH$503,$BV$4:$BV$503,"&lt;&gt;"&amp;BV399,$BW$4:$BW$503,BV399),0)),0)),0),0)</f>
        <v>0</v>
      </c>
      <c r="CG399" s="193"/>
      <c r="CH399" s="193"/>
      <c r="CI399" s="193"/>
      <c r="CJ399" s="193"/>
      <c r="CK399" s="201">
        <f t="shared" si="482"/>
        <v>1</v>
      </c>
      <c r="CL399" s="193"/>
      <c r="CM399" s="193"/>
      <c r="CN399" s="193"/>
      <c r="CO399" s="193"/>
      <c r="CP399" s="193"/>
      <c r="CQ399" s="193"/>
      <c r="CR399" s="193"/>
      <c r="CT399" s="193"/>
      <c r="CU399" s="193"/>
      <c r="CV399" s="193"/>
      <c r="CW399" s="208"/>
      <c r="CX399" s="208"/>
      <c r="CY399" s="208"/>
      <c r="CZ399" s="208"/>
      <c r="DA399" s="193"/>
      <c r="DC399" s="133" t="str">
        <f>IF(MAX($DC$3:DC398)&lt;$I$2,MAX($DC$3:DC398)+1,"")</f>
        <v/>
      </c>
      <c r="DD399" s="131" t="str">
        <f t="shared" si="524"/>
        <v/>
      </c>
      <c r="DE399" s="131" t="str">
        <f t="shared" si="525"/>
        <v/>
      </c>
      <c r="DF399" s="134" t="str">
        <f t="shared" si="526"/>
        <v/>
      </c>
      <c r="DG399" s="132" t="str">
        <f t="shared" si="527"/>
        <v/>
      </c>
      <c r="DL399" s="107" t="str">
        <f>IF(DM399&lt;&gt;"",MAX($DL$3:DL398)+1,"")</f>
        <v/>
      </c>
      <c r="DM399" s="107" t="str">
        <f>IF(OR(INDEX(Photos!$B$3:$B$502,ROW(DM399)-ROW($DM$3),1)="", ISNUMBER(MATCH(INDEX(Photos!$B$3:$B$502,ROW(DM399)-ROW($DM$3),1),$BJ$4:$BJ$503,0))),"",INDEX(Photos!$B$3:$B$502,ROW(DM399)-ROW($DM$3),1) )</f>
        <v/>
      </c>
      <c r="DN399" s="107" t="str">
        <f t="shared" si="480"/>
        <v/>
      </c>
      <c r="DS399" s="112"/>
      <c r="DT399" s="112"/>
      <c r="DU399" s="111"/>
      <c r="DV399" s="111"/>
      <c r="DW399" s="145"/>
      <c r="DX399" s="111"/>
      <c r="DY399" s="111"/>
      <c r="DZ399" s="111"/>
      <c r="EA399" s="111"/>
      <c r="EB399" s="111"/>
    </row>
    <row r="400" spans="2:132" x14ac:dyDescent="0.25">
      <c r="B400" s="117" t="str">
        <f>IF(P400&lt;&gt;"",MAX(B$3:$B399)+1,"")</f>
        <v/>
      </c>
      <c r="C400" s="141" t="str">
        <f>IF(D400&lt;&gt;"",MAX(C$3:$C399)+1,"")</f>
        <v/>
      </c>
      <c r="D400" s="115" t="str">
        <f>IF(LEN(Q400)&gt;1,IF(ISNUMBER(MATCH(Q400&amp;" ─ "&amp;P400, $D$2:D399,0)),"",P400&amp;" ─ "&amp;Q400),"")</f>
        <v/>
      </c>
      <c r="E400" s="117" t="str">
        <f>IF(F400&lt;&gt;"",MAX($E$3:E399)+1,"")</f>
        <v/>
      </c>
      <c r="F400" s="116" t="str">
        <f>IF(LEN(T400)&gt;1,IF(ISNUMBER(MATCH(T400&amp;" ─ "&amp;P400, $F$2:F399,0)),"",P400&amp;" ─ "&amp;T400),"")</f>
        <v/>
      </c>
      <c r="G400" s="93">
        <v>397</v>
      </c>
      <c r="H400" s="118" t="str">
        <f t="shared" si="479"/>
        <v/>
      </c>
      <c r="I400" s="119" t="str">
        <f>IF(ISNUMBER(SEARCH("─",H400,1)),MAX($I$3:I399)+1,"")</f>
        <v/>
      </c>
      <c r="M400" s="192" t="str">
        <f t="shared" si="483"/>
        <v/>
      </c>
      <c r="N400" s="142" t="str">
        <f t="shared" si="484"/>
        <v/>
      </c>
      <c r="O400" s="102" t="str">
        <f>IF(P400="","",MAX($O$3:O399)+1)</f>
        <v/>
      </c>
      <c r="P400" s="103" t="str">
        <f>IF(LEN(INDEX(Dashboard!B$6:B$505,ROW(P400)-ROW(P$3),1))&lt;=1,"",TRIM(INDEX(Dashboard!B$6:B$505,ROW(P400)-ROW(P$3),1)))</f>
        <v/>
      </c>
      <c r="Q400" s="104" t="str">
        <f t="shared" si="485"/>
        <v/>
      </c>
      <c r="R400" s="104" t="str">
        <f>IF(LEN(INDEX(Dashboard!D$6:D$505,ROW(R400)-ROW(R$3),1))&lt;=1,"",INDEX(Dashboard!D$6:D$505,ROW(R400)-ROW(R$3),1))</f>
        <v/>
      </c>
      <c r="S400" s="104" t="str">
        <f>IF(LEN(INDEX(Dashboard!E$6:E$505,ROW(S400)-ROW(S$3),1))&lt;=1,"",INDEX(Dashboard!E$6:E$505,ROW(S400)-ROW(S$3),1))</f>
        <v/>
      </c>
      <c r="T400" s="104" t="str">
        <f t="shared" si="486"/>
        <v/>
      </c>
      <c r="U400" s="104" t="str">
        <f t="shared" si="487"/>
        <v/>
      </c>
      <c r="V400" s="104" t="str">
        <f t="shared" si="488"/>
        <v/>
      </c>
      <c r="W400" s="106" t="str">
        <f t="shared" si="481"/>
        <v/>
      </c>
      <c r="X400" s="106" t="str">
        <f t="shared" si="489"/>
        <v/>
      </c>
      <c r="Y400" s="106" t="str">
        <f t="shared" si="490"/>
        <v/>
      </c>
      <c r="Z400" s="106" t="str">
        <f t="shared" si="491"/>
        <v/>
      </c>
      <c r="AA400" s="106" t="str">
        <f t="shared" si="492"/>
        <v/>
      </c>
      <c r="AB400" s="106" t="str">
        <f t="shared" si="493"/>
        <v/>
      </c>
      <c r="AC400" s="106" t="str">
        <f t="shared" si="494"/>
        <v/>
      </c>
      <c r="AD400" s="106" t="str">
        <f t="shared" si="495"/>
        <v/>
      </c>
      <c r="AE400" s="106" t="str">
        <f t="shared" si="496"/>
        <v/>
      </c>
      <c r="AF400" s="106" t="str">
        <f t="shared" si="497"/>
        <v/>
      </c>
      <c r="AG400" s="106" t="str">
        <f t="shared" si="498"/>
        <v/>
      </c>
      <c r="AH400" s="106" t="str">
        <f t="shared" si="499"/>
        <v/>
      </c>
      <c r="AI400" s="106" t="str">
        <f t="shared" si="500"/>
        <v/>
      </c>
      <c r="AJ400" s="106" t="str">
        <f t="shared" si="501"/>
        <v/>
      </c>
      <c r="AK400" s="106" t="str">
        <f t="shared" si="502"/>
        <v/>
      </c>
      <c r="AL400" s="106" t="str">
        <f t="shared" si="503"/>
        <v/>
      </c>
      <c r="AM400" s="106" t="str">
        <f t="shared" si="504"/>
        <v/>
      </c>
      <c r="AN400" s="106" t="str">
        <f t="shared" si="505"/>
        <v/>
      </c>
      <c r="AO400" s="106" t="str">
        <f t="shared" si="506"/>
        <v/>
      </c>
      <c r="AP400" s="106" t="str">
        <f t="shared" si="507"/>
        <v/>
      </c>
      <c r="AQ400" s="106" t="str">
        <f t="shared" si="508"/>
        <v/>
      </c>
      <c r="AR400" s="106" t="str">
        <f t="shared" si="509"/>
        <v/>
      </c>
      <c r="AS400" s="106" t="str">
        <f t="shared" si="510"/>
        <v/>
      </c>
      <c r="AT400" s="106" t="str">
        <f t="shared" si="511"/>
        <v/>
      </c>
      <c r="AU400" s="106" t="str">
        <f t="shared" si="512"/>
        <v/>
      </c>
      <c r="AV400" s="106" t="str">
        <f t="shared" si="513"/>
        <v/>
      </c>
      <c r="AW400" s="106" t="str">
        <f t="shared" si="514"/>
        <v/>
      </c>
      <c r="AX400" s="106" t="str">
        <f t="shared" si="515"/>
        <v/>
      </c>
      <c r="AY400" s="106" t="str">
        <f t="shared" si="516"/>
        <v/>
      </c>
      <c r="AZ400" s="106" t="str">
        <f t="shared" si="517"/>
        <v/>
      </c>
      <c r="BA400" s="106" t="str">
        <f t="shared" si="518"/>
        <v/>
      </c>
      <c r="BB400" s="106" t="str">
        <f t="shared" si="519"/>
        <v/>
      </c>
      <c r="BC400" s="106" t="str">
        <f t="shared" si="520"/>
        <v/>
      </c>
      <c r="BD400" s="180" t="str">
        <f>IF(OR(P400="",BA400=""),"",IF(BB400="",MAX($BA$4:$BA$503)-BA400+1-COUNTIF($BA$4:BA400,BA400)/1000,INDEX($BD$4:$BD$503,BC400,1)-COUNTIF($BA$4:BA400,BA400)/1000000))</f>
        <v/>
      </c>
      <c r="BE400" s="181" t="str">
        <f t="shared" si="521"/>
        <v/>
      </c>
      <c r="BF400" s="181" t="str">
        <f>IFERROR(IF(BB400="",BD400-BE400*100,INDEX($BF$4:$BF$503,BC400,1)-COUNTIF($BA$4:BA400,BA400)/1000000),"")</f>
        <v/>
      </c>
      <c r="BG400" s="179" t="str">
        <f t="shared" si="522"/>
        <v/>
      </c>
      <c r="BI400" s="120" t="str">
        <f t="shared" si="528"/>
        <v/>
      </c>
      <c r="BJ400" s="121" t="str">
        <f t="shared" si="529"/>
        <v/>
      </c>
      <c r="BK400" s="122" t="str">
        <f t="shared" si="530"/>
        <v/>
      </c>
      <c r="BL400" s="122" t="str">
        <f t="shared" si="531"/>
        <v/>
      </c>
      <c r="BM400" s="122" t="str">
        <f t="shared" si="532"/>
        <v/>
      </c>
      <c r="BN400" s="122" t="str">
        <f t="shared" si="533"/>
        <v/>
      </c>
      <c r="BO400" s="122" t="str">
        <f t="shared" si="534"/>
        <v/>
      </c>
      <c r="BP400" s="123" t="str">
        <f t="shared" si="535"/>
        <v/>
      </c>
      <c r="BQ400" s="122" t="str">
        <f t="shared" si="536"/>
        <v/>
      </c>
      <c r="BR400" s="123" t="str">
        <f t="shared" si="537"/>
        <v/>
      </c>
      <c r="BS400" s="123" t="str">
        <f t="shared" si="538"/>
        <v/>
      </c>
      <c r="BU400" s="198" t="str">
        <f t="shared" si="523"/>
        <v>xxx</v>
      </c>
      <c r="BV400" s="193"/>
      <c r="BW400" s="193"/>
      <c r="BX400" s="193"/>
      <c r="BY400" s="193"/>
      <c r="BZ400" s="193"/>
      <c r="CA400" s="193"/>
      <c r="CB400" s="193"/>
      <c r="CC400" s="194"/>
      <c r="CD400" s="194"/>
      <c r="CE400" s="193"/>
      <c r="CF400" s="201">
        <f>IFERROR(IF(ISNUMBER(BV400), IF(ISNUMBER(MATCH(BV400,$BV$4:BV399,0)),INDEX($CF$4:CF399, MATCH(BV400,$BV$4:BV399,0),1),IF(AND(BR400="",INDEX($BR$4:$BR$503,BV400,1)=""),
IF(INDEX($BL$4:$BL$503,BV400,1)="",0,IFERROR(IF(INDEX($BR$4:$BR$503,BW400,1)="es",COUNTIF($BV$4:$BV$503,BW400),0),0)+IF(ISNUMBER(BV400),SUMIFS($CH$4:$CH$503,$BV$4:$BV$503,"&lt;&gt;"&amp;BV400,$BW$4:$BW$503,BV400),0)),0)),0),0)</f>
        <v>0</v>
      </c>
      <c r="CG400" s="193"/>
      <c r="CH400" s="193"/>
      <c r="CI400" s="193"/>
      <c r="CJ400" s="193"/>
      <c r="CK400" s="201">
        <f t="shared" si="482"/>
        <v>1</v>
      </c>
      <c r="CL400" s="193"/>
      <c r="CM400" s="193"/>
      <c r="CN400" s="193"/>
      <c r="CO400" s="193"/>
      <c r="CP400" s="193"/>
      <c r="CQ400" s="193"/>
      <c r="CR400" s="193"/>
      <c r="CT400" s="193"/>
      <c r="CU400" s="193"/>
      <c r="CV400" s="193"/>
      <c r="CW400" s="208"/>
      <c r="CX400" s="208"/>
      <c r="CY400" s="208"/>
      <c r="CZ400" s="208"/>
      <c r="DA400" s="193"/>
      <c r="DC400" s="133" t="str">
        <f>IF(MAX($DC$3:DC399)&lt;$I$2,MAX($DC$3:DC399)+1,"")</f>
        <v/>
      </c>
      <c r="DD400" s="131" t="str">
        <f t="shared" si="524"/>
        <v/>
      </c>
      <c r="DE400" s="131" t="str">
        <f t="shared" si="525"/>
        <v/>
      </c>
      <c r="DF400" s="134" t="str">
        <f t="shared" si="526"/>
        <v/>
      </c>
      <c r="DG400" s="132" t="str">
        <f t="shared" si="527"/>
        <v/>
      </c>
      <c r="DL400" s="107" t="str">
        <f>IF(DM400&lt;&gt;"",MAX($DL$3:DL399)+1,"")</f>
        <v/>
      </c>
      <c r="DM400" s="107" t="str">
        <f>IF(OR(INDEX(Photos!$B$3:$B$502,ROW(DM400)-ROW($DM$3),1)="", ISNUMBER(MATCH(INDEX(Photos!$B$3:$B$502,ROW(DM400)-ROW($DM$3),1),$BJ$4:$BJ$503,0))),"",INDEX(Photos!$B$3:$B$502,ROW(DM400)-ROW($DM$3),1) )</f>
        <v/>
      </c>
      <c r="DN400" s="107" t="str">
        <f t="shared" si="480"/>
        <v/>
      </c>
      <c r="DS400" s="112"/>
      <c r="DT400" s="112"/>
      <c r="DU400" s="111"/>
      <c r="DV400" s="111"/>
      <c r="DW400" s="145"/>
      <c r="DX400" s="111"/>
      <c r="DY400" s="111"/>
      <c r="DZ400" s="111"/>
      <c r="EA400" s="111"/>
      <c r="EB400" s="111"/>
    </row>
    <row r="401" spans="2:132" x14ac:dyDescent="0.25">
      <c r="B401" s="117" t="str">
        <f>IF(P401&lt;&gt;"",MAX(B$3:$B400)+1,"")</f>
        <v/>
      </c>
      <c r="C401" s="141" t="str">
        <f>IF(D401&lt;&gt;"",MAX(C$3:$C400)+1,"")</f>
        <v/>
      </c>
      <c r="D401" s="115" t="str">
        <f>IF(LEN(Q401)&gt;1,IF(ISNUMBER(MATCH(Q401&amp;" ─ "&amp;P401, $D$2:D400,0)),"",P401&amp;" ─ "&amp;Q401),"")</f>
        <v/>
      </c>
      <c r="E401" s="117" t="str">
        <f>IF(F401&lt;&gt;"",MAX($E$3:E400)+1,"")</f>
        <v/>
      </c>
      <c r="F401" s="116" t="str">
        <f>IF(LEN(T401)&gt;1,IF(ISNUMBER(MATCH(T401&amp;" ─ "&amp;P401, $F$2:F400,0)),"",P401&amp;" ─ "&amp;T401),"")</f>
        <v/>
      </c>
      <c r="G401" s="93">
        <v>398</v>
      </c>
      <c r="H401" s="118" t="str">
        <f t="shared" si="479"/>
        <v/>
      </c>
      <c r="I401" s="119" t="str">
        <f>IF(ISNUMBER(SEARCH("─",H401,1)),MAX($I$3:I400)+1,"")</f>
        <v/>
      </c>
      <c r="M401" s="192" t="str">
        <f t="shared" si="483"/>
        <v/>
      </c>
      <c r="N401" s="142" t="str">
        <f t="shared" si="484"/>
        <v/>
      </c>
      <c r="O401" s="102" t="str">
        <f>IF(P401="","",MAX($O$3:O400)+1)</f>
        <v/>
      </c>
      <c r="P401" s="103" t="str">
        <f>IF(LEN(INDEX(Dashboard!B$6:B$505,ROW(P401)-ROW(P$3),1))&lt;=1,"",TRIM(INDEX(Dashboard!B$6:B$505,ROW(P401)-ROW(P$3),1)))</f>
        <v/>
      </c>
      <c r="Q401" s="104" t="str">
        <f t="shared" si="485"/>
        <v/>
      </c>
      <c r="R401" s="104" t="str">
        <f>IF(LEN(INDEX(Dashboard!D$6:D$505,ROW(R401)-ROW(R$3),1))&lt;=1,"",INDEX(Dashboard!D$6:D$505,ROW(R401)-ROW(R$3),1))</f>
        <v/>
      </c>
      <c r="S401" s="104" t="str">
        <f>IF(LEN(INDEX(Dashboard!E$6:E$505,ROW(S401)-ROW(S$3),1))&lt;=1,"",INDEX(Dashboard!E$6:E$505,ROW(S401)-ROW(S$3),1))</f>
        <v/>
      </c>
      <c r="T401" s="104" t="str">
        <f t="shared" si="486"/>
        <v/>
      </c>
      <c r="U401" s="104" t="str">
        <f t="shared" si="487"/>
        <v/>
      </c>
      <c r="V401" s="104" t="str">
        <f t="shared" si="488"/>
        <v/>
      </c>
      <c r="W401" s="106" t="str">
        <f t="shared" si="481"/>
        <v/>
      </c>
      <c r="X401" s="106" t="str">
        <f t="shared" si="489"/>
        <v/>
      </c>
      <c r="Y401" s="106" t="str">
        <f t="shared" si="490"/>
        <v/>
      </c>
      <c r="Z401" s="106" t="str">
        <f t="shared" si="491"/>
        <v/>
      </c>
      <c r="AA401" s="106" t="str">
        <f t="shared" si="492"/>
        <v/>
      </c>
      <c r="AB401" s="106" t="str">
        <f t="shared" si="493"/>
        <v/>
      </c>
      <c r="AC401" s="106" t="str">
        <f t="shared" si="494"/>
        <v/>
      </c>
      <c r="AD401" s="106" t="str">
        <f t="shared" si="495"/>
        <v/>
      </c>
      <c r="AE401" s="106" t="str">
        <f t="shared" si="496"/>
        <v/>
      </c>
      <c r="AF401" s="106" t="str">
        <f t="shared" si="497"/>
        <v/>
      </c>
      <c r="AG401" s="106" t="str">
        <f t="shared" si="498"/>
        <v/>
      </c>
      <c r="AH401" s="106" t="str">
        <f t="shared" si="499"/>
        <v/>
      </c>
      <c r="AI401" s="106" t="str">
        <f t="shared" si="500"/>
        <v/>
      </c>
      <c r="AJ401" s="106" t="str">
        <f t="shared" si="501"/>
        <v/>
      </c>
      <c r="AK401" s="106" t="str">
        <f t="shared" si="502"/>
        <v/>
      </c>
      <c r="AL401" s="106" t="str">
        <f t="shared" si="503"/>
        <v/>
      </c>
      <c r="AM401" s="106" t="str">
        <f t="shared" si="504"/>
        <v/>
      </c>
      <c r="AN401" s="106" t="str">
        <f t="shared" si="505"/>
        <v/>
      </c>
      <c r="AO401" s="106" t="str">
        <f t="shared" si="506"/>
        <v/>
      </c>
      <c r="AP401" s="106" t="str">
        <f t="shared" si="507"/>
        <v/>
      </c>
      <c r="AQ401" s="106" t="str">
        <f t="shared" si="508"/>
        <v/>
      </c>
      <c r="AR401" s="106" t="str">
        <f t="shared" si="509"/>
        <v/>
      </c>
      <c r="AS401" s="106" t="str">
        <f t="shared" si="510"/>
        <v/>
      </c>
      <c r="AT401" s="106" t="str">
        <f t="shared" si="511"/>
        <v/>
      </c>
      <c r="AU401" s="106" t="str">
        <f t="shared" si="512"/>
        <v/>
      </c>
      <c r="AV401" s="106" t="str">
        <f t="shared" si="513"/>
        <v/>
      </c>
      <c r="AW401" s="106" t="str">
        <f t="shared" si="514"/>
        <v/>
      </c>
      <c r="AX401" s="106" t="str">
        <f t="shared" si="515"/>
        <v/>
      </c>
      <c r="AY401" s="106" t="str">
        <f t="shared" si="516"/>
        <v/>
      </c>
      <c r="AZ401" s="106" t="str">
        <f t="shared" si="517"/>
        <v/>
      </c>
      <c r="BA401" s="106" t="str">
        <f t="shared" si="518"/>
        <v/>
      </c>
      <c r="BB401" s="106" t="str">
        <f t="shared" si="519"/>
        <v/>
      </c>
      <c r="BC401" s="106" t="str">
        <f t="shared" si="520"/>
        <v/>
      </c>
      <c r="BD401" s="180" t="str">
        <f>IF(OR(P401="",BA401=""),"",IF(BB401="",MAX($BA$4:$BA$503)-BA401+1-COUNTIF($BA$4:BA401,BA401)/1000,INDEX($BD$4:$BD$503,BC401,1)-COUNTIF($BA$4:BA401,BA401)/1000000))</f>
        <v/>
      </c>
      <c r="BE401" s="181" t="str">
        <f t="shared" si="521"/>
        <v/>
      </c>
      <c r="BF401" s="181" t="str">
        <f>IFERROR(IF(BB401="",BD401-BE401*100,INDEX($BF$4:$BF$503,BC401,1)-COUNTIF($BA$4:BA401,BA401)/1000000),"")</f>
        <v/>
      </c>
      <c r="BG401" s="179" t="str">
        <f t="shared" si="522"/>
        <v/>
      </c>
      <c r="BI401" s="120" t="str">
        <f t="shared" si="528"/>
        <v/>
      </c>
      <c r="BJ401" s="121" t="str">
        <f t="shared" si="529"/>
        <v/>
      </c>
      <c r="BK401" s="122" t="str">
        <f t="shared" si="530"/>
        <v/>
      </c>
      <c r="BL401" s="122" t="str">
        <f t="shared" si="531"/>
        <v/>
      </c>
      <c r="BM401" s="122" t="str">
        <f t="shared" si="532"/>
        <v/>
      </c>
      <c r="BN401" s="122" t="str">
        <f t="shared" si="533"/>
        <v/>
      </c>
      <c r="BO401" s="122" t="str">
        <f t="shared" si="534"/>
        <v/>
      </c>
      <c r="BP401" s="123" t="str">
        <f t="shared" si="535"/>
        <v/>
      </c>
      <c r="BQ401" s="122" t="str">
        <f t="shared" si="536"/>
        <v/>
      </c>
      <c r="BR401" s="123" t="str">
        <f t="shared" si="537"/>
        <v/>
      </c>
      <c r="BS401" s="123" t="str">
        <f t="shared" si="538"/>
        <v/>
      </c>
      <c r="BU401" s="198" t="str">
        <f t="shared" si="523"/>
        <v>xxx</v>
      </c>
      <c r="BV401" s="193"/>
      <c r="BW401" s="193"/>
      <c r="BX401" s="193"/>
      <c r="BY401" s="193"/>
      <c r="BZ401" s="193"/>
      <c r="CA401" s="193"/>
      <c r="CB401" s="193"/>
      <c r="CC401" s="194"/>
      <c r="CD401" s="194"/>
      <c r="CE401" s="193"/>
      <c r="CF401" s="201">
        <f>IFERROR(IF(ISNUMBER(BV401), IF(ISNUMBER(MATCH(BV401,$BV$4:BV400,0)),INDEX($CF$4:CF400, MATCH(BV401,$BV$4:BV400,0),1),IF(AND(BR401="",INDEX($BR$4:$BR$503,BV401,1)=""),
IF(INDEX($BL$4:$BL$503,BV401,1)="",0,IFERROR(IF(INDEX($BR$4:$BR$503,BW401,1)="es",COUNTIF($BV$4:$BV$503,BW401),0),0)+IF(ISNUMBER(BV401),SUMIFS($CH$4:$CH$503,$BV$4:$BV$503,"&lt;&gt;"&amp;BV401,$BW$4:$BW$503,BV401),0)),0)),0),0)</f>
        <v>0</v>
      </c>
      <c r="CG401" s="193"/>
      <c r="CH401" s="193"/>
      <c r="CI401" s="193"/>
      <c r="CJ401" s="193"/>
      <c r="CK401" s="201">
        <f t="shared" si="482"/>
        <v>1</v>
      </c>
      <c r="CL401" s="193"/>
      <c r="CM401" s="193"/>
      <c r="CN401" s="193"/>
      <c r="CO401" s="193"/>
      <c r="CP401" s="193"/>
      <c r="CQ401" s="193"/>
      <c r="CR401" s="193"/>
      <c r="CT401" s="193"/>
      <c r="CU401" s="193"/>
      <c r="CV401" s="193"/>
      <c r="CW401" s="208"/>
      <c r="CX401" s="208"/>
      <c r="CY401" s="208"/>
      <c r="CZ401" s="208"/>
      <c r="DA401" s="193"/>
      <c r="DC401" s="133" t="str">
        <f>IF(MAX($DC$3:DC400)&lt;$I$2,MAX($DC$3:DC400)+1,"")</f>
        <v/>
      </c>
      <c r="DD401" s="131" t="str">
        <f t="shared" si="524"/>
        <v/>
      </c>
      <c r="DE401" s="131" t="str">
        <f t="shared" si="525"/>
        <v/>
      </c>
      <c r="DF401" s="134" t="str">
        <f t="shared" si="526"/>
        <v/>
      </c>
      <c r="DG401" s="132" t="str">
        <f t="shared" si="527"/>
        <v/>
      </c>
      <c r="DL401" s="107" t="str">
        <f>IF(DM401&lt;&gt;"",MAX($DL$3:DL400)+1,"")</f>
        <v/>
      </c>
      <c r="DM401" s="107" t="str">
        <f>IF(OR(INDEX(Photos!$B$3:$B$502,ROW(DM401)-ROW($DM$3),1)="", ISNUMBER(MATCH(INDEX(Photos!$B$3:$B$502,ROW(DM401)-ROW($DM$3),1),$BJ$4:$BJ$503,0))),"",INDEX(Photos!$B$3:$B$502,ROW(DM401)-ROW($DM$3),1) )</f>
        <v/>
      </c>
      <c r="DN401" s="107" t="str">
        <f t="shared" si="480"/>
        <v/>
      </c>
      <c r="DS401" s="112"/>
      <c r="DT401" s="112"/>
      <c r="DU401" s="111"/>
      <c r="DV401" s="111"/>
      <c r="DW401" s="145"/>
      <c r="DX401" s="111"/>
      <c r="DY401" s="111"/>
      <c r="DZ401" s="111"/>
      <c r="EA401" s="111"/>
      <c r="EB401" s="111"/>
    </row>
    <row r="402" spans="2:132" x14ac:dyDescent="0.25">
      <c r="B402" s="117" t="str">
        <f>IF(P402&lt;&gt;"",MAX(B$3:$B401)+1,"")</f>
        <v/>
      </c>
      <c r="C402" s="141" t="str">
        <f>IF(D402&lt;&gt;"",MAX(C$3:$C401)+1,"")</f>
        <v/>
      </c>
      <c r="D402" s="115" t="str">
        <f>IF(LEN(Q402)&gt;1,IF(ISNUMBER(MATCH(Q402&amp;" ─ "&amp;P402, $D$2:D401,0)),"",P402&amp;" ─ "&amp;Q402),"")</f>
        <v/>
      </c>
      <c r="E402" s="117" t="str">
        <f>IF(F402&lt;&gt;"",MAX($E$3:E401)+1,"")</f>
        <v/>
      </c>
      <c r="F402" s="116" t="str">
        <f>IF(LEN(T402)&gt;1,IF(ISNUMBER(MATCH(T402&amp;" ─ "&amp;P402, $F$2:F401,0)),"",P402&amp;" ─ "&amp;T402),"")</f>
        <v/>
      </c>
      <c r="G402" s="93">
        <v>399</v>
      </c>
      <c r="H402" s="118" t="str">
        <f t="shared" si="479"/>
        <v/>
      </c>
      <c r="I402" s="119" t="str">
        <f>IF(ISNUMBER(SEARCH("─",H402,1)),MAX($I$3:I401)+1,"")</f>
        <v/>
      </c>
      <c r="M402" s="192" t="str">
        <f t="shared" si="483"/>
        <v/>
      </c>
      <c r="N402" s="142" t="str">
        <f t="shared" si="484"/>
        <v/>
      </c>
      <c r="O402" s="102" t="str">
        <f>IF(P402="","",MAX($O$3:O401)+1)</f>
        <v/>
      </c>
      <c r="P402" s="103" t="str">
        <f>IF(LEN(INDEX(Dashboard!B$6:B$505,ROW(P402)-ROW(P$3),1))&lt;=1,"",TRIM(INDEX(Dashboard!B$6:B$505,ROW(P402)-ROW(P$3),1)))</f>
        <v/>
      </c>
      <c r="Q402" s="104" t="str">
        <f t="shared" si="485"/>
        <v/>
      </c>
      <c r="R402" s="104" t="str">
        <f>IF(LEN(INDEX(Dashboard!D$6:D$505,ROW(R402)-ROW(R$3),1))&lt;=1,"",INDEX(Dashboard!D$6:D$505,ROW(R402)-ROW(R$3),1))</f>
        <v/>
      </c>
      <c r="S402" s="104" t="str">
        <f>IF(LEN(INDEX(Dashboard!E$6:E$505,ROW(S402)-ROW(S$3),1))&lt;=1,"",INDEX(Dashboard!E$6:E$505,ROW(S402)-ROW(S$3),1))</f>
        <v/>
      </c>
      <c r="T402" s="104" t="str">
        <f t="shared" si="486"/>
        <v/>
      </c>
      <c r="U402" s="104" t="str">
        <f t="shared" si="487"/>
        <v/>
      </c>
      <c r="V402" s="104" t="str">
        <f t="shared" si="488"/>
        <v/>
      </c>
      <c r="W402" s="106" t="str">
        <f t="shared" si="481"/>
        <v/>
      </c>
      <c r="X402" s="106" t="str">
        <f t="shared" si="489"/>
        <v/>
      </c>
      <c r="Y402" s="106" t="str">
        <f t="shared" si="490"/>
        <v/>
      </c>
      <c r="Z402" s="106" t="str">
        <f t="shared" si="491"/>
        <v/>
      </c>
      <c r="AA402" s="106" t="str">
        <f t="shared" si="492"/>
        <v/>
      </c>
      <c r="AB402" s="106" t="str">
        <f t="shared" si="493"/>
        <v/>
      </c>
      <c r="AC402" s="106" t="str">
        <f t="shared" si="494"/>
        <v/>
      </c>
      <c r="AD402" s="106" t="str">
        <f t="shared" si="495"/>
        <v/>
      </c>
      <c r="AE402" s="106" t="str">
        <f t="shared" si="496"/>
        <v/>
      </c>
      <c r="AF402" s="106" t="str">
        <f t="shared" si="497"/>
        <v/>
      </c>
      <c r="AG402" s="106" t="str">
        <f t="shared" si="498"/>
        <v/>
      </c>
      <c r="AH402" s="106" t="str">
        <f t="shared" si="499"/>
        <v/>
      </c>
      <c r="AI402" s="106" t="str">
        <f t="shared" si="500"/>
        <v/>
      </c>
      <c r="AJ402" s="106" t="str">
        <f t="shared" si="501"/>
        <v/>
      </c>
      <c r="AK402" s="106" t="str">
        <f t="shared" si="502"/>
        <v/>
      </c>
      <c r="AL402" s="106" t="str">
        <f t="shared" si="503"/>
        <v/>
      </c>
      <c r="AM402" s="106" t="str">
        <f t="shared" si="504"/>
        <v/>
      </c>
      <c r="AN402" s="106" t="str">
        <f t="shared" si="505"/>
        <v/>
      </c>
      <c r="AO402" s="106" t="str">
        <f t="shared" si="506"/>
        <v/>
      </c>
      <c r="AP402" s="106" t="str">
        <f t="shared" si="507"/>
        <v/>
      </c>
      <c r="AQ402" s="106" t="str">
        <f t="shared" si="508"/>
        <v/>
      </c>
      <c r="AR402" s="106" t="str">
        <f t="shared" si="509"/>
        <v/>
      </c>
      <c r="AS402" s="106" t="str">
        <f t="shared" si="510"/>
        <v/>
      </c>
      <c r="AT402" s="106" t="str">
        <f t="shared" si="511"/>
        <v/>
      </c>
      <c r="AU402" s="106" t="str">
        <f t="shared" si="512"/>
        <v/>
      </c>
      <c r="AV402" s="106" t="str">
        <f t="shared" si="513"/>
        <v/>
      </c>
      <c r="AW402" s="106" t="str">
        <f t="shared" si="514"/>
        <v/>
      </c>
      <c r="AX402" s="106" t="str">
        <f t="shared" si="515"/>
        <v/>
      </c>
      <c r="AY402" s="106" t="str">
        <f t="shared" si="516"/>
        <v/>
      </c>
      <c r="AZ402" s="106" t="str">
        <f t="shared" si="517"/>
        <v/>
      </c>
      <c r="BA402" s="106" t="str">
        <f t="shared" si="518"/>
        <v/>
      </c>
      <c r="BB402" s="106" t="str">
        <f t="shared" si="519"/>
        <v/>
      </c>
      <c r="BC402" s="106" t="str">
        <f t="shared" si="520"/>
        <v/>
      </c>
      <c r="BD402" s="180" t="str">
        <f>IF(OR(P402="",BA402=""),"",IF(BB402="",MAX($BA$4:$BA$503)-BA402+1-COUNTIF($BA$4:BA402,BA402)/1000,INDEX($BD$4:$BD$503,BC402,1)-COUNTIF($BA$4:BA402,BA402)/1000000))</f>
        <v/>
      </c>
      <c r="BE402" s="181" t="str">
        <f t="shared" si="521"/>
        <v/>
      </c>
      <c r="BF402" s="181" t="str">
        <f>IFERROR(IF(BB402="",BD402-BE402*100,INDEX($BF$4:$BF$503,BC402,1)-COUNTIF($BA$4:BA402,BA402)/1000000),"")</f>
        <v/>
      </c>
      <c r="BG402" s="179" t="str">
        <f t="shared" si="522"/>
        <v/>
      </c>
      <c r="BI402" s="120" t="str">
        <f t="shared" si="528"/>
        <v/>
      </c>
      <c r="BJ402" s="121" t="str">
        <f t="shared" si="529"/>
        <v/>
      </c>
      <c r="BK402" s="122" t="str">
        <f t="shared" si="530"/>
        <v/>
      </c>
      <c r="BL402" s="122" t="str">
        <f t="shared" si="531"/>
        <v/>
      </c>
      <c r="BM402" s="122" t="str">
        <f t="shared" si="532"/>
        <v/>
      </c>
      <c r="BN402" s="122" t="str">
        <f t="shared" si="533"/>
        <v/>
      </c>
      <c r="BO402" s="122" t="str">
        <f t="shared" si="534"/>
        <v/>
      </c>
      <c r="BP402" s="123" t="str">
        <f t="shared" si="535"/>
        <v/>
      </c>
      <c r="BQ402" s="122" t="str">
        <f t="shared" si="536"/>
        <v/>
      </c>
      <c r="BR402" s="123" t="str">
        <f t="shared" si="537"/>
        <v/>
      </c>
      <c r="BS402" s="123" t="str">
        <f t="shared" si="538"/>
        <v/>
      </c>
      <c r="BU402" s="198" t="str">
        <f t="shared" si="523"/>
        <v>xxx</v>
      </c>
      <c r="BV402" s="193"/>
      <c r="BW402" s="193"/>
      <c r="BX402" s="193"/>
      <c r="BY402" s="193"/>
      <c r="BZ402" s="193"/>
      <c r="CA402" s="193"/>
      <c r="CB402" s="193"/>
      <c r="CC402" s="194"/>
      <c r="CD402" s="194"/>
      <c r="CE402" s="193"/>
      <c r="CF402" s="201">
        <f>IFERROR(IF(ISNUMBER(BV402), IF(ISNUMBER(MATCH(BV402,$BV$4:BV401,0)),INDEX($CF$4:CF401, MATCH(BV402,$BV$4:BV401,0),1),IF(AND(BR402="",INDEX($BR$4:$BR$503,BV402,1)=""),
IF(INDEX($BL$4:$BL$503,BV402,1)="",0,IFERROR(IF(INDEX($BR$4:$BR$503,BW402,1)="es",COUNTIF($BV$4:$BV$503,BW402),0),0)+IF(ISNUMBER(BV402),SUMIFS($CH$4:$CH$503,$BV$4:$BV$503,"&lt;&gt;"&amp;BV402,$BW$4:$BW$503,BV402),0)),0)),0),0)</f>
        <v>0</v>
      </c>
      <c r="CG402" s="193"/>
      <c r="CH402" s="193"/>
      <c r="CI402" s="193"/>
      <c r="CJ402" s="193"/>
      <c r="CK402" s="201">
        <f t="shared" si="482"/>
        <v>1</v>
      </c>
      <c r="CL402" s="193"/>
      <c r="CM402" s="193"/>
      <c r="CN402" s="193"/>
      <c r="CO402" s="193"/>
      <c r="CP402" s="193"/>
      <c r="CQ402" s="193"/>
      <c r="CR402" s="193"/>
      <c r="CT402" s="193"/>
      <c r="CU402" s="193"/>
      <c r="CV402" s="193"/>
      <c r="CW402" s="208"/>
      <c r="CX402" s="208"/>
      <c r="CY402" s="208"/>
      <c r="CZ402" s="208"/>
      <c r="DA402" s="193"/>
      <c r="DC402" s="133" t="str">
        <f>IF(MAX($DC$3:DC401)&lt;$I$2,MAX($DC$3:DC401)+1,"")</f>
        <v/>
      </c>
      <c r="DD402" s="131" t="str">
        <f t="shared" si="524"/>
        <v/>
      </c>
      <c r="DE402" s="131" t="str">
        <f t="shared" si="525"/>
        <v/>
      </c>
      <c r="DF402" s="134" t="str">
        <f t="shared" si="526"/>
        <v/>
      </c>
      <c r="DG402" s="132" t="str">
        <f t="shared" si="527"/>
        <v/>
      </c>
      <c r="DL402" s="107" t="str">
        <f>IF(DM402&lt;&gt;"",MAX($DL$3:DL401)+1,"")</f>
        <v/>
      </c>
      <c r="DM402" s="107" t="str">
        <f>IF(OR(INDEX(Photos!$B$3:$B$502,ROW(DM402)-ROW($DM$3),1)="", ISNUMBER(MATCH(INDEX(Photos!$B$3:$B$502,ROW(DM402)-ROW($DM$3),1),$BJ$4:$BJ$503,0))),"",INDEX(Photos!$B$3:$B$502,ROW(DM402)-ROW($DM$3),1) )</f>
        <v/>
      </c>
      <c r="DN402" s="107" t="str">
        <f t="shared" si="480"/>
        <v/>
      </c>
      <c r="DS402" s="112"/>
      <c r="DT402" s="112"/>
      <c r="DU402" s="111"/>
      <c r="DV402" s="111"/>
      <c r="DW402" s="145"/>
      <c r="DX402" s="111"/>
      <c r="DY402" s="111"/>
      <c r="DZ402" s="111"/>
      <c r="EA402" s="111"/>
      <c r="EB402" s="111"/>
    </row>
    <row r="403" spans="2:132" x14ac:dyDescent="0.25">
      <c r="B403" s="117" t="str">
        <f>IF(P403&lt;&gt;"",MAX(B$3:$B402)+1,"")</f>
        <v/>
      </c>
      <c r="C403" s="141" t="str">
        <f>IF(D403&lt;&gt;"",MAX(C$3:$C402)+1,"")</f>
        <v/>
      </c>
      <c r="D403" s="115" t="str">
        <f>IF(LEN(Q403)&gt;1,IF(ISNUMBER(MATCH(Q403&amp;" ─ "&amp;P403, $D$2:D402,0)),"",P403&amp;" ─ "&amp;Q403),"")</f>
        <v/>
      </c>
      <c r="E403" s="117" t="str">
        <f>IF(F403&lt;&gt;"",MAX($E$3:E402)+1,"")</f>
        <v/>
      </c>
      <c r="F403" s="116" t="str">
        <f>IF(LEN(T403)&gt;1,IF(ISNUMBER(MATCH(T403&amp;" ─ "&amp;P403, $F$2:F402,0)),"",P403&amp;" ─ "&amp;T403),"")</f>
        <v/>
      </c>
      <c r="G403" s="93">
        <v>400</v>
      </c>
      <c r="H403" s="118" t="str">
        <f t="shared" si="479"/>
        <v/>
      </c>
      <c r="I403" s="119" t="str">
        <f>IF(ISNUMBER(SEARCH("─",H403,1)),MAX($I$3:I402)+1,"")</f>
        <v/>
      </c>
      <c r="M403" s="192" t="str">
        <f t="shared" si="483"/>
        <v/>
      </c>
      <c r="N403" s="142" t="str">
        <f t="shared" si="484"/>
        <v/>
      </c>
      <c r="O403" s="102" t="str">
        <f>IF(P403="","",MAX($O$3:O402)+1)</f>
        <v/>
      </c>
      <c r="P403" s="103" t="str">
        <f>IF(LEN(INDEX(Dashboard!B$6:B$505,ROW(P403)-ROW(P$3),1))&lt;=1,"",TRIM(INDEX(Dashboard!B$6:B$505,ROW(P403)-ROW(P$3),1)))</f>
        <v/>
      </c>
      <c r="Q403" s="104" t="str">
        <f t="shared" si="485"/>
        <v/>
      </c>
      <c r="R403" s="104" t="str">
        <f>IF(LEN(INDEX(Dashboard!D$6:D$505,ROW(R403)-ROW(R$3),1))&lt;=1,"",INDEX(Dashboard!D$6:D$505,ROW(R403)-ROW(R$3),1))</f>
        <v/>
      </c>
      <c r="S403" s="104" t="str">
        <f>IF(LEN(INDEX(Dashboard!E$6:E$505,ROW(S403)-ROW(S$3),1))&lt;=1,"",INDEX(Dashboard!E$6:E$505,ROW(S403)-ROW(S$3),1))</f>
        <v/>
      </c>
      <c r="T403" s="104" t="str">
        <f t="shared" si="486"/>
        <v/>
      </c>
      <c r="U403" s="104" t="str">
        <f t="shared" si="487"/>
        <v/>
      </c>
      <c r="V403" s="104" t="str">
        <f t="shared" si="488"/>
        <v/>
      </c>
      <c r="W403" s="106" t="str">
        <f t="shared" si="481"/>
        <v/>
      </c>
      <c r="X403" s="106" t="str">
        <f t="shared" si="489"/>
        <v/>
      </c>
      <c r="Y403" s="106" t="str">
        <f t="shared" si="490"/>
        <v/>
      </c>
      <c r="Z403" s="106" t="str">
        <f t="shared" si="491"/>
        <v/>
      </c>
      <c r="AA403" s="106" t="str">
        <f t="shared" si="492"/>
        <v/>
      </c>
      <c r="AB403" s="106" t="str">
        <f t="shared" si="493"/>
        <v/>
      </c>
      <c r="AC403" s="106" t="str">
        <f t="shared" si="494"/>
        <v/>
      </c>
      <c r="AD403" s="106" t="str">
        <f t="shared" si="495"/>
        <v/>
      </c>
      <c r="AE403" s="106" t="str">
        <f t="shared" si="496"/>
        <v/>
      </c>
      <c r="AF403" s="106" t="str">
        <f t="shared" si="497"/>
        <v/>
      </c>
      <c r="AG403" s="106" t="str">
        <f t="shared" si="498"/>
        <v/>
      </c>
      <c r="AH403" s="106" t="str">
        <f t="shared" si="499"/>
        <v/>
      </c>
      <c r="AI403" s="106" t="str">
        <f t="shared" si="500"/>
        <v/>
      </c>
      <c r="AJ403" s="106" t="str">
        <f t="shared" si="501"/>
        <v/>
      </c>
      <c r="AK403" s="106" t="str">
        <f t="shared" si="502"/>
        <v/>
      </c>
      <c r="AL403" s="106" t="str">
        <f t="shared" si="503"/>
        <v/>
      </c>
      <c r="AM403" s="106" t="str">
        <f t="shared" si="504"/>
        <v/>
      </c>
      <c r="AN403" s="106" t="str">
        <f t="shared" si="505"/>
        <v/>
      </c>
      <c r="AO403" s="106" t="str">
        <f t="shared" si="506"/>
        <v/>
      </c>
      <c r="AP403" s="106" t="str">
        <f t="shared" si="507"/>
        <v/>
      </c>
      <c r="AQ403" s="106" t="str">
        <f t="shared" si="508"/>
        <v/>
      </c>
      <c r="AR403" s="106" t="str">
        <f t="shared" si="509"/>
        <v/>
      </c>
      <c r="AS403" s="106" t="str">
        <f t="shared" si="510"/>
        <v/>
      </c>
      <c r="AT403" s="106" t="str">
        <f t="shared" si="511"/>
        <v/>
      </c>
      <c r="AU403" s="106" t="str">
        <f t="shared" si="512"/>
        <v/>
      </c>
      <c r="AV403" s="106" t="str">
        <f t="shared" si="513"/>
        <v/>
      </c>
      <c r="AW403" s="106" t="str">
        <f t="shared" si="514"/>
        <v/>
      </c>
      <c r="AX403" s="106" t="str">
        <f t="shared" si="515"/>
        <v/>
      </c>
      <c r="AY403" s="106" t="str">
        <f t="shared" si="516"/>
        <v/>
      </c>
      <c r="AZ403" s="106" t="str">
        <f t="shared" si="517"/>
        <v/>
      </c>
      <c r="BA403" s="106" t="str">
        <f t="shared" si="518"/>
        <v/>
      </c>
      <c r="BB403" s="106" t="str">
        <f t="shared" si="519"/>
        <v/>
      </c>
      <c r="BC403" s="106" t="str">
        <f t="shared" si="520"/>
        <v/>
      </c>
      <c r="BD403" s="180" t="str">
        <f>IF(OR(P403="",BA403=""),"",IF(BB403="",MAX($BA$4:$BA$503)-BA403+1-COUNTIF($BA$4:BA403,BA403)/1000,INDEX($BD$4:$BD$503,BC403,1)-COUNTIF($BA$4:BA403,BA403)/1000000))</f>
        <v/>
      </c>
      <c r="BE403" s="181" t="str">
        <f t="shared" si="521"/>
        <v/>
      </c>
      <c r="BF403" s="181" t="str">
        <f>IFERROR(IF(BB403="",BD403-BE403*100,INDEX($BF$4:$BF$503,BC403,1)-COUNTIF($BA$4:BA403,BA403)/1000000),"")</f>
        <v/>
      </c>
      <c r="BG403" s="179" t="str">
        <f t="shared" si="522"/>
        <v/>
      </c>
      <c r="BI403" s="120" t="str">
        <f t="shared" si="528"/>
        <v/>
      </c>
      <c r="BJ403" s="121" t="str">
        <f t="shared" si="529"/>
        <v/>
      </c>
      <c r="BK403" s="122" t="str">
        <f t="shared" si="530"/>
        <v/>
      </c>
      <c r="BL403" s="122" t="str">
        <f t="shared" si="531"/>
        <v/>
      </c>
      <c r="BM403" s="122" t="str">
        <f t="shared" si="532"/>
        <v/>
      </c>
      <c r="BN403" s="122" t="str">
        <f t="shared" si="533"/>
        <v/>
      </c>
      <c r="BO403" s="122" t="str">
        <f t="shared" si="534"/>
        <v/>
      </c>
      <c r="BP403" s="123" t="str">
        <f t="shared" si="535"/>
        <v/>
      </c>
      <c r="BQ403" s="122" t="str">
        <f t="shared" si="536"/>
        <v/>
      </c>
      <c r="BR403" s="123" t="str">
        <f t="shared" si="537"/>
        <v/>
      </c>
      <c r="BS403" s="123" t="str">
        <f t="shared" si="538"/>
        <v/>
      </c>
      <c r="BU403" s="198" t="str">
        <f t="shared" si="523"/>
        <v>xxx</v>
      </c>
      <c r="BV403" s="193"/>
      <c r="BW403" s="193"/>
      <c r="BX403" s="193"/>
      <c r="BY403" s="193"/>
      <c r="BZ403" s="193"/>
      <c r="CA403" s="193"/>
      <c r="CB403" s="193"/>
      <c r="CC403" s="194"/>
      <c r="CD403" s="194"/>
      <c r="CE403" s="193"/>
      <c r="CF403" s="201">
        <f>IFERROR(IF(ISNUMBER(BV403), IF(ISNUMBER(MATCH(BV403,$BV$4:BV402,0)),INDEX($CF$4:CF402, MATCH(BV403,$BV$4:BV402,0),1),IF(AND(BR403="",INDEX($BR$4:$BR$503,BV403,1)=""),
IF(INDEX($BL$4:$BL$503,BV403,1)="",0,IFERROR(IF(INDEX($BR$4:$BR$503,BW403,1)="es",COUNTIF($BV$4:$BV$503,BW403),0),0)+IF(ISNUMBER(BV403),SUMIFS($CH$4:$CH$503,$BV$4:$BV$503,"&lt;&gt;"&amp;BV403,$BW$4:$BW$503,BV403),0)),0)),0),0)</f>
        <v>0</v>
      </c>
      <c r="CG403" s="193"/>
      <c r="CH403" s="193"/>
      <c r="CI403" s="193"/>
      <c r="CJ403" s="193"/>
      <c r="CK403" s="201">
        <f t="shared" si="482"/>
        <v>1</v>
      </c>
      <c r="CL403" s="193"/>
      <c r="CM403" s="193"/>
      <c r="CN403" s="193"/>
      <c r="CO403" s="193"/>
      <c r="CP403" s="193"/>
      <c r="CQ403" s="193"/>
      <c r="CR403" s="193"/>
      <c r="CT403" s="193"/>
      <c r="CU403" s="193"/>
      <c r="CV403" s="193"/>
      <c r="CW403" s="208"/>
      <c r="CX403" s="208"/>
      <c r="CY403" s="208"/>
      <c r="CZ403" s="208"/>
      <c r="DA403" s="193"/>
      <c r="DC403" s="133" t="str">
        <f>IF(MAX($DC$3:DC402)&lt;$I$2,MAX($DC$3:DC402)+1,"")</f>
        <v/>
      </c>
      <c r="DD403" s="131" t="str">
        <f t="shared" si="524"/>
        <v/>
      </c>
      <c r="DE403" s="131" t="str">
        <f t="shared" si="525"/>
        <v/>
      </c>
      <c r="DF403" s="134" t="str">
        <f t="shared" si="526"/>
        <v/>
      </c>
      <c r="DG403" s="132" t="str">
        <f t="shared" si="527"/>
        <v/>
      </c>
      <c r="DL403" s="107" t="str">
        <f>IF(DM403&lt;&gt;"",MAX($DL$3:DL402)+1,"")</f>
        <v/>
      </c>
      <c r="DM403" s="107" t="str">
        <f>IF(OR(INDEX(Photos!$B$3:$B$502,ROW(DM403)-ROW($DM$3),1)="", ISNUMBER(MATCH(INDEX(Photos!$B$3:$B$502,ROW(DM403)-ROW($DM$3),1),$BJ$4:$BJ$503,0))),"",INDEX(Photos!$B$3:$B$502,ROW(DM403)-ROW($DM$3),1) )</f>
        <v/>
      </c>
      <c r="DN403" s="107" t="str">
        <f t="shared" si="480"/>
        <v/>
      </c>
      <c r="DS403" s="112"/>
      <c r="DT403" s="112"/>
      <c r="DU403" s="111"/>
      <c r="DV403" s="111"/>
      <c r="DW403" s="145"/>
      <c r="DX403" s="111"/>
      <c r="DY403" s="111"/>
      <c r="DZ403" s="111"/>
      <c r="EA403" s="111"/>
      <c r="EB403" s="111"/>
    </row>
    <row r="404" spans="2:132" x14ac:dyDescent="0.25">
      <c r="B404" s="117" t="str">
        <f>IF(P404&lt;&gt;"",MAX(B$3:$B403)+1,"")</f>
        <v/>
      </c>
      <c r="C404" s="141" t="str">
        <f>IF(D404&lt;&gt;"",MAX(C$3:$C403)+1,"")</f>
        <v/>
      </c>
      <c r="D404" s="115" t="str">
        <f>IF(LEN(Q404)&gt;1,IF(ISNUMBER(MATCH(Q404&amp;" ─ "&amp;P404, $D$2:D403,0)),"",P404&amp;" ─ "&amp;Q404),"")</f>
        <v/>
      </c>
      <c r="E404" s="117" t="str">
        <f>IF(F404&lt;&gt;"",MAX($E$3:E403)+1,"")</f>
        <v/>
      </c>
      <c r="F404" s="116" t="str">
        <f>IF(LEN(T404)&gt;1,IF(ISNUMBER(MATCH(T404&amp;" ─ "&amp;P404, $F$2:F403,0)),"",P404&amp;" ─ "&amp;T404),"")</f>
        <v/>
      </c>
      <c r="G404" s="93">
        <v>401</v>
      </c>
      <c r="H404" s="118" t="str">
        <f t="shared" si="479"/>
        <v/>
      </c>
      <c r="I404" s="119" t="str">
        <f>IF(ISNUMBER(SEARCH("─",H404,1)),MAX($I$3:I403)+1,"")</f>
        <v/>
      </c>
      <c r="M404" s="192" t="str">
        <f t="shared" si="483"/>
        <v/>
      </c>
      <c r="N404" s="142" t="str">
        <f t="shared" si="484"/>
        <v/>
      </c>
      <c r="O404" s="102" t="str">
        <f>IF(P404="","",MAX($O$3:O403)+1)</f>
        <v/>
      </c>
      <c r="P404" s="103" t="str">
        <f>IF(LEN(INDEX(Dashboard!B$6:B$505,ROW(P404)-ROW(P$3),1))&lt;=1,"",TRIM(INDEX(Dashboard!B$6:B$505,ROW(P404)-ROW(P$3),1)))</f>
        <v/>
      </c>
      <c r="Q404" s="104" t="str">
        <f t="shared" si="485"/>
        <v/>
      </c>
      <c r="R404" s="104" t="str">
        <f>IF(LEN(INDEX(Dashboard!D$6:D$505,ROW(R404)-ROW(R$3),1))&lt;=1,"",INDEX(Dashboard!D$6:D$505,ROW(R404)-ROW(R$3),1))</f>
        <v/>
      </c>
      <c r="S404" s="104" t="str">
        <f>IF(LEN(INDEX(Dashboard!E$6:E$505,ROW(S404)-ROW(S$3),1))&lt;=1,"",INDEX(Dashboard!E$6:E$505,ROW(S404)-ROW(S$3),1))</f>
        <v/>
      </c>
      <c r="T404" s="104" t="str">
        <f t="shared" si="486"/>
        <v/>
      </c>
      <c r="U404" s="104" t="str">
        <f t="shared" si="487"/>
        <v/>
      </c>
      <c r="V404" s="104" t="str">
        <f t="shared" si="488"/>
        <v/>
      </c>
      <c r="W404" s="106" t="str">
        <f t="shared" si="481"/>
        <v/>
      </c>
      <c r="X404" s="106" t="str">
        <f t="shared" si="489"/>
        <v/>
      </c>
      <c r="Y404" s="106" t="str">
        <f t="shared" si="490"/>
        <v/>
      </c>
      <c r="Z404" s="106" t="str">
        <f t="shared" si="491"/>
        <v/>
      </c>
      <c r="AA404" s="106" t="str">
        <f t="shared" si="492"/>
        <v/>
      </c>
      <c r="AB404" s="106" t="str">
        <f t="shared" si="493"/>
        <v/>
      </c>
      <c r="AC404" s="106" t="str">
        <f t="shared" si="494"/>
        <v/>
      </c>
      <c r="AD404" s="106" t="str">
        <f t="shared" si="495"/>
        <v/>
      </c>
      <c r="AE404" s="106" t="str">
        <f t="shared" si="496"/>
        <v/>
      </c>
      <c r="AF404" s="106" t="str">
        <f t="shared" si="497"/>
        <v/>
      </c>
      <c r="AG404" s="106" t="str">
        <f t="shared" si="498"/>
        <v/>
      </c>
      <c r="AH404" s="106" t="str">
        <f t="shared" si="499"/>
        <v/>
      </c>
      <c r="AI404" s="106" t="str">
        <f t="shared" si="500"/>
        <v/>
      </c>
      <c r="AJ404" s="106" t="str">
        <f t="shared" si="501"/>
        <v/>
      </c>
      <c r="AK404" s="106" t="str">
        <f t="shared" si="502"/>
        <v/>
      </c>
      <c r="AL404" s="106" t="str">
        <f t="shared" si="503"/>
        <v/>
      </c>
      <c r="AM404" s="106" t="str">
        <f t="shared" si="504"/>
        <v/>
      </c>
      <c r="AN404" s="106" t="str">
        <f t="shared" si="505"/>
        <v/>
      </c>
      <c r="AO404" s="106" t="str">
        <f t="shared" si="506"/>
        <v/>
      </c>
      <c r="AP404" s="106" t="str">
        <f t="shared" si="507"/>
        <v/>
      </c>
      <c r="AQ404" s="106" t="str">
        <f t="shared" si="508"/>
        <v/>
      </c>
      <c r="AR404" s="106" t="str">
        <f t="shared" si="509"/>
        <v/>
      </c>
      <c r="AS404" s="106" t="str">
        <f t="shared" si="510"/>
        <v/>
      </c>
      <c r="AT404" s="106" t="str">
        <f t="shared" si="511"/>
        <v/>
      </c>
      <c r="AU404" s="106" t="str">
        <f t="shared" si="512"/>
        <v/>
      </c>
      <c r="AV404" s="106" t="str">
        <f t="shared" si="513"/>
        <v/>
      </c>
      <c r="AW404" s="106" t="str">
        <f t="shared" si="514"/>
        <v/>
      </c>
      <c r="AX404" s="106" t="str">
        <f t="shared" si="515"/>
        <v/>
      </c>
      <c r="AY404" s="106" t="str">
        <f t="shared" si="516"/>
        <v/>
      </c>
      <c r="AZ404" s="106" t="str">
        <f t="shared" si="517"/>
        <v/>
      </c>
      <c r="BA404" s="106" t="str">
        <f t="shared" si="518"/>
        <v/>
      </c>
      <c r="BB404" s="106" t="str">
        <f t="shared" si="519"/>
        <v/>
      </c>
      <c r="BC404" s="106" t="str">
        <f t="shared" si="520"/>
        <v/>
      </c>
      <c r="BD404" s="180" t="str">
        <f>IF(OR(P404="",BA404=""),"",IF(BB404="",MAX($BA$4:$BA$503)-BA404+1-COUNTIF($BA$4:BA404,BA404)/1000,INDEX($BD$4:$BD$503,BC404,1)-COUNTIF($BA$4:BA404,BA404)/1000000))</f>
        <v/>
      </c>
      <c r="BE404" s="181" t="str">
        <f t="shared" si="521"/>
        <v/>
      </c>
      <c r="BF404" s="181" t="str">
        <f>IFERROR(IF(BB404="",BD404-BE404*100,INDEX($BF$4:$BF$503,BC404,1)-COUNTIF($BA$4:BA404,BA404)/1000000),"")</f>
        <v/>
      </c>
      <c r="BG404" s="179" t="str">
        <f t="shared" si="522"/>
        <v/>
      </c>
      <c r="BI404" s="120" t="str">
        <f t="shared" si="528"/>
        <v/>
      </c>
      <c r="BJ404" s="121" t="str">
        <f t="shared" si="529"/>
        <v/>
      </c>
      <c r="BK404" s="122" t="str">
        <f t="shared" si="530"/>
        <v/>
      </c>
      <c r="BL404" s="122" t="str">
        <f t="shared" si="531"/>
        <v/>
      </c>
      <c r="BM404" s="122" t="str">
        <f t="shared" si="532"/>
        <v/>
      </c>
      <c r="BN404" s="122" t="str">
        <f t="shared" si="533"/>
        <v/>
      </c>
      <c r="BO404" s="122" t="str">
        <f t="shared" si="534"/>
        <v/>
      </c>
      <c r="BP404" s="123" t="str">
        <f t="shared" si="535"/>
        <v/>
      </c>
      <c r="BQ404" s="122" t="str">
        <f t="shared" si="536"/>
        <v/>
      </c>
      <c r="BR404" s="123" t="str">
        <f t="shared" si="537"/>
        <v/>
      </c>
      <c r="BS404" s="123" t="str">
        <f t="shared" si="538"/>
        <v/>
      </c>
      <c r="BU404" s="198" t="str">
        <f t="shared" si="523"/>
        <v>xxx</v>
      </c>
      <c r="BV404" s="193"/>
      <c r="BW404" s="193"/>
      <c r="BX404" s="193"/>
      <c r="BY404" s="193"/>
      <c r="BZ404" s="193"/>
      <c r="CA404" s="193"/>
      <c r="CB404" s="193"/>
      <c r="CC404" s="194"/>
      <c r="CD404" s="194"/>
      <c r="CE404" s="193"/>
      <c r="CF404" s="201">
        <f>IFERROR(IF(ISNUMBER(BV404), IF(ISNUMBER(MATCH(BV404,$BV$4:BV403,0)),INDEX($CF$4:CF403, MATCH(BV404,$BV$4:BV403,0),1),IF(AND(BR404="",INDEX($BR$4:$BR$503,BV404,1)=""),
IF(INDEX($BL$4:$BL$503,BV404,1)="",0,IFERROR(IF(INDEX($BR$4:$BR$503,BW404,1)="es",COUNTIF($BV$4:$BV$503,BW404),0),0)+IF(ISNUMBER(BV404),SUMIFS($CH$4:$CH$503,$BV$4:$BV$503,"&lt;&gt;"&amp;BV404,$BW$4:$BW$503,BV404),0)),0)),0),0)</f>
        <v>0</v>
      </c>
      <c r="CG404" s="193"/>
      <c r="CH404" s="193"/>
      <c r="CI404" s="193"/>
      <c r="CJ404" s="193"/>
      <c r="CK404" s="201">
        <f t="shared" si="482"/>
        <v>1</v>
      </c>
      <c r="CL404" s="193"/>
      <c r="CM404" s="193"/>
      <c r="CN404" s="193"/>
      <c r="CO404" s="193"/>
      <c r="CP404" s="193"/>
      <c r="CQ404" s="193"/>
      <c r="CR404" s="193"/>
      <c r="CT404" s="193"/>
      <c r="CU404" s="193"/>
      <c r="CV404" s="193"/>
      <c r="CW404" s="208"/>
      <c r="CX404" s="208"/>
      <c r="CY404" s="208"/>
      <c r="CZ404" s="208"/>
      <c r="DA404" s="193"/>
      <c r="DC404" s="133" t="str">
        <f>IF(MAX($DC$3:DC403)&lt;$I$2,MAX($DC$3:DC403)+1,"")</f>
        <v/>
      </c>
      <c r="DD404" s="131" t="str">
        <f t="shared" si="524"/>
        <v/>
      </c>
      <c r="DE404" s="131" t="str">
        <f t="shared" si="525"/>
        <v/>
      </c>
      <c r="DF404" s="134" t="str">
        <f t="shared" si="526"/>
        <v/>
      </c>
      <c r="DG404" s="132" t="str">
        <f t="shared" si="527"/>
        <v/>
      </c>
      <c r="DL404" s="107" t="str">
        <f>IF(DM404&lt;&gt;"",MAX($DL$3:DL403)+1,"")</f>
        <v/>
      </c>
      <c r="DM404" s="107" t="str">
        <f>IF(OR(INDEX(Photos!$B$3:$B$502,ROW(DM404)-ROW($DM$3),1)="", ISNUMBER(MATCH(INDEX(Photos!$B$3:$B$502,ROW(DM404)-ROW($DM$3),1),$BJ$4:$BJ$503,0))),"",INDEX(Photos!$B$3:$B$502,ROW(DM404)-ROW($DM$3),1) )</f>
        <v/>
      </c>
      <c r="DN404" s="107" t="str">
        <f t="shared" si="480"/>
        <v/>
      </c>
      <c r="DS404" s="112"/>
      <c r="DT404" s="112"/>
      <c r="DU404" s="111"/>
      <c r="DV404" s="111"/>
      <c r="DW404" s="145"/>
      <c r="DX404" s="111"/>
      <c r="DY404" s="111"/>
      <c r="DZ404" s="111"/>
      <c r="EA404" s="111"/>
      <c r="EB404" s="111"/>
    </row>
    <row r="405" spans="2:132" x14ac:dyDescent="0.25">
      <c r="B405" s="117" t="str">
        <f>IF(P405&lt;&gt;"",MAX(B$3:$B404)+1,"")</f>
        <v/>
      </c>
      <c r="C405" s="141" t="str">
        <f>IF(D405&lt;&gt;"",MAX(C$3:$C404)+1,"")</f>
        <v/>
      </c>
      <c r="D405" s="115" t="str">
        <f>IF(LEN(Q405)&gt;1,IF(ISNUMBER(MATCH(Q405&amp;" ─ "&amp;P405, $D$2:D404,0)),"",P405&amp;" ─ "&amp;Q405),"")</f>
        <v/>
      </c>
      <c r="E405" s="117" t="str">
        <f>IF(F405&lt;&gt;"",MAX($E$3:E404)+1,"")</f>
        <v/>
      </c>
      <c r="F405" s="116" t="str">
        <f>IF(LEN(T405)&gt;1,IF(ISNUMBER(MATCH(T405&amp;" ─ "&amp;P405, $F$2:F404,0)),"",P405&amp;" ─ "&amp;T405),"")</f>
        <v/>
      </c>
      <c r="G405" s="93">
        <v>402</v>
      </c>
      <c r="H405" s="118" t="str">
        <f t="shared" si="479"/>
        <v/>
      </c>
      <c r="I405" s="119" t="str">
        <f>IF(ISNUMBER(SEARCH("─",H405,1)),MAX($I$3:I404)+1,"")</f>
        <v/>
      </c>
      <c r="M405" s="192" t="str">
        <f t="shared" si="483"/>
        <v/>
      </c>
      <c r="N405" s="142" t="str">
        <f t="shared" si="484"/>
        <v/>
      </c>
      <c r="O405" s="102" t="str">
        <f>IF(P405="","",MAX($O$3:O404)+1)</f>
        <v/>
      </c>
      <c r="P405" s="103" t="str">
        <f>IF(LEN(INDEX(Dashboard!B$6:B$505,ROW(P405)-ROW(P$3),1))&lt;=1,"",TRIM(INDEX(Dashboard!B$6:B$505,ROW(P405)-ROW(P$3),1)))</f>
        <v/>
      </c>
      <c r="Q405" s="104" t="str">
        <f t="shared" si="485"/>
        <v/>
      </c>
      <c r="R405" s="104" t="str">
        <f>IF(LEN(INDEX(Dashboard!D$6:D$505,ROW(R405)-ROW(R$3),1))&lt;=1,"",INDEX(Dashboard!D$6:D$505,ROW(R405)-ROW(R$3),1))</f>
        <v/>
      </c>
      <c r="S405" s="104" t="str">
        <f>IF(LEN(INDEX(Dashboard!E$6:E$505,ROW(S405)-ROW(S$3),1))&lt;=1,"",INDEX(Dashboard!E$6:E$505,ROW(S405)-ROW(S$3),1))</f>
        <v/>
      </c>
      <c r="T405" s="104" t="str">
        <f t="shared" si="486"/>
        <v/>
      </c>
      <c r="U405" s="104" t="str">
        <f t="shared" si="487"/>
        <v/>
      </c>
      <c r="V405" s="104" t="str">
        <f t="shared" si="488"/>
        <v/>
      </c>
      <c r="W405" s="106" t="str">
        <f t="shared" si="481"/>
        <v/>
      </c>
      <c r="X405" s="106" t="str">
        <f t="shared" si="489"/>
        <v/>
      </c>
      <c r="Y405" s="106" t="str">
        <f t="shared" si="490"/>
        <v/>
      </c>
      <c r="Z405" s="106" t="str">
        <f t="shared" si="491"/>
        <v/>
      </c>
      <c r="AA405" s="106" t="str">
        <f t="shared" si="492"/>
        <v/>
      </c>
      <c r="AB405" s="106" t="str">
        <f t="shared" si="493"/>
        <v/>
      </c>
      <c r="AC405" s="106" t="str">
        <f t="shared" si="494"/>
        <v/>
      </c>
      <c r="AD405" s="106" t="str">
        <f t="shared" si="495"/>
        <v/>
      </c>
      <c r="AE405" s="106" t="str">
        <f t="shared" si="496"/>
        <v/>
      </c>
      <c r="AF405" s="106" t="str">
        <f t="shared" si="497"/>
        <v/>
      </c>
      <c r="AG405" s="106" t="str">
        <f t="shared" si="498"/>
        <v/>
      </c>
      <c r="AH405" s="106" t="str">
        <f t="shared" si="499"/>
        <v/>
      </c>
      <c r="AI405" s="106" t="str">
        <f t="shared" si="500"/>
        <v/>
      </c>
      <c r="AJ405" s="106" t="str">
        <f t="shared" si="501"/>
        <v/>
      </c>
      <c r="AK405" s="106" t="str">
        <f t="shared" si="502"/>
        <v/>
      </c>
      <c r="AL405" s="106" t="str">
        <f t="shared" si="503"/>
        <v/>
      </c>
      <c r="AM405" s="106" t="str">
        <f t="shared" si="504"/>
        <v/>
      </c>
      <c r="AN405" s="106" t="str">
        <f t="shared" si="505"/>
        <v/>
      </c>
      <c r="AO405" s="106" t="str">
        <f t="shared" si="506"/>
        <v/>
      </c>
      <c r="AP405" s="106" t="str">
        <f t="shared" si="507"/>
        <v/>
      </c>
      <c r="AQ405" s="106" t="str">
        <f t="shared" si="508"/>
        <v/>
      </c>
      <c r="AR405" s="106" t="str">
        <f t="shared" si="509"/>
        <v/>
      </c>
      <c r="AS405" s="106" t="str">
        <f t="shared" si="510"/>
        <v/>
      </c>
      <c r="AT405" s="106" t="str">
        <f t="shared" si="511"/>
        <v/>
      </c>
      <c r="AU405" s="106" t="str">
        <f t="shared" si="512"/>
        <v/>
      </c>
      <c r="AV405" s="106" t="str">
        <f t="shared" si="513"/>
        <v/>
      </c>
      <c r="AW405" s="106" t="str">
        <f t="shared" si="514"/>
        <v/>
      </c>
      <c r="AX405" s="106" t="str">
        <f t="shared" si="515"/>
        <v/>
      </c>
      <c r="AY405" s="106" t="str">
        <f t="shared" si="516"/>
        <v/>
      </c>
      <c r="AZ405" s="106" t="str">
        <f t="shared" si="517"/>
        <v/>
      </c>
      <c r="BA405" s="106" t="str">
        <f t="shared" si="518"/>
        <v/>
      </c>
      <c r="BB405" s="106" t="str">
        <f t="shared" si="519"/>
        <v/>
      </c>
      <c r="BC405" s="106" t="str">
        <f t="shared" si="520"/>
        <v/>
      </c>
      <c r="BD405" s="180" t="str">
        <f>IF(OR(P405="",BA405=""),"",IF(BB405="",MAX($BA$4:$BA$503)-BA405+1-COUNTIF($BA$4:BA405,BA405)/1000,INDEX($BD$4:$BD$503,BC405,1)-COUNTIF($BA$4:BA405,BA405)/1000000))</f>
        <v/>
      </c>
      <c r="BE405" s="181" t="str">
        <f t="shared" si="521"/>
        <v/>
      </c>
      <c r="BF405" s="181" t="str">
        <f>IFERROR(IF(BB405="",BD405-BE405*100,INDEX($BF$4:$BF$503,BC405,1)-COUNTIF($BA$4:BA405,BA405)/1000000),"")</f>
        <v/>
      </c>
      <c r="BG405" s="179" t="str">
        <f t="shared" si="522"/>
        <v/>
      </c>
      <c r="BI405" s="120" t="str">
        <f t="shared" si="528"/>
        <v/>
      </c>
      <c r="BJ405" s="121" t="str">
        <f t="shared" si="529"/>
        <v/>
      </c>
      <c r="BK405" s="122" t="str">
        <f t="shared" si="530"/>
        <v/>
      </c>
      <c r="BL405" s="122" t="str">
        <f t="shared" si="531"/>
        <v/>
      </c>
      <c r="BM405" s="122" t="str">
        <f t="shared" si="532"/>
        <v/>
      </c>
      <c r="BN405" s="122" t="str">
        <f t="shared" si="533"/>
        <v/>
      </c>
      <c r="BO405" s="122" t="str">
        <f t="shared" si="534"/>
        <v/>
      </c>
      <c r="BP405" s="123" t="str">
        <f t="shared" si="535"/>
        <v/>
      </c>
      <c r="BQ405" s="122" t="str">
        <f t="shared" si="536"/>
        <v/>
      </c>
      <c r="BR405" s="123" t="str">
        <f t="shared" si="537"/>
        <v/>
      </c>
      <c r="BS405" s="123" t="str">
        <f t="shared" si="538"/>
        <v/>
      </c>
      <c r="BU405" s="198" t="str">
        <f t="shared" si="523"/>
        <v>xxx</v>
      </c>
      <c r="BV405" s="193"/>
      <c r="BW405" s="193"/>
      <c r="BX405" s="193"/>
      <c r="BY405" s="193"/>
      <c r="BZ405" s="193"/>
      <c r="CA405" s="193"/>
      <c r="CB405" s="193"/>
      <c r="CC405" s="194"/>
      <c r="CD405" s="194"/>
      <c r="CE405" s="193"/>
      <c r="CF405" s="201">
        <f>IFERROR(IF(ISNUMBER(BV405), IF(ISNUMBER(MATCH(BV405,$BV$4:BV404,0)),INDEX($CF$4:CF404, MATCH(BV405,$BV$4:BV404,0),1),IF(AND(BR405="",INDEX($BR$4:$BR$503,BV405,1)=""),
IF(INDEX($BL$4:$BL$503,BV405,1)="",0,IFERROR(IF(INDEX($BR$4:$BR$503,BW405,1)="es",COUNTIF($BV$4:$BV$503,BW405),0),0)+IF(ISNUMBER(BV405),SUMIFS($CH$4:$CH$503,$BV$4:$BV$503,"&lt;&gt;"&amp;BV405,$BW$4:$BW$503,BV405),0)),0)),0),0)</f>
        <v>0</v>
      </c>
      <c r="CG405" s="193"/>
      <c r="CH405" s="193"/>
      <c r="CI405" s="193"/>
      <c r="CJ405" s="193"/>
      <c r="CK405" s="201">
        <f t="shared" si="482"/>
        <v>1</v>
      </c>
      <c r="CL405" s="193"/>
      <c r="CM405" s="193"/>
      <c r="CN405" s="193"/>
      <c r="CO405" s="193"/>
      <c r="CP405" s="193"/>
      <c r="CQ405" s="193"/>
      <c r="CR405" s="193"/>
      <c r="CT405" s="193"/>
      <c r="CU405" s="193"/>
      <c r="CV405" s="193"/>
      <c r="CW405" s="208"/>
      <c r="CX405" s="208"/>
      <c r="CY405" s="208"/>
      <c r="CZ405" s="208"/>
      <c r="DA405" s="193"/>
      <c r="DC405" s="133" t="str">
        <f>IF(MAX($DC$3:DC404)&lt;$I$2,MAX($DC$3:DC404)+1,"")</f>
        <v/>
      </c>
      <c r="DD405" s="131" t="str">
        <f t="shared" si="524"/>
        <v/>
      </c>
      <c r="DE405" s="131" t="str">
        <f t="shared" si="525"/>
        <v/>
      </c>
      <c r="DF405" s="134" t="str">
        <f t="shared" si="526"/>
        <v/>
      </c>
      <c r="DG405" s="132" t="str">
        <f t="shared" si="527"/>
        <v/>
      </c>
      <c r="DL405" s="107" t="str">
        <f>IF(DM405&lt;&gt;"",MAX($DL$3:DL404)+1,"")</f>
        <v/>
      </c>
      <c r="DM405" s="107" t="str">
        <f>IF(OR(INDEX(Photos!$B$3:$B$502,ROW(DM405)-ROW($DM$3),1)="", ISNUMBER(MATCH(INDEX(Photos!$B$3:$B$502,ROW(DM405)-ROW($DM$3),1),$BJ$4:$BJ$503,0))),"",INDEX(Photos!$B$3:$B$502,ROW(DM405)-ROW($DM$3),1) )</f>
        <v/>
      </c>
      <c r="DN405" s="107" t="str">
        <f t="shared" si="480"/>
        <v/>
      </c>
      <c r="DS405" s="112"/>
      <c r="DT405" s="112"/>
      <c r="DU405" s="111"/>
      <c r="DV405" s="111"/>
      <c r="DW405" s="145"/>
      <c r="DX405" s="111"/>
      <c r="DY405" s="111"/>
      <c r="DZ405" s="111"/>
      <c r="EA405" s="111"/>
      <c r="EB405" s="111"/>
    </row>
    <row r="406" spans="2:132" x14ac:dyDescent="0.25">
      <c r="B406" s="117" t="str">
        <f>IF(P406&lt;&gt;"",MAX(B$3:$B405)+1,"")</f>
        <v/>
      </c>
      <c r="C406" s="141" t="str">
        <f>IF(D406&lt;&gt;"",MAX(C$3:$C405)+1,"")</f>
        <v/>
      </c>
      <c r="D406" s="115" t="str">
        <f>IF(LEN(Q406)&gt;1,IF(ISNUMBER(MATCH(Q406&amp;" ─ "&amp;P406, $D$2:D405,0)),"",P406&amp;" ─ "&amp;Q406),"")</f>
        <v/>
      </c>
      <c r="E406" s="117" t="str">
        <f>IF(F406&lt;&gt;"",MAX($E$3:E405)+1,"")</f>
        <v/>
      </c>
      <c r="F406" s="116" t="str">
        <f>IF(LEN(T406)&gt;1,IF(ISNUMBER(MATCH(T406&amp;" ─ "&amp;P406, $F$2:F405,0)),"",P406&amp;" ─ "&amp;T406),"")</f>
        <v/>
      </c>
      <c r="G406" s="93">
        <v>403</v>
      </c>
      <c r="H406" s="118" t="str">
        <f t="shared" si="479"/>
        <v/>
      </c>
      <c r="I406" s="119" t="str">
        <f>IF(ISNUMBER(SEARCH("─",H406,1)),MAX($I$3:I405)+1,"")</f>
        <v/>
      </c>
      <c r="M406" s="192" t="str">
        <f t="shared" si="483"/>
        <v/>
      </c>
      <c r="N406" s="142" t="str">
        <f t="shared" si="484"/>
        <v/>
      </c>
      <c r="O406" s="102" t="str">
        <f>IF(P406="","",MAX($O$3:O405)+1)</f>
        <v/>
      </c>
      <c r="P406" s="103" t="str">
        <f>IF(LEN(INDEX(Dashboard!B$6:B$505,ROW(P406)-ROW(P$3),1))&lt;=1,"",TRIM(INDEX(Dashboard!B$6:B$505,ROW(P406)-ROW(P$3),1)))</f>
        <v/>
      </c>
      <c r="Q406" s="104" t="str">
        <f t="shared" si="485"/>
        <v/>
      </c>
      <c r="R406" s="104" t="str">
        <f>IF(LEN(INDEX(Dashboard!D$6:D$505,ROW(R406)-ROW(R$3),1))&lt;=1,"",INDEX(Dashboard!D$6:D$505,ROW(R406)-ROW(R$3),1))</f>
        <v/>
      </c>
      <c r="S406" s="104" t="str">
        <f>IF(LEN(INDEX(Dashboard!E$6:E$505,ROW(S406)-ROW(S$3),1))&lt;=1,"",INDEX(Dashboard!E$6:E$505,ROW(S406)-ROW(S$3),1))</f>
        <v/>
      </c>
      <c r="T406" s="104" t="str">
        <f t="shared" si="486"/>
        <v/>
      </c>
      <c r="U406" s="104" t="str">
        <f t="shared" si="487"/>
        <v/>
      </c>
      <c r="V406" s="104" t="str">
        <f t="shared" si="488"/>
        <v/>
      </c>
      <c r="W406" s="106" t="str">
        <f t="shared" si="481"/>
        <v/>
      </c>
      <c r="X406" s="106" t="str">
        <f t="shared" si="489"/>
        <v/>
      </c>
      <c r="Y406" s="106" t="str">
        <f t="shared" si="490"/>
        <v/>
      </c>
      <c r="Z406" s="106" t="str">
        <f t="shared" si="491"/>
        <v/>
      </c>
      <c r="AA406" s="106" t="str">
        <f t="shared" si="492"/>
        <v/>
      </c>
      <c r="AB406" s="106" t="str">
        <f t="shared" si="493"/>
        <v/>
      </c>
      <c r="AC406" s="106" t="str">
        <f t="shared" si="494"/>
        <v/>
      </c>
      <c r="AD406" s="106" t="str">
        <f t="shared" si="495"/>
        <v/>
      </c>
      <c r="AE406" s="106" t="str">
        <f t="shared" si="496"/>
        <v/>
      </c>
      <c r="AF406" s="106" t="str">
        <f t="shared" si="497"/>
        <v/>
      </c>
      <c r="AG406" s="106" t="str">
        <f t="shared" si="498"/>
        <v/>
      </c>
      <c r="AH406" s="106" t="str">
        <f t="shared" si="499"/>
        <v/>
      </c>
      <c r="AI406" s="106" t="str">
        <f t="shared" si="500"/>
        <v/>
      </c>
      <c r="AJ406" s="106" t="str">
        <f t="shared" si="501"/>
        <v/>
      </c>
      <c r="AK406" s="106" t="str">
        <f t="shared" si="502"/>
        <v/>
      </c>
      <c r="AL406" s="106" t="str">
        <f t="shared" si="503"/>
        <v/>
      </c>
      <c r="AM406" s="106" t="str">
        <f t="shared" si="504"/>
        <v/>
      </c>
      <c r="AN406" s="106" t="str">
        <f t="shared" si="505"/>
        <v/>
      </c>
      <c r="AO406" s="106" t="str">
        <f t="shared" si="506"/>
        <v/>
      </c>
      <c r="AP406" s="106" t="str">
        <f t="shared" si="507"/>
        <v/>
      </c>
      <c r="AQ406" s="106" t="str">
        <f t="shared" si="508"/>
        <v/>
      </c>
      <c r="AR406" s="106" t="str">
        <f t="shared" si="509"/>
        <v/>
      </c>
      <c r="AS406" s="106" t="str">
        <f t="shared" si="510"/>
        <v/>
      </c>
      <c r="AT406" s="106" t="str">
        <f t="shared" si="511"/>
        <v/>
      </c>
      <c r="AU406" s="106" t="str">
        <f t="shared" si="512"/>
        <v/>
      </c>
      <c r="AV406" s="106" t="str">
        <f t="shared" si="513"/>
        <v/>
      </c>
      <c r="AW406" s="106" t="str">
        <f t="shared" si="514"/>
        <v/>
      </c>
      <c r="AX406" s="106" t="str">
        <f t="shared" si="515"/>
        <v/>
      </c>
      <c r="AY406" s="106" t="str">
        <f t="shared" si="516"/>
        <v/>
      </c>
      <c r="AZ406" s="106" t="str">
        <f t="shared" si="517"/>
        <v/>
      </c>
      <c r="BA406" s="106" t="str">
        <f t="shared" si="518"/>
        <v/>
      </c>
      <c r="BB406" s="106" t="str">
        <f t="shared" si="519"/>
        <v/>
      </c>
      <c r="BC406" s="106" t="str">
        <f t="shared" si="520"/>
        <v/>
      </c>
      <c r="BD406" s="180" t="str">
        <f>IF(OR(P406="",BA406=""),"",IF(BB406="",MAX($BA$4:$BA$503)-BA406+1-COUNTIF($BA$4:BA406,BA406)/1000,INDEX($BD$4:$BD$503,BC406,1)-COUNTIF($BA$4:BA406,BA406)/1000000))</f>
        <v/>
      </c>
      <c r="BE406" s="181" t="str">
        <f t="shared" si="521"/>
        <v/>
      </c>
      <c r="BF406" s="181" t="str">
        <f>IFERROR(IF(BB406="",BD406-BE406*100,INDEX($BF$4:$BF$503,BC406,1)-COUNTIF($BA$4:BA406,BA406)/1000000),"")</f>
        <v/>
      </c>
      <c r="BG406" s="179" t="str">
        <f t="shared" si="522"/>
        <v/>
      </c>
      <c r="BI406" s="120" t="str">
        <f t="shared" si="528"/>
        <v/>
      </c>
      <c r="BJ406" s="121" t="str">
        <f t="shared" si="529"/>
        <v/>
      </c>
      <c r="BK406" s="122" t="str">
        <f t="shared" si="530"/>
        <v/>
      </c>
      <c r="BL406" s="122" t="str">
        <f t="shared" si="531"/>
        <v/>
      </c>
      <c r="BM406" s="122" t="str">
        <f t="shared" si="532"/>
        <v/>
      </c>
      <c r="BN406" s="122" t="str">
        <f t="shared" si="533"/>
        <v/>
      </c>
      <c r="BO406" s="122" t="str">
        <f t="shared" si="534"/>
        <v/>
      </c>
      <c r="BP406" s="123" t="str">
        <f t="shared" si="535"/>
        <v/>
      </c>
      <c r="BQ406" s="122" t="str">
        <f t="shared" si="536"/>
        <v/>
      </c>
      <c r="BR406" s="123" t="str">
        <f t="shared" si="537"/>
        <v/>
      </c>
      <c r="BS406" s="123" t="str">
        <f t="shared" si="538"/>
        <v/>
      </c>
      <c r="BU406" s="198" t="str">
        <f t="shared" si="523"/>
        <v>xxx</v>
      </c>
      <c r="BV406" s="193"/>
      <c r="BW406" s="193"/>
      <c r="BX406" s="193"/>
      <c r="BY406" s="193"/>
      <c r="BZ406" s="193"/>
      <c r="CA406" s="193"/>
      <c r="CB406" s="193"/>
      <c r="CC406" s="194"/>
      <c r="CD406" s="194"/>
      <c r="CE406" s="193"/>
      <c r="CF406" s="201">
        <f>IFERROR(IF(ISNUMBER(BV406), IF(ISNUMBER(MATCH(BV406,$BV$4:BV405,0)),INDEX($CF$4:CF405, MATCH(BV406,$BV$4:BV405,0),1),IF(AND(BR406="",INDEX($BR$4:$BR$503,BV406,1)=""),
IF(INDEX($BL$4:$BL$503,BV406,1)="",0,IFERROR(IF(INDEX($BR$4:$BR$503,BW406,1)="es",COUNTIF($BV$4:$BV$503,BW406),0),0)+IF(ISNUMBER(BV406),SUMIFS($CH$4:$CH$503,$BV$4:$BV$503,"&lt;&gt;"&amp;BV406,$BW$4:$BW$503,BV406),0)),0)),0),0)</f>
        <v>0</v>
      </c>
      <c r="CG406" s="193"/>
      <c r="CH406" s="193"/>
      <c r="CI406" s="193"/>
      <c r="CJ406" s="193"/>
      <c r="CK406" s="201">
        <f t="shared" si="482"/>
        <v>1</v>
      </c>
      <c r="CL406" s="193"/>
      <c r="CM406" s="193"/>
      <c r="CN406" s="193"/>
      <c r="CO406" s="193"/>
      <c r="CP406" s="193"/>
      <c r="CQ406" s="193"/>
      <c r="CR406" s="193"/>
      <c r="CT406" s="193"/>
      <c r="CU406" s="193"/>
      <c r="CV406" s="193"/>
      <c r="CW406" s="208"/>
      <c r="CX406" s="208"/>
      <c r="CY406" s="208"/>
      <c r="CZ406" s="208"/>
      <c r="DA406" s="193"/>
      <c r="DC406" s="133" t="str">
        <f>IF(MAX($DC$3:DC405)&lt;$I$2,MAX($DC$3:DC405)+1,"")</f>
        <v/>
      </c>
      <c r="DD406" s="131" t="str">
        <f t="shared" si="524"/>
        <v/>
      </c>
      <c r="DE406" s="131" t="str">
        <f t="shared" si="525"/>
        <v/>
      </c>
      <c r="DF406" s="134" t="str">
        <f t="shared" si="526"/>
        <v/>
      </c>
      <c r="DG406" s="132" t="str">
        <f t="shared" si="527"/>
        <v/>
      </c>
      <c r="DL406" s="107" t="str">
        <f>IF(DM406&lt;&gt;"",MAX($DL$3:DL405)+1,"")</f>
        <v/>
      </c>
      <c r="DM406" s="107" t="str">
        <f>IF(OR(INDEX(Photos!$B$3:$B$502,ROW(DM406)-ROW($DM$3),1)="", ISNUMBER(MATCH(INDEX(Photos!$B$3:$B$502,ROW(DM406)-ROW($DM$3),1),$BJ$4:$BJ$503,0))),"",INDEX(Photos!$B$3:$B$502,ROW(DM406)-ROW($DM$3),1) )</f>
        <v/>
      </c>
      <c r="DN406" s="107" t="str">
        <f t="shared" si="480"/>
        <v/>
      </c>
      <c r="DS406" s="112"/>
      <c r="DT406" s="112"/>
      <c r="DU406" s="111"/>
      <c r="DV406" s="111"/>
      <c r="DW406" s="145"/>
      <c r="DX406" s="111"/>
      <c r="DY406" s="111"/>
      <c r="DZ406" s="111"/>
      <c r="EA406" s="111"/>
      <c r="EB406" s="111"/>
    </row>
    <row r="407" spans="2:132" x14ac:dyDescent="0.25">
      <c r="B407" s="117" t="str">
        <f>IF(P407&lt;&gt;"",MAX(B$3:$B406)+1,"")</f>
        <v/>
      </c>
      <c r="C407" s="141" t="str">
        <f>IF(D407&lt;&gt;"",MAX(C$3:$C406)+1,"")</f>
        <v/>
      </c>
      <c r="D407" s="115" t="str">
        <f>IF(LEN(Q407)&gt;1,IF(ISNUMBER(MATCH(Q407&amp;" ─ "&amp;P407, $D$2:D406,0)),"",P407&amp;" ─ "&amp;Q407),"")</f>
        <v/>
      </c>
      <c r="E407" s="117" t="str">
        <f>IF(F407&lt;&gt;"",MAX($E$3:E406)+1,"")</f>
        <v/>
      </c>
      <c r="F407" s="116" t="str">
        <f>IF(LEN(T407)&gt;1,IF(ISNUMBER(MATCH(T407&amp;" ─ "&amp;P407, $F$2:F406,0)),"",P407&amp;" ─ "&amp;T407),"")</f>
        <v/>
      </c>
      <c r="G407" s="93">
        <v>404</v>
      </c>
      <c r="H407" s="118" t="str">
        <f t="shared" si="479"/>
        <v/>
      </c>
      <c r="I407" s="119" t="str">
        <f>IF(ISNUMBER(SEARCH("─",H407,1)),MAX($I$3:I406)+1,"")</f>
        <v/>
      </c>
      <c r="M407" s="192" t="str">
        <f t="shared" si="483"/>
        <v/>
      </c>
      <c r="N407" s="142" t="str">
        <f t="shared" si="484"/>
        <v/>
      </c>
      <c r="O407" s="102" t="str">
        <f>IF(P407="","",MAX($O$3:O406)+1)</f>
        <v/>
      </c>
      <c r="P407" s="103" t="str">
        <f>IF(LEN(INDEX(Dashboard!B$6:B$505,ROW(P407)-ROW(P$3),1))&lt;=1,"",TRIM(INDEX(Dashboard!B$6:B$505,ROW(P407)-ROW(P$3),1)))</f>
        <v/>
      </c>
      <c r="Q407" s="104" t="str">
        <f t="shared" si="485"/>
        <v/>
      </c>
      <c r="R407" s="104" t="str">
        <f>IF(LEN(INDEX(Dashboard!D$6:D$505,ROW(R407)-ROW(R$3),1))&lt;=1,"",INDEX(Dashboard!D$6:D$505,ROW(R407)-ROW(R$3),1))</f>
        <v/>
      </c>
      <c r="S407" s="104" t="str">
        <f>IF(LEN(INDEX(Dashboard!E$6:E$505,ROW(S407)-ROW(S$3),1))&lt;=1,"",INDEX(Dashboard!E$6:E$505,ROW(S407)-ROW(S$3),1))</f>
        <v/>
      </c>
      <c r="T407" s="104" t="str">
        <f t="shared" si="486"/>
        <v/>
      </c>
      <c r="U407" s="104" t="str">
        <f t="shared" si="487"/>
        <v/>
      </c>
      <c r="V407" s="104" t="str">
        <f t="shared" si="488"/>
        <v/>
      </c>
      <c r="W407" s="106" t="str">
        <f t="shared" si="481"/>
        <v/>
      </c>
      <c r="X407" s="106" t="str">
        <f t="shared" si="489"/>
        <v/>
      </c>
      <c r="Y407" s="106" t="str">
        <f t="shared" si="490"/>
        <v/>
      </c>
      <c r="Z407" s="106" t="str">
        <f t="shared" si="491"/>
        <v/>
      </c>
      <c r="AA407" s="106" t="str">
        <f t="shared" si="492"/>
        <v/>
      </c>
      <c r="AB407" s="106" t="str">
        <f t="shared" si="493"/>
        <v/>
      </c>
      <c r="AC407" s="106" t="str">
        <f t="shared" si="494"/>
        <v/>
      </c>
      <c r="AD407" s="106" t="str">
        <f t="shared" si="495"/>
        <v/>
      </c>
      <c r="AE407" s="106" t="str">
        <f t="shared" si="496"/>
        <v/>
      </c>
      <c r="AF407" s="106" t="str">
        <f t="shared" si="497"/>
        <v/>
      </c>
      <c r="AG407" s="106" t="str">
        <f t="shared" si="498"/>
        <v/>
      </c>
      <c r="AH407" s="106" t="str">
        <f t="shared" si="499"/>
        <v/>
      </c>
      <c r="AI407" s="106" t="str">
        <f t="shared" si="500"/>
        <v/>
      </c>
      <c r="AJ407" s="106" t="str">
        <f t="shared" si="501"/>
        <v/>
      </c>
      <c r="AK407" s="106" t="str">
        <f t="shared" si="502"/>
        <v/>
      </c>
      <c r="AL407" s="106" t="str">
        <f t="shared" si="503"/>
        <v/>
      </c>
      <c r="AM407" s="106" t="str">
        <f t="shared" si="504"/>
        <v/>
      </c>
      <c r="AN407" s="106" t="str">
        <f t="shared" si="505"/>
        <v/>
      </c>
      <c r="AO407" s="106" t="str">
        <f t="shared" si="506"/>
        <v/>
      </c>
      <c r="AP407" s="106" t="str">
        <f t="shared" si="507"/>
        <v/>
      </c>
      <c r="AQ407" s="106" t="str">
        <f t="shared" si="508"/>
        <v/>
      </c>
      <c r="AR407" s="106" t="str">
        <f t="shared" si="509"/>
        <v/>
      </c>
      <c r="AS407" s="106" t="str">
        <f t="shared" si="510"/>
        <v/>
      </c>
      <c r="AT407" s="106" t="str">
        <f t="shared" si="511"/>
        <v/>
      </c>
      <c r="AU407" s="106" t="str">
        <f t="shared" si="512"/>
        <v/>
      </c>
      <c r="AV407" s="106" t="str">
        <f t="shared" si="513"/>
        <v/>
      </c>
      <c r="AW407" s="106" t="str">
        <f t="shared" si="514"/>
        <v/>
      </c>
      <c r="AX407" s="106" t="str">
        <f t="shared" si="515"/>
        <v/>
      </c>
      <c r="AY407" s="106" t="str">
        <f t="shared" si="516"/>
        <v/>
      </c>
      <c r="AZ407" s="106" t="str">
        <f t="shared" si="517"/>
        <v/>
      </c>
      <c r="BA407" s="106" t="str">
        <f t="shared" si="518"/>
        <v/>
      </c>
      <c r="BB407" s="106" t="str">
        <f t="shared" si="519"/>
        <v/>
      </c>
      <c r="BC407" s="106" t="str">
        <f t="shared" si="520"/>
        <v/>
      </c>
      <c r="BD407" s="180" t="str">
        <f>IF(OR(P407="",BA407=""),"",IF(BB407="",MAX($BA$4:$BA$503)-BA407+1-COUNTIF($BA$4:BA407,BA407)/1000,INDEX($BD$4:$BD$503,BC407,1)-COUNTIF($BA$4:BA407,BA407)/1000000))</f>
        <v/>
      </c>
      <c r="BE407" s="181" t="str">
        <f t="shared" si="521"/>
        <v/>
      </c>
      <c r="BF407" s="181" t="str">
        <f>IFERROR(IF(BB407="",BD407-BE407*100,INDEX($BF$4:$BF$503,BC407,1)-COUNTIF($BA$4:BA407,BA407)/1000000),"")</f>
        <v/>
      </c>
      <c r="BG407" s="179" t="str">
        <f t="shared" si="522"/>
        <v/>
      </c>
      <c r="BI407" s="120" t="str">
        <f t="shared" si="528"/>
        <v/>
      </c>
      <c r="BJ407" s="121" t="str">
        <f t="shared" si="529"/>
        <v/>
      </c>
      <c r="BK407" s="122" t="str">
        <f t="shared" si="530"/>
        <v/>
      </c>
      <c r="BL407" s="122" t="str">
        <f t="shared" si="531"/>
        <v/>
      </c>
      <c r="BM407" s="122" t="str">
        <f t="shared" si="532"/>
        <v/>
      </c>
      <c r="BN407" s="122" t="str">
        <f t="shared" si="533"/>
        <v/>
      </c>
      <c r="BO407" s="122" t="str">
        <f t="shared" si="534"/>
        <v/>
      </c>
      <c r="BP407" s="123" t="str">
        <f t="shared" si="535"/>
        <v/>
      </c>
      <c r="BQ407" s="122" t="str">
        <f t="shared" si="536"/>
        <v/>
      </c>
      <c r="BR407" s="123" t="str">
        <f t="shared" si="537"/>
        <v/>
      </c>
      <c r="BS407" s="123" t="str">
        <f t="shared" si="538"/>
        <v/>
      </c>
      <c r="BU407" s="198" t="str">
        <f t="shared" si="523"/>
        <v>xxx</v>
      </c>
      <c r="BV407" s="193"/>
      <c r="BW407" s="193"/>
      <c r="BX407" s="193"/>
      <c r="BY407" s="193"/>
      <c r="BZ407" s="193"/>
      <c r="CA407" s="193"/>
      <c r="CB407" s="193"/>
      <c r="CC407" s="194"/>
      <c r="CD407" s="194"/>
      <c r="CE407" s="193"/>
      <c r="CF407" s="201">
        <f>IFERROR(IF(ISNUMBER(BV407), IF(ISNUMBER(MATCH(BV407,$BV$4:BV406,0)),INDEX($CF$4:CF406, MATCH(BV407,$BV$4:BV406,0),1),IF(AND(BR407="",INDEX($BR$4:$BR$503,BV407,1)=""),
IF(INDEX($BL$4:$BL$503,BV407,1)="",0,IFERROR(IF(INDEX($BR$4:$BR$503,BW407,1)="es",COUNTIF($BV$4:$BV$503,BW407),0),0)+IF(ISNUMBER(BV407),SUMIFS($CH$4:$CH$503,$BV$4:$BV$503,"&lt;&gt;"&amp;BV407,$BW$4:$BW$503,BV407),0)),0)),0),0)</f>
        <v>0</v>
      </c>
      <c r="CG407" s="193"/>
      <c r="CH407" s="193"/>
      <c r="CI407" s="193"/>
      <c r="CJ407" s="193"/>
      <c r="CK407" s="201">
        <f t="shared" si="482"/>
        <v>1</v>
      </c>
      <c r="CL407" s="193"/>
      <c r="CM407" s="193"/>
      <c r="CN407" s="193"/>
      <c r="CO407" s="193"/>
      <c r="CP407" s="193"/>
      <c r="CQ407" s="193"/>
      <c r="CR407" s="193"/>
      <c r="CT407" s="193"/>
      <c r="CU407" s="193"/>
      <c r="CV407" s="193"/>
      <c r="CW407" s="208"/>
      <c r="CX407" s="208"/>
      <c r="CY407" s="208"/>
      <c r="CZ407" s="208"/>
      <c r="DA407" s="193"/>
      <c r="DC407" s="133" t="str">
        <f>IF(MAX($DC$3:DC406)&lt;$I$2,MAX($DC$3:DC406)+1,"")</f>
        <v/>
      </c>
      <c r="DD407" s="131" t="str">
        <f t="shared" si="524"/>
        <v/>
      </c>
      <c r="DE407" s="131" t="str">
        <f t="shared" si="525"/>
        <v/>
      </c>
      <c r="DF407" s="134" t="str">
        <f t="shared" si="526"/>
        <v/>
      </c>
      <c r="DG407" s="132" t="str">
        <f t="shared" si="527"/>
        <v/>
      </c>
      <c r="DL407" s="107" t="str">
        <f>IF(DM407&lt;&gt;"",MAX($DL$3:DL406)+1,"")</f>
        <v/>
      </c>
      <c r="DM407" s="107" t="str">
        <f>IF(OR(INDEX(Photos!$B$3:$B$502,ROW(DM407)-ROW($DM$3),1)="", ISNUMBER(MATCH(INDEX(Photos!$B$3:$B$502,ROW(DM407)-ROW($DM$3),1),$BJ$4:$BJ$503,0))),"",INDEX(Photos!$B$3:$B$502,ROW(DM407)-ROW($DM$3),1) )</f>
        <v/>
      </c>
      <c r="DN407" s="107" t="str">
        <f t="shared" si="480"/>
        <v/>
      </c>
      <c r="DS407" s="112"/>
      <c r="DT407" s="112"/>
      <c r="DU407" s="111"/>
      <c r="DV407" s="111"/>
      <c r="DW407" s="145"/>
      <c r="DX407" s="111"/>
      <c r="DY407" s="111"/>
      <c r="DZ407" s="111"/>
      <c r="EA407" s="111"/>
      <c r="EB407" s="111"/>
    </row>
    <row r="408" spans="2:132" x14ac:dyDescent="0.25">
      <c r="B408" s="117" t="str">
        <f>IF(P408&lt;&gt;"",MAX(B$3:$B407)+1,"")</f>
        <v/>
      </c>
      <c r="C408" s="141" t="str">
        <f>IF(D408&lt;&gt;"",MAX(C$3:$C407)+1,"")</f>
        <v/>
      </c>
      <c r="D408" s="115" t="str">
        <f>IF(LEN(Q408)&gt;1,IF(ISNUMBER(MATCH(Q408&amp;" ─ "&amp;P408, $D$2:D407,0)),"",P408&amp;" ─ "&amp;Q408),"")</f>
        <v/>
      </c>
      <c r="E408" s="117" t="str">
        <f>IF(F408&lt;&gt;"",MAX($E$3:E407)+1,"")</f>
        <v/>
      </c>
      <c r="F408" s="116" t="str">
        <f>IF(LEN(T408)&gt;1,IF(ISNUMBER(MATCH(T408&amp;" ─ "&amp;P408, $F$2:F407,0)),"",P408&amp;" ─ "&amp;T408),"")</f>
        <v/>
      </c>
      <c r="G408" s="93">
        <v>405</v>
      </c>
      <c r="H408" s="118" t="str">
        <f t="shared" si="479"/>
        <v/>
      </c>
      <c r="I408" s="119" t="str">
        <f>IF(ISNUMBER(SEARCH("─",H408,1)),MAX($I$3:I407)+1,"")</f>
        <v/>
      </c>
      <c r="M408" s="192" t="str">
        <f t="shared" si="483"/>
        <v/>
      </c>
      <c r="N408" s="142" t="str">
        <f t="shared" si="484"/>
        <v/>
      </c>
      <c r="O408" s="102" t="str">
        <f>IF(P408="","",MAX($O$3:O407)+1)</f>
        <v/>
      </c>
      <c r="P408" s="103" t="str">
        <f>IF(LEN(INDEX(Dashboard!B$6:B$505,ROW(P408)-ROW(P$3),1))&lt;=1,"",TRIM(INDEX(Dashboard!B$6:B$505,ROW(P408)-ROW(P$3),1)))</f>
        <v/>
      </c>
      <c r="Q408" s="104" t="str">
        <f t="shared" si="485"/>
        <v/>
      </c>
      <c r="R408" s="104" t="str">
        <f>IF(LEN(INDEX(Dashboard!D$6:D$505,ROW(R408)-ROW(R$3),1))&lt;=1,"",INDEX(Dashboard!D$6:D$505,ROW(R408)-ROW(R$3),1))</f>
        <v/>
      </c>
      <c r="S408" s="104" t="str">
        <f>IF(LEN(INDEX(Dashboard!E$6:E$505,ROW(S408)-ROW(S$3),1))&lt;=1,"",INDEX(Dashboard!E$6:E$505,ROW(S408)-ROW(S$3),1))</f>
        <v/>
      </c>
      <c r="T408" s="104" t="str">
        <f t="shared" si="486"/>
        <v/>
      </c>
      <c r="U408" s="104" t="str">
        <f t="shared" si="487"/>
        <v/>
      </c>
      <c r="V408" s="104" t="str">
        <f t="shared" si="488"/>
        <v/>
      </c>
      <c r="W408" s="106" t="str">
        <f t="shared" si="481"/>
        <v/>
      </c>
      <c r="X408" s="106" t="str">
        <f t="shared" si="489"/>
        <v/>
      </c>
      <c r="Y408" s="106" t="str">
        <f t="shared" si="490"/>
        <v/>
      </c>
      <c r="Z408" s="106" t="str">
        <f t="shared" si="491"/>
        <v/>
      </c>
      <c r="AA408" s="106" t="str">
        <f t="shared" si="492"/>
        <v/>
      </c>
      <c r="AB408" s="106" t="str">
        <f t="shared" si="493"/>
        <v/>
      </c>
      <c r="AC408" s="106" t="str">
        <f t="shared" si="494"/>
        <v/>
      </c>
      <c r="AD408" s="106" t="str">
        <f t="shared" si="495"/>
        <v/>
      </c>
      <c r="AE408" s="106" t="str">
        <f t="shared" si="496"/>
        <v/>
      </c>
      <c r="AF408" s="106" t="str">
        <f t="shared" si="497"/>
        <v/>
      </c>
      <c r="AG408" s="106" t="str">
        <f t="shared" si="498"/>
        <v/>
      </c>
      <c r="AH408" s="106" t="str">
        <f t="shared" si="499"/>
        <v/>
      </c>
      <c r="AI408" s="106" t="str">
        <f t="shared" si="500"/>
        <v/>
      </c>
      <c r="AJ408" s="106" t="str">
        <f t="shared" si="501"/>
        <v/>
      </c>
      <c r="AK408" s="106" t="str">
        <f t="shared" si="502"/>
        <v/>
      </c>
      <c r="AL408" s="106" t="str">
        <f t="shared" si="503"/>
        <v/>
      </c>
      <c r="AM408" s="106" t="str">
        <f t="shared" si="504"/>
        <v/>
      </c>
      <c r="AN408" s="106" t="str">
        <f t="shared" si="505"/>
        <v/>
      </c>
      <c r="AO408" s="106" t="str">
        <f t="shared" si="506"/>
        <v/>
      </c>
      <c r="AP408" s="106" t="str">
        <f t="shared" si="507"/>
        <v/>
      </c>
      <c r="AQ408" s="106" t="str">
        <f t="shared" si="508"/>
        <v/>
      </c>
      <c r="AR408" s="106" t="str">
        <f t="shared" si="509"/>
        <v/>
      </c>
      <c r="AS408" s="106" t="str">
        <f t="shared" si="510"/>
        <v/>
      </c>
      <c r="AT408" s="106" t="str">
        <f t="shared" si="511"/>
        <v/>
      </c>
      <c r="AU408" s="106" t="str">
        <f t="shared" si="512"/>
        <v/>
      </c>
      <c r="AV408" s="106" t="str">
        <f t="shared" si="513"/>
        <v/>
      </c>
      <c r="AW408" s="106" t="str">
        <f t="shared" si="514"/>
        <v/>
      </c>
      <c r="AX408" s="106" t="str">
        <f t="shared" si="515"/>
        <v/>
      </c>
      <c r="AY408" s="106" t="str">
        <f t="shared" si="516"/>
        <v/>
      </c>
      <c r="AZ408" s="106" t="str">
        <f t="shared" si="517"/>
        <v/>
      </c>
      <c r="BA408" s="106" t="str">
        <f t="shared" si="518"/>
        <v/>
      </c>
      <c r="BB408" s="106" t="str">
        <f t="shared" si="519"/>
        <v/>
      </c>
      <c r="BC408" s="106" t="str">
        <f t="shared" si="520"/>
        <v/>
      </c>
      <c r="BD408" s="180" t="str">
        <f>IF(OR(P408="",BA408=""),"",IF(BB408="",MAX($BA$4:$BA$503)-BA408+1-COUNTIF($BA$4:BA408,BA408)/1000,INDEX($BD$4:$BD$503,BC408,1)-COUNTIF($BA$4:BA408,BA408)/1000000))</f>
        <v/>
      </c>
      <c r="BE408" s="181" t="str">
        <f t="shared" si="521"/>
        <v/>
      </c>
      <c r="BF408" s="181" t="str">
        <f>IFERROR(IF(BB408="",BD408-BE408*100,INDEX($BF$4:$BF$503,BC408,1)-COUNTIF($BA$4:BA408,BA408)/1000000),"")</f>
        <v/>
      </c>
      <c r="BG408" s="179" t="str">
        <f t="shared" si="522"/>
        <v/>
      </c>
      <c r="BI408" s="120" t="str">
        <f t="shared" si="528"/>
        <v/>
      </c>
      <c r="BJ408" s="121" t="str">
        <f t="shared" si="529"/>
        <v/>
      </c>
      <c r="BK408" s="122" t="str">
        <f t="shared" si="530"/>
        <v/>
      </c>
      <c r="BL408" s="122" t="str">
        <f t="shared" si="531"/>
        <v/>
      </c>
      <c r="BM408" s="122" t="str">
        <f t="shared" si="532"/>
        <v/>
      </c>
      <c r="BN408" s="122" t="str">
        <f t="shared" si="533"/>
        <v/>
      </c>
      <c r="BO408" s="122" t="str">
        <f t="shared" si="534"/>
        <v/>
      </c>
      <c r="BP408" s="123" t="str">
        <f t="shared" si="535"/>
        <v/>
      </c>
      <c r="BQ408" s="122" t="str">
        <f t="shared" si="536"/>
        <v/>
      </c>
      <c r="BR408" s="123" t="str">
        <f t="shared" si="537"/>
        <v/>
      </c>
      <c r="BS408" s="123" t="str">
        <f t="shared" si="538"/>
        <v/>
      </c>
      <c r="BU408" s="198" t="str">
        <f t="shared" si="523"/>
        <v>xxx</v>
      </c>
      <c r="BV408" s="193"/>
      <c r="BW408" s="193"/>
      <c r="BX408" s="193"/>
      <c r="BY408" s="193"/>
      <c r="BZ408" s="193"/>
      <c r="CA408" s="193"/>
      <c r="CB408" s="193"/>
      <c r="CC408" s="194"/>
      <c r="CD408" s="194"/>
      <c r="CE408" s="193"/>
      <c r="CF408" s="201">
        <f>IFERROR(IF(ISNUMBER(BV408), IF(ISNUMBER(MATCH(BV408,$BV$4:BV407,0)),INDEX($CF$4:CF407, MATCH(BV408,$BV$4:BV407,0),1),IF(AND(BR408="",INDEX($BR$4:$BR$503,BV408,1)=""),
IF(INDEX($BL$4:$BL$503,BV408,1)="",0,IFERROR(IF(INDEX($BR$4:$BR$503,BW408,1)="es",COUNTIF($BV$4:$BV$503,BW408),0),0)+IF(ISNUMBER(BV408),SUMIFS($CH$4:$CH$503,$BV$4:$BV$503,"&lt;&gt;"&amp;BV408,$BW$4:$BW$503,BV408),0)),0)),0),0)</f>
        <v>0</v>
      </c>
      <c r="CG408" s="193"/>
      <c r="CH408" s="193"/>
      <c r="CI408" s="193"/>
      <c r="CJ408" s="193"/>
      <c r="CK408" s="201">
        <f t="shared" si="482"/>
        <v>1</v>
      </c>
      <c r="CL408" s="193"/>
      <c r="CM408" s="193"/>
      <c r="CN408" s="193"/>
      <c r="CO408" s="193"/>
      <c r="CP408" s="193"/>
      <c r="CQ408" s="193"/>
      <c r="CR408" s="193"/>
      <c r="CT408" s="193"/>
      <c r="CU408" s="193"/>
      <c r="CV408" s="193"/>
      <c r="CW408" s="208"/>
      <c r="CX408" s="208"/>
      <c r="CY408" s="208"/>
      <c r="CZ408" s="208"/>
      <c r="DA408" s="193"/>
      <c r="DC408" s="133" t="str">
        <f>IF(MAX($DC$3:DC407)&lt;$I$2,MAX($DC$3:DC407)+1,"")</f>
        <v/>
      </c>
      <c r="DD408" s="131" t="str">
        <f t="shared" si="524"/>
        <v/>
      </c>
      <c r="DE408" s="131" t="str">
        <f t="shared" si="525"/>
        <v/>
      </c>
      <c r="DF408" s="134" t="str">
        <f t="shared" si="526"/>
        <v/>
      </c>
      <c r="DG408" s="132" t="str">
        <f t="shared" si="527"/>
        <v/>
      </c>
      <c r="DL408" s="107" t="str">
        <f>IF(DM408&lt;&gt;"",MAX($DL$3:DL407)+1,"")</f>
        <v/>
      </c>
      <c r="DM408" s="107" t="str">
        <f>IF(OR(INDEX(Photos!$B$3:$B$502,ROW(DM408)-ROW($DM$3),1)="", ISNUMBER(MATCH(INDEX(Photos!$B$3:$B$502,ROW(DM408)-ROW($DM$3),1),$BJ$4:$BJ$503,0))),"",INDEX(Photos!$B$3:$B$502,ROW(DM408)-ROW($DM$3),1) )</f>
        <v/>
      </c>
      <c r="DN408" s="107" t="str">
        <f t="shared" si="480"/>
        <v/>
      </c>
      <c r="DS408" s="112"/>
      <c r="DT408" s="112"/>
      <c r="DU408" s="111"/>
      <c r="DV408" s="111"/>
      <c r="DW408" s="145"/>
      <c r="DX408" s="111"/>
      <c r="DY408" s="111"/>
      <c r="DZ408" s="111"/>
      <c r="EA408" s="111"/>
      <c r="EB408" s="111"/>
    </row>
    <row r="409" spans="2:132" x14ac:dyDescent="0.25">
      <c r="B409" s="117" t="str">
        <f>IF(P409&lt;&gt;"",MAX(B$3:$B408)+1,"")</f>
        <v/>
      </c>
      <c r="C409" s="141" t="str">
        <f>IF(D409&lt;&gt;"",MAX(C$3:$C408)+1,"")</f>
        <v/>
      </c>
      <c r="D409" s="115" t="str">
        <f>IF(LEN(Q409)&gt;1,IF(ISNUMBER(MATCH(Q409&amp;" ─ "&amp;P409, $D$2:D408,0)),"",P409&amp;" ─ "&amp;Q409),"")</f>
        <v/>
      </c>
      <c r="E409" s="117" t="str">
        <f>IF(F409&lt;&gt;"",MAX($E$3:E408)+1,"")</f>
        <v/>
      </c>
      <c r="F409" s="116" t="str">
        <f>IF(LEN(T409)&gt;1,IF(ISNUMBER(MATCH(T409&amp;" ─ "&amp;P409, $F$2:F408,0)),"",P409&amp;" ─ "&amp;T409),"")</f>
        <v/>
      </c>
      <c r="G409" s="93">
        <v>406</v>
      </c>
      <c r="H409" s="118" t="str">
        <f t="shared" si="479"/>
        <v/>
      </c>
      <c r="I409" s="119" t="str">
        <f>IF(ISNUMBER(SEARCH("─",H409,1)),MAX($I$3:I408)+1,"")</f>
        <v/>
      </c>
      <c r="M409" s="192" t="str">
        <f t="shared" si="483"/>
        <v/>
      </c>
      <c r="N409" s="142" t="str">
        <f t="shared" si="484"/>
        <v/>
      </c>
      <c r="O409" s="102" t="str">
        <f>IF(P409="","",MAX($O$3:O408)+1)</f>
        <v/>
      </c>
      <c r="P409" s="103" t="str">
        <f>IF(LEN(INDEX(Dashboard!B$6:B$505,ROW(P409)-ROW(P$3),1))&lt;=1,"",TRIM(INDEX(Dashboard!B$6:B$505,ROW(P409)-ROW(P$3),1)))</f>
        <v/>
      </c>
      <c r="Q409" s="104" t="str">
        <f t="shared" si="485"/>
        <v/>
      </c>
      <c r="R409" s="104" t="str">
        <f>IF(LEN(INDEX(Dashboard!D$6:D$505,ROW(R409)-ROW(R$3),1))&lt;=1,"",INDEX(Dashboard!D$6:D$505,ROW(R409)-ROW(R$3),1))</f>
        <v/>
      </c>
      <c r="S409" s="104" t="str">
        <f>IF(LEN(INDEX(Dashboard!E$6:E$505,ROW(S409)-ROW(S$3),1))&lt;=1,"",INDEX(Dashboard!E$6:E$505,ROW(S409)-ROW(S$3),1))</f>
        <v/>
      </c>
      <c r="T409" s="104" t="str">
        <f t="shared" si="486"/>
        <v/>
      </c>
      <c r="U409" s="104" t="str">
        <f t="shared" si="487"/>
        <v/>
      </c>
      <c r="V409" s="104" t="str">
        <f t="shared" si="488"/>
        <v/>
      </c>
      <c r="W409" s="106" t="str">
        <f t="shared" si="481"/>
        <v/>
      </c>
      <c r="X409" s="106" t="str">
        <f t="shared" si="489"/>
        <v/>
      </c>
      <c r="Y409" s="106" t="str">
        <f t="shared" si="490"/>
        <v/>
      </c>
      <c r="Z409" s="106" t="str">
        <f t="shared" si="491"/>
        <v/>
      </c>
      <c r="AA409" s="106" t="str">
        <f t="shared" si="492"/>
        <v/>
      </c>
      <c r="AB409" s="106" t="str">
        <f t="shared" si="493"/>
        <v/>
      </c>
      <c r="AC409" s="106" t="str">
        <f t="shared" si="494"/>
        <v/>
      </c>
      <c r="AD409" s="106" t="str">
        <f t="shared" si="495"/>
        <v/>
      </c>
      <c r="AE409" s="106" t="str">
        <f t="shared" si="496"/>
        <v/>
      </c>
      <c r="AF409" s="106" t="str">
        <f t="shared" si="497"/>
        <v/>
      </c>
      <c r="AG409" s="106" t="str">
        <f t="shared" si="498"/>
        <v/>
      </c>
      <c r="AH409" s="106" t="str">
        <f t="shared" si="499"/>
        <v/>
      </c>
      <c r="AI409" s="106" t="str">
        <f t="shared" si="500"/>
        <v/>
      </c>
      <c r="AJ409" s="106" t="str">
        <f t="shared" si="501"/>
        <v/>
      </c>
      <c r="AK409" s="106" t="str">
        <f t="shared" si="502"/>
        <v/>
      </c>
      <c r="AL409" s="106" t="str">
        <f t="shared" si="503"/>
        <v/>
      </c>
      <c r="AM409" s="106" t="str">
        <f t="shared" si="504"/>
        <v/>
      </c>
      <c r="AN409" s="106" t="str">
        <f t="shared" si="505"/>
        <v/>
      </c>
      <c r="AO409" s="106" t="str">
        <f t="shared" si="506"/>
        <v/>
      </c>
      <c r="AP409" s="106" t="str">
        <f t="shared" si="507"/>
        <v/>
      </c>
      <c r="AQ409" s="106" t="str">
        <f t="shared" si="508"/>
        <v/>
      </c>
      <c r="AR409" s="106" t="str">
        <f t="shared" si="509"/>
        <v/>
      </c>
      <c r="AS409" s="106" t="str">
        <f t="shared" si="510"/>
        <v/>
      </c>
      <c r="AT409" s="106" t="str">
        <f t="shared" si="511"/>
        <v/>
      </c>
      <c r="AU409" s="106" t="str">
        <f t="shared" si="512"/>
        <v/>
      </c>
      <c r="AV409" s="106" t="str">
        <f t="shared" si="513"/>
        <v/>
      </c>
      <c r="AW409" s="106" t="str">
        <f t="shared" si="514"/>
        <v/>
      </c>
      <c r="AX409" s="106" t="str">
        <f t="shared" si="515"/>
        <v/>
      </c>
      <c r="AY409" s="106" t="str">
        <f t="shared" si="516"/>
        <v/>
      </c>
      <c r="AZ409" s="106" t="str">
        <f t="shared" si="517"/>
        <v/>
      </c>
      <c r="BA409" s="106" t="str">
        <f t="shared" si="518"/>
        <v/>
      </c>
      <c r="BB409" s="106" t="str">
        <f t="shared" si="519"/>
        <v/>
      </c>
      <c r="BC409" s="106" t="str">
        <f t="shared" si="520"/>
        <v/>
      </c>
      <c r="BD409" s="180" t="str">
        <f>IF(OR(P409="",BA409=""),"",IF(BB409="",MAX($BA$4:$BA$503)-BA409+1-COUNTIF($BA$4:BA409,BA409)/1000,INDEX($BD$4:$BD$503,BC409,1)-COUNTIF($BA$4:BA409,BA409)/1000000))</f>
        <v/>
      </c>
      <c r="BE409" s="181" t="str">
        <f t="shared" si="521"/>
        <v/>
      </c>
      <c r="BF409" s="181" t="str">
        <f>IFERROR(IF(BB409="",BD409-BE409*100,INDEX($BF$4:$BF$503,BC409,1)-COUNTIF($BA$4:BA409,BA409)/1000000),"")</f>
        <v/>
      </c>
      <c r="BG409" s="179" t="str">
        <f t="shared" si="522"/>
        <v/>
      </c>
      <c r="BI409" s="120" t="str">
        <f t="shared" si="528"/>
        <v/>
      </c>
      <c r="BJ409" s="121" t="str">
        <f t="shared" si="529"/>
        <v/>
      </c>
      <c r="BK409" s="122" t="str">
        <f t="shared" si="530"/>
        <v/>
      </c>
      <c r="BL409" s="122" t="str">
        <f t="shared" si="531"/>
        <v/>
      </c>
      <c r="BM409" s="122" t="str">
        <f t="shared" si="532"/>
        <v/>
      </c>
      <c r="BN409" s="122" t="str">
        <f t="shared" si="533"/>
        <v/>
      </c>
      <c r="BO409" s="122" t="str">
        <f t="shared" si="534"/>
        <v/>
      </c>
      <c r="BP409" s="123" t="str">
        <f t="shared" si="535"/>
        <v/>
      </c>
      <c r="BQ409" s="122" t="str">
        <f t="shared" si="536"/>
        <v/>
      </c>
      <c r="BR409" s="123" t="str">
        <f t="shared" si="537"/>
        <v/>
      </c>
      <c r="BS409" s="123" t="str">
        <f t="shared" si="538"/>
        <v/>
      </c>
      <c r="BU409" s="198" t="str">
        <f t="shared" si="523"/>
        <v>xxx</v>
      </c>
      <c r="BV409" s="193"/>
      <c r="BW409" s="193"/>
      <c r="BX409" s="193"/>
      <c r="BY409" s="193"/>
      <c r="BZ409" s="193"/>
      <c r="CA409" s="193"/>
      <c r="CB409" s="193"/>
      <c r="CC409" s="194"/>
      <c r="CD409" s="194"/>
      <c r="CE409" s="193"/>
      <c r="CF409" s="201">
        <f>IFERROR(IF(ISNUMBER(BV409), IF(ISNUMBER(MATCH(BV409,$BV$4:BV408,0)),INDEX($CF$4:CF408, MATCH(BV409,$BV$4:BV408,0),1),IF(AND(BR409="",INDEX($BR$4:$BR$503,BV409,1)=""),
IF(INDEX($BL$4:$BL$503,BV409,1)="",0,IFERROR(IF(INDEX($BR$4:$BR$503,BW409,1)="es",COUNTIF($BV$4:$BV$503,BW409),0),0)+IF(ISNUMBER(BV409),SUMIFS($CH$4:$CH$503,$BV$4:$BV$503,"&lt;&gt;"&amp;BV409,$BW$4:$BW$503,BV409),0)),0)),0),0)</f>
        <v>0</v>
      </c>
      <c r="CG409" s="193"/>
      <c r="CH409" s="193"/>
      <c r="CI409" s="193"/>
      <c r="CJ409" s="193"/>
      <c r="CK409" s="201">
        <f t="shared" si="482"/>
        <v>1</v>
      </c>
      <c r="CL409" s="193"/>
      <c r="CM409" s="193"/>
      <c r="CN409" s="193"/>
      <c r="CO409" s="193"/>
      <c r="CP409" s="193"/>
      <c r="CQ409" s="193"/>
      <c r="CR409" s="193"/>
      <c r="CT409" s="193"/>
      <c r="CU409" s="193"/>
      <c r="CV409" s="193"/>
      <c r="CW409" s="208"/>
      <c r="CX409" s="208"/>
      <c r="CY409" s="208"/>
      <c r="CZ409" s="208"/>
      <c r="DA409" s="193"/>
      <c r="DC409" s="133" t="str">
        <f>IF(MAX($DC$3:DC408)&lt;$I$2,MAX($DC$3:DC408)+1,"")</f>
        <v/>
      </c>
      <c r="DD409" s="131" t="str">
        <f t="shared" si="524"/>
        <v/>
      </c>
      <c r="DE409" s="131" t="str">
        <f t="shared" si="525"/>
        <v/>
      </c>
      <c r="DF409" s="134" t="str">
        <f t="shared" si="526"/>
        <v/>
      </c>
      <c r="DG409" s="132" t="str">
        <f t="shared" si="527"/>
        <v/>
      </c>
      <c r="DL409" s="107" t="str">
        <f>IF(DM409&lt;&gt;"",MAX($DL$3:DL408)+1,"")</f>
        <v/>
      </c>
      <c r="DM409" s="107" t="str">
        <f>IF(OR(INDEX(Photos!$B$3:$B$502,ROW(DM409)-ROW($DM$3),1)="", ISNUMBER(MATCH(INDEX(Photos!$B$3:$B$502,ROW(DM409)-ROW($DM$3),1),$BJ$4:$BJ$503,0))),"",INDEX(Photos!$B$3:$B$502,ROW(DM409)-ROW($DM$3),1) )</f>
        <v/>
      </c>
      <c r="DN409" s="107" t="str">
        <f t="shared" si="480"/>
        <v/>
      </c>
      <c r="DS409" s="112"/>
      <c r="DT409" s="112"/>
      <c r="DU409" s="111"/>
      <c r="DV409" s="111"/>
      <c r="DW409" s="145"/>
      <c r="DX409" s="111"/>
      <c r="DY409" s="111"/>
      <c r="DZ409" s="111"/>
      <c r="EA409" s="111"/>
      <c r="EB409" s="111"/>
    </row>
    <row r="410" spans="2:132" x14ac:dyDescent="0.25">
      <c r="B410" s="117" t="str">
        <f>IF(P410&lt;&gt;"",MAX(B$3:$B409)+1,"")</f>
        <v/>
      </c>
      <c r="C410" s="141" t="str">
        <f>IF(D410&lt;&gt;"",MAX(C$3:$C409)+1,"")</f>
        <v/>
      </c>
      <c r="D410" s="115" t="str">
        <f>IF(LEN(Q410)&gt;1,IF(ISNUMBER(MATCH(Q410&amp;" ─ "&amp;P410, $D$2:D409,0)),"",P410&amp;" ─ "&amp;Q410),"")</f>
        <v/>
      </c>
      <c r="E410" s="117" t="str">
        <f>IF(F410&lt;&gt;"",MAX($E$3:E409)+1,"")</f>
        <v/>
      </c>
      <c r="F410" s="116" t="str">
        <f>IF(LEN(T410)&gt;1,IF(ISNUMBER(MATCH(T410&amp;" ─ "&amp;P410, $F$2:F409,0)),"",P410&amp;" ─ "&amp;T410),"")</f>
        <v/>
      </c>
      <c r="G410" s="93">
        <v>407</v>
      </c>
      <c r="H410" s="118" t="str">
        <f t="shared" si="479"/>
        <v/>
      </c>
      <c r="I410" s="119" t="str">
        <f>IF(ISNUMBER(SEARCH("─",H410,1)),MAX($I$3:I409)+1,"")</f>
        <v/>
      </c>
      <c r="M410" s="192" t="str">
        <f t="shared" si="483"/>
        <v/>
      </c>
      <c r="N410" s="142" t="str">
        <f t="shared" si="484"/>
        <v/>
      </c>
      <c r="O410" s="102" t="str">
        <f>IF(P410="","",MAX($O$3:O409)+1)</f>
        <v/>
      </c>
      <c r="P410" s="103" t="str">
        <f>IF(LEN(INDEX(Dashboard!B$6:B$505,ROW(P410)-ROW(P$3),1))&lt;=1,"",TRIM(INDEX(Dashboard!B$6:B$505,ROW(P410)-ROW(P$3),1)))</f>
        <v/>
      </c>
      <c r="Q410" s="104" t="str">
        <f t="shared" si="485"/>
        <v/>
      </c>
      <c r="R410" s="104" t="str">
        <f>IF(LEN(INDEX(Dashboard!D$6:D$505,ROW(R410)-ROW(R$3),1))&lt;=1,"",INDEX(Dashboard!D$6:D$505,ROW(R410)-ROW(R$3),1))</f>
        <v/>
      </c>
      <c r="S410" s="104" t="str">
        <f>IF(LEN(INDEX(Dashboard!E$6:E$505,ROW(S410)-ROW(S$3),1))&lt;=1,"",INDEX(Dashboard!E$6:E$505,ROW(S410)-ROW(S$3),1))</f>
        <v/>
      </c>
      <c r="T410" s="104" t="str">
        <f t="shared" si="486"/>
        <v/>
      </c>
      <c r="U410" s="104" t="str">
        <f t="shared" si="487"/>
        <v/>
      </c>
      <c r="V410" s="104" t="str">
        <f t="shared" si="488"/>
        <v/>
      </c>
      <c r="W410" s="106" t="str">
        <f t="shared" si="481"/>
        <v/>
      </c>
      <c r="X410" s="106" t="str">
        <f t="shared" si="489"/>
        <v/>
      </c>
      <c r="Y410" s="106" t="str">
        <f t="shared" si="490"/>
        <v/>
      </c>
      <c r="Z410" s="106" t="str">
        <f t="shared" si="491"/>
        <v/>
      </c>
      <c r="AA410" s="106" t="str">
        <f t="shared" si="492"/>
        <v/>
      </c>
      <c r="AB410" s="106" t="str">
        <f t="shared" si="493"/>
        <v/>
      </c>
      <c r="AC410" s="106" t="str">
        <f t="shared" si="494"/>
        <v/>
      </c>
      <c r="AD410" s="106" t="str">
        <f t="shared" si="495"/>
        <v/>
      </c>
      <c r="AE410" s="106" t="str">
        <f t="shared" si="496"/>
        <v/>
      </c>
      <c r="AF410" s="106" t="str">
        <f t="shared" si="497"/>
        <v/>
      </c>
      <c r="AG410" s="106" t="str">
        <f t="shared" si="498"/>
        <v/>
      </c>
      <c r="AH410" s="106" t="str">
        <f t="shared" si="499"/>
        <v/>
      </c>
      <c r="AI410" s="106" t="str">
        <f t="shared" si="500"/>
        <v/>
      </c>
      <c r="AJ410" s="106" t="str">
        <f t="shared" si="501"/>
        <v/>
      </c>
      <c r="AK410" s="106" t="str">
        <f t="shared" si="502"/>
        <v/>
      </c>
      <c r="AL410" s="106" t="str">
        <f t="shared" si="503"/>
        <v/>
      </c>
      <c r="AM410" s="106" t="str">
        <f t="shared" si="504"/>
        <v/>
      </c>
      <c r="AN410" s="106" t="str">
        <f t="shared" si="505"/>
        <v/>
      </c>
      <c r="AO410" s="106" t="str">
        <f t="shared" si="506"/>
        <v/>
      </c>
      <c r="AP410" s="106" t="str">
        <f t="shared" si="507"/>
        <v/>
      </c>
      <c r="AQ410" s="106" t="str">
        <f t="shared" si="508"/>
        <v/>
      </c>
      <c r="AR410" s="106" t="str">
        <f t="shared" si="509"/>
        <v/>
      </c>
      <c r="AS410" s="106" t="str">
        <f t="shared" si="510"/>
        <v/>
      </c>
      <c r="AT410" s="106" t="str">
        <f t="shared" si="511"/>
        <v/>
      </c>
      <c r="AU410" s="106" t="str">
        <f t="shared" si="512"/>
        <v/>
      </c>
      <c r="AV410" s="106" t="str">
        <f t="shared" si="513"/>
        <v/>
      </c>
      <c r="AW410" s="106" t="str">
        <f t="shared" si="514"/>
        <v/>
      </c>
      <c r="AX410" s="106" t="str">
        <f t="shared" si="515"/>
        <v/>
      </c>
      <c r="AY410" s="106" t="str">
        <f t="shared" si="516"/>
        <v/>
      </c>
      <c r="AZ410" s="106" t="str">
        <f t="shared" si="517"/>
        <v/>
      </c>
      <c r="BA410" s="106" t="str">
        <f t="shared" si="518"/>
        <v/>
      </c>
      <c r="BB410" s="106" t="str">
        <f t="shared" si="519"/>
        <v/>
      </c>
      <c r="BC410" s="106" t="str">
        <f t="shared" si="520"/>
        <v/>
      </c>
      <c r="BD410" s="180" t="str">
        <f>IF(OR(P410="",BA410=""),"",IF(BB410="",MAX($BA$4:$BA$503)-BA410+1-COUNTIF($BA$4:BA410,BA410)/1000,INDEX($BD$4:$BD$503,BC410,1)-COUNTIF($BA$4:BA410,BA410)/1000000))</f>
        <v/>
      </c>
      <c r="BE410" s="181" t="str">
        <f t="shared" si="521"/>
        <v/>
      </c>
      <c r="BF410" s="181" t="str">
        <f>IFERROR(IF(BB410="",BD410-BE410*100,INDEX($BF$4:$BF$503,BC410,1)-COUNTIF($BA$4:BA410,BA410)/1000000),"")</f>
        <v/>
      </c>
      <c r="BG410" s="179" t="str">
        <f t="shared" si="522"/>
        <v/>
      </c>
      <c r="BI410" s="120" t="str">
        <f t="shared" si="528"/>
        <v/>
      </c>
      <c r="BJ410" s="121" t="str">
        <f t="shared" si="529"/>
        <v/>
      </c>
      <c r="BK410" s="122" t="str">
        <f t="shared" si="530"/>
        <v/>
      </c>
      <c r="BL410" s="122" t="str">
        <f t="shared" si="531"/>
        <v/>
      </c>
      <c r="BM410" s="122" t="str">
        <f t="shared" si="532"/>
        <v/>
      </c>
      <c r="BN410" s="122" t="str">
        <f t="shared" si="533"/>
        <v/>
      </c>
      <c r="BO410" s="122" t="str">
        <f t="shared" si="534"/>
        <v/>
      </c>
      <c r="BP410" s="123" t="str">
        <f t="shared" si="535"/>
        <v/>
      </c>
      <c r="BQ410" s="122" t="str">
        <f t="shared" si="536"/>
        <v/>
      </c>
      <c r="BR410" s="123" t="str">
        <f t="shared" si="537"/>
        <v/>
      </c>
      <c r="BS410" s="123" t="str">
        <f t="shared" si="538"/>
        <v/>
      </c>
      <c r="BU410" s="198" t="str">
        <f t="shared" si="523"/>
        <v>xxx</v>
      </c>
      <c r="BV410" s="193"/>
      <c r="BW410" s="193"/>
      <c r="BX410" s="193"/>
      <c r="BY410" s="193"/>
      <c r="BZ410" s="193"/>
      <c r="CA410" s="193"/>
      <c r="CB410" s="193"/>
      <c r="CC410" s="194"/>
      <c r="CD410" s="194"/>
      <c r="CE410" s="193"/>
      <c r="CF410" s="201">
        <f>IFERROR(IF(ISNUMBER(BV410), IF(ISNUMBER(MATCH(BV410,$BV$4:BV409,0)),INDEX($CF$4:CF409, MATCH(BV410,$BV$4:BV409,0),1),IF(AND(BR410="",INDEX($BR$4:$BR$503,BV410,1)=""),
IF(INDEX($BL$4:$BL$503,BV410,1)="",0,IFERROR(IF(INDEX($BR$4:$BR$503,BW410,1)="es",COUNTIF($BV$4:$BV$503,BW410),0),0)+IF(ISNUMBER(BV410),SUMIFS($CH$4:$CH$503,$BV$4:$BV$503,"&lt;&gt;"&amp;BV410,$BW$4:$BW$503,BV410),0)),0)),0),0)</f>
        <v>0</v>
      </c>
      <c r="CG410" s="193"/>
      <c r="CH410" s="193"/>
      <c r="CI410" s="193"/>
      <c r="CJ410" s="193"/>
      <c r="CK410" s="201">
        <f t="shared" si="482"/>
        <v>1</v>
      </c>
      <c r="CL410" s="193"/>
      <c r="CM410" s="193"/>
      <c r="CN410" s="193"/>
      <c r="CO410" s="193"/>
      <c r="CP410" s="193"/>
      <c r="CQ410" s="193"/>
      <c r="CR410" s="193"/>
      <c r="CT410" s="193"/>
      <c r="CU410" s="193"/>
      <c r="CV410" s="193"/>
      <c r="CW410" s="208"/>
      <c r="CX410" s="208"/>
      <c r="CY410" s="208"/>
      <c r="CZ410" s="208"/>
      <c r="DA410" s="193"/>
      <c r="DC410" s="133" t="str">
        <f>IF(MAX($DC$3:DC409)&lt;$I$2,MAX($DC$3:DC409)+1,"")</f>
        <v/>
      </c>
      <c r="DD410" s="131" t="str">
        <f t="shared" si="524"/>
        <v/>
      </c>
      <c r="DE410" s="131" t="str">
        <f t="shared" si="525"/>
        <v/>
      </c>
      <c r="DF410" s="134" t="str">
        <f t="shared" si="526"/>
        <v/>
      </c>
      <c r="DG410" s="132" t="str">
        <f t="shared" si="527"/>
        <v/>
      </c>
      <c r="DL410" s="107" t="str">
        <f>IF(DM410&lt;&gt;"",MAX($DL$3:DL409)+1,"")</f>
        <v/>
      </c>
      <c r="DM410" s="107" t="str">
        <f>IF(OR(INDEX(Photos!$B$3:$B$502,ROW(DM410)-ROW($DM$3),1)="", ISNUMBER(MATCH(INDEX(Photos!$B$3:$B$502,ROW(DM410)-ROW($DM$3),1),$BJ$4:$BJ$503,0))),"",INDEX(Photos!$B$3:$B$502,ROW(DM410)-ROW($DM$3),1) )</f>
        <v/>
      </c>
      <c r="DN410" s="107" t="str">
        <f t="shared" si="480"/>
        <v/>
      </c>
      <c r="DS410" s="112"/>
      <c r="DT410" s="112"/>
      <c r="DU410" s="111"/>
      <c r="DV410" s="111"/>
      <c r="DW410" s="145"/>
      <c r="DX410" s="111"/>
      <c r="DY410" s="111"/>
      <c r="DZ410" s="111"/>
      <c r="EA410" s="111"/>
      <c r="EB410" s="111"/>
    </row>
    <row r="411" spans="2:132" x14ac:dyDescent="0.25">
      <c r="B411" s="117" t="str">
        <f>IF(P411&lt;&gt;"",MAX(B$3:$B410)+1,"")</f>
        <v/>
      </c>
      <c r="C411" s="141" t="str">
        <f>IF(D411&lt;&gt;"",MAX(C$3:$C410)+1,"")</f>
        <v/>
      </c>
      <c r="D411" s="115" t="str">
        <f>IF(LEN(Q411)&gt;1,IF(ISNUMBER(MATCH(Q411&amp;" ─ "&amp;P411, $D$2:D410,0)),"",P411&amp;" ─ "&amp;Q411),"")</f>
        <v/>
      </c>
      <c r="E411" s="117" t="str">
        <f>IF(F411&lt;&gt;"",MAX($E$3:E410)+1,"")</f>
        <v/>
      </c>
      <c r="F411" s="116" t="str">
        <f>IF(LEN(T411)&gt;1,IF(ISNUMBER(MATCH(T411&amp;" ─ "&amp;P411, $F$2:F410,0)),"",P411&amp;" ─ "&amp;T411),"")</f>
        <v/>
      </c>
      <c r="G411" s="93">
        <v>408</v>
      </c>
      <c r="H411" s="118" t="str">
        <f t="shared" si="479"/>
        <v/>
      </c>
      <c r="I411" s="119" t="str">
        <f>IF(ISNUMBER(SEARCH("─",H411,1)),MAX($I$3:I410)+1,"")</f>
        <v/>
      </c>
      <c r="M411" s="192" t="str">
        <f t="shared" si="483"/>
        <v/>
      </c>
      <c r="N411" s="142" t="str">
        <f t="shared" si="484"/>
        <v/>
      </c>
      <c r="O411" s="102" t="str">
        <f>IF(P411="","",MAX($O$3:O410)+1)</f>
        <v/>
      </c>
      <c r="P411" s="103" t="str">
        <f>IF(LEN(INDEX(Dashboard!B$6:B$505,ROW(P411)-ROW(P$3),1))&lt;=1,"",TRIM(INDEX(Dashboard!B$6:B$505,ROW(P411)-ROW(P$3),1)))</f>
        <v/>
      </c>
      <c r="Q411" s="104" t="str">
        <f t="shared" si="485"/>
        <v/>
      </c>
      <c r="R411" s="104" t="str">
        <f>IF(LEN(INDEX(Dashboard!D$6:D$505,ROW(R411)-ROW(R$3),1))&lt;=1,"",INDEX(Dashboard!D$6:D$505,ROW(R411)-ROW(R$3),1))</f>
        <v/>
      </c>
      <c r="S411" s="104" t="str">
        <f>IF(LEN(INDEX(Dashboard!E$6:E$505,ROW(S411)-ROW(S$3),1))&lt;=1,"",INDEX(Dashboard!E$6:E$505,ROW(S411)-ROW(S$3),1))</f>
        <v/>
      </c>
      <c r="T411" s="104" t="str">
        <f t="shared" si="486"/>
        <v/>
      </c>
      <c r="U411" s="104" t="str">
        <f t="shared" si="487"/>
        <v/>
      </c>
      <c r="V411" s="104" t="str">
        <f t="shared" si="488"/>
        <v/>
      </c>
      <c r="W411" s="106" t="str">
        <f t="shared" si="481"/>
        <v/>
      </c>
      <c r="X411" s="106" t="str">
        <f t="shared" si="489"/>
        <v/>
      </c>
      <c r="Y411" s="106" t="str">
        <f t="shared" si="490"/>
        <v/>
      </c>
      <c r="Z411" s="106" t="str">
        <f t="shared" si="491"/>
        <v/>
      </c>
      <c r="AA411" s="106" t="str">
        <f t="shared" si="492"/>
        <v/>
      </c>
      <c r="AB411" s="106" t="str">
        <f t="shared" si="493"/>
        <v/>
      </c>
      <c r="AC411" s="106" t="str">
        <f t="shared" si="494"/>
        <v/>
      </c>
      <c r="AD411" s="106" t="str">
        <f t="shared" si="495"/>
        <v/>
      </c>
      <c r="AE411" s="106" t="str">
        <f t="shared" si="496"/>
        <v/>
      </c>
      <c r="AF411" s="106" t="str">
        <f t="shared" si="497"/>
        <v/>
      </c>
      <c r="AG411" s="106" t="str">
        <f t="shared" si="498"/>
        <v/>
      </c>
      <c r="AH411" s="106" t="str">
        <f t="shared" si="499"/>
        <v/>
      </c>
      <c r="AI411" s="106" t="str">
        <f t="shared" si="500"/>
        <v/>
      </c>
      <c r="AJ411" s="106" t="str">
        <f t="shared" si="501"/>
        <v/>
      </c>
      <c r="AK411" s="106" t="str">
        <f t="shared" si="502"/>
        <v/>
      </c>
      <c r="AL411" s="106" t="str">
        <f t="shared" si="503"/>
        <v/>
      </c>
      <c r="AM411" s="106" t="str">
        <f t="shared" si="504"/>
        <v/>
      </c>
      <c r="AN411" s="106" t="str">
        <f t="shared" si="505"/>
        <v/>
      </c>
      <c r="AO411" s="106" t="str">
        <f t="shared" si="506"/>
        <v/>
      </c>
      <c r="AP411" s="106" t="str">
        <f t="shared" si="507"/>
        <v/>
      </c>
      <c r="AQ411" s="106" t="str">
        <f t="shared" si="508"/>
        <v/>
      </c>
      <c r="AR411" s="106" t="str">
        <f t="shared" si="509"/>
        <v/>
      </c>
      <c r="AS411" s="106" t="str">
        <f t="shared" si="510"/>
        <v/>
      </c>
      <c r="AT411" s="106" t="str">
        <f t="shared" si="511"/>
        <v/>
      </c>
      <c r="AU411" s="106" t="str">
        <f t="shared" si="512"/>
        <v/>
      </c>
      <c r="AV411" s="106" t="str">
        <f t="shared" si="513"/>
        <v/>
      </c>
      <c r="AW411" s="106" t="str">
        <f t="shared" si="514"/>
        <v/>
      </c>
      <c r="AX411" s="106" t="str">
        <f t="shared" si="515"/>
        <v/>
      </c>
      <c r="AY411" s="106" t="str">
        <f t="shared" si="516"/>
        <v/>
      </c>
      <c r="AZ411" s="106" t="str">
        <f t="shared" si="517"/>
        <v/>
      </c>
      <c r="BA411" s="106" t="str">
        <f t="shared" si="518"/>
        <v/>
      </c>
      <c r="BB411" s="106" t="str">
        <f t="shared" si="519"/>
        <v/>
      </c>
      <c r="BC411" s="106" t="str">
        <f t="shared" si="520"/>
        <v/>
      </c>
      <c r="BD411" s="180" t="str">
        <f>IF(OR(P411="",BA411=""),"",IF(BB411="",MAX($BA$4:$BA$503)-BA411+1-COUNTIF($BA$4:BA411,BA411)/1000,INDEX($BD$4:$BD$503,BC411,1)-COUNTIF($BA$4:BA411,BA411)/1000000))</f>
        <v/>
      </c>
      <c r="BE411" s="181" t="str">
        <f t="shared" si="521"/>
        <v/>
      </c>
      <c r="BF411" s="181" t="str">
        <f>IFERROR(IF(BB411="",BD411-BE411*100,INDEX($BF$4:$BF$503,BC411,1)-COUNTIF($BA$4:BA411,BA411)/1000000),"")</f>
        <v/>
      </c>
      <c r="BG411" s="179" t="str">
        <f t="shared" si="522"/>
        <v/>
      </c>
      <c r="BI411" s="120" t="str">
        <f t="shared" si="528"/>
        <v/>
      </c>
      <c r="BJ411" s="121" t="str">
        <f t="shared" si="529"/>
        <v/>
      </c>
      <c r="BK411" s="122" t="str">
        <f t="shared" si="530"/>
        <v/>
      </c>
      <c r="BL411" s="122" t="str">
        <f t="shared" si="531"/>
        <v/>
      </c>
      <c r="BM411" s="122" t="str">
        <f t="shared" si="532"/>
        <v/>
      </c>
      <c r="BN411" s="122" t="str">
        <f t="shared" si="533"/>
        <v/>
      </c>
      <c r="BO411" s="122" t="str">
        <f t="shared" si="534"/>
        <v/>
      </c>
      <c r="BP411" s="123" t="str">
        <f t="shared" si="535"/>
        <v/>
      </c>
      <c r="BQ411" s="122" t="str">
        <f t="shared" si="536"/>
        <v/>
      </c>
      <c r="BR411" s="123" t="str">
        <f t="shared" si="537"/>
        <v/>
      </c>
      <c r="BS411" s="123" t="str">
        <f t="shared" si="538"/>
        <v/>
      </c>
      <c r="BU411" s="198" t="str">
        <f t="shared" si="523"/>
        <v>xxx</v>
      </c>
      <c r="BV411" s="193"/>
      <c r="BW411" s="193"/>
      <c r="BX411" s="193"/>
      <c r="BY411" s="193"/>
      <c r="BZ411" s="193"/>
      <c r="CA411" s="193"/>
      <c r="CB411" s="193"/>
      <c r="CC411" s="194"/>
      <c r="CD411" s="194"/>
      <c r="CE411" s="193"/>
      <c r="CF411" s="201">
        <f>IFERROR(IF(ISNUMBER(BV411), IF(ISNUMBER(MATCH(BV411,$BV$4:BV410,0)),INDEX($CF$4:CF410, MATCH(BV411,$BV$4:BV410,0),1),IF(AND(BR411="",INDEX($BR$4:$BR$503,BV411,1)=""),
IF(INDEX($BL$4:$BL$503,BV411,1)="",0,IFERROR(IF(INDEX($BR$4:$BR$503,BW411,1)="es",COUNTIF($BV$4:$BV$503,BW411),0),0)+IF(ISNUMBER(BV411),SUMIFS($CH$4:$CH$503,$BV$4:$BV$503,"&lt;&gt;"&amp;BV411,$BW$4:$BW$503,BV411),0)),0)),0),0)</f>
        <v>0</v>
      </c>
      <c r="CG411" s="193"/>
      <c r="CH411" s="193"/>
      <c r="CI411" s="193"/>
      <c r="CJ411" s="193"/>
      <c r="CK411" s="201">
        <f t="shared" si="482"/>
        <v>1</v>
      </c>
      <c r="CL411" s="193"/>
      <c r="CM411" s="193"/>
      <c r="CN411" s="193"/>
      <c r="CO411" s="193"/>
      <c r="CP411" s="193"/>
      <c r="CQ411" s="193"/>
      <c r="CR411" s="193"/>
      <c r="CT411" s="193"/>
      <c r="CU411" s="193"/>
      <c r="CV411" s="193"/>
      <c r="CW411" s="208"/>
      <c r="CX411" s="208"/>
      <c r="CY411" s="208"/>
      <c r="CZ411" s="208"/>
      <c r="DA411" s="193"/>
      <c r="DC411" s="133" t="str">
        <f>IF(MAX($DC$3:DC410)&lt;$I$2,MAX($DC$3:DC410)+1,"")</f>
        <v/>
      </c>
      <c r="DD411" s="131" t="str">
        <f t="shared" si="524"/>
        <v/>
      </c>
      <c r="DE411" s="131" t="str">
        <f t="shared" si="525"/>
        <v/>
      </c>
      <c r="DF411" s="134" t="str">
        <f t="shared" si="526"/>
        <v/>
      </c>
      <c r="DG411" s="132" t="str">
        <f t="shared" si="527"/>
        <v/>
      </c>
      <c r="DL411" s="107" t="str">
        <f>IF(DM411&lt;&gt;"",MAX($DL$3:DL410)+1,"")</f>
        <v/>
      </c>
      <c r="DM411" s="107" t="str">
        <f>IF(OR(INDEX(Photos!$B$3:$B$502,ROW(DM411)-ROW($DM$3),1)="", ISNUMBER(MATCH(INDEX(Photos!$B$3:$B$502,ROW(DM411)-ROW($DM$3),1),$BJ$4:$BJ$503,0))),"",INDEX(Photos!$B$3:$B$502,ROW(DM411)-ROW($DM$3),1) )</f>
        <v/>
      </c>
      <c r="DN411" s="107" t="str">
        <f t="shared" si="480"/>
        <v/>
      </c>
      <c r="DS411" s="112"/>
      <c r="DT411" s="112"/>
      <c r="DU411" s="111"/>
      <c r="DV411" s="111"/>
      <c r="DW411" s="145"/>
      <c r="DX411" s="111"/>
      <c r="DY411" s="111"/>
      <c r="DZ411" s="111"/>
      <c r="EA411" s="111"/>
      <c r="EB411" s="111"/>
    </row>
    <row r="412" spans="2:132" x14ac:dyDescent="0.25">
      <c r="B412" s="117" t="str">
        <f>IF(P412&lt;&gt;"",MAX(B$3:$B411)+1,"")</f>
        <v/>
      </c>
      <c r="C412" s="141" t="str">
        <f>IF(D412&lt;&gt;"",MAX(C$3:$C411)+1,"")</f>
        <v/>
      </c>
      <c r="D412" s="115" t="str">
        <f>IF(LEN(Q412)&gt;1,IF(ISNUMBER(MATCH(Q412&amp;" ─ "&amp;P412, $D$2:D411,0)),"",P412&amp;" ─ "&amp;Q412),"")</f>
        <v/>
      </c>
      <c r="E412" s="117" t="str">
        <f>IF(F412&lt;&gt;"",MAX($E$3:E411)+1,"")</f>
        <v/>
      </c>
      <c r="F412" s="116" t="str">
        <f>IF(LEN(T412)&gt;1,IF(ISNUMBER(MATCH(T412&amp;" ─ "&amp;P412, $F$2:F411,0)),"",P412&amp;" ─ "&amp;T412),"")</f>
        <v/>
      </c>
      <c r="G412" s="93">
        <v>409</v>
      </c>
      <c r="H412" s="118" t="str">
        <f t="shared" si="479"/>
        <v/>
      </c>
      <c r="I412" s="119" t="str">
        <f>IF(ISNUMBER(SEARCH("─",H412,1)),MAX($I$3:I411)+1,"")</f>
        <v/>
      </c>
      <c r="M412" s="192" t="str">
        <f t="shared" si="483"/>
        <v/>
      </c>
      <c r="N412" s="142" t="str">
        <f t="shared" si="484"/>
        <v/>
      </c>
      <c r="O412" s="102" t="str">
        <f>IF(P412="","",MAX($O$3:O411)+1)</f>
        <v/>
      </c>
      <c r="P412" s="103" t="str">
        <f>IF(LEN(INDEX(Dashboard!B$6:B$505,ROW(P412)-ROW(P$3),1))&lt;=1,"",TRIM(INDEX(Dashboard!B$6:B$505,ROW(P412)-ROW(P$3),1)))</f>
        <v/>
      </c>
      <c r="Q412" s="104" t="str">
        <f t="shared" si="485"/>
        <v/>
      </c>
      <c r="R412" s="104" t="str">
        <f>IF(LEN(INDEX(Dashboard!D$6:D$505,ROW(R412)-ROW(R$3),1))&lt;=1,"",INDEX(Dashboard!D$6:D$505,ROW(R412)-ROW(R$3),1))</f>
        <v/>
      </c>
      <c r="S412" s="104" t="str">
        <f>IF(LEN(INDEX(Dashboard!E$6:E$505,ROW(S412)-ROW(S$3),1))&lt;=1,"",INDEX(Dashboard!E$6:E$505,ROW(S412)-ROW(S$3),1))</f>
        <v/>
      </c>
      <c r="T412" s="104" t="str">
        <f t="shared" si="486"/>
        <v/>
      </c>
      <c r="U412" s="104" t="str">
        <f t="shared" si="487"/>
        <v/>
      </c>
      <c r="V412" s="104" t="str">
        <f t="shared" si="488"/>
        <v/>
      </c>
      <c r="W412" s="106" t="str">
        <f t="shared" si="481"/>
        <v/>
      </c>
      <c r="X412" s="106" t="str">
        <f t="shared" si="489"/>
        <v/>
      </c>
      <c r="Y412" s="106" t="str">
        <f t="shared" si="490"/>
        <v/>
      </c>
      <c r="Z412" s="106" t="str">
        <f t="shared" si="491"/>
        <v/>
      </c>
      <c r="AA412" s="106" t="str">
        <f t="shared" si="492"/>
        <v/>
      </c>
      <c r="AB412" s="106" t="str">
        <f t="shared" si="493"/>
        <v/>
      </c>
      <c r="AC412" s="106" t="str">
        <f t="shared" si="494"/>
        <v/>
      </c>
      <c r="AD412" s="106" t="str">
        <f t="shared" si="495"/>
        <v/>
      </c>
      <c r="AE412" s="106" t="str">
        <f t="shared" si="496"/>
        <v/>
      </c>
      <c r="AF412" s="106" t="str">
        <f t="shared" si="497"/>
        <v/>
      </c>
      <c r="AG412" s="106" t="str">
        <f t="shared" si="498"/>
        <v/>
      </c>
      <c r="AH412" s="106" t="str">
        <f t="shared" si="499"/>
        <v/>
      </c>
      <c r="AI412" s="106" t="str">
        <f t="shared" si="500"/>
        <v/>
      </c>
      <c r="AJ412" s="106" t="str">
        <f t="shared" si="501"/>
        <v/>
      </c>
      <c r="AK412" s="106" t="str">
        <f t="shared" si="502"/>
        <v/>
      </c>
      <c r="AL412" s="106" t="str">
        <f t="shared" si="503"/>
        <v/>
      </c>
      <c r="AM412" s="106" t="str">
        <f t="shared" si="504"/>
        <v/>
      </c>
      <c r="AN412" s="106" t="str">
        <f t="shared" si="505"/>
        <v/>
      </c>
      <c r="AO412" s="106" t="str">
        <f t="shared" si="506"/>
        <v/>
      </c>
      <c r="AP412" s="106" t="str">
        <f t="shared" si="507"/>
        <v/>
      </c>
      <c r="AQ412" s="106" t="str">
        <f t="shared" si="508"/>
        <v/>
      </c>
      <c r="AR412" s="106" t="str">
        <f t="shared" si="509"/>
        <v/>
      </c>
      <c r="AS412" s="106" t="str">
        <f t="shared" si="510"/>
        <v/>
      </c>
      <c r="AT412" s="106" t="str">
        <f t="shared" si="511"/>
        <v/>
      </c>
      <c r="AU412" s="106" t="str">
        <f t="shared" si="512"/>
        <v/>
      </c>
      <c r="AV412" s="106" t="str">
        <f t="shared" si="513"/>
        <v/>
      </c>
      <c r="AW412" s="106" t="str">
        <f t="shared" si="514"/>
        <v/>
      </c>
      <c r="AX412" s="106" t="str">
        <f t="shared" si="515"/>
        <v/>
      </c>
      <c r="AY412" s="106" t="str">
        <f t="shared" si="516"/>
        <v/>
      </c>
      <c r="AZ412" s="106" t="str">
        <f t="shared" si="517"/>
        <v/>
      </c>
      <c r="BA412" s="106" t="str">
        <f t="shared" si="518"/>
        <v/>
      </c>
      <c r="BB412" s="106" t="str">
        <f t="shared" si="519"/>
        <v/>
      </c>
      <c r="BC412" s="106" t="str">
        <f t="shared" si="520"/>
        <v/>
      </c>
      <c r="BD412" s="180" t="str">
        <f>IF(OR(P412="",BA412=""),"",IF(BB412="",MAX($BA$4:$BA$503)-BA412+1-COUNTIF($BA$4:BA412,BA412)/1000,INDEX($BD$4:$BD$503,BC412,1)-COUNTIF($BA$4:BA412,BA412)/1000000))</f>
        <v/>
      </c>
      <c r="BE412" s="181" t="str">
        <f t="shared" si="521"/>
        <v/>
      </c>
      <c r="BF412" s="181" t="str">
        <f>IFERROR(IF(BB412="",BD412-BE412*100,INDEX($BF$4:$BF$503,BC412,1)-COUNTIF($BA$4:BA412,BA412)/1000000),"")</f>
        <v/>
      </c>
      <c r="BG412" s="179" t="str">
        <f t="shared" si="522"/>
        <v/>
      </c>
      <c r="BI412" s="120" t="str">
        <f t="shared" si="528"/>
        <v/>
      </c>
      <c r="BJ412" s="121" t="str">
        <f t="shared" si="529"/>
        <v/>
      </c>
      <c r="BK412" s="122" t="str">
        <f t="shared" si="530"/>
        <v/>
      </c>
      <c r="BL412" s="122" t="str">
        <f t="shared" si="531"/>
        <v/>
      </c>
      <c r="BM412" s="122" t="str">
        <f t="shared" si="532"/>
        <v/>
      </c>
      <c r="BN412" s="122" t="str">
        <f t="shared" si="533"/>
        <v/>
      </c>
      <c r="BO412" s="122" t="str">
        <f t="shared" si="534"/>
        <v/>
      </c>
      <c r="BP412" s="123" t="str">
        <f t="shared" si="535"/>
        <v/>
      </c>
      <c r="BQ412" s="122" t="str">
        <f t="shared" si="536"/>
        <v/>
      </c>
      <c r="BR412" s="123" t="str">
        <f t="shared" si="537"/>
        <v/>
      </c>
      <c r="BS412" s="123" t="str">
        <f t="shared" si="538"/>
        <v/>
      </c>
      <c r="BU412" s="198" t="str">
        <f t="shared" si="523"/>
        <v>xxx</v>
      </c>
      <c r="BV412" s="193"/>
      <c r="BW412" s="193"/>
      <c r="BX412" s="193"/>
      <c r="BY412" s="193"/>
      <c r="BZ412" s="193"/>
      <c r="CA412" s="193"/>
      <c r="CB412" s="193"/>
      <c r="CC412" s="194"/>
      <c r="CD412" s="194"/>
      <c r="CE412" s="193"/>
      <c r="CF412" s="201">
        <f>IFERROR(IF(ISNUMBER(BV412), IF(ISNUMBER(MATCH(BV412,$BV$4:BV411,0)),INDEX($CF$4:CF411, MATCH(BV412,$BV$4:BV411,0),1),IF(AND(BR412="",INDEX($BR$4:$BR$503,BV412,1)=""),
IF(INDEX($BL$4:$BL$503,BV412,1)="",0,IFERROR(IF(INDEX($BR$4:$BR$503,BW412,1)="es",COUNTIF($BV$4:$BV$503,BW412),0),0)+IF(ISNUMBER(BV412),SUMIFS($CH$4:$CH$503,$BV$4:$BV$503,"&lt;&gt;"&amp;BV412,$BW$4:$BW$503,BV412),0)),0)),0),0)</f>
        <v>0</v>
      </c>
      <c r="CG412" s="193"/>
      <c r="CH412" s="193"/>
      <c r="CI412" s="193"/>
      <c r="CJ412" s="193"/>
      <c r="CK412" s="201">
        <f t="shared" si="482"/>
        <v>1</v>
      </c>
      <c r="CL412" s="193"/>
      <c r="CM412" s="193"/>
      <c r="CN412" s="193"/>
      <c r="CO412" s="193"/>
      <c r="CP412" s="193"/>
      <c r="CQ412" s="193"/>
      <c r="CR412" s="193"/>
      <c r="CT412" s="193"/>
      <c r="CU412" s="193"/>
      <c r="CV412" s="193"/>
      <c r="CW412" s="208"/>
      <c r="CX412" s="208"/>
      <c r="CY412" s="208"/>
      <c r="CZ412" s="208"/>
      <c r="DA412" s="193"/>
      <c r="DC412" s="133" t="str">
        <f>IF(MAX($DC$3:DC411)&lt;$I$2,MAX($DC$3:DC411)+1,"")</f>
        <v/>
      </c>
      <c r="DD412" s="131" t="str">
        <f t="shared" si="524"/>
        <v/>
      </c>
      <c r="DE412" s="131" t="str">
        <f t="shared" si="525"/>
        <v/>
      </c>
      <c r="DF412" s="134" t="str">
        <f t="shared" si="526"/>
        <v/>
      </c>
      <c r="DG412" s="132" t="str">
        <f t="shared" si="527"/>
        <v/>
      </c>
      <c r="DL412" s="107" t="str">
        <f>IF(DM412&lt;&gt;"",MAX($DL$3:DL411)+1,"")</f>
        <v/>
      </c>
      <c r="DM412" s="107" t="str">
        <f>IF(OR(INDEX(Photos!$B$3:$B$502,ROW(DM412)-ROW($DM$3),1)="", ISNUMBER(MATCH(INDEX(Photos!$B$3:$B$502,ROW(DM412)-ROW($DM$3),1),$BJ$4:$BJ$503,0))),"",INDEX(Photos!$B$3:$B$502,ROW(DM412)-ROW($DM$3),1) )</f>
        <v/>
      </c>
      <c r="DN412" s="107" t="str">
        <f t="shared" si="480"/>
        <v/>
      </c>
      <c r="DS412" s="112"/>
      <c r="DT412" s="112"/>
      <c r="DU412" s="111"/>
      <c r="DV412" s="111"/>
      <c r="DW412" s="145"/>
      <c r="DX412" s="111"/>
      <c r="DY412" s="111"/>
      <c r="DZ412" s="111"/>
      <c r="EA412" s="111"/>
      <c r="EB412" s="111"/>
    </row>
    <row r="413" spans="2:132" x14ac:dyDescent="0.25">
      <c r="B413" s="117" t="str">
        <f>IF(P413&lt;&gt;"",MAX(B$3:$B412)+1,"")</f>
        <v/>
      </c>
      <c r="C413" s="141" t="str">
        <f>IF(D413&lt;&gt;"",MAX(C$3:$C412)+1,"")</f>
        <v/>
      </c>
      <c r="D413" s="115" t="str">
        <f>IF(LEN(Q413)&gt;1,IF(ISNUMBER(MATCH(Q413&amp;" ─ "&amp;P413, $D$2:D412,0)),"",P413&amp;" ─ "&amp;Q413),"")</f>
        <v/>
      </c>
      <c r="E413" s="117" t="str">
        <f>IF(F413&lt;&gt;"",MAX($E$3:E412)+1,"")</f>
        <v/>
      </c>
      <c r="F413" s="116" t="str">
        <f>IF(LEN(T413)&gt;1,IF(ISNUMBER(MATCH(T413&amp;" ─ "&amp;P413, $F$2:F412,0)),"",P413&amp;" ─ "&amp;T413),"")</f>
        <v/>
      </c>
      <c r="G413" s="93">
        <v>410</v>
      </c>
      <c r="H413" s="118" t="str">
        <f t="shared" si="479"/>
        <v/>
      </c>
      <c r="I413" s="119" t="str">
        <f>IF(ISNUMBER(SEARCH("─",H413,1)),MAX($I$3:I412)+1,"")</f>
        <v/>
      </c>
      <c r="M413" s="192" t="str">
        <f t="shared" si="483"/>
        <v/>
      </c>
      <c r="N413" s="142" t="str">
        <f t="shared" si="484"/>
        <v/>
      </c>
      <c r="O413" s="102" t="str">
        <f>IF(P413="","",MAX($O$3:O412)+1)</f>
        <v/>
      </c>
      <c r="P413" s="103" t="str">
        <f>IF(LEN(INDEX(Dashboard!B$6:B$505,ROW(P413)-ROW(P$3),1))&lt;=1,"",TRIM(INDEX(Dashboard!B$6:B$505,ROW(P413)-ROW(P$3),1)))</f>
        <v/>
      </c>
      <c r="Q413" s="104" t="str">
        <f t="shared" si="485"/>
        <v/>
      </c>
      <c r="R413" s="104" t="str">
        <f>IF(LEN(INDEX(Dashboard!D$6:D$505,ROW(R413)-ROW(R$3),1))&lt;=1,"",INDEX(Dashboard!D$6:D$505,ROW(R413)-ROW(R$3),1))</f>
        <v/>
      </c>
      <c r="S413" s="104" t="str">
        <f>IF(LEN(INDEX(Dashboard!E$6:E$505,ROW(S413)-ROW(S$3),1))&lt;=1,"",INDEX(Dashboard!E$6:E$505,ROW(S413)-ROW(S$3),1))</f>
        <v/>
      </c>
      <c r="T413" s="104" t="str">
        <f t="shared" si="486"/>
        <v/>
      </c>
      <c r="U413" s="104" t="str">
        <f t="shared" si="487"/>
        <v/>
      </c>
      <c r="V413" s="104" t="str">
        <f t="shared" si="488"/>
        <v/>
      </c>
      <c r="W413" s="106" t="str">
        <f t="shared" si="481"/>
        <v/>
      </c>
      <c r="X413" s="106" t="str">
        <f t="shared" si="489"/>
        <v/>
      </c>
      <c r="Y413" s="106" t="str">
        <f t="shared" si="490"/>
        <v/>
      </c>
      <c r="Z413" s="106" t="str">
        <f t="shared" si="491"/>
        <v/>
      </c>
      <c r="AA413" s="106" t="str">
        <f t="shared" si="492"/>
        <v/>
      </c>
      <c r="AB413" s="106" t="str">
        <f t="shared" si="493"/>
        <v/>
      </c>
      <c r="AC413" s="106" t="str">
        <f t="shared" si="494"/>
        <v/>
      </c>
      <c r="AD413" s="106" t="str">
        <f t="shared" si="495"/>
        <v/>
      </c>
      <c r="AE413" s="106" t="str">
        <f t="shared" si="496"/>
        <v/>
      </c>
      <c r="AF413" s="106" t="str">
        <f t="shared" si="497"/>
        <v/>
      </c>
      <c r="AG413" s="106" t="str">
        <f t="shared" si="498"/>
        <v/>
      </c>
      <c r="AH413" s="106" t="str">
        <f t="shared" si="499"/>
        <v/>
      </c>
      <c r="AI413" s="106" t="str">
        <f t="shared" si="500"/>
        <v/>
      </c>
      <c r="AJ413" s="106" t="str">
        <f t="shared" si="501"/>
        <v/>
      </c>
      <c r="AK413" s="106" t="str">
        <f t="shared" si="502"/>
        <v/>
      </c>
      <c r="AL413" s="106" t="str">
        <f t="shared" si="503"/>
        <v/>
      </c>
      <c r="AM413" s="106" t="str">
        <f t="shared" si="504"/>
        <v/>
      </c>
      <c r="AN413" s="106" t="str">
        <f t="shared" si="505"/>
        <v/>
      </c>
      <c r="AO413" s="106" t="str">
        <f t="shared" si="506"/>
        <v/>
      </c>
      <c r="AP413" s="106" t="str">
        <f t="shared" si="507"/>
        <v/>
      </c>
      <c r="AQ413" s="106" t="str">
        <f t="shared" si="508"/>
        <v/>
      </c>
      <c r="AR413" s="106" t="str">
        <f t="shared" si="509"/>
        <v/>
      </c>
      <c r="AS413" s="106" t="str">
        <f t="shared" si="510"/>
        <v/>
      </c>
      <c r="AT413" s="106" t="str">
        <f t="shared" si="511"/>
        <v/>
      </c>
      <c r="AU413" s="106" t="str">
        <f t="shared" si="512"/>
        <v/>
      </c>
      <c r="AV413" s="106" t="str">
        <f t="shared" si="513"/>
        <v/>
      </c>
      <c r="AW413" s="106" t="str">
        <f t="shared" si="514"/>
        <v/>
      </c>
      <c r="AX413" s="106" t="str">
        <f t="shared" si="515"/>
        <v/>
      </c>
      <c r="AY413" s="106" t="str">
        <f t="shared" si="516"/>
        <v/>
      </c>
      <c r="AZ413" s="106" t="str">
        <f t="shared" si="517"/>
        <v/>
      </c>
      <c r="BA413" s="106" t="str">
        <f t="shared" si="518"/>
        <v/>
      </c>
      <c r="BB413" s="106" t="str">
        <f t="shared" si="519"/>
        <v/>
      </c>
      <c r="BC413" s="106" t="str">
        <f t="shared" si="520"/>
        <v/>
      </c>
      <c r="BD413" s="180" t="str">
        <f>IF(OR(P413="",BA413=""),"",IF(BB413="",MAX($BA$4:$BA$503)-BA413+1-COUNTIF($BA$4:BA413,BA413)/1000,INDEX($BD$4:$BD$503,BC413,1)-COUNTIF($BA$4:BA413,BA413)/1000000))</f>
        <v/>
      </c>
      <c r="BE413" s="181" t="str">
        <f t="shared" si="521"/>
        <v/>
      </c>
      <c r="BF413" s="181" t="str">
        <f>IFERROR(IF(BB413="",BD413-BE413*100,INDEX($BF$4:$BF$503,BC413,1)-COUNTIF($BA$4:BA413,BA413)/1000000),"")</f>
        <v/>
      </c>
      <c r="BG413" s="179" t="str">
        <f t="shared" si="522"/>
        <v/>
      </c>
      <c r="BI413" s="120" t="str">
        <f t="shared" si="528"/>
        <v/>
      </c>
      <c r="BJ413" s="121" t="str">
        <f t="shared" si="529"/>
        <v/>
      </c>
      <c r="BK413" s="122" t="str">
        <f t="shared" si="530"/>
        <v/>
      </c>
      <c r="BL413" s="122" t="str">
        <f t="shared" si="531"/>
        <v/>
      </c>
      <c r="BM413" s="122" t="str">
        <f t="shared" si="532"/>
        <v/>
      </c>
      <c r="BN413" s="122" t="str">
        <f t="shared" si="533"/>
        <v/>
      </c>
      <c r="BO413" s="122" t="str">
        <f t="shared" si="534"/>
        <v/>
      </c>
      <c r="BP413" s="123" t="str">
        <f t="shared" si="535"/>
        <v/>
      </c>
      <c r="BQ413" s="122" t="str">
        <f t="shared" si="536"/>
        <v/>
      </c>
      <c r="BR413" s="123" t="str">
        <f t="shared" si="537"/>
        <v/>
      </c>
      <c r="BS413" s="123" t="str">
        <f t="shared" si="538"/>
        <v/>
      </c>
      <c r="BU413" s="198" t="str">
        <f t="shared" si="523"/>
        <v>xxx</v>
      </c>
      <c r="BV413" s="193"/>
      <c r="BW413" s="193"/>
      <c r="BX413" s="193"/>
      <c r="BY413" s="193"/>
      <c r="BZ413" s="193"/>
      <c r="CA413" s="193"/>
      <c r="CB413" s="193"/>
      <c r="CC413" s="194"/>
      <c r="CD413" s="194"/>
      <c r="CE413" s="193"/>
      <c r="CF413" s="201">
        <f>IFERROR(IF(ISNUMBER(BV413), IF(ISNUMBER(MATCH(BV413,$BV$4:BV412,0)),INDEX($CF$4:CF412, MATCH(BV413,$BV$4:BV412,0),1),IF(AND(BR413="",INDEX($BR$4:$BR$503,BV413,1)=""),
IF(INDEX($BL$4:$BL$503,BV413,1)="",0,IFERROR(IF(INDEX($BR$4:$BR$503,BW413,1)="es",COUNTIF($BV$4:$BV$503,BW413),0),0)+IF(ISNUMBER(BV413),SUMIFS($CH$4:$CH$503,$BV$4:$BV$503,"&lt;&gt;"&amp;BV413,$BW$4:$BW$503,BV413),0)),0)),0),0)</f>
        <v>0</v>
      </c>
      <c r="CG413" s="193"/>
      <c r="CH413" s="193"/>
      <c r="CI413" s="193"/>
      <c r="CJ413" s="193"/>
      <c r="CK413" s="201">
        <f t="shared" si="482"/>
        <v>1</v>
      </c>
      <c r="CL413" s="193"/>
      <c r="CM413" s="193"/>
      <c r="CN413" s="193"/>
      <c r="CO413" s="193"/>
      <c r="CP413" s="193"/>
      <c r="CQ413" s="193"/>
      <c r="CR413" s="193"/>
      <c r="CT413" s="193"/>
      <c r="CU413" s="193"/>
      <c r="CV413" s="193"/>
      <c r="CW413" s="208"/>
      <c r="CX413" s="208"/>
      <c r="CY413" s="208"/>
      <c r="CZ413" s="208"/>
      <c r="DA413" s="193"/>
      <c r="DC413" s="133" t="str">
        <f>IF(MAX($DC$3:DC412)&lt;$I$2,MAX($DC$3:DC412)+1,"")</f>
        <v/>
      </c>
      <c r="DD413" s="131" t="str">
        <f t="shared" si="524"/>
        <v/>
      </c>
      <c r="DE413" s="131" t="str">
        <f t="shared" si="525"/>
        <v/>
      </c>
      <c r="DF413" s="134" t="str">
        <f t="shared" si="526"/>
        <v/>
      </c>
      <c r="DG413" s="132" t="str">
        <f t="shared" si="527"/>
        <v/>
      </c>
      <c r="DL413" s="107" t="str">
        <f>IF(DM413&lt;&gt;"",MAX($DL$3:DL412)+1,"")</f>
        <v/>
      </c>
      <c r="DM413" s="107" t="str">
        <f>IF(OR(INDEX(Photos!$B$3:$B$502,ROW(DM413)-ROW($DM$3),1)="", ISNUMBER(MATCH(INDEX(Photos!$B$3:$B$502,ROW(DM413)-ROW($DM$3),1),$BJ$4:$BJ$503,0))),"",INDEX(Photos!$B$3:$B$502,ROW(DM413)-ROW($DM$3),1) )</f>
        <v/>
      </c>
      <c r="DN413" s="107" t="str">
        <f t="shared" si="480"/>
        <v/>
      </c>
      <c r="DS413" s="112"/>
      <c r="DT413" s="112"/>
      <c r="DU413" s="111"/>
      <c r="DV413" s="111"/>
      <c r="DW413" s="145"/>
      <c r="DX413" s="111"/>
      <c r="DY413" s="111"/>
      <c r="DZ413" s="111"/>
      <c r="EA413" s="111"/>
      <c r="EB413" s="111"/>
    </row>
    <row r="414" spans="2:132" x14ac:dyDescent="0.25">
      <c r="B414" s="117" t="str">
        <f>IF(P414&lt;&gt;"",MAX(B$3:$B413)+1,"")</f>
        <v/>
      </c>
      <c r="C414" s="141" t="str">
        <f>IF(D414&lt;&gt;"",MAX(C$3:$C413)+1,"")</f>
        <v/>
      </c>
      <c r="D414" s="115" t="str">
        <f>IF(LEN(Q414)&gt;1,IF(ISNUMBER(MATCH(Q414&amp;" ─ "&amp;P414, $D$2:D413,0)),"",P414&amp;" ─ "&amp;Q414),"")</f>
        <v/>
      </c>
      <c r="E414" s="117" t="str">
        <f>IF(F414&lt;&gt;"",MAX($E$3:E413)+1,"")</f>
        <v/>
      </c>
      <c r="F414" s="116" t="str">
        <f>IF(LEN(T414)&gt;1,IF(ISNUMBER(MATCH(T414&amp;" ─ "&amp;P414, $F$2:F413,0)),"",P414&amp;" ─ "&amp;T414),"")</f>
        <v/>
      </c>
      <c r="G414" s="93">
        <v>411</v>
      </c>
      <c r="H414" s="118" t="str">
        <f t="shared" ref="H414:H477" si="539">IF(G414&gt;$H$2,"",IF(G414&lt;=$C$3,INDEX(allNames,MATCH(G414,$B$4:$B$503,0),1),IF(G414&lt;=$E$3,INDEX($D$4:$D$503,MATCH(G414,$C$4:$C$503,0),1),INDEX($F$4:$F$503,MATCH(G414,$E$4:$E$503,0),1))))</f>
        <v/>
      </c>
      <c r="I414" s="119" t="str">
        <f>IF(ISNUMBER(SEARCH("─",H414,1)),MAX($I$3:I413)+1,"")</f>
        <v/>
      </c>
      <c r="M414" s="192" t="str">
        <f t="shared" si="483"/>
        <v/>
      </c>
      <c r="N414" s="142" t="str">
        <f t="shared" si="484"/>
        <v/>
      </c>
      <c r="O414" s="102" t="str">
        <f>IF(P414="","",MAX($O$3:O413)+1)</f>
        <v/>
      </c>
      <c r="P414" s="103" t="str">
        <f>IF(LEN(INDEX(Dashboard!B$6:B$505,ROW(P414)-ROW(P$3),1))&lt;=1,"",TRIM(INDEX(Dashboard!B$6:B$505,ROW(P414)-ROW(P$3),1)))</f>
        <v/>
      </c>
      <c r="Q414" s="104" t="str">
        <f t="shared" si="485"/>
        <v/>
      </c>
      <c r="R414" s="104" t="str">
        <f>IF(LEN(INDEX(Dashboard!D$6:D$505,ROW(R414)-ROW(R$3),1))&lt;=1,"",INDEX(Dashboard!D$6:D$505,ROW(R414)-ROW(R$3),1))</f>
        <v/>
      </c>
      <c r="S414" s="104" t="str">
        <f>IF(LEN(INDEX(Dashboard!E$6:E$505,ROW(S414)-ROW(S$3),1))&lt;=1,"",INDEX(Dashboard!E$6:E$505,ROW(S414)-ROW(S$3),1))</f>
        <v/>
      </c>
      <c r="T414" s="104" t="str">
        <f t="shared" si="486"/>
        <v/>
      </c>
      <c r="U414" s="104" t="str">
        <f t="shared" si="487"/>
        <v/>
      </c>
      <c r="V414" s="104" t="str">
        <f t="shared" si="488"/>
        <v/>
      </c>
      <c r="W414" s="106" t="str">
        <f t="shared" si="481"/>
        <v/>
      </c>
      <c r="X414" s="106" t="str">
        <f t="shared" si="489"/>
        <v/>
      </c>
      <c r="Y414" s="106" t="str">
        <f t="shared" si="490"/>
        <v/>
      </c>
      <c r="Z414" s="106" t="str">
        <f t="shared" si="491"/>
        <v/>
      </c>
      <c r="AA414" s="106" t="str">
        <f t="shared" si="492"/>
        <v/>
      </c>
      <c r="AB414" s="106" t="str">
        <f t="shared" si="493"/>
        <v/>
      </c>
      <c r="AC414" s="106" t="str">
        <f t="shared" si="494"/>
        <v/>
      </c>
      <c r="AD414" s="106" t="str">
        <f t="shared" si="495"/>
        <v/>
      </c>
      <c r="AE414" s="106" t="str">
        <f t="shared" si="496"/>
        <v/>
      </c>
      <c r="AF414" s="106" t="str">
        <f t="shared" si="497"/>
        <v/>
      </c>
      <c r="AG414" s="106" t="str">
        <f t="shared" si="498"/>
        <v/>
      </c>
      <c r="AH414" s="106" t="str">
        <f t="shared" si="499"/>
        <v/>
      </c>
      <c r="AI414" s="106" t="str">
        <f t="shared" si="500"/>
        <v/>
      </c>
      <c r="AJ414" s="106" t="str">
        <f t="shared" si="501"/>
        <v/>
      </c>
      <c r="AK414" s="106" t="str">
        <f t="shared" si="502"/>
        <v/>
      </c>
      <c r="AL414" s="106" t="str">
        <f t="shared" si="503"/>
        <v/>
      </c>
      <c r="AM414" s="106" t="str">
        <f t="shared" si="504"/>
        <v/>
      </c>
      <c r="AN414" s="106" t="str">
        <f t="shared" si="505"/>
        <v/>
      </c>
      <c r="AO414" s="106" t="str">
        <f t="shared" si="506"/>
        <v/>
      </c>
      <c r="AP414" s="106" t="str">
        <f t="shared" si="507"/>
        <v/>
      </c>
      <c r="AQ414" s="106" t="str">
        <f t="shared" si="508"/>
        <v/>
      </c>
      <c r="AR414" s="106" t="str">
        <f t="shared" si="509"/>
        <v/>
      </c>
      <c r="AS414" s="106" t="str">
        <f t="shared" si="510"/>
        <v/>
      </c>
      <c r="AT414" s="106" t="str">
        <f t="shared" si="511"/>
        <v/>
      </c>
      <c r="AU414" s="106" t="str">
        <f t="shared" si="512"/>
        <v/>
      </c>
      <c r="AV414" s="106" t="str">
        <f t="shared" si="513"/>
        <v/>
      </c>
      <c r="AW414" s="106" t="str">
        <f t="shared" si="514"/>
        <v/>
      </c>
      <c r="AX414" s="106" t="str">
        <f t="shared" si="515"/>
        <v/>
      </c>
      <c r="AY414" s="106" t="str">
        <f t="shared" si="516"/>
        <v/>
      </c>
      <c r="AZ414" s="106" t="str">
        <f t="shared" si="517"/>
        <v/>
      </c>
      <c r="BA414" s="106" t="str">
        <f t="shared" si="518"/>
        <v/>
      </c>
      <c r="BB414" s="106" t="str">
        <f t="shared" si="519"/>
        <v/>
      </c>
      <c r="BC414" s="106" t="str">
        <f t="shared" si="520"/>
        <v/>
      </c>
      <c r="BD414" s="180" t="str">
        <f>IF(OR(P414="",BA414=""),"",IF(BB414="",MAX($BA$4:$BA$503)-BA414+1-COUNTIF($BA$4:BA414,BA414)/1000,INDEX($BD$4:$BD$503,BC414,1)-COUNTIF($BA$4:BA414,BA414)/1000000))</f>
        <v/>
      </c>
      <c r="BE414" s="181" t="str">
        <f t="shared" si="521"/>
        <v/>
      </c>
      <c r="BF414" s="181" t="str">
        <f>IFERROR(IF(BB414="",BD414-BE414*100,INDEX($BF$4:$BF$503,BC414,1)-COUNTIF($BA$4:BA414,BA414)/1000000),"")</f>
        <v/>
      </c>
      <c r="BG414" s="179" t="str">
        <f t="shared" si="522"/>
        <v/>
      </c>
      <c r="BI414" s="120" t="str">
        <f t="shared" si="528"/>
        <v/>
      </c>
      <c r="BJ414" s="121" t="str">
        <f t="shared" si="529"/>
        <v/>
      </c>
      <c r="BK414" s="122" t="str">
        <f t="shared" si="530"/>
        <v/>
      </c>
      <c r="BL414" s="122" t="str">
        <f t="shared" si="531"/>
        <v/>
      </c>
      <c r="BM414" s="122" t="str">
        <f t="shared" si="532"/>
        <v/>
      </c>
      <c r="BN414" s="122" t="str">
        <f t="shared" si="533"/>
        <v/>
      </c>
      <c r="BO414" s="122" t="str">
        <f t="shared" si="534"/>
        <v/>
      </c>
      <c r="BP414" s="123" t="str">
        <f t="shared" si="535"/>
        <v/>
      </c>
      <c r="BQ414" s="122" t="str">
        <f t="shared" si="536"/>
        <v/>
      </c>
      <c r="BR414" s="123" t="str">
        <f t="shared" si="537"/>
        <v/>
      </c>
      <c r="BS414" s="123" t="str">
        <f t="shared" si="538"/>
        <v/>
      </c>
      <c r="BU414" s="198" t="str">
        <f t="shared" si="523"/>
        <v>xxx</v>
      </c>
      <c r="BV414" s="193"/>
      <c r="BW414" s="193"/>
      <c r="BX414" s="193"/>
      <c r="BY414" s="193"/>
      <c r="BZ414" s="193"/>
      <c r="CA414" s="193"/>
      <c r="CB414" s="193"/>
      <c r="CC414" s="194"/>
      <c r="CD414" s="194"/>
      <c r="CE414" s="193"/>
      <c r="CF414" s="201">
        <f>IFERROR(IF(ISNUMBER(BV414), IF(ISNUMBER(MATCH(BV414,$BV$4:BV413,0)),INDEX($CF$4:CF413, MATCH(BV414,$BV$4:BV413,0),1),IF(AND(BR414="",INDEX($BR$4:$BR$503,BV414,1)=""),
IF(INDEX($BL$4:$BL$503,BV414,1)="",0,IFERROR(IF(INDEX($BR$4:$BR$503,BW414,1)="es",COUNTIF($BV$4:$BV$503,BW414),0),0)+IF(ISNUMBER(BV414),SUMIFS($CH$4:$CH$503,$BV$4:$BV$503,"&lt;&gt;"&amp;BV414,$BW$4:$BW$503,BV414),0)),0)),0),0)</f>
        <v>0</v>
      </c>
      <c r="CG414" s="193"/>
      <c r="CH414" s="193"/>
      <c r="CI414" s="193"/>
      <c r="CJ414" s="193"/>
      <c r="CK414" s="201">
        <f t="shared" si="482"/>
        <v>1</v>
      </c>
      <c r="CL414" s="193"/>
      <c r="CM414" s="193"/>
      <c r="CN414" s="193"/>
      <c r="CO414" s="193"/>
      <c r="CP414" s="193"/>
      <c r="CQ414" s="193"/>
      <c r="CR414" s="193"/>
      <c r="CT414" s="193"/>
      <c r="CU414" s="193"/>
      <c r="CV414" s="193"/>
      <c r="CW414" s="208"/>
      <c r="CX414" s="208"/>
      <c r="CY414" s="208"/>
      <c r="CZ414" s="208"/>
      <c r="DA414" s="193"/>
      <c r="DC414" s="133" t="str">
        <f>IF(MAX($DC$3:DC413)&lt;$I$2,MAX($DC$3:DC413)+1,"")</f>
        <v/>
      </c>
      <c r="DD414" s="131" t="str">
        <f t="shared" si="524"/>
        <v/>
      </c>
      <c r="DE414" s="131" t="str">
        <f t="shared" si="525"/>
        <v/>
      </c>
      <c r="DF414" s="134" t="str">
        <f t="shared" si="526"/>
        <v/>
      </c>
      <c r="DG414" s="132" t="str">
        <f t="shared" si="527"/>
        <v/>
      </c>
      <c r="DL414" s="107" t="str">
        <f>IF(DM414&lt;&gt;"",MAX($DL$3:DL413)+1,"")</f>
        <v/>
      </c>
      <c r="DM414" s="107" t="str">
        <f>IF(OR(INDEX(Photos!$B$3:$B$502,ROW(DM414)-ROW($DM$3),1)="", ISNUMBER(MATCH(INDEX(Photos!$B$3:$B$502,ROW(DM414)-ROW($DM$3),1),$BJ$4:$BJ$503,0))),"",INDEX(Photos!$B$3:$B$502,ROW(DM414)-ROW($DM$3),1) )</f>
        <v/>
      </c>
      <c r="DN414" s="107" t="str">
        <f t="shared" si="480"/>
        <v/>
      </c>
      <c r="DS414" s="112"/>
      <c r="DT414" s="112"/>
      <c r="DU414" s="111"/>
      <c r="DV414" s="111"/>
      <c r="DW414" s="145"/>
      <c r="DX414" s="111"/>
      <c r="DY414" s="111"/>
      <c r="DZ414" s="111"/>
      <c r="EA414" s="111"/>
      <c r="EB414" s="111"/>
    </row>
    <row r="415" spans="2:132" x14ac:dyDescent="0.25">
      <c r="B415" s="117" t="str">
        <f>IF(P415&lt;&gt;"",MAX(B$3:$B414)+1,"")</f>
        <v/>
      </c>
      <c r="C415" s="141" t="str">
        <f>IF(D415&lt;&gt;"",MAX(C$3:$C414)+1,"")</f>
        <v/>
      </c>
      <c r="D415" s="115" t="str">
        <f>IF(LEN(Q415)&gt;1,IF(ISNUMBER(MATCH(Q415&amp;" ─ "&amp;P415, $D$2:D414,0)),"",P415&amp;" ─ "&amp;Q415),"")</f>
        <v/>
      </c>
      <c r="E415" s="117" t="str">
        <f>IF(F415&lt;&gt;"",MAX($E$3:E414)+1,"")</f>
        <v/>
      </c>
      <c r="F415" s="116" t="str">
        <f>IF(LEN(T415)&gt;1,IF(ISNUMBER(MATCH(T415&amp;" ─ "&amp;P415, $F$2:F414,0)),"",P415&amp;" ─ "&amp;T415),"")</f>
        <v/>
      </c>
      <c r="G415" s="93">
        <v>412</v>
      </c>
      <c r="H415" s="118" t="str">
        <f t="shared" si="539"/>
        <v/>
      </c>
      <c r="I415" s="119" t="str">
        <f>IF(ISNUMBER(SEARCH("─",H415,1)),MAX($I$3:I414)+1,"")</f>
        <v/>
      </c>
      <c r="M415" s="192" t="str">
        <f t="shared" si="483"/>
        <v/>
      </c>
      <c r="N415" s="142" t="str">
        <f t="shared" si="484"/>
        <v/>
      </c>
      <c r="O415" s="102" t="str">
        <f>IF(P415="","",MAX($O$3:O414)+1)</f>
        <v/>
      </c>
      <c r="P415" s="103" t="str">
        <f>IF(LEN(INDEX(Dashboard!B$6:B$505,ROW(P415)-ROW(P$3),1))&lt;=1,"",TRIM(INDEX(Dashboard!B$6:B$505,ROW(P415)-ROW(P$3),1)))</f>
        <v/>
      </c>
      <c r="Q415" s="104" t="str">
        <f t="shared" si="485"/>
        <v/>
      </c>
      <c r="R415" s="104" t="str">
        <f>IF(LEN(INDEX(Dashboard!D$6:D$505,ROW(R415)-ROW(R$3),1))&lt;=1,"",INDEX(Dashboard!D$6:D$505,ROW(R415)-ROW(R$3),1))</f>
        <v/>
      </c>
      <c r="S415" s="104" t="str">
        <f>IF(LEN(INDEX(Dashboard!E$6:E$505,ROW(S415)-ROW(S$3),1))&lt;=1,"",INDEX(Dashboard!E$6:E$505,ROW(S415)-ROW(S$3),1))</f>
        <v/>
      </c>
      <c r="T415" s="104" t="str">
        <f t="shared" si="486"/>
        <v/>
      </c>
      <c r="U415" s="104" t="str">
        <f t="shared" si="487"/>
        <v/>
      </c>
      <c r="V415" s="104" t="str">
        <f t="shared" si="488"/>
        <v/>
      </c>
      <c r="W415" s="106" t="str">
        <f t="shared" si="481"/>
        <v/>
      </c>
      <c r="X415" s="106" t="str">
        <f t="shared" si="489"/>
        <v/>
      </c>
      <c r="Y415" s="106" t="str">
        <f t="shared" si="490"/>
        <v/>
      </c>
      <c r="Z415" s="106" t="str">
        <f t="shared" si="491"/>
        <v/>
      </c>
      <c r="AA415" s="106" t="str">
        <f t="shared" si="492"/>
        <v/>
      </c>
      <c r="AB415" s="106" t="str">
        <f t="shared" si="493"/>
        <v/>
      </c>
      <c r="AC415" s="106" t="str">
        <f t="shared" si="494"/>
        <v/>
      </c>
      <c r="AD415" s="106" t="str">
        <f t="shared" si="495"/>
        <v/>
      </c>
      <c r="AE415" s="106" t="str">
        <f t="shared" si="496"/>
        <v/>
      </c>
      <c r="AF415" s="106" t="str">
        <f t="shared" si="497"/>
        <v/>
      </c>
      <c r="AG415" s="106" t="str">
        <f t="shared" si="498"/>
        <v/>
      </c>
      <c r="AH415" s="106" t="str">
        <f t="shared" si="499"/>
        <v/>
      </c>
      <c r="AI415" s="106" t="str">
        <f t="shared" si="500"/>
        <v/>
      </c>
      <c r="AJ415" s="106" t="str">
        <f t="shared" si="501"/>
        <v/>
      </c>
      <c r="AK415" s="106" t="str">
        <f t="shared" si="502"/>
        <v/>
      </c>
      <c r="AL415" s="106" t="str">
        <f t="shared" si="503"/>
        <v/>
      </c>
      <c r="AM415" s="106" t="str">
        <f t="shared" si="504"/>
        <v/>
      </c>
      <c r="AN415" s="106" t="str">
        <f t="shared" si="505"/>
        <v/>
      </c>
      <c r="AO415" s="106" t="str">
        <f t="shared" si="506"/>
        <v/>
      </c>
      <c r="AP415" s="106" t="str">
        <f t="shared" si="507"/>
        <v/>
      </c>
      <c r="AQ415" s="106" t="str">
        <f t="shared" si="508"/>
        <v/>
      </c>
      <c r="AR415" s="106" t="str">
        <f t="shared" si="509"/>
        <v/>
      </c>
      <c r="AS415" s="106" t="str">
        <f t="shared" si="510"/>
        <v/>
      </c>
      <c r="AT415" s="106" t="str">
        <f t="shared" si="511"/>
        <v/>
      </c>
      <c r="AU415" s="106" t="str">
        <f t="shared" si="512"/>
        <v/>
      </c>
      <c r="AV415" s="106" t="str">
        <f t="shared" si="513"/>
        <v/>
      </c>
      <c r="AW415" s="106" t="str">
        <f t="shared" si="514"/>
        <v/>
      </c>
      <c r="AX415" s="106" t="str">
        <f t="shared" si="515"/>
        <v/>
      </c>
      <c r="AY415" s="106" t="str">
        <f t="shared" si="516"/>
        <v/>
      </c>
      <c r="AZ415" s="106" t="str">
        <f t="shared" si="517"/>
        <v/>
      </c>
      <c r="BA415" s="106" t="str">
        <f t="shared" si="518"/>
        <v/>
      </c>
      <c r="BB415" s="106" t="str">
        <f t="shared" si="519"/>
        <v/>
      </c>
      <c r="BC415" s="106" t="str">
        <f t="shared" si="520"/>
        <v/>
      </c>
      <c r="BD415" s="180" t="str">
        <f>IF(OR(P415="",BA415=""),"",IF(BB415="",MAX($BA$4:$BA$503)-BA415+1-COUNTIF($BA$4:BA415,BA415)/1000,INDEX($BD$4:$BD$503,BC415,1)-COUNTIF($BA$4:BA415,BA415)/1000000))</f>
        <v/>
      </c>
      <c r="BE415" s="181" t="str">
        <f t="shared" si="521"/>
        <v/>
      </c>
      <c r="BF415" s="181" t="str">
        <f>IFERROR(IF(BB415="",BD415-BE415*100,INDEX($BF$4:$BF$503,BC415,1)-COUNTIF($BA$4:BA415,BA415)/1000000),"")</f>
        <v/>
      </c>
      <c r="BG415" s="179" t="str">
        <f t="shared" si="522"/>
        <v/>
      </c>
      <c r="BI415" s="120" t="str">
        <f t="shared" si="528"/>
        <v/>
      </c>
      <c r="BJ415" s="121" t="str">
        <f t="shared" si="529"/>
        <v/>
      </c>
      <c r="BK415" s="122" t="str">
        <f t="shared" si="530"/>
        <v/>
      </c>
      <c r="BL415" s="122" t="str">
        <f t="shared" si="531"/>
        <v/>
      </c>
      <c r="BM415" s="122" t="str">
        <f t="shared" si="532"/>
        <v/>
      </c>
      <c r="BN415" s="122" t="str">
        <f t="shared" si="533"/>
        <v/>
      </c>
      <c r="BO415" s="122" t="str">
        <f t="shared" si="534"/>
        <v/>
      </c>
      <c r="BP415" s="123" t="str">
        <f t="shared" si="535"/>
        <v/>
      </c>
      <c r="BQ415" s="122" t="str">
        <f t="shared" si="536"/>
        <v/>
      </c>
      <c r="BR415" s="123" t="str">
        <f t="shared" si="537"/>
        <v/>
      </c>
      <c r="BS415" s="123" t="str">
        <f t="shared" si="538"/>
        <v/>
      </c>
      <c r="BU415" s="198" t="str">
        <f t="shared" si="523"/>
        <v>xxx</v>
      </c>
      <c r="BV415" s="193"/>
      <c r="BW415" s="193"/>
      <c r="BX415" s="193"/>
      <c r="BY415" s="193"/>
      <c r="BZ415" s="193"/>
      <c r="CA415" s="193"/>
      <c r="CB415" s="193"/>
      <c r="CC415" s="194"/>
      <c r="CD415" s="194"/>
      <c r="CE415" s="193"/>
      <c r="CF415" s="201">
        <f>IFERROR(IF(ISNUMBER(BV415), IF(ISNUMBER(MATCH(BV415,$BV$4:BV414,0)),INDEX($CF$4:CF414, MATCH(BV415,$BV$4:BV414,0),1),IF(AND(BR415="",INDEX($BR$4:$BR$503,BV415,1)=""),
IF(INDEX($BL$4:$BL$503,BV415,1)="",0,IFERROR(IF(INDEX($BR$4:$BR$503,BW415,1)="es",COUNTIF($BV$4:$BV$503,BW415),0),0)+IF(ISNUMBER(BV415),SUMIFS($CH$4:$CH$503,$BV$4:$BV$503,"&lt;&gt;"&amp;BV415,$BW$4:$BW$503,BV415),0)),0)),0),0)</f>
        <v>0</v>
      </c>
      <c r="CG415" s="193"/>
      <c r="CH415" s="193"/>
      <c r="CI415" s="193"/>
      <c r="CJ415" s="193"/>
      <c r="CK415" s="201">
        <f t="shared" si="482"/>
        <v>1</v>
      </c>
      <c r="CL415" s="193"/>
      <c r="CM415" s="193"/>
      <c r="CN415" s="193"/>
      <c r="CO415" s="193"/>
      <c r="CP415" s="193"/>
      <c r="CQ415" s="193"/>
      <c r="CR415" s="193"/>
      <c r="CT415" s="193"/>
      <c r="CU415" s="193"/>
      <c r="CV415" s="193"/>
      <c r="CW415" s="208"/>
      <c r="CX415" s="208"/>
      <c r="CY415" s="208"/>
      <c r="CZ415" s="208"/>
      <c r="DA415" s="193"/>
      <c r="DC415" s="133" t="str">
        <f>IF(MAX($DC$3:DC414)&lt;$I$2,MAX($DC$3:DC414)+1,"")</f>
        <v/>
      </c>
      <c r="DD415" s="131" t="str">
        <f t="shared" si="524"/>
        <v/>
      </c>
      <c r="DE415" s="131" t="str">
        <f t="shared" si="525"/>
        <v/>
      </c>
      <c r="DF415" s="134" t="str">
        <f t="shared" si="526"/>
        <v/>
      </c>
      <c r="DG415" s="132" t="str">
        <f t="shared" si="527"/>
        <v/>
      </c>
      <c r="DL415" s="107" t="str">
        <f>IF(DM415&lt;&gt;"",MAX($DL$3:DL414)+1,"")</f>
        <v/>
      </c>
      <c r="DM415" s="107" t="str">
        <f>IF(OR(INDEX(Photos!$B$3:$B$502,ROW(DM415)-ROW($DM$3),1)="", ISNUMBER(MATCH(INDEX(Photos!$B$3:$B$502,ROW(DM415)-ROW($DM$3),1),$BJ$4:$BJ$503,0))),"",INDEX(Photos!$B$3:$B$502,ROW(DM415)-ROW($DM$3),1) )</f>
        <v/>
      </c>
      <c r="DN415" s="107" t="str">
        <f t="shared" si="480"/>
        <v/>
      </c>
      <c r="DS415" s="112"/>
      <c r="DT415" s="112"/>
      <c r="DU415" s="111"/>
      <c r="DV415" s="111"/>
      <c r="DW415" s="145"/>
      <c r="DX415" s="111"/>
      <c r="DY415" s="111"/>
      <c r="DZ415" s="111"/>
      <c r="EA415" s="111"/>
      <c r="EB415" s="111"/>
    </row>
    <row r="416" spans="2:132" x14ac:dyDescent="0.25">
      <c r="B416" s="117" t="str">
        <f>IF(P416&lt;&gt;"",MAX(B$3:$B415)+1,"")</f>
        <v/>
      </c>
      <c r="C416" s="141" t="str">
        <f>IF(D416&lt;&gt;"",MAX(C$3:$C415)+1,"")</f>
        <v/>
      </c>
      <c r="D416" s="115" t="str">
        <f>IF(LEN(Q416)&gt;1,IF(ISNUMBER(MATCH(Q416&amp;" ─ "&amp;P416, $D$2:D415,0)),"",P416&amp;" ─ "&amp;Q416),"")</f>
        <v/>
      </c>
      <c r="E416" s="117" t="str">
        <f>IF(F416&lt;&gt;"",MAX($E$3:E415)+1,"")</f>
        <v/>
      </c>
      <c r="F416" s="116" t="str">
        <f>IF(LEN(T416)&gt;1,IF(ISNUMBER(MATCH(T416&amp;" ─ "&amp;P416, $F$2:F415,0)),"",P416&amp;" ─ "&amp;T416),"")</f>
        <v/>
      </c>
      <c r="G416" s="93">
        <v>413</v>
      </c>
      <c r="H416" s="118" t="str">
        <f t="shared" si="539"/>
        <v/>
      </c>
      <c r="I416" s="119" t="str">
        <f>IF(ISNUMBER(SEARCH("─",H416,1)),MAX($I$3:I415)+1,"")</f>
        <v/>
      </c>
      <c r="M416" s="192" t="str">
        <f t="shared" si="483"/>
        <v/>
      </c>
      <c r="N416" s="142" t="str">
        <f t="shared" si="484"/>
        <v/>
      </c>
      <c r="O416" s="102" t="str">
        <f>IF(P416="","",MAX($O$3:O415)+1)</f>
        <v/>
      </c>
      <c r="P416" s="103" t="str">
        <f>IF(LEN(INDEX(Dashboard!B$6:B$505,ROW(P416)-ROW(P$3),1))&lt;=1,"",TRIM(INDEX(Dashboard!B$6:B$505,ROW(P416)-ROW(P$3),1)))</f>
        <v/>
      </c>
      <c r="Q416" s="104" t="str">
        <f t="shared" si="485"/>
        <v/>
      </c>
      <c r="R416" s="104" t="str">
        <f>IF(LEN(INDEX(Dashboard!D$6:D$505,ROW(R416)-ROW(R$3),1))&lt;=1,"",INDEX(Dashboard!D$6:D$505,ROW(R416)-ROW(R$3),1))</f>
        <v/>
      </c>
      <c r="S416" s="104" t="str">
        <f>IF(LEN(INDEX(Dashboard!E$6:E$505,ROW(S416)-ROW(S$3),1))&lt;=1,"",INDEX(Dashboard!E$6:E$505,ROW(S416)-ROW(S$3),1))</f>
        <v/>
      </c>
      <c r="T416" s="104" t="str">
        <f t="shared" si="486"/>
        <v/>
      </c>
      <c r="U416" s="104" t="str">
        <f t="shared" si="487"/>
        <v/>
      </c>
      <c r="V416" s="104" t="str">
        <f t="shared" si="488"/>
        <v/>
      </c>
      <c r="W416" s="106" t="str">
        <f t="shared" si="481"/>
        <v/>
      </c>
      <c r="X416" s="106" t="str">
        <f t="shared" si="489"/>
        <v/>
      </c>
      <c r="Y416" s="106" t="str">
        <f t="shared" si="490"/>
        <v/>
      </c>
      <c r="Z416" s="106" t="str">
        <f t="shared" si="491"/>
        <v/>
      </c>
      <c r="AA416" s="106" t="str">
        <f t="shared" si="492"/>
        <v/>
      </c>
      <c r="AB416" s="106" t="str">
        <f t="shared" si="493"/>
        <v/>
      </c>
      <c r="AC416" s="106" t="str">
        <f t="shared" si="494"/>
        <v/>
      </c>
      <c r="AD416" s="106" t="str">
        <f t="shared" si="495"/>
        <v/>
      </c>
      <c r="AE416" s="106" t="str">
        <f t="shared" si="496"/>
        <v/>
      </c>
      <c r="AF416" s="106" t="str">
        <f t="shared" si="497"/>
        <v/>
      </c>
      <c r="AG416" s="106" t="str">
        <f t="shared" si="498"/>
        <v/>
      </c>
      <c r="AH416" s="106" t="str">
        <f t="shared" si="499"/>
        <v/>
      </c>
      <c r="AI416" s="106" t="str">
        <f t="shared" si="500"/>
        <v/>
      </c>
      <c r="AJ416" s="106" t="str">
        <f t="shared" si="501"/>
        <v/>
      </c>
      <c r="AK416" s="106" t="str">
        <f t="shared" si="502"/>
        <v/>
      </c>
      <c r="AL416" s="106" t="str">
        <f t="shared" si="503"/>
        <v/>
      </c>
      <c r="AM416" s="106" t="str">
        <f t="shared" si="504"/>
        <v/>
      </c>
      <c r="AN416" s="106" t="str">
        <f t="shared" si="505"/>
        <v/>
      </c>
      <c r="AO416" s="106" t="str">
        <f t="shared" si="506"/>
        <v/>
      </c>
      <c r="AP416" s="106" t="str">
        <f t="shared" si="507"/>
        <v/>
      </c>
      <c r="AQ416" s="106" t="str">
        <f t="shared" si="508"/>
        <v/>
      </c>
      <c r="AR416" s="106" t="str">
        <f t="shared" si="509"/>
        <v/>
      </c>
      <c r="AS416" s="106" t="str">
        <f t="shared" si="510"/>
        <v/>
      </c>
      <c r="AT416" s="106" t="str">
        <f t="shared" si="511"/>
        <v/>
      </c>
      <c r="AU416" s="106" t="str">
        <f t="shared" si="512"/>
        <v/>
      </c>
      <c r="AV416" s="106" t="str">
        <f t="shared" si="513"/>
        <v/>
      </c>
      <c r="AW416" s="106" t="str">
        <f t="shared" si="514"/>
        <v/>
      </c>
      <c r="AX416" s="106" t="str">
        <f t="shared" si="515"/>
        <v/>
      </c>
      <c r="AY416" s="106" t="str">
        <f t="shared" si="516"/>
        <v/>
      </c>
      <c r="AZ416" s="106" t="str">
        <f t="shared" si="517"/>
        <v/>
      </c>
      <c r="BA416" s="106" t="str">
        <f t="shared" si="518"/>
        <v/>
      </c>
      <c r="BB416" s="106" t="str">
        <f t="shared" si="519"/>
        <v/>
      </c>
      <c r="BC416" s="106" t="str">
        <f t="shared" si="520"/>
        <v/>
      </c>
      <c r="BD416" s="180" t="str">
        <f>IF(OR(P416="",BA416=""),"",IF(BB416="",MAX($BA$4:$BA$503)-BA416+1-COUNTIF($BA$4:BA416,BA416)/1000,INDEX($BD$4:$BD$503,BC416,1)-COUNTIF($BA$4:BA416,BA416)/1000000))</f>
        <v/>
      </c>
      <c r="BE416" s="181" t="str">
        <f t="shared" si="521"/>
        <v/>
      </c>
      <c r="BF416" s="181" t="str">
        <f>IFERROR(IF(BB416="",BD416-BE416*100,INDEX($BF$4:$BF$503,BC416,1)-COUNTIF($BA$4:BA416,BA416)/1000000),"")</f>
        <v/>
      </c>
      <c r="BG416" s="179" t="str">
        <f t="shared" si="522"/>
        <v/>
      </c>
      <c r="BI416" s="120" t="str">
        <f t="shared" si="528"/>
        <v/>
      </c>
      <c r="BJ416" s="121" t="str">
        <f t="shared" si="529"/>
        <v/>
      </c>
      <c r="BK416" s="122" t="str">
        <f t="shared" si="530"/>
        <v/>
      </c>
      <c r="BL416" s="122" t="str">
        <f t="shared" si="531"/>
        <v/>
      </c>
      <c r="BM416" s="122" t="str">
        <f t="shared" si="532"/>
        <v/>
      </c>
      <c r="BN416" s="122" t="str">
        <f t="shared" si="533"/>
        <v/>
      </c>
      <c r="BO416" s="122" t="str">
        <f t="shared" si="534"/>
        <v/>
      </c>
      <c r="BP416" s="123" t="str">
        <f t="shared" si="535"/>
        <v/>
      </c>
      <c r="BQ416" s="122" t="str">
        <f t="shared" si="536"/>
        <v/>
      </c>
      <c r="BR416" s="123" t="str">
        <f t="shared" si="537"/>
        <v/>
      </c>
      <c r="BS416" s="123" t="str">
        <f t="shared" si="538"/>
        <v/>
      </c>
      <c r="BU416" s="198" t="str">
        <f t="shared" si="523"/>
        <v>xxx</v>
      </c>
      <c r="BV416" s="193"/>
      <c r="BW416" s="193"/>
      <c r="BX416" s="193"/>
      <c r="BY416" s="193"/>
      <c r="BZ416" s="193"/>
      <c r="CA416" s="193"/>
      <c r="CB416" s="193"/>
      <c r="CC416" s="194"/>
      <c r="CD416" s="194"/>
      <c r="CE416" s="193"/>
      <c r="CF416" s="201">
        <f>IFERROR(IF(ISNUMBER(BV416), IF(ISNUMBER(MATCH(BV416,$BV$4:BV415,0)),INDEX($CF$4:CF415, MATCH(BV416,$BV$4:BV415,0),1),IF(AND(BR416="",INDEX($BR$4:$BR$503,BV416,1)=""),
IF(INDEX($BL$4:$BL$503,BV416,1)="",0,IFERROR(IF(INDEX($BR$4:$BR$503,BW416,1)="es",COUNTIF($BV$4:$BV$503,BW416),0),0)+IF(ISNUMBER(BV416),SUMIFS($CH$4:$CH$503,$BV$4:$BV$503,"&lt;&gt;"&amp;BV416,$BW$4:$BW$503,BV416),0)),0)),0),0)</f>
        <v>0</v>
      </c>
      <c r="CG416" s="193"/>
      <c r="CH416" s="193"/>
      <c r="CI416" s="193"/>
      <c r="CJ416" s="193"/>
      <c r="CK416" s="201">
        <f t="shared" si="482"/>
        <v>1</v>
      </c>
      <c r="CL416" s="193"/>
      <c r="CM416" s="193"/>
      <c r="CN416" s="193"/>
      <c r="CO416" s="193"/>
      <c r="CP416" s="193"/>
      <c r="CQ416" s="193"/>
      <c r="CR416" s="193"/>
      <c r="CT416" s="193"/>
      <c r="CU416" s="193"/>
      <c r="CV416" s="193"/>
      <c r="CW416" s="208"/>
      <c r="CX416" s="208"/>
      <c r="CY416" s="208"/>
      <c r="CZ416" s="208"/>
      <c r="DA416" s="193"/>
      <c r="DC416" s="133" t="str">
        <f>IF(MAX($DC$3:DC415)&lt;$I$2,MAX($DC$3:DC415)+1,"")</f>
        <v/>
      </c>
      <c r="DD416" s="131" t="str">
        <f t="shared" si="524"/>
        <v/>
      </c>
      <c r="DE416" s="131" t="str">
        <f t="shared" si="525"/>
        <v/>
      </c>
      <c r="DF416" s="134" t="str">
        <f t="shared" si="526"/>
        <v/>
      </c>
      <c r="DG416" s="132" t="str">
        <f t="shared" si="527"/>
        <v/>
      </c>
      <c r="DL416" s="107" t="str">
        <f>IF(DM416&lt;&gt;"",MAX($DL$3:DL415)+1,"")</f>
        <v/>
      </c>
      <c r="DM416" s="107" t="str">
        <f>IF(OR(INDEX(Photos!$B$3:$B$502,ROW(DM416)-ROW($DM$3),1)="", ISNUMBER(MATCH(INDEX(Photos!$B$3:$B$502,ROW(DM416)-ROW($DM$3),1),$BJ$4:$BJ$503,0))),"",INDEX(Photos!$B$3:$B$502,ROW(DM416)-ROW($DM$3),1) )</f>
        <v/>
      </c>
      <c r="DN416" s="107" t="str">
        <f t="shared" si="480"/>
        <v/>
      </c>
      <c r="DS416" s="112"/>
      <c r="DT416" s="112"/>
      <c r="DU416" s="111"/>
      <c r="DV416" s="111"/>
      <c r="DW416" s="145"/>
      <c r="DX416" s="111"/>
      <c r="DY416" s="111"/>
      <c r="DZ416" s="111"/>
      <c r="EA416" s="111"/>
      <c r="EB416" s="111"/>
    </row>
    <row r="417" spans="2:132" x14ac:dyDescent="0.25">
      <c r="B417" s="117" t="str">
        <f>IF(P417&lt;&gt;"",MAX(B$3:$B416)+1,"")</f>
        <v/>
      </c>
      <c r="C417" s="141" t="str">
        <f>IF(D417&lt;&gt;"",MAX(C$3:$C416)+1,"")</f>
        <v/>
      </c>
      <c r="D417" s="115" t="str">
        <f>IF(LEN(Q417)&gt;1,IF(ISNUMBER(MATCH(Q417&amp;" ─ "&amp;P417, $D$2:D416,0)),"",P417&amp;" ─ "&amp;Q417),"")</f>
        <v/>
      </c>
      <c r="E417" s="117" t="str">
        <f>IF(F417&lt;&gt;"",MAX($E$3:E416)+1,"")</f>
        <v/>
      </c>
      <c r="F417" s="116" t="str">
        <f>IF(LEN(T417)&gt;1,IF(ISNUMBER(MATCH(T417&amp;" ─ "&amp;P417, $F$2:F416,0)),"",P417&amp;" ─ "&amp;T417),"")</f>
        <v/>
      </c>
      <c r="G417" s="93">
        <v>414</v>
      </c>
      <c r="H417" s="118" t="str">
        <f t="shared" si="539"/>
        <v/>
      </c>
      <c r="I417" s="119" t="str">
        <f>IF(ISNUMBER(SEARCH("─",H417,1)),MAX($I$3:I416)+1,"")</f>
        <v/>
      </c>
      <c r="M417" s="192" t="str">
        <f t="shared" si="483"/>
        <v/>
      </c>
      <c r="N417" s="142" t="str">
        <f t="shared" si="484"/>
        <v/>
      </c>
      <c r="O417" s="102" t="str">
        <f>IF(P417="","",MAX($O$3:O416)+1)</f>
        <v/>
      </c>
      <c r="P417" s="103" t="str">
        <f>IF(LEN(INDEX(Dashboard!B$6:B$505,ROW(P417)-ROW(P$3),1))&lt;=1,"",TRIM(INDEX(Dashboard!B$6:B$505,ROW(P417)-ROW(P$3),1)))</f>
        <v/>
      </c>
      <c r="Q417" s="104" t="str">
        <f t="shared" si="485"/>
        <v/>
      </c>
      <c r="R417" s="104" t="str">
        <f>IF(LEN(INDEX(Dashboard!D$6:D$505,ROW(R417)-ROW(R$3),1))&lt;=1,"",INDEX(Dashboard!D$6:D$505,ROW(R417)-ROW(R$3),1))</f>
        <v/>
      </c>
      <c r="S417" s="104" t="str">
        <f>IF(LEN(INDEX(Dashboard!E$6:E$505,ROW(S417)-ROW(S$3),1))&lt;=1,"",INDEX(Dashboard!E$6:E$505,ROW(S417)-ROW(S$3),1))</f>
        <v/>
      </c>
      <c r="T417" s="104" t="str">
        <f t="shared" si="486"/>
        <v/>
      </c>
      <c r="U417" s="104" t="str">
        <f t="shared" si="487"/>
        <v/>
      </c>
      <c r="V417" s="104" t="str">
        <f t="shared" si="488"/>
        <v/>
      </c>
      <c r="W417" s="106" t="str">
        <f t="shared" si="481"/>
        <v/>
      </c>
      <c r="X417" s="106" t="str">
        <f t="shared" si="489"/>
        <v/>
      </c>
      <c r="Y417" s="106" t="str">
        <f t="shared" si="490"/>
        <v/>
      </c>
      <c r="Z417" s="106" t="str">
        <f t="shared" si="491"/>
        <v/>
      </c>
      <c r="AA417" s="106" t="str">
        <f t="shared" si="492"/>
        <v/>
      </c>
      <c r="AB417" s="106" t="str">
        <f t="shared" si="493"/>
        <v/>
      </c>
      <c r="AC417" s="106" t="str">
        <f t="shared" si="494"/>
        <v/>
      </c>
      <c r="AD417" s="106" t="str">
        <f t="shared" si="495"/>
        <v/>
      </c>
      <c r="AE417" s="106" t="str">
        <f t="shared" si="496"/>
        <v/>
      </c>
      <c r="AF417" s="106" t="str">
        <f t="shared" si="497"/>
        <v/>
      </c>
      <c r="AG417" s="106" t="str">
        <f t="shared" si="498"/>
        <v/>
      </c>
      <c r="AH417" s="106" t="str">
        <f t="shared" si="499"/>
        <v/>
      </c>
      <c r="AI417" s="106" t="str">
        <f t="shared" si="500"/>
        <v/>
      </c>
      <c r="AJ417" s="106" t="str">
        <f t="shared" si="501"/>
        <v/>
      </c>
      <c r="AK417" s="106" t="str">
        <f t="shared" si="502"/>
        <v/>
      </c>
      <c r="AL417" s="106" t="str">
        <f t="shared" si="503"/>
        <v/>
      </c>
      <c r="AM417" s="106" t="str">
        <f t="shared" si="504"/>
        <v/>
      </c>
      <c r="AN417" s="106" t="str">
        <f t="shared" si="505"/>
        <v/>
      </c>
      <c r="AO417" s="106" t="str">
        <f t="shared" si="506"/>
        <v/>
      </c>
      <c r="AP417" s="106" t="str">
        <f t="shared" si="507"/>
        <v/>
      </c>
      <c r="AQ417" s="106" t="str">
        <f t="shared" si="508"/>
        <v/>
      </c>
      <c r="AR417" s="106" t="str">
        <f t="shared" si="509"/>
        <v/>
      </c>
      <c r="AS417" s="106" t="str">
        <f t="shared" si="510"/>
        <v/>
      </c>
      <c r="AT417" s="106" t="str">
        <f t="shared" si="511"/>
        <v/>
      </c>
      <c r="AU417" s="106" t="str">
        <f t="shared" si="512"/>
        <v/>
      </c>
      <c r="AV417" s="106" t="str">
        <f t="shared" si="513"/>
        <v/>
      </c>
      <c r="AW417" s="106" t="str">
        <f t="shared" si="514"/>
        <v/>
      </c>
      <c r="AX417" s="106" t="str">
        <f t="shared" si="515"/>
        <v/>
      </c>
      <c r="AY417" s="106" t="str">
        <f t="shared" si="516"/>
        <v/>
      </c>
      <c r="AZ417" s="106" t="str">
        <f t="shared" si="517"/>
        <v/>
      </c>
      <c r="BA417" s="106" t="str">
        <f t="shared" si="518"/>
        <v/>
      </c>
      <c r="BB417" s="106" t="str">
        <f t="shared" si="519"/>
        <v/>
      </c>
      <c r="BC417" s="106" t="str">
        <f t="shared" si="520"/>
        <v/>
      </c>
      <c r="BD417" s="180" t="str">
        <f>IF(OR(P417="",BA417=""),"",IF(BB417="",MAX($BA$4:$BA$503)-BA417+1-COUNTIF($BA$4:BA417,BA417)/1000,INDEX($BD$4:$BD$503,BC417,1)-COUNTIF($BA$4:BA417,BA417)/1000000))</f>
        <v/>
      </c>
      <c r="BE417" s="181" t="str">
        <f t="shared" si="521"/>
        <v/>
      </c>
      <c r="BF417" s="181" t="str">
        <f>IFERROR(IF(BB417="",BD417-BE417*100,INDEX($BF$4:$BF$503,BC417,1)-COUNTIF($BA$4:BA417,BA417)/1000000),"")</f>
        <v/>
      </c>
      <c r="BG417" s="179" t="str">
        <f t="shared" si="522"/>
        <v/>
      </c>
      <c r="BI417" s="120" t="str">
        <f t="shared" si="528"/>
        <v/>
      </c>
      <c r="BJ417" s="121" t="str">
        <f t="shared" si="529"/>
        <v/>
      </c>
      <c r="BK417" s="122" t="str">
        <f t="shared" si="530"/>
        <v/>
      </c>
      <c r="BL417" s="122" t="str">
        <f t="shared" si="531"/>
        <v/>
      </c>
      <c r="BM417" s="122" t="str">
        <f t="shared" si="532"/>
        <v/>
      </c>
      <c r="BN417" s="122" t="str">
        <f t="shared" si="533"/>
        <v/>
      </c>
      <c r="BO417" s="122" t="str">
        <f t="shared" si="534"/>
        <v/>
      </c>
      <c r="BP417" s="123" t="str">
        <f t="shared" si="535"/>
        <v/>
      </c>
      <c r="BQ417" s="122" t="str">
        <f t="shared" si="536"/>
        <v/>
      </c>
      <c r="BR417" s="123" t="str">
        <f t="shared" si="537"/>
        <v/>
      </c>
      <c r="BS417" s="123" t="str">
        <f t="shared" si="538"/>
        <v/>
      </c>
      <c r="BU417" s="198" t="str">
        <f t="shared" si="523"/>
        <v>xxx</v>
      </c>
      <c r="BV417" s="193"/>
      <c r="BW417" s="193"/>
      <c r="BX417" s="193"/>
      <c r="BY417" s="193"/>
      <c r="BZ417" s="193"/>
      <c r="CA417" s="193"/>
      <c r="CB417" s="193"/>
      <c r="CC417" s="194"/>
      <c r="CD417" s="194"/>
      <c r="CE417" s="193"/>
      <c r="CF417" s="201">
        <f>IFERROR(IF(ISNUMBER(BV417), IF(ISNUMBER(MATCH(BV417,$BV$4:BV416,0)),INDEX($CF$4:CF416, MATCH(BV417,$BV$4:BV416,0),1),IF(AND(BR417="",INDEX($BR$4:$BR$503,BV417,1)=""),
IF(INDEX($BL$4:$BL$503,BV417,1)="",0,IFERROR(IF(INDEX($BR$4:$BR$503,BW417,1)="es",COUNTIF($BV$4:$BV$503,BW417),0),0)+IF(ISNUMBER(BV417),SUMIFS($CH$4:$CH$503,$BV$4:$BV$503,"&lt;&gt;"&amp;BV417,$BW$4:$BW$503,BV417),0)),0)),0),0)</f>
        <v>0</v>
      </c>
      <c r="CG417" s="193"/>
      <c r="CH417" s="193"/>
      <c r="CI417" s="193"/>
      <c r="CJ417" s="193"/>
      <c r="CK417" s="201">
        <f t="shared" si="482"/>
        <v>1</v>
      </c>
      <c r="CL417" s="193"/>
      <c r="CM417" s="193"/>
      <c r="CN417" s="193"/>
      <c r="CO417" s="193"/>
      <c r="CP417" s="193"/>
      <c r="CQ417" s="193"/>
      <c r="CR417" s="193"/>
      <c r="CT417" s="193"/>
      <c r="CU417" s="193"/>
      <c r="CV417" s="193"/>
      <c r="CW417" s="208"/>
      <c r="CX417" s="208"/>
      <c r="CY417" s="208"/>
      <c r="CZ417" s="208"/>
      <c r="DA417" s="193"/>
      <c r="DC417" s="133" t="str">
        <f>IF(MAX($DC$3:DC416)&lt;$I$2,MAX($DC$3:DC416)+1,"")</f>
        <v/>
      </c>
      <c r="DD417" s="131" t="str">
        <f t="shared" si="524"/>
        <v/>
      </c>
      <c r="DE417" s="131" t="str">
        <f t="shared" si="525"/>
        <v/>
      </c>
      <c r="DF417" s="134" t="str">
        <f t="shared" si="526"/>
        <v/>
      </c>
      <c r="DG417" s="132" t="str">
        <f t="shared" si="527"/>
        <v/>
      </c>
      <c r="DL417" s="107" t="str">
        <f>IF(DM417&lt;&gt;"",MAX($DL$3:DL416)+1,"")</f>
        <v/>
      </c>
      <c r="DM417" s="107" t="str">
        <f>IF(OR(INDEX(Photos!$B$3:$B$502,ROW(DM417)-ROW($DM$3),1)="", ISNUMBER(MATCH(INDEX(Photos!$B$3:$B$502,ROW(DM417)-ROW($DM$3),1),$BJ$4:$BJ$503,0))),"",INDEX(Photos!$B$3:$B$502,ROW(DM417)-ROW($DM$3),1) )</f>
        <v/>
      </c>
      <c r="DN417" s="107" t="str">
        <f t="shared" si="480"/>
        <v/>
      </c>
      <c r="DS417" s="112"/>
      <c r="DT417" s="112"/>
      <c r="DU417" s="111"/>
      <c r="DV417" s="111"/>
      <c r="DW417" s="145"/>
      <c r="DX417" s="111"/>
      <c r="DY417" s="111"/>
      <c r="DZ417" s="111"/>
      <c r="EA417" s="111"/>
      <c r="EB417" s="111"/>
    </row>
    <row r="418" spans="2:132" x14ac:dyDescent="0.25">
      <c r="B418" s="117" t="str">
        <f>IF(P418&lt;&gt;"",MAX(B$3:$B417)+1,"")</f>
        <v/>
      </c>
      <c r="C418" s="141" t="str">
        <f>IF(D418&lt;&gt;"",MAX(C$3:$C417)+1,"")</f>
        <v/>
      </c>
      <c r="D418" s="115" t="str">
        <f>IF(LEN(Q418)&gt;1,IF(ISNUMBER(MATCH(Q418&amp;" ─ "&amp;P418, $D$2:D417,0)),"",P418&amp;" ─ "&amp;Q418),"")</f>
        <v/>
      </c>
      <c r="E418" s="117" t="str">
        <f>IF(F418&lt;&gt;"",MAX($E$3:E417)+1,"")</f>
        <v/>
      </c>
      <c r="F418" s="116" t="str">
        <f>IF(LEN(T418)&gt;1,IF(ISNUMBER(MATCH(T418&amp;" ─ "&amp;P418, $F$2:F417,0)),"",P418&amp;" ─ "&amp;T418),"")</f>
        <v/>
      </c>
      <c r="G418" s="93">
        <v>415</v>
      </c>
      <c r="H418" s="118" t="str">
        <f t="shared" si="539"/>
        <v/>
      </c>
      <c r="I418" s="119" t="str">
        <f>IF(ISNUMBER(SEARCH("─",H418,1)),MAX($I$3:I417)+1,"")</f>
        <v/>
      </c>
      <c r="M418" s="192" t="str">
        <f t="shared" si="483"/>
        <v/>
      </c>
      <c r="N418" s="142" t="str">
        <f t="shared" si="484"/>
        <v/>
      </c>
      <c r="O418" s="102" t="str">
        <f>IF(P418="","",MAX($O$3:O417)+1)</f>
        <v/>
      </c>
      <c r="P418" s="103" t="str">
        <f>IF(LEN(INDEX(Dashboard!B$6:B$505,ROW(P418)-ROW(P$3),1))&lt;=1,"",TRIM(INDEX(Dashboard!B$6:B$505,ROW(P418)-ROW(P$3),1)))</f>
        <v/>
      </c>
      <c r="Q418" s="104" t="str">
        <f t="shared" si="485"/>
        <v/>
      </c>
      <c r="R418" s="104" t="str">
        <f>IF(LEN(INDEX(Dashboard!D$6:D$505,ROW(R418)-ROW(R$3),1))&lt;=1,"",INDEX(Dashboard!D$6:D$505,ROW(R418)-ROW(R$3),1))</f>
        <v/>
      </c>
      <c r="S418" s="104" t="str">
        <f>IF(LEN(INDEX(Dashboard!E$6:E$505,ROW(S418)-ROW(S$3),1))&lt;=1,"",INDEX(Dashboard!E$6:E$505,ROW(S418)-ROW(S$3),1))</f>
        <v/>
      </c>
      <c r="T418" s="104" t="str">
        <f t="shared" si="486"/>
        <v/>
      </c>
      <c r="U418" s="104" t="str">
        <f t="shared" si="487"/>
        <v/>
      </c>
      <c r="V418" s="104" t="str">
        <f t="shared" si="488"/>
        <v/>
      </c>
      <c r="W418" s="106" t="str">
        <f t="shared" si="481"/>
        <v/>
      </c>
      <c r="X418" s="106" t="str">
        <f t="shared" si="489"/>
        <v/>
      </c>
      <c r="Y418" s="106" t="str">
        <f t="shared" si="490"/>
        <v/>
      </c>
      <c r="Z418" s="106" t="str">
        <f t="shared" si="491"/>
        <v/>
      </c>
      <c r="AA418" s="106" t="str">
        <f t="shared" si="492"/>
        <v/>
      </c>
      <c r="AB418" s="106" t="str">
        <f t="shared" si="493"/>
        <v/>
      </c>
      <c r="AC418" s="106" t="str">
        <f t="shared" si="494"/>
        <v/>
      </c>
      <c r="AD418" s="106" t="str">
        <f t="shared" si="495"/>
        <v/>
      </c>
      <c r="AE418" s="106" t="str">
        <f t="shared" si="496"/>
        <v/>
      </c>
      <c r="AF418" s="106" t="str">
        <f t="shared" si="497"/>
        <v/>
      </c>
      <c r="AG418" s="106" t="str">
        <f t="shared" si="498"/>
        <v/>
      </c>
      <c r="AH418" s="106" t="str">
        <f t="shared" si="499"/>
        <v/>
      </c>
      <c r="AI418" s="106" t="str">
        <f t="shared" si="500"/>
        <v/>
      </c>
      <c r="AJ418" s="106" t="str">
        <f t="shared" si="501"/>
        <v/>
      </c>
      <c r="AK418" s="106" t="str">
        <f t="shared" si="502"/>
        <v/>
      </c>
      <c r="AL418" s="106" t="str">
        <f t="shared" si="503"/>
        <v/>
      </c>
      <c r="AM418" s="106" t="str">
        <f t="shared" si="504"/>
        <v/>
      </c>
      <c r="AN418" s="106" t="str">
        <f t="shared" si="505"/>
        <v/>
      </c>
      <c r="AO418" s="106" t="str">
        <f t="shared" si="506"/>
        <v/>
      </c>
      <c r="AP418" s="106" t="str">
        <f t="shared" si="507"/>
        <v/>
      </c>
      <c r="AQ418" s="106" t="str">
        <f t="shared" si="508"/>
        <v/>
      </c>
      <c r="AR418" s="106" t="str">
        <f t="shared" si="509"/>
        <v/>
      </c>
      <c r="AS418" s="106" t="str">
        <f t="shared" si="510"/>
        <v/>
      </c>
      <c r="AT418" s="106" t="str">
        <f t="shared" si="511"/>
        <v/>
      </c>
      <c r="AU418" s="106" t="str">
        <f t="shared" si="512"/>
        <v/>
      </c>
      <c r="AV418" s="106" t="str">
        <f t="shared" si="513"/>
        <v/>
      </c>
      <c r="AW418" s="106" t="str">
        <f t="shared" si="514"/>
        <v/>
      </c>
      <c r="AX418" s="106" t="str">
        <f t="shared" si="515"/>
        <v/>
      </c>
      <c r="AY418" s="106" t="str">
        <f t="shared" si="516"/>
        <v/>
      </c>
      <c r="AZ418" s="106" t="str">
        <f t="shared" si="517"/>
        <v/>
      </c>
      <c r="BA418" s="106" t="str">
        <f t="shared" si="518"/>
        <v/>
      </c>
      <c r="BB418" s="106" t="str">
        <f t="shared" si="519"/>
        <v/>
      </c>
      <c r="BC418" s="106" t="str">
        <f t="shared" si="520"/>
        <v/>
      </c>
      <c r="BD418" s="180" t="str">
        <f>IF(OR(P418="",BA418=""),"",IF(BB418="",MAX($BA$4:$BA$503)-BA418+1-COUNTIF($BA$4:BA418,BA418)/1000,INDEX($BD$4:$BD$503,BC418,1)-COUNTIF($BA$4:BA418,BA418)/1000000))</f>
        <v/>
      </c>
      <c r="BE418" s="181" t="str">
        <f t="shared" si="521"/>
        <v/>
      </c>
      <c r="BF418" s="181" t="str">
        <f>IFERROR(IF(BB418="",BD418-BE418*100,INDEX($BF$4:$BF$503,BC418,1)-COUNTIF($BA$4:BA418,BA418)/1000000),"")</f>
        <v/>
      </c>
      <c r="BG418" s="179" t="str">
        <f t="shared" si="522"/>
        <v/>
      </c>
      <c r="BI418" s="120" t="str">
        <f t="shared" si="528"/>
        <v/>
      </c>
      <c r="BJ418" s="121" t="str">
        <f t="shared" si="529"/>
        <v/>
      </c>
      <c r="BK418" s="122" t="str">
        <f t="shared" si="530"/>
        <v/>
      </c>
      <c r="BL418" s="122" t="str">
        <f t="shared" si="531"/>
        <v/>
      </c>
      <c r="BM418" s="122" t="str">
        <f t="shared" si="532"/>
        <v/>
      </c>
      <c r="BN418" s="122" t="str">
        <f t="shared" si="533"/>
        <v/>
      </c>
      <c r="BO418" s="122" t="str">
        <f t="shared" si="534"/>
        <v/>
      </c>
      <c r="BP418" s="123" t="str">
        <f t="shared" si="535"/>
        <v/>
      </c>
      <c r="BQ418" s="122" t="str">
        <f t="shared" si="536"/>
        <v/>
      </c>
      <c r="BR418" s="123" t="str">
        <f t="shared" si="537"/>
        <v/>
      </c>
      <c r="BS418" s="123" t="str">
        <f t="shared" si="538"/>
        <v/>
      </c>
      <c r="BU418" s="198" t="str">
        <f t="shared" si="523"/>
        <v>xxx</v>
      </c>
      <c r="BV418" s="193"/>
      <c r="BW418" s="193"/>
      <c r="BX418" s="193"/>
      <c r="BY418" s="193"/>
      <c r="BZ418" s="193"/>
      <c r="CA418" s="193"/>
      <c r="CB418" s="193"/>
      <c r="CC418" s="194"/>
      <c r="CD418" s="194"/>
      <c r="CE418" s="193"/>
      <c r="CF418" s="201">
        <f>IFERROR(IF(ISNUMBER(BV418), IF(ISNUMBER(MATCH(BV418,$BV$4:BV417,0)),INDEX($CF$4:CF417, MATCH(BV418,$BV$4:BV417,0),1),IF(AND(BR418="",INDEX($BR$4:$BR$503,BV418,1)=""),
IF(INDEX($BL$4:$BL$503,BV418,1)="",0,IFERROR(IF(INDEX($BR$4:$BR$503,BW418,1)="es",COUNTIF($BV$4:$BV$503,BW418),0),0)+IF(ISNUMBER(BV418),SUMIFS($CH$4:$CH$503,$BV$4:$BV$503,"&lt;&gt;"&amp;BV418,$BW$4:$BW$503,BV418),0)),0)),0),0)</f>
        <v>0</v>
      </c>
      <c r="CG418" s="193"/>
      <c r="CH418" s="193"/>
      <c r="CI418" s="193"/>
      <c r="CJ418" s="193"/>
      <c r="CK418" s="201">
        <f t="shared" si="482"/>
        <v>1</v>
      </c>
      <c r="CL418" s="193"/>
      <c r="CM418" s="193"/>
      <c r="CN418" s="193"/>
      <c r="CO418" s="193"/>
      <c r="CP418" s="193"/>
      <c r="CQ418" s="193"/>
      <c r="CR418" s="193"/>
      <c r="CT418" s="193"/>
      <c r="CU418" s="193"/>
      <c r="CV418" s="193"/>
      <c r="CW418" s="208"/>
      <c r="CX418" s="208"/>
      <c r="CY418" s="208"/>
      <c r="CZ418" s="208"/>
      <c r="DA418" s="193"/>
      <c r="DC418" s="133" t="str">
        <f>IF(MAX($DC$3:DC417)&lt;$I$2,MAX($DC$3:DC417)+1,"")</f>
        <v/>
      </c>
      <c r="DD418" s="131" t="str">
        <f t="shared" si="524"/>
        <v/>
      </c>
      <c r="DE418" s="131" t="str">
        <f t="shared" si="525"/>
        <v/>
      </c>
      <c r="DF418" s="134" t="str">
        <f t="shared" si="526"/>
        <v/>
      </c>
      <c r="DG418" s="132" t="str">
        <f t="shared" si="527"/>
        <v/>
      </c>
      <c r="DL418" s="107" t="str">
        <f>IF(DM418&lt;&gt;"",MAX($DL$3:DL417)+1,"")</f>
        <v/>
      </c>
      <c r="DM418" s="107" t="str">
        <f>IF(OR(INDEX(Photos!$B$3:$B$502,ROW(DM418)-ROW($DM$3),1)="", ISNUMBER(MATCH(INDEX(Photos!$B$3:$B$502,ROW(DM418)-ROW($DM$3),1),$BJ$4:$BJ$503,0))),"",INDEX(Photos!$B$3:$B$502,ROW(DM418)-ROW($DM$3),1) )</f>
        <v/>
      </c>
      <c r="DN418" s="107" t="str">
        <f t="shared" si="480"/>
        <v/>
      </c>
      <c r="DS418" s="112"/>
      <c r="DT418" s="112"/>
      <c r="DU418" s="111"/>
      <c r="DV418" s="111"/>
      <c r="DW418" s="145"/>
      <c r="DX418" s="111"/>
      <c r="DY418" s="111"/>
      <c r="DZ418" s="111"/>
      <c r="EA418" s="111"/>
      <c r="EB418" s="111"/>
    </row>
    <row r="419" spans="2:132" x14ac:dyDescent="0.25">
      <c r="B419" s="117" t="str">
        <f>IF(P419&lt;&gt;"",MAX(B$3:$B418)+1,"")</f>
        <v/>
      </c>
      <c r="C419" s="141" t="str">
        <f>IF(D419&lt;&gt;"",MAX(C$3:$C418)+1,"")</f>
        <v/>
      </c>
      <c r="D419" s="115" t="str">
        <f>IF(LEN(Q419)&gt;1,IF(ISNUMBER(MATCH(Q419&amp;" ─ "&amp;P419, $D$2:D418,0)),"",P419&amp;" ─ "&amp;Q419),"")</f>
        <v/>
      </c>
      <c r="E419" s="117" t="str">
        <f>IF(F419&lt;&gt;"",MAX($E$3:E418)+1,"")</f>
        <v/>
      </c>
      <c r="F419" s="116" t="str">
        <f>IF(LEN(T419)&gt;1,IF(ISNUMBER(MATCH(T419&amp;" ─ "&amp;P419, $F$2:F418,0)),"",P419&amp;" ─ "&amp;T419),"")</f>
        <v/>
      </c>
      <c r="G419" s="93">
        <v>416</v>
      </c>
      <c r="H419" s="118" t="str">
        <f t="shared" si="539"/>
        <v/>
      </c>
      <c r="I419" s="119" t="str">
        <f>IF(ISNUMBER(SEARCH("─",H419,1)),MAX($I$3:I418)+1,"")</f>
        <v/>
      </c>
      <c r="M419" s="192" t="str">
        <f t="shared" si="483"/>
        <v/>
      </c>
      <c r="N419" s="142" t="str">
        <f t="shared" si="484"/>
        <v/>
      </c>
      <c r="O419" s="102" t="str">
        <f>IF(P419="","",MAX($O$3:O418)+1)</f>
        <v/>
      </c>
      <c r="P419" s="103" t="str">
        <f>IF(LEN(INDEX(Dashboard!B$6:B$505,ROW(P419)-ROW(P$3),1))&lt;=1,"",TRIM(INDEX(Dashboard!B$6:B$505,ROW(P419)-ROW(P$3),1)))</f>
        <v/>
      </c>
      <c r="Q419" s="104" t="str">
        <f t="shared" si="485"/>
        <v/>
      </c>
      <c r="R419" s="104" t="str">
        <f>IF(LEN(INDEX(Dashboard!D$6:D$505,ROW(R419)-ROW(R$3),1))&lt;=1,"",INDEX(Dashboard!D$6:D$505,ROW(R419)-ROW(R$3),1))</f>
        <v/>
      </c>
      <c r="S419" s="104" t="str">
        <f>IF(LEN(INDEX(Dashboard!E$6:E$505,ROW(S419)-ROW(S$3),1))&lt;=1,"",INDEX(Dashboard!E$6:E$505,ROW(S419)-ROW(S$3),1))</f>
        <v/>
      </c>
      <c r="T419" s="104" t="str">
        <f t="shared" si="486"/>
        <v/>
      </c>
      <c r="U419" s="104" t="str">
        <f t="shared" si="487"/>
        <v/>
      </c>
      <c r="V419" s="104" t="str">
        <f t="shared" si="488"/>
        <v/>
      </c>
      <c r="W419" s="106" t="str">
        <f t="shared" si="481"/>
        <v/>
      </c>
      <c r="X419" s="106" t="str">
        <f t="shared" si="489"/>
        <v/>
      </c>
      <c r="Y419" s="106" t="str">
        <f t="shared" si="490"/>
        <v/>
      </c>
      <c r="Z419" s="106" t="str">
        <f t="shared" si="491"/>
        <v/>
      </c>
      <c r="AA419" s="106" t="str">
        <f t="shared" si="492"/>
        <v/>
      </c>
      <c r="AB419" s="106" t="str">
        <f t="shared" si="493"/>
        <v/>
      </c>
      <c r="AC419" s="106" t="str">
        <f t="shared" si="494"/>
        <v/>
      </c>
      <c r="AD419" s="106" t="str">
        <f t="shared" si="495"/>
        <v/>
      </c>
      <c r="AE419" s="106" t="str">
        <f t="shared" si="496"/>
        <v/>
      </c>
      <c r="AF419" s="106" t="str">
        <f t="shared" si="497"/>
        <v/>
      </c>
      <c r="AG419" s="106" t="str">
        <f t="shared" si="498"/>
        <v/>
      </c>
      <c r="AH419" s="106" t="str">
        <f t="shared" si="499"/>
        <v/>
      </c>
      <c r="AI419" s="106" t="str">
        <f t="shared" si="500"/>
        <v/>
      </c>
      <c r="AJ419" s="106" t="str">
        <f t="shared" si="501"/>
        <v/>
      </c>
      <c r="AK419" s="106" t="str">
        <f t="shared" si="502"/>
        <v/>
      </c>
      <c r="AL419" s="106" t="str">
        <f t="shared" si="503"/>
        <v/>
      </c>
      <c r="AM419" s="106" t="str">
        <f t="shared" si="504"/>
        <v/>
      </c>
      <c r="AN419" s="106" t="str">
        <f t="shared" si="505"/>
        <v/>
      </c>
      <c r="AO419" s="106" t="str">
        <f t="shared" si="506"/>
        <v/>
      </c>
      <c r="AP419" s="106" t="str">
        <f t="shared" si="507"/>
        <v/>
      </c>
      <c r="AQ419" s="106" t="str">
        <f t="shared" si="508"/>
        <v/>
      </c>
      <c r="AR419" s="106" t="str">
        <f t="shared" si="509"/>
        <v/>
      </c>
      <c r="AS419" s="106" t="str">
        <f t="shared" si="510"/>
        <v/>
      </c>
      <c r="AT419" s="106" t="str">
        <f t="shared" si="511"/>
        <v/>
      </c>
      <c r="AU419" s="106" t="str">
        <f t="shared" si="512"/>
        <v/>
      </c>
      <c r="AV419" s="106" t="str">
        <f t="shared" si="513"/>
        <v/>
      </c>
      <c r="AW419" s="106" t="str">
        <f t="shared" si="514"/>
        <v/>
      </c>
      <c r="AX419" s="106" t="str">
        <f t="shared" si="515"/>
        <v/>
      </c>
      <c r="AY419" s="106" t="str">
        <f t="shared" si="516"/>
        <v/>
      </c>
      <c r="AZ419" s="106" t="str">
        <f t="shared" si="517"/>
        <v/>
      </c>
      <c r="BA419" s="106" t="str">
        <f t="shared" si="518"/>
        <v/>
      </c>
      <c r="BB419" s="106" t="str">
        <f t="shared" si="519"/>
        <v/>
      </c>
      <c r="BC419" s="106" t="str">
        <f t="shared" si="520"/>
        <v/>
      </c>
      <c r="BD419" s="180" t="str">
        <f>IF(OR(P419="",BA419=""),"",IF(BB419="",MAX($BA$4:$BA$503)-BA419+1-COUNTIF($BA$4:BA419,BA419)/1000,INDEX($BD$4:$BD$503,BC419,1)-COUNTIF($BA$4:BA419,BA419)/1000000))</f>
        <v/>
      </c>
      <c r="BE419" s="181" t="str">
        <f t="shared" si="521"/>
        <v/>
      </c>
      <c r="BF419" s="181" t="str">
        <f>IFERROR(IF(BB419="",BD419-BE419*100,INDEX($BF$4:$BF$503,BC419,1)-COUNTIF($BA$4:BA419,BA419)/1000000),"")</f>
        <v/>
      </c>
      <c r="BG419" s="179" t="str">
        <f t="shared" si="522"/>
        <v/>
      </c>
      <c r="BI419" s="120" t="str">
        <f t="shared" si="528"/>
        <v/>
      </c>
      <c r="BJ419" s="121" t="str">
        <f t="shared" si="529"/>
        <v/>
      </c>
      <c r="BK419" s="122" t="str">
        <f t="shared" si="530"/>
        <v/>
      </c>
      <c r="BL419" s="122" t="str">
        <f t="shared" si="531"/>
        <v/>
      </c>
      <c r="BM419" s="122" t="str">
        <f t="shared" si="532"/>
        <v/>
      </c>
      <c r="BN419" s="122" t="str">
        <f t="shared" si="533"/>
        <v/>
      </c>
      <c r="BO419" s="122" t="str">
        <f t="shared" si="534"/>
        <v/>
      </c>
      <c r="BP419" s="123" t="str">
        <f t="shared" si="535"/>
        <v/>
      </c>
      <c r="BQ419" s="122" t="str">
        <f t="shared" si="536"/>
        <v/>
      </c>
      <c r="BR419" s="123" t="str">
        <f t="shared" si="537"/>
        <v/>
      </c>
      <c r="BS419" s="123" t="str">
        <f t="shared" si="538"/>
        <v/>
      </c>
      <c r="BU419" s="198" t="str">
        <f t="shared" si="523"/>
        <v>xxx</v>
      </c>
      <c r="BV419" s="193"/>
      <c r="BW419" s="193"/>
      <c r="BX419" s="193"/>
      <c r="BY419" s="193"/>
      <c r="BZ419" s="193"/>
      <c r="CA419" s="193"/>
      <c r="CB419" s="193"/>
      <c r="CC419" s="194"/>
      <c r="CD419" s="194"/>
      <c r="CE419" s="193"/>
      <c r="CF419" s="201">
        <f>IFERROR(IF(ISNUMBER(BV419), IF(ISNUMBER(MATCH(BV419,$BV$4:BV418,0)),INDEX($CF$4:CF418, MATCH(BV419,$BV$4:BV418,0),1),IF(AND(BR419="",INDEX($BR$4:$BR$503,BV419,1)=""),
IF(INDEX($BL$4:$BL$503,BV419,1)="",0,IFERROR(IF(INDEX($BR$4:$BR$503,BW419,1)="es",COUNTIF($BV$4:$BV$503,BW419),0),0)+IF(ISNUMBER(BV419),SUMIFS($CH$4:$CH$503,$BV$4:$BV$503,"&lt;&gt;"&amp;BV419,$BW$4:$BW$503,BV419),0)),0)),0),0)</f>
        <v>0</v>
      </c>
      <c r="CG419" s="193"/>
      <c r="CH419" s="193"/>
      <c r="CI419" s="193"/>
      <c r="CJ419" s="193"/>
      <c r="CK419" s="201">
        <f t="shared" si="482"/>
        <v>1</v>
      </c>
      <c r="CL419" s="193"/>
      <c r="CM419" s="193"/>
      <c r="CN419" s="193"/>
      <c r="CO419" s="193"/>
      <c r="CP419" s="193"/>
      <c r="CQ419" s="193"/>
      <c r="CR419" s="193"/>
      <c r="CT419" s="193"/>
      <c r="CU419" s="193"/>
      <c r="CV419" s="193"/>
      <c r="CW419" s="208"/>
      <c r="CX419" s="208"/>
      <c r="CY419" s="208"/>
      <c r="CZ419" s="208"/>
      <c r="DA419" s="193"/>
      <c r="DC419" s="133" t="str">
        <f>IF(MAX($DC$3:DC418)&lt;$I$2,MAX($DC$3:DC418)+1,"")</f>
        <v/>
      </c>
      <c r="DD419" s="131" t="str">
        <f t="shared" si="524"/>
        <v/>
      </c>
      <c r="DE419" s="131" t="str">
        <f t="shared" si="525"/>
        <v/>
      </c>
      <c r="DF419" s="134" t="str">
        <f t="shared" si="526"/>
        <v/>
      </c>
      <c r="DG419" s="132" t="str">
        <f t="shared" si="527"/>
        <v/>
      </c>
      <c r="DL419" s="107" t="str">
        <f>IF(DM419&lt;&gt;"",MAX($DL$3:DL418)+1,"")</f>
        <v/>
      </c>
      <c r="DM419" s="107" t="str">
        <f>IF(OR(INDEX(Photos!$B$3:$B$502,ROW(DM419)-ROW($DM$3),1)="", ISNUMBER(MATCH(INDEX(Photos!$B$3:$B$502,ROW(DM419)-ROW($DM$3),1),$BJ$4:$BJ$503,0))),"",INDEX(Photos!$B$3:$B$502,ROW(DM419)-ROW($DM$3),1) )</f>
        <v/>
      </c>
      <c r="DN419" s="107" t="str">
        <f t="shared" si="480"/>
        <v/>
      </c>
      <c r="DS419" s="112"/>
      <c r="DT419" s="112"/>
      <c r="DU419" s="111"/>
      <c r="DV419" s="111"/>
      <c r="DW419" s="145"/>
      <c r="DX419" s="111"/>
      <c r="DY419" s="111"/>
      <c r="DZ419" s="111"/>
      <c r="EA419" s="111"/>
      <c r="EB419" s="111"/>
    </row>
    <row r="420" spans="2:132" x14ac:dyDescent="0.25">
      <c r="B420" s="117" t="str">
        <f>IF(P420&lt;&gt;"",MAX(B$3:$B419)+1,"")</f>
        <v/>
      </c>
      <c r="C420" s="141" t="str">
        <f>IF(D420&lt;&gt;"",MAX(C$3:$C419)+1,"")</f>
        <v/>
      </c>
      <c r="D420" s="115" t="str">
        <f>IF(LEN(Q420)&gt;1,IF(ISNUMBER(MATCH(Q420&amp;" ─ "&amp;P420, $D$2:D419,0)),"",P420&amp;" ─ "&amp;Q420),"")</f>
        <v/>
      </c>
      <c r="E420" s="117" t="str">
        <f>IF(F420&lt;&gt;"",MAX($E$3:E419)+1,"")</f>
        <v/>
      </c>
      <c r="F420" s="116" t="str">
        <f>IF(LEN(T420)&gt;1,IF(ISNUMBER(MATCH(T420&amp;" ─ "&amp;P420, $F$2:F419,0)),"",P420&amp;" ─ "&amp;T420),"")</f>
        <v/>
      </c>
      <c r="G420" s="93">
        <v>417</v>
      </c>
      <c r="H420" s="118" t="str">
        <f t="shared" si="539"/>
        <v/>
      </c>
      <c r="I420" s="119" t="str">
        <f>IF(ISNUMBER(SEARCH("─",H420,1)),MAX($I$3:I419)+1,"")</f>
        <v/>
      </c>
      <c r="M420" s="192" t="str">
        <f t="shared" si="483"/>
        <v/>
      </c>
      <c r="N420" s="142" t="str">
        <f t="shared" si="484"/>
        <v/>
      </c>
      <c r="O420" s="102" t="str">
        <f>IF(P420="","",MAX($O$3:O419)+1)</f>
        <v/>
      </c>
      <c r="P420" s="103" t="str">
        <f>IF(LEN(INDEX(Dashboard!B$6:B$505,ROW(P420)-ROW(P$3),1))&lt;=1,"",TRIM(INDEX(Dashboard!B$6:B$505,ROW(P420)-ROW(P$3),1)))</f>
        <v/>
      </c>
      <c r="Q420" s="104" t="str">
        <f t="shared" si="485"/>
        <v/>
      </c>
      <c r="R420" s="104" t="str">
        <f>IF(LEN(INDEX(Dashboard!D$6:D$505,ROW(R420)-ROW(R$3),1))&lt;=1,"",INDEX(Dashboard!D$6:D$505,ROW(R420)-ROW(R$3),1))</f>
        <v/>
      </c>
      <c r="S420" s="104" t="str">
        <f>IF(LEN(INDEX(Dashboard!E$6:E$505,ROW(S420)-ROW(S$3),1))&lt;=1,"",INDEX(Dashboard!E$6:E$505,ROW(S420)-ROW(S$3),1))</f>
        <v/>
      </c>
      <c r="T420" s="104" t="str">
        <f t="shared" si="486"/>
        <v/>
      </c>
      <c r="U420" s="104" t="str">
        <f t="shared" si="487"/>
        <v/>
      </c>
      <c r="V420" s="104" t="str">
        <f t="shared" si="488"/>
        <v/>
      </c>
      <c r="W420" s="106" t="str">
        <f t="shared" si="481"/>
        <v/>
      </c>
      <c r="X420" s="106" t="str">
        <f t="shared" si="489"/>
        <v/>
      </c>
      <c r="Y420" s="106" t="str">
        <f t="shared" si="490"/>
        <v/>
      </c>
      <c r="Z420" s="106" t="str">
        <f t="shared" si="491"/>
        <v/>
      </c>
      <c r="AA420" s="106" t="str">
        <f t="shared" si="492"/>
        <v/>
      </c>
      <c r="AB420" s="106" t="str">
        <f t="shared" si="493"/>
        <v/>
      </c>
      <c r="AC420" s="106" t="str">
        <f t="shared" si="494"/>
        <v/>
      </c>
      <c r="AD420" s="106" t="str">
        <f t="shared" si="495"/>
        <v/>
      </c>
      <c r="AE420" s="106" t="str">
        <f t="shared" si="496"/>
        <v/>
      </c>
      <c r="AF420" s="106" t="str">
        <f t="shared" si="497"/>
        <v/>
      </c>
      <c r="AG420" s="106" t="str">
        <f t="shared" si="498"/>
        <v/>
      </c>
      <c r="AH420" s="106" t="str">
        <f t="shared" si="499"/>
        <v/>
      </c>
      <c r="AI420" s="106" t="str">
        <f t="shared" si="500"/>
        <v/>
      </c>
      <c r="AJ420" s="106" t="str">
        <f t="shared" si="501"/>
        <v/>
      </c>
      <c r="AK420" s="106" t="str">
        <f t="shared" si="502"/>
        <v/>
      </c>
      <c r="AL420" s="106" t="str">
        <f t="shared" si="503"/>
        <v/>
      </c>
      <c r="AM420" s="106" t="str">
        <f t="shared" si="504"/>
        <v/>
      </c>
      <c r="AN420" s="106" t="str">
        <f t="shared" si="505"/>
        <v/>
      </c>
      <c r="AO420" s="106" t="str">
        <f t="shared" si="506"/>
        <v/>
      </c>
      <c r="AP420" s="106" t="str">
        <f t="shared" si="507"/>
        <v/>
      </c>
      <c r="AQ420" s="106" t="str">
        <f t="shared" si="508"/>
        <v/>
      </c>
      <c r="AR420" s="106" t="str">
        <f t="shared" si="509"/>
        <v/>
      </c>
      <c r="AS420" s="106" t="str">
        <f t="shared" si="510"/>
        <v/>
      </c>
      <c r="AT420" s="106" t="str">
        <f t="shared" si="511"/>
        <v/>
      </c>
      <c r="AU420" s="106" t="str">
        <f t="shared" si="512"/>
        <v/>
      </c>
      <c r="AV420" s="106" t="str">
        <f t="shared" si="513"/>
        <v/>
      </c>
      <c r="AW420" s="106" t="str">
        <f t="shared" si="514"/>
        <v/>
      </c>
      <c r="AX420" s="106" t="str">
        <f t="shared" si="515"/>
        <v/>
      </c>
      <c r="AY420" s="106" t="str">
        <f t="shared" si="516"/>
        <v/>
      </c>
      <c r="AZ420" s="106" t="str">
        <f t="shared" si="517"/>
        <v/>
      </c>
      <c r="BA420" s="106" t="str">
        <f t="shared" si="518"/>
        <v/>
      </c>
      <c r="BB420" s="106" t="str">
        <f t="shared" si="519"/>
        <v/>
      </c>
      <c r="BC420" s="106" t="str">
        <f t="shared" si="520"/>
        <v/>
      </c>
      <c r="BD420" s="180" t="str">
        <f>IF(OR(P420="",BA420=""),"",IF(BB420="",MAX($BA$4:$BA$503)-BA420+1-COUNTIF($BA$4:BA420,BA420)/1000,INDEX($BD$4:$BD$503,BC420,1)-COUNTIF($BA$4:BA420,BA420)/1000000))</f>
        <v/>
      </c>
      <c r="BE420" s="181" t="str">
        <f t="shared" si="521"/>
        <v/>
      </c>
      <c r="BF420" s="181" t="str">
        <f>IFERROR(IF(BB420="",BD420-BE420*100,INDEX($BF$4:$BF$503,BC420,1)-COUNTIF($BA$4:BA420,BA420)/1000000),"")</f>
        <v/>
      </c>
      <c r="BG420" s="179" t="str">
        <f t="shared" si="522"/>
        <v/>
      </c>
      <c r="BI420" s="120" t="str">
        <f t="shared" si="528"/>
        <v/>
      </c>
      <c r="BJ420" s="121" t="str">
        <f t="shared" si="529"/>
        <v/>
      </c>
      <c r="BK420" s="122" t="str">
        <f t="shared" si="530"/>
        <v/>
      </c>
      <c r="BL420" s="122" t="str">
        <f t="shared" si="531"/>
        <v/>
      </c>
      <c r="BM420" s="122" t="str">
        <f t="shared" si="532"/>
        <v/>
      </c>
      <c r="BN420" s="122" t="str">
        <f t="shared" si="533"/>
        <v/>
      </c>
      <c r="BO420" s="122" t="str">
        <f t="shared" si="534"/>
        <v/>
      </c>
      <c r="BP420" s="123" t="str">
        <f t="shared" si="535"/>
        <v/>
      </c>
      <c r="BQ420" s="122" t="str">
        <f t="shared" si="536"/>
        <v/>
      </c>
      <c r="BR420" s="123" t="str">
        <f t="shared" si="537"/>
        <v/>
      </c>
      <c r="BS420" s="123" t="str">
        <f t="shared" si="538"/>
        <v/>
      </c>
      <c r="BU420" s="198" t="str">
        <f t="shared" si="523"/>
        <v>xxx</v>
      </c>
      <c r="BV420" s="193"/>
      <c r="BW420" s="193"/>
      <c r="BX420" s="193"/>
      <c r="BY420" s="193"/>
      <c r="BZ420" s="193"/>
      <c r="CA420" s="193"/>
      <c r="CB420" s="193"/>
      <c r="CC420" s="194"/>
      <c r="CD420" s="194"/>
      <c r="CE420" s="193"/>
      <c r="CF420" s="201">
        <f>IFERROR(IF(ISNUMBER(BV420), IF(ISNUMBER(MATCH(BV420,$BV$4:BV419,0)),INDEX($CF$4:CF419, MATCH(BV420,$BV$4:BV419,0),1),IF(AND(BR420="",INDEX($BR$4:$BR$503,BV420,1)=""),
IF(INDEX($BL$4:$BL$503,BV420,1)="",0,IFERROR(IF(INDEX($BR$4:$BR$503,BW420,1)="es",COUNTIF($BV$4:$BV$503,BW420),0),0)+IF(ISNUMBER(BV420),SUMIFS($CH$4:$CH$503,$BV$4:$BV$503,"&lt;&gt;"&amp;BV420,$BW$4:$BW$503,BV420),0)),0)),0),0)</f>
        <v>0</v>
      </c>
      <c r="CG420" s="193"/>
      <c r="CH420" s="193"/>
      <c r="CI420" s="193"/>
      <c r="CJ420" s="193"/>
      <c r="CK420" s="201">
        <f t="shared" si="482"/>
        <v>1</v>
      </c>
      <c r="CL420" s="193"/>
      <c r="CM420" s="193"/>
      <c r="CN420" s="193"/>
      <c r="CO420" s="193"/>
      <c r="CP420" s="193"/>
      <c r="CQ420" s="193"/>
      <c r="CR420" s="193"/>
      <c r="CT420" s="193"/>
      <c r="CU420" s="193"/>
      <c r="CV420" s="193"/>
      <c r="CW420" s="208"/>
      <c r="CX420" s="208"/>
      <c r="CY420" s="208"/>
      <c r="CZ420" s="208"/>
      <c r="DA420" s="193"/>
      <c r="DC420" s="133" t="str">
        <f>IF(MAX($DC$3:DC419)&lt;$I$2,MAX($DC$3:DC419)+1,"")</f>
        <v/>
      </c>
      <c r="DD420" s="131" t="str">
        <f t="shared" si="524"/>
        <v/>
      </c>
      <c r="DE420" s="131" t="str">
        <f t="shared" si="525"/>
        <v/>
      </c>
      <c r="DF420" s="134" t="str">
        <f t="shared" si="526"/>
        <v/>
      </c>
      <c r="DG420" s="132" t="str">
        <f t="shared" si="527"/>
        <v/>
      </c>
      <c r="DL420" s="107" t="str">
        <f>IF(DM420&lt;&gt;"",MAX($DL$3:DL419)+1,"")</f>
        <v/>
      </c>
      <c r="DM420" s="107" t="str">
        <f>IF(OR(INDEX(Photos!$B$3:$B$502,ROW(DM420)-ROW($DM$3),1)="", ISNUMBER(MATCH(INDEX(Photos!$B$3:$B$502,ROW(DM420)-ROW($DM$3),1),$BJ$4:$BJ$503,0))),"",INDEX(Photos!$B$3:$B$502,ROW(DM420)-ROW($DM$3),1) )</f>
        <v/>
      </c>
      <c r="DN420" s="107" t="str">
        <f t="shared" si="480"/>
        <v/>
      </c>
      <c r="DS420" s="112"/>
      <c r="DT420" s="112"/>
      <c r="DU420" s="111"/>
      <c r="DV420" s="111"/>
      <c r="DW420" s="145"/>
      <c r="DX420" s="111"/>
      <c r="DY420" s="111"/>
      <c r="DZ420" s="111"/>
      <c r="EA420" s="111"/>
      <c r="EB420" s="111"/>
    </row>
    <row r="421" spans="2:132" x14ac:dyDescent="0.25">
      <c r="B421" s="117" t="str">
        <f>IF(P421&lt;&gt;"",MAX(B$3:$B420)+1,"")</f>
        <v/>
      </c>
      <c r="C421" s="141" t="str">
        <f>IF(D421&lt;&gt;"",MAX(C$3:$C420)+1,"")</f>
        <v/>
      </c>
      <c r="D421" s="115" t="str">
        <f>IF(LEN(Q421)&gt;1,IF(ISNUMBER(MATCH(Q421&amp;" ─ "&amp;P421, $D$2:D420,0)),"",P421&amp;" ─ "&amp;Q421),"")</f>
        <v/>
      </c>
      <c r="E421" s="117" t="str">
        <f>IF(F421&lt;&gt;"",MAX($E$3:E420)+1,"")</f>
        <v/>
      </c>
      <c r="F421" s="116" t="str">
        <f>IF(LEN(T421)&gt;1,IF(ISNUMBER(MATCH(T421&amp;" ─ "&amp;P421, $F$2:F420,0)),"",P421&amp;" ─ "&amp;T421),"")</f>
        <v/>
      </c>
      <c r="G421" s="93">
        <v>418</v>
      </c>
      <c r="H421" s="118" t="str">
        <f t="shared" si="539"/>
        <v/>
      </c>
      <c r="I421" s="119" t="str">
        <f>IF(ISNUMBER(SEARCH("─",H421,1)),MAX($I$3:I420)+1,"")</f>
        <v/>
      </c>
      <c r="M421" s="192" t="str">
        <f t="shared" si="483"/>
        <v/>
      </c>
      <c r="N421" s="142" t="str">
        <f t="shared" si="484"/>
        <v/>
      </c>
      <c r="O421" s="102" t="str">
        <f>IF(P421="","",MAX($O$3:O420)+1)</f>
        <v/>
      </c>
      <c r="P421" s="103" t="str">
        <f>IF(LEN(INDEX(Dashboard!B$6:B$505,ROW(P421)-ROW(P$3),1))&lt;=1,"",TRIM(INDEX(Dashboard!B$6:B$505,ROW(P421)-ROW(P$3),1)))</f>
        <v/>
      </c>
      <c r="Q421" s="104" t="str">
        <f t="shared" si="485"/>
        <v/>
      </c>
      <c r="R421" s="104" t="str">
        <f>IF(LEN(INDEX(Dashboard!D$6:D$505,ROW(R421)-ROW(R$3),1))&lt;=1,"",INDEX(Dashboard!D$6:D$505,ROW(R421)-ROW(R$3),1))</f>
        <v/>
      </c>
      <c r="S421" s="104" t="str">
        <f>IF(LEN(INDEX(Dashboard!E$6:E$505,ROW(S421)-ROW(S$3),1))&lt;=1,"",INDEX(Dashboard!E$6:E$505,ROW(S421)-ROW(S$3),1))</f>
        <v/>
      </c>
      <c r="T421" s="104" t="str">
        <f t="shared" si="486"/>
        <v/>
      </c>
      <c r="U421" s="104" t="str">
        <f t="shared" si="487"/>
        <v/>
      </c>
      <c r="V421" s="104" t="str">
        <f t="shared" si="488"/>
        <v/>
      </c>
      <c r="W421" s="106" t="str">
        <f t="shared" si="481"/>
        <v/>
      </c>
      <c r="X421" s="106" t="str">
        <f t="shared" si="489"/>
        <v/>
      </c>
      <c r="Y421" s="106" t="str">
        <f t="shared" si="490"/>
        <v/>
      </c>
      <c r="Z421" s="106" t="str">
        <f t="shared" si="491"/>
        <v/>
      </c>
      <c r="AA421" s="106" t="str">
        <f t="shared" si="492"/>
        <v/>
      </c>
      <c r="AB421" s="106" t="str">
        <f t="shared" si="493"/>
        <v/>
      </c>
      <c r="AC421" s="106" t="str">
        <f t="shared" si="494"/>
        <v/>
      </c>
      <c r="AD421" s="106" t="str">
        <f t="shared" si="495"/>
        <v/>
      </c>
      <c r="AE421" s="106" t="str">
        <f t="shared" si="496"/>
        <v/>
      </c>
      <c r="AF421" s="106" t="str">
        <f t="shared" si="497"/>
        <v/>
      </c>
      <c r="AG421" s="106" t="str">
        <f t="shared" si="498"/>
        <v/>
      </c>
      <c r="AH421" s="106" t="str">
        <f t="shared" si="499"/>
        <v/>
      </c>
      <c r="AI421" s="106" t="str">
        <f t="shared" si="500"/>
        <v/>
      </c>
      <c r="AJ421" s="106" t="str">
        <f t="shared" si="501"/>
        <v/>
      </c>
      <c r="AK421" s="106" t="str">
        <f t="shared" si="502"/>
        <v/>
      </c>
      <c r="AL421" s="106" t="str">
        <f t="shared" si="503"/>
        <v/>
      </c>
      <c r="AM421" s="106" t="str">
        <f t="shared" si="504"/>
        <v/>
      </c>
      <c r="AN421" s="106" t="str">
        <f t="shared" si="505"/>
        <v/>
      </c>
      <c r="AO421" s="106" t="str">
        <f t="shared" si="506"/>
        <v/>
      </c>
      <c r="AP421" s="106" t="str">
        <f t="shared" si="507"/>
        <v/>
      </c>
      <c r="AQ421" s="106" t="str">
        <f t="shared" si="508"/>
        <v/>
      </c>
      <c r="AR421" s="106" t="str">
        <f t="shared" si="509"/>
        <v/>
      </c>
      <c r="AS421" s="106" t="str">
        <f t="shared" si="510"/>
        <v/>
      </c>
      <c r="AT421" s="106" t="str">
        <f t="shared" si="511"/>
        <v/>
      </c>
      <c r="AU421" s="106" t="str">
        <f t="shared" si="512"/>
        <v/>
      </c>
      <c r="AV421" s="106" t="str">
        <f t="shared" si="513"/>
        <v/>
      </c>
      <c r="AW421" s="106" t="str">
        <f t="shared" si="514"/>
        <v/>
      </c>
      <c r="AX421" s="106" t="str">
        <f t="shared" si="515"/>
        <v/>
      </c>
      <c r="AY421" s="106" t="str">
        <f t="shared" si="516"/>
        <v/>
      </c>
      <c r="AZ421" s="106" t="str">
        <f t="shared" si="517"/>
        <v/>
      </c>
      <c r="BA421" s="106" t="str">
        <f t="shared" si="518"/>
        <v/>
      </c>
      <c r="BB421" s="106" t="str">
        <f t="shared" si="519"/>
        <v/>
      </c>
      <c r="BC421" s="106" t="str">
        <f t="shared" si="520"/>
        <v/>
      </c>
      <c r="BD421" s="180" t="str">
        <f>IF(OR(P421="",BA421=""),"",IF(BB421="",MAX($BA$4:$BA$503)-BA421+1-COUNTIF($BA$4:BA421,BA421)/1000,INDEX($BD$4:$BD$503,BC421,1)-COUNTIF($BA$4:BA421,BA421)/1000000))</f>
        <v/>
      </c>
      <c r="BE421" s="181" t="str">
        <f t="shared" si="521"/>
        <v/>
      </c>
      <c r="BF421" s="181" t="str">
        <f>IFERROR(IF(BB421="",BD421-BE421*100,INDEX($BF$4:$BF$503,BC421,1)-COUNTIF($BA$4:BA421,BA421)/1000000),"")</f>
        <v/>
      </c>
      <c r="BG421" s="179" t="str">
        <f t="shared" si="522"/>
        <v/>
      </c>
      <c r="BI421" s="120" t="str">
        <f t="shared" si="528"/>
        <v/>
      </c>
      <c r="BJ421" s="121" t="str">
        <f t="shared" si="529"/>
        <v/>
      </c>
      <c r="BK421" s="122" t="str">
        <f t="shared" si="530"/>
        <v/>
      </c>
      <c r="BL421" s="122" t="str">
        <f t="shared" si="531"/>
        <v/>
      </c>
      <c r="BM421" s="122" t="str">
        <f t="shared" si="532"/>
        <v/>
      </c>
      <c r="BN421" s="122" t="str">
        <f t="shared" si="533"/>
        <v/>
      </c>
      <c r="BO421" s="122" t="str">
        <f t="shared" si="534"/>
        <v/>
      </c>
      <c r="BP421" s="123" t="str">
        <f t="shared" si="535"/>
        <v/>
      </c>
      <c r="BQ421" s="122" t="str">
        <f t="shared" si="536"/>
        <v/>
      </c>
      <c r="BR421" s="123" t="str">
        <f t="shared" si="537"/>
        <v/>
      </c>
      <c r="BS421" s="123" t="str">
        <f t="shared" si="538"/>
        <v/>
      </c>
      <c r="BU421" s="198" t="str">
        <f t="shared" si="523"/>
        <v>xxx</v>
      </c>
      <c r="BV421" s="193"/>
      <c r="BW421" s="193"/>
      <c r="BX421" s="193"/>
      <c r="BY421" s="193"/>
      <c r="BZ421" s="193"/>
      <c r="CA421" s="193"/>
      <c r="CB421" s="193"/>
      <c r="CC421" s="194"/>
      <c r="CD421" s="194"/>
      <c r="CE421" s="193"/>
      <c r="CF421" s="201">
        <f>IFERROR(IF(ISNUMBER(BV421), IF(ISNUMBER(MATCH(BV421,$BV$4:BV420,0)),INDEX($CF$4:CF420, MATCH(BV421,$BV$4:BV420,0),1),IF(AND(BR421="",INDEX($BR$4:$BR$503,BV421,1)=""),
IF(INDEX($BL$4:$BL$503,BV421,1)="",0,IFERROR(IF(INDEX($BR$4:$BR$503,BW421,1)="es",COUNTIF($BV$4:$BV$503,BW421),0),0)+IF(ISNUMBER(BV421),SUMIFS($CH$4:$CH$503,$BV$4:$BV$503,"&lt;&gt;"&amp;BV421,$BW$4:$BW$503,BV421),0)),0)),0),0)</f>
        <v>0</v>
      </c>
      <c r="CG421" s="193"/>
      <c r="CH421" s="193"/>
      <c r="CI421" s="193"/>
      <c r="CJ421" s="193"/>
      <c r="CK421" s="201">
        <f t="shared" si="482"/>
        <v>1</v>
      </c>
      <c r="CL421" s="193"/>
      <c r="CM421" s="193"/>
      <c r="CN421" s="193"/>
      <c r="CO421" s="193"/>
      <c r="CP421" s="193"/>
      <c r="CQ421" s="193"/>
      <c r="CR421" s="193"/>
      <c r="CT421" s="193"/>
      <c r="CU421" s="193"/>
      <c r="CV421" s="193"/>
      <c r="CW421" s="208"/>
      <c r="CX421" s="208"/>
      <c r="CY421" s="208"/>
      <c r="CZ421" s="208"/>
      <c r="DA421" s="193"/>
      <c r="DC421" s="133" t="str">
        <f>IF(MAX($DC$3:DC420)&lt;$I$2,MAX($DC$3:DC420)+1,"")</f>
        <v/>
      </c>
      <c r="DD421" s="131" t="str">
        <f t="shared" si="524"/>
        <v/>
      </c>
      <c r="DE421" s="131" t="str">
        <f t="shared" si="525"/>
        <v/>
      </c>
      <c r="DF421" s="134" t="str">
        <f t="shared" si="526"/>
        <v/>
      </c>
      <c r="DG421" s="132" t="str">
        <f t="shared" si="527"/>
        <v/>
      </c>
      <c r="DL421" s="107" t="str">
        <f>IF(DM421&lt;&gt;"",MAX($DL$3:DL420)+1,"")</f>
        <v/>
      </c>
      <c r="DM421" s="107" t="str">
        <f>IF(OR(INDEX(Photos!$B$3:$B$502,ROW(DM421)-ROW($DM$3),1)="", ISNUMBER(MATCH(INDEX(Photos!$B$3:$B$502,ROW(DM421)-ROW($DM$3),1),$BJ$4:$BJ$503,0))),"",INDEX(Photos!$B$3:$B$502,ROW(DM421)-ROW($DM$3),1) )</f>
        <v/>
      </c>
      <c r="DN421" s="107" t="str">
        <f t="shared" si="480"/>
        <v/>
      </c>
      <c r="DS421" s="112"/>
      <c r="DT421" s="112"/>
      <c r="DU421" s="111"/>
      <c r="DV421" s="111"/>
      <c r="DW421" s="145"/>
      <c r="DX421" s="111"/>
      <c r="DY421" s="111"/>
      <c r="DZ421" s="111"/>
      <c r="EA421" s="111"/>
      <c r="EB421" s="111"/>
    </row>
    <row r="422" spans="2:132" x14ac:dyDescent="0.25">
      <c r="B422" s="117" t="str">
        <f>IF(P422&lt;&gt;"",MAX(B$3:$B421)+1,"")</f>
        <v/>
      </c>
      <c r="C422" s="141" t="str">
        <f>IF(D422&lt;&gt;"",MAX(C$3:$C421)+1,"")</f>
        <v/>
      </c>
      <c r="D422" s="115" t="str">
        <f>IF(LEN(Q422)&gt;1,IF(ISNUMBER(MATCH(Q422&amp;" ─ "&amp;P422, $D$2:D421,0)),"",P422&amp;" ─ "&amp;Q422),"")</f>
        <v/>
      </c>
      <c r="E422" s="117" t="str">
        <f>IF(F422&lt;&gt;"",MAX($E$3:E421)+1,"")</f>
        <v/>
      </c>
      <c r="F422" s="116" t="str">
        <f>IF(LEN(T422)&gt;1,IF(ISNUMBER(MATCH(T422&amp;" ─ "&amp;P422, $F$2:F421,0)),"",P422&amp;" ─ "&amp;T422),"")</f>
        <v/>
      </c>
      <c r="G422" s="93">
        <v>419</v>
      </c>
      <c r="H422" s="118" t="str">
        <f t="shared" si="539"/>
        <v/>
      </c>
      <c r="I422" s="119" t="str">
        <f>IF(ISNUMBER(SEARCH("─",H422,1)),MAX($I$3:I421)+1,"")</f>
        <v/>
      </c>
      <c r="M422" s="192" t="str">
        <f t="shared" si="483"/>
        <v/>
      </c>
      <c r="N422" s="142" t="str">
        <f t="shared" si="484"/>
        <v/>
      </c>
      <c r="O422" s="102" t="str">
        <f>IF(P422="","",MAX($O$3:O421)+1)</f>
        <v/>
      </c>
      <c r="P422" s="103" t="str">
        <f>IF(LEN(INDEX(Dashboard!B$6:B$505,ROW(P422)-ROW(P$3),1))&lt;=1,"",TRIM(INDEX(Dashboard!B$6:B$505,ROW(P422)-ROW(P$3),1)))</f>
        <v/>
      </c>
      <c r="Q422" s="104" t="str">
        <f t="shared" si="485"/>
        <v/>
      </c>
      <c r="R422" s="104" t="str">
        <f>IF(LEN(INDEX(Dashboard!D$6:D$505,ROW(R422)-ROW(R$3),1))&lt;=1,"",INDEX(Dashboard!D$6:D$505,ROW(R422)-ROW(R$3),1))</f>
        <v/>
      </c>
      <c r="S422" s="104" t="str">
        <f>IF(LEN(INDEX(Dashboard!E$6:E$505,ROW(S422)-ROW(S$3),1))&lt;=1,"",INDEX(Dashboard!E$6:E$505,ROW(S422)-ROW(S$3),1))</f>
        <v/>
      </c>
      <c r="T422" s="104" t="str">
        <f t="shared" si="486"/>
        <v/>
      </c>
      <c r="U422" s="104" t="str">
        <f t="shared" si="487"/>
        <v/>
      </c>
      <c r="V422" s="104" t="str">
        <f t="shared" si="488"/>
        <v/>
      </c>
      <c r="W422" s="106" t="str">
        <f t="shared" si="481"/>
        <v/>
      </c>
      <c r="X422" s="106" t="str">
        <f t="shared" si="489"/>
        <v/>
      </c>
      <c r="Y422" s="106" t="str">
        <f t="shared" si="490"/>
        <v/>
      </c>
      <c r="Z422" s="106" t="str">
        <f t="shared" si="491"/>
        <v/>
      </c>
      <c r="AA422" s="106" t="str">
        <f t="shared" si="492"/>
        <v/>
      </c>
      <c r="AB422" s="106" t="str">
        <f t="shared" si="493"/>
        <v/>
      </c>
      <c r="AC422" s="106" t="str">
        <f t="shared" si="494"/>
        <v/>
      </c>
      <c r="AD422" s="106" t="str">
        <f t="shared" si="495"/>
        <v/>
      </c>
      <c r="AE422" s="106" t="str">
        <f t="shared" si="496"/>
        <v/>
      </c>
      <c r="AF422" s="106" t="str">
        <f t="shared" si="497"/>
        <v/>
      </c>
      <c r="AG422" s="106" t="str">
        <f t="shared" si="498"/>
        <v/>
      </c>
      <c r="AH422" s="106" t="str">
        <f t="shared" si="499"/>
        <v/>
      </c>
      <c r="AI422" s="106" t="str">
        <f t="shared" si="500"/>
        <v/>
      </c>
      <c r="AJ422" s="106" t="str">
        <f t="shared" si="501"/>
        <v/>
      </c>
      <c r="AK422" s="106" t="str">
        <f t="shared" si="502"/>
        <v/>
      </c>
      <c r="AL422" s="106" t="str">
        <f t="shared" si="503"/>
        <v/>
      </c>
      <c r="AM422" s="106" t="str">
        <f t="shared" si="504"/>
        <v/>
      </c>
      <c r="AN422" s="106" t="str">
        <f t="shared" si="505"/>
        <v/>
      </c>
      <c r="AO422" s="106" t="str">
        <f t="shared" si="506"/>
        <v/>
      </c>
      <c r="AP422" s="106" t="str">
        <f t="shared" si="507"/>
        <v/>
      </c>
      <c r="AQ422" s="106" t="str">
        <f t="shared" si="508"/>
        <v/>
      </c>
      <c r="AR422" s="106" t="str">
        <f t="shared" si="509"/>
        <v/>
      </c>
      <c r="AS422" s="106" t="str">
        <f t="shared" si="510"/>
        <v/>
      </c>
      <c r="AT422" s="106" t="str">
        <f t="shared" si="511"/>
        <v/>
      </c>
      <c r="AU422" s="106" t="str">
        <f t="shared" si="512"/>
        <v/>
      </c>
      <c r="AV422" s="106" t="str">
        <f t="shared" si="513"/>
        <v/>
      </c>
      <c r="AW422" s="106" t="str">
        <f t="shared" si="514"/>
        <v/>
      </c>
      <c r="AX422" s="106" t="str">
        <f t="shared" si="515"/>
        <v/>
      </c>
      <c r="AY422" s="106" t="str">
        <f t="shared" si="516"/>
        <v/>
      </c>
      <c r="AZ422" s="106" t="str">
        <f t="shared" si="517"/>
        <v/>
      </c>
      <c r="BA422" s="106" t="str">
        <f t="shared" si="518"/>
        <v/>
      </c>
      <c r="BB422" s="106" t="str">
        <f t="shared" si="519"/>
        <v/>
      </c>
      <c r="BC422" s="106" t="str">
        <f t="shared" si="520"/>
        <v/>
      </c>
      <c r="BD422" s="180" t="str">
        <f>IF(OR(P422="",BA422=""),"",IF(BB422="",MAX($BA$4:$BA$503)-BA422+1-COUNTIF($BA$4:BA422,BA422)/1000,INDEX($BD$4:$BD$503,BC422,1)-COUNTIF($BA$4:BA422,BA422)/1000000))</f>
        <v/>
      </c>
      <c r="BE422" s="181" t="str">
        <f t="shared" si="521"/>
        <v/>
      </c>
      <c r="BF422" s="181" t="str">
        <f>IFERROR(IF(BB422="",BD422-BE422*100,INDEX($BF$4:$BF$503,BC422,1)-COUNTIF($BA$4:BA422,BA422)/1000000),"")</f>
        <v/>
      </c>
      <c r="BG422" s="179" t="str">
        <f t="shared" si="522"/>
        <v/>
      </c>
      <c r="BI422" s="120" t="str">
        <f t="shared" si="528"/>
        <v/>
      </c>
      <c r="BJ422" s="121" t="str">
        <f t="shared" si="529"/>
        <v/>
      </c>
      <c r="BK422" s="122" t="str">
        <f t="shared" si="530"/>
        <v/>
      </c>
      <c r="BL422" s="122" t="str">
        <f t="shared" si="531"/>
        <v/>
      </c>
      <c r="BM422" s="122" t="str">
        <f t="shared" si="532"/>
        <v/>
      </c>
      <c r="BN422" s="122" t="str">
        <f t="shared" si="533"/>
        <v/>
      </c>
      <c r="BO422" s="122" t="str">
        <f t="shared" si="534"/>
        <v/>
      </c>
      <c r="BP422" s="123" t="str">
        <f t="shared" si="535"/>
        <v/>
      </c>
      <c r="BQ422" s="122" t="str">
        <f t="shared" si="536"/>
        <v/>
      </c>
      <c r="BR422" s="123" t="str">
        <f t="shared" si="537"/>
        <v/>
      </c>
      <c r="BS422" s="123" t="str">
        <f t="shared" si="538"/>
        <v/>
      </c>
      <c r="BU422" s="198" t="str">
        <f t="shared" si="523"/>
        <v>xxx</v>
      </c>
      <c r="BV422" s="193"/>
      <c r="BW422" s="193"/>
      <c r="BX422" s="193"/>
      <c r="BY422" s="193"/>
      <c r="BZ422" s="193"/>
      <c r="CA422" s="193"/>
      <c r="CB422" s="193"/>
      <c r="CC422" s="194"/>
      <c r="CD422" s="194"/>
      <c r="CE422" s="193"/>
      <c r="CF422" s="201">
        <f>IFERROR(IF(ISNUMBER(BV422), IF(ISNUMBER(MATCH(BV422,$BV$4:BV421,0)),INDEX($CF$4:CF421, MATCH(BV422,$BV$4:BV421,0),1),IF(AND(BR422="",INDEX($BR$4:$BR$503,BV422,1)=""),
IF(INDEX($BL$4:$BL$503,BV422,1)="",0,IFERROR(IF(INDEX($BR$4:$BR$503,BW422,1)="es",COUNTIF($BV$4:$BV$503,BW422),0),0)+IF(ISNUMBER(BV422),SUMIFS($CH$4:$CH$503,$BV$4:$BV$503,"&lt;&gt;"&amp;BV422,$BW$4:$BW$503,BV422),0)),0)),0),0)</f>
        <v>0</v>
      </c>
      <c r="CG422" s="193"/>
      <c r="CH422" s="193"/>
      <c r="CI422" s="193"/>
      <c r="CJ422" s="193"/>
      <c r="CK422" s="201">
        <f t="shared" si="482"/>
        <v>1</v>
      </c>
      <c r="CL422" s="193"/>
      <c r="CM422" s="193"/>
      <c r="CN422" s="193"/>
      <c r="CO422" s="193"/>
      <c r="CP422" s="193"/>
      <c r="CQ422" s="193"/>
      <c r="CR422" s="193"/>
      <c r="CT422" s="193"/>
      <c r="CU422" s="193"/>
      <c r="CV422" s="193"/>
      <c r="CW422" s="208"/>
      <c r="CX422" s="208"/>
      <c r="CY422" s="208"/>
      <c r="CZ422" s="208"/>
      <c r="DA422" s="193"/>
      <c r="DC422" s="133" t="str">
        <f>IF(MAX($DC$3:DC421)&lt;$I$2,MAX($DC$3:DC421)+1,"")</f>
        <v/>
      </c>
      <c r="DD422" s="131" t="str">
        <f t="shared" si="524"/>
        <v/>
      </c>
      <c r="DE422" s="131" t="str">
        <f t="shared" si="525"/>
        <v/>
      </c>
      <c r="DF422" s="134" t="str">
        <f t="shared" si="526"/>
        <v/>
      </c>
      <c r="DG422" s="132" t="str">
        <f t="shared" si="527"/>
        <v/>
      </c>
      <c r="DL422" s="107" t="str">
        <f>IF(DM422&lt;&gt;"",MAX($DL$3:DL421)+1,"")</f>
        <v/>
      </c>
      <c r="DM422" s="107" t="str">
        <f>IF(OR(INDEX(Photos!$B$3:$B$502,ROW(DM422)-ROW($DM$3),1)="", ISNUMBER(MATCH(INDEX(Photos!$B$3:$B$502,ROW(DM422)-ROW($DM$3),1),$BJ$4:$BJ$503,0))),"",INDEX(Photos!$B$3:$B$502,ROW(DM422)-ROW($DM$3),1) )</f>
        <v/>
      </c>
      <c r="DN422" s="107" t="str">
        <f t="shared" si="480"/>
        <v/>
      </c>
      <c r="DS422" s="112"/>
      <c r="DT422" s="112"/>
      <c r="DU422" s="111"/>
      <c r="DV422" s="111"/>
      <c r="DW422" s="145"/>
      <c r="DX422" s="111"/>
      <c r="DY422" s="111"/>
      <c r="DZ422" s="111"/>
      <c r="EA422" s="111"/>
      <c r="EB422" s="111"/>
    </row>
    <row r="423" spans="2:132" x14ac:dyDescent="0.25">
      <c r="B423" s="117" t="str">
        <f>IF(P423&lt;&gt;"",MAX(B$3:$B422)+1,"")</f>
        <v/>
      </c>
      <c r="C423" s="141" t="str">
        <f>IF(D423&lt;&gt;"",MAX(C$3:$C422)+1,"")</f>
        <v/>
      </c>
      <c r="D423" s="115" t="str">
        <f>IF(LEN(Q423)&gt;1,IF(ISNUMBER(MATCH(Q423&amp;" ─ "&amp;P423, $D$2:D422,0)),"",P423&amp;" ─ "&amp;Q423),"")</f>
        <v/>
      </c>
      <c r="E423" s="117" t="str">
        <f>IF(F423&lt;&gt;"",MAX($E$3:E422)+1,"")</f>
        <v/>
      </c>
      <c r="F423" s="116" t="str">
        <f>IF(LEN(T423)&gt;1,IF(ISNUMBER(MATCH(T423&amp;" ─ "&amp;P423, $F$2:F422,0)),"",P423&amp;" ─ "&amp;T423),"")</f>
        <v/>
      </c>
      <c r="G423" s="93">
        <v>420</v>
      </c>
      <c r="H423" s="118" t="str">
        <f t="shared" si="539"/>
        <v/>
      </c>
      <c r="I423" s="119" t="str">
        <f>IF(ISNUMBER(SEARCH("─",H423,1)),MAX($I$3:I422)+1,"")</f>
        <v/>
      </c>
      <c r="M423" s="192" t="str">
        <f t="shared" si="483"/>
        <v/>
      </c>
      <c r="N423" s="142" t="str">
        <f t="shared" si="484"/>
        <v/>
      </c>
      <c r="O423" s="102" t="str">
        <f>IF(P423="","",MAX($O$3:O422)+1)</f>
        <v/>
      </c>
      <c r="P423" s="103" t="str">
        <f>IF(LEN(INDEX(Dashboard!B$6:B$505,ROW(P423)-ROW(P$3),1))&lt;=1,"",TRIM(INDEX(Dashboard!B$6:B$505,ROW(P423)-ROW(P$3),1)))</f>
        <v/>
      </c>
      <c r="Q423" s="104" t="str">
        <f t="shared" si="485"/>
        <v/>
      </c>
      <c r="R423" s="104" t="str">
        <f>IF(LEN(INDEX(Dashboard!D$6:D$505,ROW(R423)-ROW(R$3),1))&lt;=1,"",INDEX(Dashboard!D$6:D$505,ROW(R423)-ROW(R$3),1))</f>
        <v/>
      </c>
      <c r="S423" s="104" t="str">
        <f>IF(LEN(INDEX(Dashboard!E$6:E$505,ROW(S423)-ROW(S$3),1))&lt;=1,"",INDEX(Dashboard!E$6:E$505,ROW(S423)-ROW(S$3),1))</f>
        <v/>
      </c>
      <c r="T423" s="104" t="str">
        <f t="shared" si="486"/>
        <v/>
      </c>
      <c r="U423" s="104" t="str">
        <f t="shared" si="487"/>
        <v/>
      </c>
      <c r="V423" s="104" t="str">
        <f t="shared" si="488"/>
        <v/>
      </c>
      <c r="W423" s="106" t="str">
        <f t="shared" si="481"/>
        <v/>
      </c>
      <c r="X423" s="106" t="str">
        <f t="shared" si="489"/>
        <v/>
      </c>
      <c r="Y423" s="106" t="str">
        <f t="shared" si="490"/>
        <v/>
      </c>
      <c r="Z423" s="106" t="str">
        <f t="shared" si="491"/>
        <v/>
      </c>
      <c r="AA423" s="106" t="str">
        <f t="shared" si="492"/>
        <v/>
      </c>
      <c r="AB423" s="106" t="str">
        <f t="shared" si="493"/>
        <v/>
      </c>
      <c r="AC423" s="106" t="str">
        <f t="shared" si="494"/>
        <v/>
      </c>
      <c r="AD423" s="106" t="str">
        <f t="shared" si="495"/>
        <v/>
      </c>
      <c r="AE423" s="106" t="str">
        <f t="shared" si="496"/>
        <v/>
      </c>
      <c r="AF423" s="106" t="str">
        <f t="shared" si="497"/>
        <v/>
      </c>
      <c r="AG423" s="106" t="str">
        <f t="shared" si="498"/>
        <v/>
      </c>
      <c r="AH423" s="106" t="str">
        <f t="shared" si="499"/>
        <v/>
      </c>
      <c r="AI423" s="106" t="str">
        <f t="shared" si="500"/>
        <v/>
      </c>
      <c r="AJ423" s="106" t="str">
        <f t="shared" si="501"/>
        <v/>
      </c>
      <c r="AK423" s="106" t="str">
        <f t="shared" si="502"/>
        <v/>
      </c>
      <c r="AL423" s="106" t="str">
        <f t="shared" si="503"/>
        <v/>
      </c>
      <c r="AM423" s="106" t="str">
        <f t="shared" si="504"/>
        <v/>
      </c>
      <c r="AN423" s="106" t="str">
        <f t="shared" si="505"/>
        <v/>
      </c>
      <c r="AO423" s="106" t="str">
        <f t="shared" si="506"/>
        <v/>
      </c>
      <c r="AP423" s="106" t="str">
        <f t="shared" si="507"/>
        <v/>
      </c>
      <c r="AQ423" s="106" t="str">
        <f t="shared" si="508"/>
        <v/>
      </c>
      <c r="AR423" s="106" t="str">
        <f t="shared" si="509"/>
        <v/>
      </c>
      <c r="AS423" s="106" t="str">
        <f t="shared" si="510"/>
        <v/>
      </c>
      <c r="AT423" s="106" t="str">
        <f t="shared" si="511"/>
        <v/>
      </c>
      <c r="AU423" s="106" t="str">
        <f t="shared" si="512"/>
        <v/>
      </c>
      <c r="AV423" s="106" t="str">
        <f t="shared" si="513"/>
        <v/>
      </c>
      <c r="AW423" s="106" t="str">
        <f t="shared" si="514"/>
        <v/>
      </c>
      <c r="AX423" s="106" t="str">
        <f t="shared" si="515"/>
        <v/>
      </c>
      <c r="AY423" s="106" t="str">
        <f t="shared" si="516"/>
        <v/>
      </c>
      <c r="AZ423" s="106" t="str">
        <f t="shared" si="517"/>
        <v/>
      </c>
      <c r="BA423" s="106" t="str">
        <f t="shared" si="518"/>
        <v/>
      </c>
      <c r="BB423" s="106" t="str">
        <f t="shared" si="519"/>
        <v/>
      </c>
      <c r="BC423" s="106" t="str">
        <f t="shared" si="520"/>
        <v/>
      </c>
      <c r="BD423" s="180" t="str">
        <f>IF(OR(P423="",BA423=""),"",IF(BB423="",MAX($BA$4:$BA$503)-BA423+1-COUNTIF($BA$4:BA423,BA423)/1000,INDEX($BD$4:$BD$503,BC423,1)-COUNTIF($BA$4:BA423,BA423)/1000000))</f>
        <v/>
      </c>
      <c r="BE423" s="181" t="str">
        <f t="shared" si="521"/>
        <v/>
      </c>
      <c r="BF423" s="181" t="str">
        <f>IFERROR(IF(BB423="",BD423-BE423*100,INDEX($BF$4:$BF$503,BC423,1)-COUNTIF($BA$4:BA423,BA423)/1000000),"")</f>
        <v/>
      </c>
      <c r="BG423" s="179" t="str">
        <f t="shared" si="522"/>
        <v/>
      </c>
      <c r="BI423" s="120" t="str">
        <f t="shared" si="528"/>
        <v/>
      </c>
      <c r="BJ423" s="121" t="str">
        <f t="shared" si="529"/>
        <v/>
      </c>
      <c r="BK423" s="122" t="str">
        <f t="shared" si="530"/>
        <v/>
      </c>
      <c r="BL423" s="122" t="str">
        <f t="shared" si="531"/>
        <v/>
      </c>
      <c r="BM423" s="122" t="str">
        <f t="shared" si="532"/>
        <v/>
      </c>
      <c r="BN423" s="122" t="str">
        <f t="shared" si="533"/>
        <v/>
      </c>
      <c r="BO423" s="122" t="str">
        <f t="shared" si="534"/>
        <v/>
      </c>
      <c r="BP423" s="123" t="str">
        <f t="shared" si="535"/>
        <v/>
      </c>
      <c r="BQ423" s="122" t="str">
        <f t="shared" si="536"/>
        <v/>
      </c>
      <c r="BR423" s="123" t="str">
        <f t="shared" si="537"/>
        <v/>
      </c>
      <c r="BS423" s="123" t="str">
        <f t="shared" si="538"/>
        <v/>
      </c>
      <c r="BU423" s="198" t="str">
        <f t="shared" si="523"/>
        <v>xxx</v>
      </c>
      <c r="BV423" s="193"/>
      <c r="BW423" s="193"/>
      <c r="BX423" s="193"/>
      <c r="BY423" s="193"/>
      <c r="BZ423" s="193"/>
      <c r="CA423" s="193"/>
      <c r="CB423" s="193"/>
      <c r="CC423" s="194"/>
      <c r="CD423" s="194"/>
      <c r="CE423" s="193"/>
      <c r="CF423" s="201">
        <f>IFERROR(IF(ISNUMBER(BV423), IF(ISNUMBER(MATCH(BV423,$BV$4:BV422,0)),INDEX($CF$4:CF422, MATCH(BV423,$BV$4:BV422,0),1),IF(AND(BR423="",INDEX($BR$4:$BR$503,BV423,1)=""),
IF(INDEX($BL$4:$BL$503,BV423,1)="",0,IFERROR(IF(INDEX($BR$4:$BR$503,BW423,1)="es",COUNTIF($BV$4:$BV$503,BW423),0),0)+IF(ISNUMBER(BV423),SUMIFS($CH$4:$CH$503,$BV$4:$BV$503,"&lt;&gt;"&amp;BV423,$BW$4:$BW$503,BV423),0)),0)),0),0)</f>
        <v>0</v>
      </c>
      <c r="CG423" s="193"/>
      <c r="CH423" s="193"/>
      <c r="CI423" s="193"/>
      <c r="CJ423" s="193"/>
      <c r="CK423" s="201">
        <f t="shared" si="482"/>
        <v>1</v>
      </c>
      <c r="CL423" s="193"/>
      <c r="CM423" s="193"/>
      <c r="CN423" s="193"/>
      <c r="CO423" s="193"/>
      <c r="CP423" s="193"/>
      <c r="CQ423" s="193"/>
      <c r="CR423" s="193"/>
      <c r="CT423" s="193"/>
      <c r="CU423" s="193"/>
      <c r="CV423" s="193"/>
      <c r="CW423" s="208"/>
      <c r="CX423" s="208"/>
      <c r="CY423" s="208"/>
      <c r="CZ423" s="208"/>
      <c r="DA423" s="193"/>
      <c r="DC423" s="133" t="str">
        <f>IF(MAX($DC$3:DC422)&lt;$I$2,MAX($DC$3:DC422)+1,"")</f>
        <v/>
      </c>
      <c r="DD423" s="131" t="str">
        <f t="shared" si="524"/>
        <v/>
      </c>
      <c r="DE423" s="131" t="str">
        <f t="shared" si="525"/>
        <v/>
      </c>
      <c r="DF423" s="134" t="str">
        <f t="shared" si="526"/>
        <v/>
      </c>
      <c r="DG423" s="132" t="str">
        <f t="shared" si="527"/>
        <v/>
      </c>
      <c r="DL423" s="107" t="str">
        <f>IF(DM423&lt;&gt;"",MAX($DL$3:DL422)+1,"")</f>
        <v/>
      </c>
      <c r="DM423" s="107" t="str">
        <f>IF(OR(INDEX(Photos!$B$3:$B$502,ROW(DM423)-ROW($DM$3),1)="", ISNUMBER(MATCH(INDEX(Photos!$B$3:$B$502,ROW(DM423)-ROW($DM$3),1),$BJ$4:$BJ$503,0))),"",INDEX(Photos!$B$3:$B$502,ROW(DM423)-ROW($DM$3),1) )</f>
        <v/>
      </c>
      <c r="DN423" s="107" t="str">
        <f t="shared" si="480"/>
        <v/>
      </c>
      <c r="DS423" s="112"/>
      <c r="DT423" s="112"/>
      <c r="DU423" s="111"/>
      <c r="DV423" s="111"/>
      <c r="DW423" s="145"/>
      <c r="DX423" s="111"/>
      <c r="DY423" s="111"/>
      <c r="DZ423" s="111"/>
      <c r="EA423" s="111"/>
      <c r="EB423" s="111"/>
    </row>
    <row r="424" spans="2:132" x14ac:dyDescent="0.25">
      <c r="B424" s="117" t="str">
        <f>IF(P424&lt;&gt;"",MAX(B$3:$B423)+1,"")</f>
        <v/>
      </c>
      <c r="C424" s="141" t="str">
        <f>IF(D424&lt;&gt;"",MAX(C$3:$C423)+1,"")</f>
        <v/>
      </c>
      <c r="D424" s="115" t="str">
        <f>IF(LEN(Q424)&gt;1,IF(ISNUMBER(MATCH(Q424&amp;" ─ "&amp;P424, $D$2:D423,0)),"",P424&amp;" ─ "&amp;Q424),"")</f>
        <v/>
      </c>
      <c r="E424" s="117" t="str">
        <f>IF(F424&lt;&gt;"",MAX($E$3:E423)+1,"")</f>
        <v/>
      </c>
      <c r="F424" s="116" t="str">
        <f>IF(LEN(T424)&gt;1,IF(ISNUMBER(MATCH(T424&amp;" ─ "&amp;P424, $F$2:F423,0)),"",P424&amp;" ─ "&amp;T424),"")</f>
        <v/>
      </c>
      <c r="G424" s="93">
        <v>421</v>
      </c>
      <c r="H424" s="118" t="str">
        <f t="shared" si="539"/>
        <v/>
      </c>
      <c r="I424" s="119" t="str">
        <f>IF(ISNUMBER(SEARCH("─",H424,1)),MAX($I$3:I423)+1,"")</f>
        <v/>
      </c>
      <c r="M424" s="192" t="str">
        <f t="shared" si="483"/>
        <v/>
      </c>
      <c r="N424" s="142" t="str">
        <f t="shared" si="484"/>
        <v/>
      </c>
      <c r="O424" s="102" t="str">
        <f>IF(P424="","",MAX($O$3:O423)+1)</f>
        <v/>
      </c>
      <c r="P424" s="103" t="str">
        <f>IF(LEN(INDEX(Dashboard!B$6:B$505,ROW(P424)-ROW(P$3),1))&lt;=1,"",TRIM(INDEX(Dashboard!B$6:B$505,ROW(P424)-ROW(P$3),1)))</f>
        <v/>
      </c>
      <c r="Q424" s="104" t="str">
        <f t="shared" si="485"/>
        <v/>
      </c>
      <c r="R424" s="104" t="str">
        <f>IF(LEN(INDEX(Dashboard!D$6:D$505,ROW(R424)-ROW(R$3),1))&lt;=1,"",INDEX(Dashboard!D$6:D$505,ROW(R424)-ROW(R$3),1))</f>
        <v/>
      </c>
      <c r="S424" s="104" t="str">
        <f>IF(LEN(INDEX(Dashboard!E$6:E$505,ROW(S424)-ROW(S$3),1))&lt;=1,"",INDEX(Dashboard!E$6:E$505,ROW(S424)-ROW(S$3),1))</f>
        <v/>
      </c>
      <c r="T424" s="104" t="str">
        <f t="shared" si="486"/>
        <v/>
      </c>
      <c r="U424" s="104" t="str">
        <f t="shared" si="487"/>
        <v/>
      </c>
      <c r="V424" s="104" t="str">
        <f t="shared" si="488"/>
        <v/>
      </c>
      <c r="W424" s="106" t="str">
        <f t="shared" si="481"/>
        <v/>
      </c>
      <c r="X424" s="106" t="str">
        <f t="shared" si="489"/>
        <v/>
      </c>
      <c r="Y424" s="106" t="str">
        <f t="shared" si="490"/>
        <v/>
      </c>
      <c r="Z424" s="106" t="str">
        <f t="shared" si="491"/>
        <v/>
      </c>
      <c r="AA424" s="106" t="str">
        <f t="shared" si="492"/>
        <v/>
      </c>
      <c r="AB424" s="106" t="str">
        <f t="shared" si="493"/>
        <v/>
      </c>
      <c r="AC424" s="106" t="str">
        <f t="shared" si="494"/>
        <v/>
      </c>
      <c r="AD424" s="106" t="str">
        <f t="shared" si="495"/>
        <v/>
      </c>
      <c r="AE424" s="106" t="str">
        <f t="shared" si="496"/>
        <v/>
      </c>
      <c r="AF424" s="106" t="str">
        <f t="shared" si="497"/>
        <v/>
      </c>
      <c r="AG424" s="106" t="str">
        <f t="shared" si="498"/>
        <v/>
      </c>
      <c r="AH424" s="106" t="str">
        <f t="shared" si="499"/>
        <v/>
      </c>
      <c r="AI424" s="106" t="str">
        <f t="shared" si="500"/>
        <v/>
      </c>
      <c r="AJ424" s="106" t="str">
        <f t="shared" si="501"/>
        <v/>
      </c>
      <c r="AK424" s="106" t="str">
        <f t="shared" si="502"/>
        <v/>
      </c>
      <c r="AL424" s="106" t="str">
        <f t="shared" si="503"/>
        <v/>
      </c>
      <c r="AM424" s="106" t="str">
        <f t="shared" si="504"/>
        <v/>
      </c>
      <c r="AN424" s="106" t="str">
        <f t="shared" si="505"/>
        <v/>
      </c>
      <c r="AO424" s="106" t="str">
        <f t="shared" si="506"/>
        <v/>
      </c>
      <c r="AP424" s="106" t="str">
        <f t="shared" si="507"/>
        <v/>
      </c>
      <c r="AQ424" s="106" t="str">
        <f t="shared" si="508"/>
        <v/>
      </c>
      <c r="AR424" s="106" t="str">
        <f t="shared" si="509"/>
        <v/>
      </c>
      <c r="AS424" s="106" t="str">
        <f t="shared" si="510"/>
        <v/>
      </c>
      <c r="AT424" s="106" t="str">
        <f t="shared" si="511"/>
        <v/>
      </c>
      <c r="AU424" s="106" t="str">
        <f t="shared" si="512"/>
        <v/>
      </c>
      <c r="AV424" s="106" t="str">
        <f t="shared" si="513"/>
        <v/>
      </c>
      <c r="AW424" s="106" t="str">
        <f t="shared" si="514"/>
        <v/>
      </c>
      <c r="AX424" s="106" t="str">
        <f t="shared" si="515"/>
        <v/>
      </c>
      <c r="AY424" s="106" t="str">
        <f t="shared" si="516"/>
        <v/>
      </c>
      <c r="AZ424" s="106" t="str">
        <f t="shared" si="517"/>
        <v/>
      </c>
      <c r="BA424" s="106" t="str">
        <f t="shared" si="518"/>
        <v/>
      </c>
      <c r="BB424" s="106" t="str">
        <f t="shared" si="519"/>
        <v/>
      </c>
      <c r="BC424" s="106" t="str">
        <f t="shared" si="520"/>
        <v/>
      </c>
      <c r="BD424" s="180" t="str">
        <f>IF(OR(P424="",BA424=""),"",IF(BB424="",MAX($BA$4:$BA$503)-BA424+1-COUNTIF($BA$4:BA424,BA424)/1000,INDEX($BD$4:$BD$503,BC424,1)-COUNTIF($BA$4:BA424,BA424)/1000000))</f>
        <v/>
      </c>
      <c r="BE424" s="181" t="str">
        <f t="shared" si="521"/>
        <v/>
      </c>
      <c r="BF424" s="181" t="str">
        <f>IFERROR(IF(BB424="",BD424-BE424*100,INDEX($BF$4:$BF$503,BC424,1)-COUNTIF($BA$4:BA424,BA424)/1000000),"")</f>
        <v/>
      </c>
      <c r="BG424" s="179" t="str">
        <f t="shared" si="522"/>
        <v/>
      </c>
      <c r="BI424" s="120" t="str">
        <f t="shared" si="528"/>
        <v/>
      </c>
      <c r="BJ424" s="121" t="str">
        <f t="shared" si="529"/>
        <v/>
      </c>
      <c r="BK424" s="122" t="str">
        <f t="shared" si="530"/>
        <v/>
      </c>
      <c r="BL424" s="122" t="str">
        <f t="shared" si="531"/>
        <v/>
      </c>
      <c r="BM424" s="122" t="str">
        <f t="shared" si="532"/>
        <v/>
      </c>
      <c r="BN424" s="122" t="str">
        <f t="shared" si="533"/>
        <v/>
      </c>
      <c r="BO424" s="122" t="str">
        <f t="shared" si="534"/>
        <v/>
      </c>
      <c r="BP424" s="123" t="str">
        <f t="shared" si="535"/>
        <v/>
      </c>
      <c r="BQ424" s="122" t="str">
        <f t="shared" si="536"/>
        <v/>
      </c>
      <c r="BR424" s="123" t="str">
        <f t="shared" si="537"/>
        <v/>
      </c>
      <c r="BS424" s="123" t="str">
        <f t="shared" si="538"/>
        <v/>
      </c>
      <c r="BU424" s="198" t="str">
        <f t="shared" si="523"/>
        <v>xxx</v>
      </c>
      <c r="BV424" s="193"/>
      <c r="BW424" s="193"/>
      <c r="BX424" s="193"/>
      <c r="BY424" s="193"/>
      <c r="BZ424" s="193"/>
      <c r="CA424" s="193"/>
      <c r="CB424" s="193"/>
      <c r="CC424" s="194"/>
      <c r="CD424" s="194"/>
      <c r="CE424" s="193"/>
      <c r="CF424" s="201">
        <f>IFERROR(IF(ISNUMBER(BV424), IF(ISNUMBER(MATCH(BV424,$BV$4:BV423,0)),INDEX($CF$4:CF423, MATCH(BV424,$BV$4:BV423,0),1),IF(AND(BR424="",INDEX($BR$4:$BR$503,BV424,1)=""),
IF(INDEX($BL$4:$BL$503,BV424,1)="",0,IFERROR(IF(INDEX($BR$4:$BR$503,BW424,1)="es",COUNTIF($BV$4:$BV$503,BW424),0),0)+IF(ISNUMBER(BV424),SUMIFS($CH$4:$CH$503,$BV$4:$BV$503,"&lt;&gt;"&amp;BV424,$BW$4:$BW$503,BV424),0)),0)),0),0)</f>
        <v>0</v>
      </c>
      <c r="CG424" s="193"/>
      <c r="CH424" s="193"/>
      <c r="CI424" s="193"/>
      <c r="CJ424" s="193"/>
      <c r="CK424" s="201">
        <f t="shared" si="482"/>
        <v>1</v>
      </c>
      <c r="CL424" s="193"/>
      <c r="CM424" s="193"/>
      <c r="CN424" s="193"/>
      <c r="CO424" s="193"/>
      <c r="CP424" s="193"/>
      <c r="CQ424" s="193"/>
      <c r="CR424" s="193"/>
      <c r="CT424" s="193"/>
      <c r="CU424" s="193"/>
      <c r="CV424" s="193"/>
      <c r="CW424" s="208"/>
      <c r="CX424" s="208"/>
      <c r="CY424" s="208"/>
      <c r="CZ424" s="208"/>
      <c r="DA424" s="193"/>
      <c r="DC424" s="133" t="str">
        <f>IF(MAX($DC$3:DC423)&lt;$I$2,MAX($DC$3:DC423)+1,"")</f>
        <v/>
      </c>
      <c r="DD424" s="131" t="str">
        <f t="shared" si="524"/>
        <v/>
      </c>
      <c r="DE424" s="131" t="str">
        <f t="shared" si="525"/>
        <v/>
      </c>
      <c r="DF424" s="134" t="str">
        <f t="shared" si="526"/>
        <v/>
      </c>
      <c r="DG424" s="132" t="str">
        <f t="shared" si="527"/>
        <v/>
      </c>
      <c r="DL424" s="107" t="str">
        <f>IF(DM424&lt;&gt;"",MAX($DL$3:DL423)+1,"")</f>
        <v/>
      </c>
      <c r="DM424" s="107" t="str">
        <f>IF(OR(INDEX(Photos!$B$3:$B$502,ROW(DM424)-ROW($DM$3),1)="", ISNUMBER(MATCH(INDEX(Photos!$B$3:$B$502,ROW(DM424)-ROW($DM$3),1),$BJ$4:$BJ$503,0))),"",INDEX(Photos!$B$3:$B$502,ROW(DM424)-ROW($DM$3),1) )</f>
        <v/>
      </c>
      <c r="DN424" s="107" t="str">
        <f t="shared" si="480"/>
        <v/>
      </c>
      <c r="DS424" s="112"/>
      <c r="DT424" s="112"/>
      <c r="DU424" s="111"/>
      <c r="DV424" s="111"/>
      <c r="DW424" s="145"/>
      <c r="DX424" s="111"/>
      <c r="DY424" s="111"/>
      <c r="DZ424" s="111"/>
      <c r="EA424" s="111"/>
      <c r="EB424" s="111"/>
    </row>
    <row r="425" spans="2:132" x14ac:dyDescent="0.25">
      <c r="B425" s="117" t="str">
        <f>IF(P425&lt;&gt;"",MAX(B$3:$B424)+1,"")</f>
        <v/>
      </c>
      <c r="C425" s="141" t="str">
        <f>IF(D425&lt;&gt;"",MAX(C$3:$C424)+1,"")</f>
        <v/>
      </c>
      <c r="D425" s="115" t="str">
        <f>IF(LEN(Q425)&gt;1,IF(ISNUMBER(MATCH(Q425&amp;" ─ "&amp;P425, $D$2:D424,0)),"",P425&amp;" ─ "&amp;Q425),"")</f>
        <v/>
      </c>
      <c r="E425" s="117" t="str">
        <f>IF(F425&lt;&gt;"",MAX($E$3:E424)+1,"")</f>
        <v/>
      </c>
      <c r="F425" s="116" t="str">
        <f>IF(LEN(T425)&gt;1,IF(ISNUMBER(MATCH(T425&amp;" ─ "&amp;P425, $F$2:F424,0)),"",P425&amp;" ─ "&amp;T425),"")</f>
        <v/>
      </c>
      <c r="G425" s="93">
        <v>422</v>
      </c>
      <c r="H425" s="118" t="str">
        <f t="shared" si="539"/>
        <v/>
      </c>
      <c r="I425" s="119" t="str">
        <f>IF(ISNUMBER(SEARCH("─",H425,1)),MAX($I$3:I424)+1,"")</f>
        <v/>
      </c>
      <c r="M425" s="192" t="str">
        <f t="shared" si="483"/>
        <v/>
      </c>
      <c r="N425" s="142" t="str">
        <f t="shared" si="484"/>
        <v/>
      </c>
      <c r="O425" s="102" t="str">
        <f>IF(P425="","",MAX($O$3:O424)+1)</f>
        <v/>
      </c>
      <c r="P425" s="103" t="str">
        <f>IF(LEN(INDEX(Dashboard!B$6:B$505,ROW(P425)-ROW(P$3),1))&lt;=1,"",TRIM(INDEX(Dashboard!B$6:B$505,ROW(P425)-ROW(P$3),1)))</f>
        <v/>
      </c>
      <c r="Q425" s="104" t="str">
        <f t="shared" si="485"/>
        <v/>
      </c>
      <c r="R425" s="104" t="str">
        <f>IF(LEN(INDEX(Dashboard!D$6:D$505,ROW(R425)-ROW(R$3),1))&lt;=1,"",INDEX(Dashboard!D$6:D$505,ROW(R425)-ROW(R$3),1))</f>
        <v/>
      </c>
      <c r="S425" s="104" t="str">
        <f>IF(LEN(INDEX(Dashboard!E$6:E$505,ROW(S425)-ROW(S$3),1))&lt;=1,"",INDEX(Dashboard!E$6:E$505,ROW(S425)-ROW(S$3),1))</f>
        <v/>
      </c>
      <c r="T425" s="104" t="str">
        <f t="shared" si="486"/>
        <v/>
      </c>
      <c r="U425" s="104" t="str">
        <f t="shared" si="487"/>
        <v/>
      </c>
      <c r="V425" s="104" t="str">
        <f t="shared" si="488"/>
        <v/>
      </c>
      <c r="W425" s="106" t="str">
        <f t="shared" si="481"/>
        <v/>
      </c>
      <c r="X425" s="106" t="str">
        <f t="shared" si="489"/>
        <v/>
      </c>
      <c r="Y425" s="106" t="str">
        <f t="shared" si="490"/>
        <v/>
      </c>
      <c r="Z425" s="106" t="str">
        <f t="shared" si="491"/>
        <v/>
      </c>
      <c r="AA425" s="106" t="str">
        <f t="shared" si="492"/>
        <v/>
      </c>
      <c r="AB425" s="106" t="str">
        <f t="shared" si="493"/>
        <v/>
      </c>
      <c r="AC425" s="106" t="str">
        <f t="shared" si="494"/>
        <v/>
      </c>
      <c r="AD425" s="106" t="str">
        <f t="shared" si="495"/>
        <v/>
      </c>
      <c r="AE425" s="106" t="str">
        <f t="shared" si="496"/>
        <v/>
      </c>
      <c r="AF425" s="106" t="str">
        <f t="shared" si="497"/>
        <v/>
      </c>
      <c r="AG425" s="106" t="str">
        <f t="shared" si="498"/>
        <v/>
      </c>
      <c r="AH425" s="106" t="str">
        <f t="shared" si="499"/>
        <v/>
      </c>
      <c r="AI425" s="106" t="str">
        <f t="shared" si="500"/>
        <v/>
      </c>
      <c r="AJ425" s="106" t="str">
        <f t="shared" si="501"/>
        <v/>
      </c>
      <c r="AK425" s="106" t="str">
        <f t="shared" si="502"/>
        <v/>
      </c>
      <c r="AL425" s="106" t="str">
        <f t="shared" si="503"/>
        <v/>
      </c>
      <c r="AM425" s="106" t="str">
        <f t="shared" si="504"/>
        <v/>
      </c>
      <c r="AN425" s="106" t="str">
        <f t="shared" si="505"/>
        <v/>
      </c>
      <c r="AO425" s="106" t="str">
        <f t="shared" si="506"/>
        <v/>
      </c>
      <c r="AP425" s="106" t="str">
        <f t="shared" si="507"/>
        <v/>
      </c>
      <c r="AQ425" s="106" t="str">
        <f t="shared" si="508"/>
        <v/>
      </c>
      <c r="AR425" s="106" t="str">
        <f t="shared" si="509"/>
        <v/>
      </c>
      <c r="AS425" s="106" t="str">
        <f t="shared" si="510"/>
        <v/>
      </c>
      <c r="AT425" s="106" t="str">
        <f t="shared" si="511"/>
        <v/>
      </c>
      <c r="AU425" s="106" t="str">
        <f t="shared" si="512"/>
        <v/>
      </c>
      <c r="AV425" s="106" t="str">
        <f t="shared" si="513"/>
        <v/>
      </c>
      <c r="AW425" s="106" t="str">
        <f t="shared" si="514"/>
        <v/>
      </c>
      <c r="AX425" s="106" t="str">
        <f t="shared" si="515"/>
        <v/>
      </c>
      <c r="AY425" s="106" t="str">
        <f t="shared" si="516"/>
        <v/>
      </c>
      <c r="AZ425" s="106" t="str">
        <f t="shared" si="517"/>
        <v/>
      </c>
      <c r="BA425" s="106" t="str">
        <f t="shared" si="518"/>
        <v/>
      </c>
      <c r="BB425" s="106" t="str">
        <f t="shared" si="519"/>
        <v/>
      </c>
      <c r="BC425" s="106" t="str">
        <f t="shared" si="520"/>
        <v/>
      </c>
      <c r="BD425" s="180" t="str">
        <f>IF(OR(P425="",BA425=""),"",IF(BB425="",MAX($BA$4:$BA$503)-BA425+1-COUNTIF($BA$4:BA425,BA425)/1000,INDEX($BD$4:$BD$503,BC425,1)-COUNTIF($BA$4:BA425,BA425)/1000000))</f>
        <v/>
      </c>
      <c r="BE425" s="181" t="str">
        <f t="shared" si="521"/>
        <v/>
      </c>
      <c r="BF425" s="181" t="str">
        <f>IFERROR(IF(BB425="",BD425-BE425*100,INDEX($BF$4:$BF$503,BC425,1)-COUNTIF($BA$4:BA425,BA425)/1000000),"")</f>
        <v/>
      </c>
      <c r="BG425" s="179" t="str">
        <f t="shared" si="522"/>
        <v/>
      </c>
      <c r="BI425" s="120" t="str">
        <f t="shared" si="528"/>
        <v/>
      </c>
      <c r="BJ425" s="121" t="str">
        <f t="shared" si="529"/>
        <v/>
      </c>
      <c r="BK425" s="122" t="str">
        <f t="shared" si="530"/>
        <v/>
      </c>
      <c r="BL425" s="122" t="str">
        <f t="shared" si="531"/>
        <v/>
      </c>
      <c r="BM425" s="122" t="str">
        <f t="shared" si="532"/>
        <v/>
      </c>
      <c r="BN425" s="122" t="str">
        <f t="shared" si="533"/>
        <v/>
      </c>
      <c r="BO425" s="122" t="str">
        <f t="shared" si="534"/>
        <v/>
      </c>
      <c r="BP425" s="123" t="str">
        <f t="shared" si="535"/>
        <v/>
      </c>
      <c r="BQ425" s="122" t="str">
        <f t="shared" si="536"/>
        <v/>
      </c>
      <c r="BR425" s="123" t="str">
        <f t="shared" si="537"/>
        <v/>
      </c>
      <c r="BS425" s="123" t="str">
        <f t="shared" si="538"/>
        <v/>
      </c>
      <c r="BU425" s="198" t="str">
        <f t="shared" si="523"/>
        <v>xxx</v>
      </c>
      <c r="BV425" s="193"/>
      <c r="BW425" s="193"/>
      <c r="BX425" s="193"/>
      <c r="BY425" s="193"/>
      <c r="BZ425" s="193"/>
      <c r="CA425" s="193"/>
      <c r="CB425" s="193"/>
      <c r="CC425" s="194"/>
      <c r="CD425" s="194"/>
      <c r="CE425" s="193"/>
      <c r="CF425" s="201">
        <f>IFERROR(IF(ISNUMBER(BV425), IF(ISNUMBER(MATCH(BV425,$BV$4:BV424,0)),INDEX($CF$4:CF424, MATCH(BV425,$BV$4:BV424,0),1),IF(AND(BR425="",INDEX($BR$4:$BR$503,BV425,1)=""),
IF(INDEX($BL$4:$BL$503,BV425,1)="",0,IFERROR(IF(INDEX($BR$4:$BR$503,BW425,1)="es",COUNTIF($BV$4:$BV$503,BW425),0),0)+IF(ISNUMBER(BV425),SUMIFS($CH$4:$CH$503,$BV$4:$BV$503,"&lt;&gt;"&amp;BV425,$BW$4:$BW$503,BV425),0)),0)),0),0)</f>
        <v>0</v>
      </c>
      <c r="CG425" s="193"/>
      <c r="CH425" s="193"/>
      <c r="CI425" s="193"/>
      <c r="CJ425" s="193"/>
      <c r="CK425" s="201">
        <f t="shared" si="482"/>
        <v>1</v>
      </c>
      <c r="CL425" s="193"/>
      <c r="CM425" s="193"/>
      <c r="CN425" s="193"/>
      <c r="CO425" s="193"/>
      <c r="CP425" s="193"/>
      <c r="CQ425" s="193"/>
      <c r="CR425" s="193"/>
      <c r="CT425" s="193"/>
      <c r="CU425" s="193"/>
      <c r="CV425" s="193"/>
      <c r="CW425" s="208"/>
      <c r="CX425" s="208"/>
      <c r="CY425" s="208"/>
      <c r="CZ425" s="208"/>
      <c r="DA425" s="193"/>
      <c r="DC425" s="133" t="str">
        <f>IF(MAX($DC$3:DC424)&lt;$I$2,MAX($DC$3:DC424)+1,"")</f>
        <v/>
      </c>
      <c r="DD425" s="131" t="str">
        <f t="shared" si="524"/>
        <v/>
      </c>
      <c r="DE425" s="131" t="str">
        <f t="shared" si="525"/>
        <v/>
      </c>
      <c r="DF425" s="134" t="str">
        <f t="shared" si="526"/>
        <v/>
      </c>
      <c r="DG425" s="132" t="str">
        <f t="shared" si="527"/>
        <v/>
      </c>
      <c r="DL425" s="107" t="str">
        <f>IF(DM425&lt;&gt;"",MAX($DL$3:DL424)+1,"")</f>
        <v/>
      </c>
      <c r="DM425" s="107" t="str">
        <f>IF(OR(INDEX(Photos!$B$3:$B$502,ROW(DM425)-ROW($DM$3),1)="", ISNUMBER(MATCH(INDEX(Photos!$B$3:$B$502,ROW(DM425)-ROW($DM$3),1),$BJ$4:$BJ$503,0))),"",INDEX(Photos!$B$3:$B$502,ROW(DM425)-ROW($DM$3),1) )</f>
        <v/>
      </c>
      <c r="DN425" s="107" t="str">
        <f t="shared" si="480"/>
        <v/>
      </c>
      <c r="DS425" s="112"/>
      <c r="DT425" s="112"/>
      <c r="DU425" s="111"/>
      <c r="DV425" s="111"/>
      <c r="DW425" s="145"/>
      <c r="DX425" s="111"/>
      <c r="DY425" s="111"/>
      <c r="DZ425" s="111"/>
      <c r="EA425" s="111"/>
      <c r="EB425" s="111"/>
    </row>
    <row r="426" spans="2:132" x14ac:dyDescent="0.25">
      <c r="B426" s="117" t="str">
        <f>IF(P426&lt;&gt;"",MAX(B$3:$B425)+1,"")</f>
        <v/>
      </c>
      <c r="C426" s="141" t="str">
        <f>IF(D426&lt;&gt;"",MAX(C$3:$C425)+1,"")</f>
        <v/>
      </c>
      <c r="D426" s="115" t="str">
        <f>IF(LEN(Q426)&gt;1,IF(ISNUMBER(MATCH(Q426&amp;" ─ "&amp;P426, $D$2:D425,0)),"",P426&amp;" ─ "&amp;Q426),"")</f>
        <v/>
      </c>
      <c r="E426" s="117" t="str">
        <f>IF(F426&lt;&gt;"",MAX($E$3:E425)+1,"")</f>
        <v/>
      </c>
      <c r="F426" s="116" t="str">
        <f>IF(LEN(T426)&gt;1,IF(ISNUMBER(MATCH(T426&amp;" ─ "&amp;P426, $F$2:F425,0)),"",P426&amp;" ─ "&amp;T426),"")</f>
        <v/>
      </c>
      <c r="G426" s="93">
        <v>423</v>
      </c>
      <c r="H426" s="118" t="str">
        <f t="shared" si="539"/>
        <v/>
      </c>
      <c r="I426" s="119" t="str">
        <f>IF(ISNUMBER(SEARCH("─",H426,1)),MAX($I$3:I425)+1,"")</f>
        <v/>
      </c>
      <c r="M426" s="192" t="str">
        <f t="shared" si="483"/>
        <v/>
      </c>
      <c r="N426" s="142" t="str">
        <f t="shared" si="484"/>
        <v/>
      </c>
      <c r="O426" s="102" t="str">
        <f>IF(P426="","",MAX($O$3:O425)+1)</f>
        <v/>
      </c>
      <c r="P426" s="103" t="str">
        <f>IF(LEN(INDEX(Dashboard!B$6:B$505,ROW(P426)-ROW(P$3),1))&lt;=1,"",TRIM(INDEX(Dashboard!B$6:B$505,ROW(P426)-ROW(P$3),1)))</f>
        <v/>
      </c>
      <c r="Q426" s="104" t="str">
        <f t="shared" si="485"/>
        <v/>
      </c>
      <c r="R426" s="104" t="str">
        <f>IF(LEN(INDEX(Dashboard!D$6:D$505,ROW(R426)-ROW(R$3),1))&lt;=1,"",INDEX(Dashboard!D$6:D$505,ROW(R426)-ROW(R$3),1))</f>
        <v/>
      </c>
      <c r="S426" s="104" t="str">
        <f>IF(LEN(INDEX(Dashboard!E$6:E$505,ROW(S426)-ROW(S$3),1))&lt;=1,"",INDEX(Dashboard!E$6:E$505,ROW(S426)-ROW(S$3),1))</f>
        <v/>
      </c>
      <c r="T426" s="104" t="str">
        <f t="shared" si="486"/>
        <v/>
      </c>
      <c r="U426" s="104" t="str">
        <f t="shared" si="487"/>
        <v/>
      </c>
      <c r="V426" s="104" t="str">
        <f t="shared" si="488"/>
        <v/>
      </c>
      <c r="W426" s="106" t="str">
        <f t="shared" si="481"/>
        <v/>
      </c>
      <c r="X426" s="106" t="str">
        <f t="shared" si="489"/>
        <v/>
      </c>
      <c r="Y426" s="106" t="str">
        <f t="shared" si="490"/>
        <v/>
      </c>
      <c r="Z426" s="106" t="str">
        <f t="shared" si="491"/>
        <v/>
      </c>
      <c r="AA426" s="106" t="str">
        <f t="shared" si="492"/>
        <v/>
      </c>
      <c r="AB426" s="106" t="str">
        <f t="shared" si="493"/>
        <v/>
      </c>
      <c r="AC426" s="106" t="str">
        <f t="shared" si="494"/>
        <v/>
      </c>
      <c r="AD426" s="106" t="str">
        <f t="shared" si="495"/>
        <v/>
      </c>
      <c r="AE426" s="106" t="str">
        <f t="shared" si="496"/>
        <v/>
      </c>
      <c r="AF426" s="106" t="str">
        <f t="shared" si="497"/>
        <v/>
      </c>
      <c r="AG426" s="106" t="str">
        <f t="shared" si="498"/>
        <v/>
      </c>
      <c r="AH426" s="106" t="str">
        <f t="shared" si="499"/>
        <v/>
      </c>
      <c r="AI426" s="106" t="str">
        <f t="shared" si="500"/>
        <v/>
      </c>
      <c r="AJ426" s="106" t="str">
        <f t="shared" si="501"/>
        <v/>
      </c>
      <c r="AK426" s="106" t="str">
        <f t="shared" si="502"/>
        <v/>
      </c>
      <c r="AL426" s="106" t="str">
        <f t="shared" si="503"/>
        <v/>
      </c>
      <c r="AM426" s="106" t="str">
        <f t="shared" si="504"/>
        <v/>
      </c>
      <c r="AN426" s="106" t="str">
        <f t="shared" si="505"/>
        <v/>
      </c>
      <c r="AO426" s="106" t="str">
        <f t="shared" si="506"/>
        <v/>
      </c>
      <c r="AP426" s="106" t="str">
        <f t="shared" si="507"/>
        <v/>
      </c>
      <c r="AQ426" s="106" t="str">
        <f t="shared" si="508"/>
        <v/>
      </c>
      <c r="AR426" s="106" t="str">
        <f t="shared" si="509"/>
        <v/>
      </c>
      <c r="AS426" s="106" t="str">
        <f t="shared" si="510"/>
        <v/>
      </c>
      <c r="AT426" s="106" t="str">
        <f t="shared" si="511"/>
        <v/>
      </c>
      <c r="AU426" s="106" t="str">
        <f t="shared" si="512"/>
        <v/>
      </c>
      <c r="AV426" s="106" t="str">
        <f t="shared" si="513"/>
        <v/>
      </c>
      <c r="AW426" s="106" t="str">
        <f t="shared" si="514"/>
        <v/>
      </c>
      <c r="AX426" s="106" t="str">
        <f t="shared" si="515"/>
        <v/>
      </c>
      <c r="AY426" s="106" t="str">
        <f t="shared" si="516"/>
        <v/>
      </c>
      <c r="AZ426" s="106" t="str">
        <f t="shared" si="517"/>
        <v/>
      </c>
      <c r="BA426" s="106" t="str">
        <f t="shared" si="518"/>
        <v/>
      </c>
      <c r="BB426" s="106" t="str">
        <f t="shared" si="519"/>
        <v/>
      </c>
      <c r="BC426" s="106" t="str">
        <f t="shared" si="520"/>
        <v/>
      </c>
      <c r="BD426" s="180" t="str">
        <f>IF(OR(P426="",BA426=""),"",IF(BB426="",MAX($BA$4:$BA$503)-BA426+1-COUNTIF($BA$4:BA426,BA426)/1000,INDEX($BD$4:$BD$503,BC426,1)-COUNTIF($BA$4:BA426,BA426)/1000000))</f>
        <v/>
      </c>
      <c r="BE426" s="181" t="str">
        <f t="shared" si="521"/>
        <v/>
      </c>
      <c r="BF426" s="181" t="str">
        <f>IFERROR(IF(BB426="",BD426-BE426*100,INDEX($BF$4:$BF$503,BC426,1)-COUNTIF($BA$4:BA426,BA426)/1000000),"")</f>
        <v/>
      </c>
      <c r="BG426" s="179" t="str">
        <f t="shared" si="522"/>
        <v/>
      </c>
      <c r="BI426" s="120" t="str">
        <f t="shared" si="528"/>
        <v/>
      </c>
      <c r="BJ426" s="121" t="str">
        <f t="shared" si="529"/>
        <v/>
      </c>
      <c r="BK426" s="122" t="str">
        <f t="shared" si="530"/>
        <v/>
      </c>
      <c r="BL426" s="122" t="str">
        <f t="shared" si="531"/>
        <v/>
      </c>
      <c r="BM426" s="122" t="str">
        <f t="shared" si="532"/>
        <v/>
      </c>
      <c r="BN426" s="122" t="str">
        <f t="shared" si="533"/>
        <v/>
      </c>
      <c r="BO426" s="122" t="str">
        <f t="shared" si="534"/>
        <v/>
      </c>
      <c r="BP426" s="123" t="str">
        <f t="shared" si="535"/>
        <v/>
      </c>
      <c r="BQ426" s="122" t="str">
        <f t="shared" si="536"/>
        <v/>
      </c>
      <c r="BR426" s="123" t="str">
        <f t="shared" si="537"/>
        <v/>
      </c>
      <c r="BS426" s="123" t="str">
        <f t="shared" si="538"/>
        <v/>
      </c>
      <c r="BU426" s="198" t="str">
        <f t="shared" si="523"/>
        <v>xxx</v>
      </c>
      <c r="BV426" s="193"/>
      <c r="BW426" s="193"/>
      <c r="BX426" s="193"/>
      <c r="BY426" s="193"/>
      <c r="BZ426" s="193"/>
      <c r="CA426" s="193"/>
      <c r="CB426" s="193"/>
      <c r="CC426" s="194"/>
      <c r="CD426" s="194"/>
      <c r="CE426" s="193"/>
      <c r="CF426" s="201">
        <f>IFERROR(IF(ISNUMBER(BV426), IF(ISNUMBER(MATCH(BV426,$BV$4:BV425,0)),INDEX($CF$4:CF425, MATCH(BV426,$BV$4:BV425,0),1),IF(AND(BR426="",INDEX($BR$4:$BR$503,BV426,1)=""),
IF(INDEX($BL$4:$BL$503,BV426,1)="",0,IFERROR(IF(INDEX($BR$4:$BR$503,BW426,1)="es",COUNTIF($BV$4:$BV$503,BW426),0),0)+IF(ISNUMBER(BV426),SUMIFS($CH$4:$CH$503,$BV$4:$BV$503,"&lt;&gt;"&amp;BV426,$BW$4:$BW$503,BV426),0)),0)),0),0)</f>
        <v>0</v>
      </c>
      <c r="CG426" s="193"/>
      <c r="CH426" s="193"/>
      <c r="CI426" s="193"/>
      <c r="CJ426" s="193"/>
      <c r="CK426" s="201">
        <f t="shared" si="482"/>
        <v>1</v>
      </c>
      <c r="CL426" s="193"/>
      <c r="CM426" s="193"/>
      <c r="CN426" s="193"/>
      <c r="CO426" s="193"/>
      <c r="CP426" s="193"/>
      <c r="CQ426" s="193"/>
      <c r="CR426" s="193"/>
      <c r="CT426" s="193"/>
      <c r="CU426" s="193"/>
      <c r="CV426" s="193"/>
      <c r="CW426" s="208"/>
      <c r="CX426" s="208"/>
      <c r="CY426" s="208"/>
      <c r="CZ426" s="208"/>
      <c r="DA426" s="193"/>
      <c r="DC426" s="133" t="str">
        <f>IF(MAX($DC$3:DC425)&lt;$I$2,MAX($DC$3:DC425)+1,"")</f>
        <v/>
      </c>
      <c r="DD426" s="131" t="str">
        <f t="shared" si="524"/>
        <v/>
      </c>
      <c r="DE426" s="131" t="str">
        <f t="shared" si="525"/>
        <v/>
      </c>
      <c r="DF426" s="134" t="str">
        <f t="shared" si="526"/>
        <v/>
      </c>
      <c r="DG426" s="132" t="str">
        <f t="shared" si="527"/>
        <v/>
      </c>
      <c r="DL426" s="107" t="str">
        <f>IF(DM426&lt;&gt;"",MAX($DL$3:DL425)+1,"")</f>
        <v/>
      </c>
      <c r="DM426" s="107" t="str">
        <f>IF(OR(INDEX(Photos!$B$3:$B$502,ROW(DM426)-ROW($DM$3),1)="", ISNUMBER(MATCH(INDEX(Photos!$B$3:$B$502,ROW(DM426)-ROW($DM$3),1),$BJ$4:$BJ$503,0))),"",INDEX(Photos!$B$3:$B$502,ROW(DM426)-ROW($DM$3),1) )</f>
        <v/>
      </c>
      <c r="DN426" s="107" t="str">
        <f t="shared" si="480"/>
        <v/>
      </c>
      <c r="DS426" s="112"/>
      <c r="DT426" s="112"/>
      <c r="DU426" s="111"/>
      <c r="DV426" s="111"/>
      <c r="DW426" s="145"/>
      <c r="DX426" s="111"/>
      <c r="DY426" s="111"/>
      <c r="DZ426" s="111"/>
      <c r="EA426" s="111"/>
      <c r="EB426" s="111"/>
    </row>
    <row r="427" spans="2:132" x14ac:dyDescent="0.25">
      <c r="B427" s="117" t="str">
        <f>IF(P427&lt;&gt;"",MAX(B$3:$B426)+1,"")</f>
        <v/>
      </c>
      <c r="C427" s="141" t="str">
        <f>IF(D427&lt;&gt;"",MAX(C$3:$C426)+1,"")</f>
        <v/>
      </c>
      <c r="D427" s="115" t="str">
        <f>IF(LEN(Q427)&gt;1,IF(ISNUMBER(MATCH(Q427&amp;" ─ "&amp;P427, $D$2:D426,0)),"",P427&amp;" ─ "&amp;Q427),"")</f>
        <v/>
      </c>
      <c r="E427" s="117" t="str">
        <f>IF(F427&lt;&gt;"",MAX($E$3:E426)+1,"")</f>
        <v/>
      </c>
      <c r="F427" s="116" t="str">
        <f>IF(LEN(T427)&gt;1,IF(ISNUMBER(MATCH(T427&amp;" ─ "&amp;P427, $F$2:F426,0)),"",P427&amp;" ─ "&amp;T427),"")</f>
        <v/>
      </c>
      <c r="G427" s="93">
        <v>424</v>
      </c>
      <c r="H427" s="118" t="str">
        <f t="shared" si="539"/>
        <v/>
      </c>
      <c r="I427" s="119" t="str">
        <f>IF(ISNUMBER(SEARCH("─",H427,1)),MAX($I$3:I426)+1,"")</f>
        <v/>
      </c>
      <c r="M427" s="192" t="str">
        <f t="shared" si="483"/>
        <v/>
      </c>
      <c r="N427" s="142" t="str">
        <f t="shared" si="484"/>
        <v/>
      </c>
      <c r="O427" s="102" t="str">
        <f>IF(P427="","",MAX($O$3:O426)+1)</f>
        <v/>
      </c>
      <c r="P427" s="103" t="str">
        <f>IF(LEN(INDEX(Dashboard!B$6:B$505,ROW(P427)-ROW(P$3),1))&lt;=1,"",TRIM(INDEX(Dashboard!B$6:B$505,ROW(P427)-ROW(P$3),1)))</f>
        <v/>
      </c>
      <c r="Q427" s="104" t="str">
        <f t="shared" si="485"/>
        <v/>
      </c>
      <c r="R427" s="104" t="str">
        <f>IF(LEN(INDEX(Dashboard!D$6:D$505,ROW(R427)-ROW(R$3),1))&lt;=1,"",INDEX(Dashboard!D$6:D$505,ROW(R427)-ROW(R$3),1))</f>
        <v/>
      </c>
      <c r="S427" s="104" t="str">
        <f>IF(LEN(INDEX(Dashboard!E$6:E$505,ROW(S427)-ROW(S$3),1))&lt;=1,"",INDEX(Dashboard!E$6:E$505,ROW(S427)-ROW(S$3),1))</f>
        <v/>
      </c>
      <c r="T427" s="104" t="str">
        <f t="shared" si="486"/>
        <v/>
      </c>
      <c r="U427" s="104" t="str">
        <f t="shared" si="487"/>
        <v/>
      </c>
      <c r="V427" s="104" t="str">
        <f t="shared" si="488"/>
        <v/>
      </c>
      <c r="W427" s="106" t="str">
        <f t="shared" si="481"/>
        <v/>
      </c>
      <c r="X427" s="106" t="str">
        <f t="shared" si="489"/>
        <v/>
      </c>
      <c r="Y427" s="106" t="str">
        <f t="shared" si="490"/>
        <v/>
      </c>
      <c r="Z427" s="106" t="str">
        <f t="shared" si="491"/>
        <v/>
      </c>
      <c r="AA427" s="106" t="str">
        <f t="shared" si="492"/>
        <v/>
      </c>
      <c r="AB427" s="106" t="str">
        <f t="shared" si="493"/>
        <v/>
      </c>
      <c r="AC427" s="106" t="str">
        <f t="shared" si="494"/>
        <v/>
      </c>
      <c r="AD427" s="106" t="str">
        <f t="shared" si="495"/>
        <v/>
      </c>
      <c r="AE427" s="106" t="str">
        <f t="shared" si="496"/>
        <v/>
      </c>
      <c r="AF427" s="106" t="str">
        <f t="shared" si="497"/>
        <v/>
      </c>
      <c r="AG427" s="106" t="str">
        <f t="shared" si="498"/>
        <v/>
      </c>
      <c r="AH427" s="106" t="str">
        <f t="shared" si="499"/>
        <v/>
      </c>
      <c r="AI427" s="106" t="str">
        <f t="shared" si="500"/>
        <v/>
      </c>
      <c r="AJ427" s="106" t="str">
        <f t="shared" si="501"/>
        <v/>
      </c>
      <c r="AK427" s="106" t="str">
        <f t="shared" si="502"/>
        <v/>
      </c>
      <c r="AL427" s="106" t="str">
        <f t="shared" si="503"/>
        <v/>
      </c>
      <c r="AM427" s="106" t="str">
        <f t="shared" si="504"/>
        <v/>
      </c>
      <c r="AN427" s="106" t="str">
        <f t="shared" si="505"/>
        <v/>
      </c>
      <c r="AO427" s="106" t="str">
        <f t="shared" si="506"/>
        <v/>
      </c>
      <c r="AP427" s="106" t="str">
        <f t="shared" si="507"/>
        <v/>
      </c>
      <c r="AQ427" s="106" t="str">
        <f t="shared" si="508"/>
        <v/>
      </c>
      <c r="AR427" s="106" t="str">
        <f t="shared" si="509"/>
        <v/>
      </c>
      <c r="AS427" s="106" t="str">
        <f t="shared" si="510"/>
        <v/>
      </c>
      <c r="AT427" s="106" t="str">
        <f t="shared" si="511"/>
        <v/>
      </c>
      <c r="AU427" s="106" t="str">
        <f t="shared" si="512"/>
        <v/>
      </c>
      <c r="AV427" s="106" t="str">
        <f t="shared" si="513"/>
        <v/>
      </c>
      <c r="AW427" s="106" t="str">
        <f t="shared" si="514"/>
        <v/>
      </c>
      <c r="AX427" s="106" t="str">
        <f t="shared" si="515"/>
        <v/>
      </c>
      <c r="AY427" s="106" t="str">
        <f t="shared" si="516"/>
        <v/>
      </c>
      <c r="AZ427" s="106" t="str">
        <f t="shared" si="517"/>
        <v/>
      </c>
      <c r="BA427" s="106" t="str">
        <f t="shared" si="518"/>
        <v/>
      </c>
      <c r="BB427" s="106" t="str">
        <f t="shared" si="519"/>
        <v/>
      </c>
      <c r="BC427" s="106" t="str">
        <f t="shared" si="520"/>
        <v/>
      </c>
      <c r="BD427" s="180" t="str">
        <f>IF(OR(P427="",BA427=""),"",IF(BB427="",MAX($BA$4:$BA$503)-BA427+1-COUNTIF($BA$4:BA427,BA427)/1000,INDEX($BD$4:$BD$503,BC427,1)-COUNTIF($BA$4:BA427,BA427)/1000000))</f>
        <v/>
      </c>
      <c r="BE427" s="181" t="str">
        <f t="shared" si="521"/>
        <v/>
      </c>
      <c r="BF427" s="181" t="str">
        <f>IFERROR(IF(BB427="",BD427-BE427*100,INDEX($BF$4:$BF$503,BC427,1)-COUNTIF($BA$4:BA427,BA427)/1000000),"")</f>
        <v/>
      </c>
      <c r="BG427" s="179" t="str">
        <f t="shared" si="522"/>
        <v/>
      </c>
      <c r="BI427" s="120" t="str">
        <f t="shared" si="528"/>
        <v/>
      </c>
      <c r="BJ427" s="121" t="str">
        <f t="shared" si="529"/>
        <v/>
      </c>
      <c r="BK427" s="122" t="str">
        <f t="shared" si="530"/>
        <v/>
      </c>
      <c r="BL427" s="122" t="str">
        <f t="shared" si="531"/>
        <v/>
      </c>
      <c r="BM427" s="122" t="str">
        <f t="shared" si="532"/>
        <v/>
      </c>
      <c r="BN427" s="122" t="str">
        <f t="shared" si="533"/>
        <v/>
      </c>
      <c r="BO427" s="122" t="str">
        <f t="shared" si="534"/>
        <v/>
      </c>
      <c r="BP427" s="123" t="str">
        <f t="shared" si="535"/>
        <v/>
      </c>
      <c r="BQ427" s="122" t="str">
        <f t="shared" si="536"/>
        <v/>
      </c>
      <c r="BR427" s="123" t="str">
        <f t="shared" si="537"/>
        <v/>
      </c>
      <c r="BS427" s="123" t="str">
        <f t="shared" si="538"/>
        <v/>
      </c>
      <c r="BU427" s="198" t="str">
        <f t="shared" si="523"/>
        <v>xxx</v>
      </c>
      <c r="BV427" s="193"/>
      <c r="BW427" s="193"/>
      <c r="BX427" s="193"/>
      <c r="BY427" s="193"/>
      <c r="BZ427" s="193"/>
      <c r="CA427" s="193"/>
      <c r="CB427" s="193"/>
      <c r="CC427" s="194"/>
      <c r="CD427" s="194"/>
      <c r="CE427" s="193"/>
      <c r="CF427" s="201">
        <f>IFERROR(IF(ISNUMBER(BV427), IF(ISNUMBER(MATCH(BV427,$BV$4:BV426,0)),INDEX($CF$4:CF426, MATCH(BV427,$BV$4:BV426,0),1),IF(AND(BR427="",INDEX($BR$4:$BR$503,BV427,1)=""),
IF(INDEX($BL$4:$BL$503,BV427,1)="",0,IFERROR(IF(INDEX($BR$4:$BR$503,BW427,1)="es",COUNTIF($BV$4:$BV$503,BW427),0),0)+IF(ISNUMBER(BV427),SUMIFS($CH$4:$CH$503,$BV$4:$BV$503,"&lt;&gt;"&amp;BV427,$BW$4:$BW$503,BV427),0)),0)),0),0)</f>
        <v>0</v>
      </c>
      <c r="CG427" s="193"/>
      <c r="CH427" s="193"/>
      <c r="CI427" s="193"/>
      <c r="CJ427" s="193"/>
      <c r="CK427" s="201">
        <f t="shared" si="482"/>
        <v>1</v>
      </c>
      <c r="CL427" s="193"/>
      <c r="CM427" s="193"/>
      <c r="CN427" s="193"/>
      <c r="CO427" s="193"/>
      <c r="CP427" s="193"/>
      <c r="CQ427" s="193"/>
      <c r="CR427" s="193"/>
      <c r="CT427" s="193"/>
      <c r="CU427" s="193"/>
      <c r="CV427" s="193"/>
      <c r="CW427" s="208"/>
      <c r="CX427" s="208"/>
      <c r="CY427" s="208"/>
      <c r="CZ427" s="208"/>
      <c r="DA427" s="193"/>
      <c r="DC427" s="133" t="str">
        <f>IF(MAX($DC$3:DC426)&lt;$I$2,MAX($DC$3:DC426)+1,"")</f>
        <v/>
      </c>
      <c r="DD427" s="131" t="str">
        <f t="shared" si="524"/>
        <v/>
      </c>
      <c r="DE427" s="131" t="str">
        <f t="shared" si="525"/>
        <v/>
      </c>
      <c r="DF427" s="134" t="str">
        <f t="shared" si="526"/>
        <v/>
      </c>
      <c r="DG427" s="132" t="str">
        <f t="shared" si="527"/>
        <v/>
      </c>
      <c r="DL427" s="107" t="str">
        <f>IF(DM427&lt;&gt;"",MAX($DL$3:DL426)+1,"")</f>
        <v/>
      </c>
      <c r="DM427" s="107" t="str">
        <f>IF(OR(INDEX(Photos!$B$3:$B$502,ROW(DM427)-ROW($DM$3),1)="", ISNUMBER(MATCH(INDEX(Photos!$B$3:$B$502,ROW(DM427)-ROW($DM$3),1),$BJ$4:$BJ$503,0))),"",INDEX(Photos!$B$3:$B$502,ROW(DM427)-ROW($DM$3),1) )</f>
        <v/>
      </c>
      <c r="DN427" s="107" t="str">
        <f t="shared" si="480"/>
        <v/>
      </c>
      <c r="DS427" s="112"/>
      <c r="DT427" s="112"/>
      <c r="DU427" s="111"/>
      <c r="DV427" s="111"/>
      <c r="DW427" s="145"/>
      <c r="DX427" s="111"/>
      <c r="DY427" s="111"/>
      <c r="DZ427" s="111"/>
      <c r="EA427" s="111"/>
      <c r="EB427" s="111"/>
    </row>
    <row r="428" spans="2:132" x14ac:dyDescent="0.25">
      <c r="B428" s="117" t="str">
        <f>IF(P428&lt;&gt;"",MAX(B$3:$B427)+1,"")</f>
        <v/>
      </c>
      <c r="C428" s="141" t="str">
        <f>IF(D428&lt;&gt;"",MAX(C$3:$C427)+1,"")</f>
        <v/>
      </c>
      <c r="D428" s="115" t="str">
        <f>IF(LEN(Q428)&gt;1,IF(ISNUMBER(MATCH(Q428&amp;" ─ "&amp;P428, $D$2:D427,0)),"",P428&amp;" ─ "&amp;Q428),"")</f>
        <v/>
      </c>
      <c r="E428" s="117" t="str">
        <f>IF(F428&lt;&gt;"",MAX($E$3:E427)+1,"")</f>
        <v/>
      </c>
      <c r="F428" s="116" t="str">
        <f>IF(LEN(T428)&gt;1,IF(ISNUMBER(MATCH(T428&amp;" ─ "&amp;P428, $F$2:F427,0)),"",P428&amp;" ─ "&amp;T428),"")</f>
        <v/>
      </c>
      <c r="G428" s="93">
        <v>425</v>
      </c>
      <c r="H428" s="118" t="str">
        <f t="shared" si="539"/>
        <v/>
      </c>
      <c r="I428" s="119" t="str">
        <f>IF(ISNUMBER(SEARCH("─",H428,1)),MAX($I$3:I427)+1,"")</f>
        <v/>
      </c>
      <c r="M428" s="192" t="str">
        <f t="shared" si="483"/>
        <v/>
      </c>
      <c r="N428" s="142" t="str">
        <f t="shared" si="484"/>
        <v/>
      </c>
      <c r="O428" s="102" t="str">
        <f>IF(P428="","",MAX($O$3:O427)+1)</f>
        <v/>
      </c>
      <c r="P428" s="103" t="str">
        <f>IF(LEN(INDEX(Dashboard!B$6:B$505,ROW(P428)-ROW(P$3),1))&lt;=1,"",TRIM(INDEX(Dashboard!B$6:B$505,ROW(P428)-ROW(P$3),1)))</f>
        <v/>
      </c>
      <c r="Q428" s="104" t="str">
        <f t="shared" si="485"/>
        <v/>
      </c>
      <c r="R428" s="104" t="str">
        <f>IF(LEN(INDEX(Dashboard!D$6:D$505,ROW(R428)-ROW(R$3),1))&lt;=1,"",INDEX(Dashboard!D$6:D$505,ROW(R428)-ROW(R$3),1))</f>
        <v/>
      </c>
      <c r="S428" s="104" t="str">
        <f>IF(LEN(INDEX(Dashboard!E$6:E$505,ROW(S428)-ROW(S$3),1))&lt;=1,"",INDEX(Dashboard!E$6:E$505,ROW(S428)-ROW(S$3),1))</f>
        <v/>
      </c>
      <c r="T428" s="104" t="str">
        <f t="shared" si="486"/>
        <v/>
      </c>
      <c r="U428" s="104" t="str">
        <f t="shared" si="487"/>
        <v/>
      </c>
      <c r="V428" s="104" t="str">
        <f t="shared" si="488"/>
        <v/>
      </c>
      <c r="W428" s="106" t="str">
        <f t="shared" si="481"/>
        <v/>
      </c>
      <c r="X428" s="106" t="str">
        <f t="shared" si="489"/>
        <v/>
      </c>
      <c r="Y428" s="106" t="str">
        <f t="shared" si="490"/>
        <v/>
      </c>
      <c r="Z428" s="106" t="str">
        <f t="shared" si="491"/>
        <v/>
      </c>
      <c r="AA428" s="106" t="str">
        <f t="shared" si="492"/>
        <v/>
      </c>
      <c r="AB428" s="106" t="str">
        <f t="shared" si="493"/>
        <v/>
      </c>
      <c r="AC428" s="106" t="str">
        <f t="shared" si="494"/>
        <v/>
      </c>
      <c r="AD428" s="106" t="str">
        <f t="shared" si="495"/>
        <v/>
      </c>
      <c r="AE428" s="106" t="str">
        <f t="shared" si="496"/>
        <v/>
      </c>
      <c r="AF428" s="106" t="str">
        <f t="shared" si="497"/>
        <v/>
      </c>
      <c r="AG428" s="106" t="str">
        <f t="shared" si="498"/>
        <v/>
      </c>
      <c r="AH428" s="106" t="str">
        <f t="shared" si="499"/>
        <v/>
      </c>
      <c r="AI428" s="106" t="str">
        <f t="shared" si="500"/>
        <v/>
      </c>
      <c r="AJ428" s="106" t="str">
        <f t="shared" si="501"/>
        <v/>
      </c>
      <c r="AK428" s="106" t="str">
        <f t="shared" si="502"/>
        <v/>
      </c>
      <c r="AL428" s="106" t="str">
        <f t="shared" si="503"/>
        <v/>
      </c>
      <c r="AM428" s="106" t="str">
        <f t="shared" si="504"/>
        <v/>
      </c>
      <c r="AN428" s="106" t="str">
        <f t="shared" si="505"/>
        <v/>
      </c>
      <c r="AO428" s="106" t="str">
        <f t="shared" si="506"/>
        <v/>
      </c>
      <c r="AP428" s="106" t="str">
        <f t="shared" si="507"/>
        <v/>
      </c>
      <c r="AQ428" s="106" t="str">
        <f t="shared" si="508"/>
        <v/>
      </c>
      <c r="AR428" s="106" t="str">
        <f t="shared" si="509"/>
        <v/>
      </c>
      <c r="AS428" s="106" t="str">
        <f t="shared" si="510"/>
        <v/>
      </c>
      <c r="AT428" s="106" t="str">
        <f t="shared" si="511"/>
        <v/>
      </c>
      <c r="AU428" s="106" t="str">
        <f t="shared" si="512"/>
        <v/>
      </c>
      <c r="AV428" s="106" t="str">
        <f t="shared" si="513"/>
        <v/>
      </c>
      <c r="AW428" s="106" t="str">
        <f t="shared" si="514"/>
        <v/>
      </c>
      <c r="AX428" s="106" t="str">
        <f t="shared" si="515"/>
        <v/>
      </c>
      <c r="AY428" s="106" t="str">
        <f t="shared" si="516"/>
        <v/>
      </c>
      <c r="AZ428" s="106" t="str">
        <f t="shared" si="517"/>
        <v/>
      </c>
      <c r="BA428" s="106" t="str">
        <f t="shared" si="518"/>
        <v/>
      </c>
      <c r="BB428" s="106" t="str">
        <f t="shared" si="519"/>
        <v/>
      </c>
      <c r="BC428" s="106" t="str">
        <f t="shared" si="520"/>
        <v/>
      </c>
      <c r="BD428" s="180" t="str">
        <f>IF(OR(P428="",BA428=""),"",IF(BB428="",MAX($BA$4:$BA$503)-BA428+1-COUNTIF($BA$4:BA428,BA428)/1000,INDEX($BD$4:$BD$503,BC428,1)-COUNTIF($BA$4:BA428,BA428)/1000000))</f>
        <v/>
      </c>
      <c r="BE428" s="181" t="str">
        <f t="shared" si="521"/>
        <v/>
      </c>
      <c r="BF428" s="181" t="str">
        <f>IFERROR(IF(BB428="",BD428-BE428*100,INDEX($BF$4:$BF$503,BC428,1)-COUNTIF($BA$4:BA428,BA428)/1000000),"")</f>
        <v/>
      </c>
      <c r="BG428" s="179" t="str">
        <f t="shared" si="522"/>
        <v/>
      </c>
      <c r="BI428" s="120" t="str">
        <f t="shared" si="528"/>
        <v/>
      </c>
      <c r="BJ428" s="121" t="str">
        <f t="shared" si="529"/>
        <v/>
      </c>
      <c r="BK428" s="122" t="str">
        <f t="shared" si="530"/>
        <v/>
      </c>
      <c r="BL428" s="122" t="str">
        <f t="shared" si="531"/>
        <v/>
      </c>
      <c r="BM428" s="122" t="str">
        <f t="shared" si="532"/>
        <v/>
      </c>
      <c r="BN428" s="122" t="str">
        <f t="shared" si="533"/>
        <v/>
      </c>
      <c r="BO428" s="122" t="str">
        <f t="shared" si="534"/>
        <v/>
      </c>
      <c r="BP428" s="123" t="str">
        <f t="shared" si="535"/>
        <v/>
      </c>
      <c r="BQ428" s="122" t="str">
        <f t="shared" si="536"/>
        <v/>
      </c>
      <c r="BR428" s="123" t="str">
        <f t="shared" si="537"/>
        <v/>
      </c>
      <c r="BS428" s="123" t="str">
        <f t="shared" si="538"/>
        <v/>
      </c>
      <c r="BU428" s="198" t="str">
        <f t="shared" si="523"/>
        <v>xxx</v>
      </c>
      <c r="BV428" s="193"/>
      <c r="BW428" s="193"/>
      <c r="BX428" s="193"/>
      <c r="BY428" s="193"/>
      <c r="BZ428" s="193"/>
      <c r="CA428" s="193"/>
      <c r="CB428" s="193"/>
      <c r="CC428" s="194"/>
      <c r="CD428" s="194"/>
      <c r="CE428" s="193"/>
      <c r="CF428" s="201">
        <f>IFERROR(IF(ISNUMBER(BV428), IF(ISNUMBER(MATCH(BV428,$BV$4:BV427,0)),INDEX($CF$4:CF427, MATCH(BV428,$BV$4:BV427,0),1),IF(AND(BR428="",INDEX($BR$4:$BR$503,BV428,1)=""),
IF(INDEX($BL$4:$BL$503,BV428,1)="",0,IFERROR(IF(INDEX($BR$4:$BR$503,BW428,1)="es",COUNTIF($BV$4:$BV$503,BW428),0),0)+IF(ISNUMBER(BV428),SUMIFS($CH$4:$CH$503,$BV$4:$BV$503,"&lt;&gt;"&amp;BV428,$BW$4:$BW$503,BV428),0)),0)),0),0)</f>
        <v>0</v>
      </c>
      <c r="CG428" s="193"/>
      <c r="CH428" s="193"/>
      <c r="CI428" s="193"/>
      <c r="CJ428" s="193"/>
      <c r="CK428" s="201">
        <f t="shared" si="482"/>
        <v>1</v>
      </c>
      <c r="CL428" s="193"/>
      <c r="CM428" s="193"/>
      <c r="CN428" s="193"/>
      <c r="CO428" s="193"/>
      <c r="CP428" s="193"/>
      <c r="CQ428" s="193"/>
      <c r="CR428" s="193"/>
      <c r="CT428" s="193"/>
      <c r="CU428" s="193"/>
      <c r="CV428" s="193"/>
      <c r="CW428" s="208"/>
      <c r="CX428" s="208"/>
      <c r="CY428" s="208"/>
      <c r="CZ428" s="208"/>
      <c r="DA428" s="193"/>
      <c r="DC428" s="133" t="str">
        <f>IF(MAX($DC$3:DC427)&lt;$I$2,MAX($DC$3:DC427)+1,"")</f>
        <v/>
      </c>
      <c r="DD428" s="131" t="str">
        <f t="shared" si="524"/>
        <v/>
      </c>
      <c r="DE428" s="131" t="str">
        <f t="shared" si="525"/>
        <v/>
      </c>
      <c r="DF428" s="134" t="str">
        <f t="shared" si="526"/>
        <v/>
      </c>
      <c r="DG428" s="132" t="str">
        <f t="shared" si="527"/>
        <v/>
      </c>
      <c r="DL428" s="107" t="str">
        <f>IF(DM428&lt;&gt;"",MAX($DL$3:DL427)+1,"")</f>
        <v/>
      </c>
      <c r="DM428" s="107" t="str">
        <f>IF(OR(INDEX(Photos!$B$3:$B$502,ROW(DM428)-ROW($DM$3),1)="", ISNUMBER(MATCH(INDEX(Photos!$B$3:$B$502,ROW(DM428)-ROW($DM$3),1),$BJ$4:$BJ$503,0))),"",INDEX(Photos!$B$3:$B$502,ROW(DM428)-ROW($DM$3),1) )</f>
        <v/>
      </c>
      <c r="DN428" s="107" t="str">
        <f t="shared" si="480"/>
        <v/>
      </c>
      <c r="DS428" s="112"/>
      <c r="DT428" s="112"/>
      <c r="DU428" s="111"/>
      <c r="DV428" s="111"/>
      <c r="DW428" s="145"/>
      <c r="DX428" s="111"/>
      <c r="DY428" s="111"/>
      <c r="DZ428" s="111"/>
      <c r="EA428" s="111"/>
      <c r="EB428" s="111"/>
    </row>
    <row r="429" spans="2:132" x14ac:dyDescent="0.25">
      <c r="B429" s="117" t="str">
        <f>IF(P429&lt;&gt;"",MAX(B$3:$B428)+1,"")</f>
        <v/>
      </c>
      <c r="C429" s="141" t="str">
        <f>IF(D429&lt;&gt;"",MAX(C$3:$C428)+1,"")</f>
        <v/>
      </c>
      <c r="D429" s="115" t="str">
        <f>IF(LEN(Q429)&gt;1,IF(ISNUMBER(MATCH(Q429&amp;" ─ "&amp;P429, $D$2:D428,0)),"",P429&amp;" ─ "&amp;Q429),"")</f>
        <v/>
      </c>
      <c r="E429" s="117" t="str">
        <f>IF(F429&lt;&gt;"",MAX($E$3:E428)+1,"")</f>
        <v/>
      </c>
      <c r="F429" s="116" t="str">
        <f>IF(LEN(T429)&gt;1,IF(ISNUMBER(MATCH(T429&amp;" ─ "&amp;P429, $F$2:F428,0)),"",P429&amp;" ─ "&amp;T429),"")</f>
        <v/>
      </c>
      <c r="G429" s="93">
        <v>426</v>
      </c>
      <c r="H429" s="118" t="str">
        <f t="shared" si="539"/>
        <v/>
      </c>
      <c r="I429" s="119" t="str">
        <f>IF(ISNUMBER(SEARCH("─",H429,1)),MAX($I$3:I428)+1,"")</f>
        <v/>
      </c>
      <c r="M429" s="192" t="str">
        <f t="shared" si="483"/>
        <v/>
      </c>
      <c r="N429" s="142" t="str">
        <f t="shared" si="484"/>
        <v/>
      </c>
      <c r="O429" s="102" t="str">
        <f>IF(P429="","",MAX($O$3:O428)+1)</f>
        <v/>
      </c>
      <c r="P429" s="103" t="str">
        <f>IF(LEN(INDEX(Dashboard!B$6:B$505,ROW(P429)-ROW(P$3),1))&lt;=1,"",TRIM(INDEX(Dashboard!B$6:B$505,ROW(P429)-ROW(P$3),1)))</f>
        <v/>
      </c>
      <c r="Q429" s="104" t="str">
        <f t="shared" si="485"/>
        <v/>
      </c>
      <c r="R429" s="104" t="str">
        <f>IF(LEN(INDEX(Dashboard!D$6:D$505,ROW(R429)-ROW(R$3),1))&lt;=1,"",INDEX(Dashboard!D$6:D$505,ROW(R429)-ROW(R$3),1))</f>
        <v/>
      </c>
      <c r="S429" s="104" t="str">
        <f>IF(LEN(INDEX(Dashboard!E$6:E$505,ROW(S429)-ROW(S$3),1))&lt;=1,"",INDEX(Dashboard!E$6:E$505,ROW(S429)-ROW(S$3),1))</f>
        <v/>
      </c>
      <c r="T429" s="104" t="str">
        <f t="shared" si="486"/>
        <v/>
      </c>
      <c r="U429" s="104" t="str">
        <f t="shared" si="487"/>
        <v/>
      </c>
      <c r="V429" s="104" t="str">
        <f t="shared" si="488"/>
        <v/>
      </c>
      <c r="W429" s="106" t="str">
        <f t="shared" si="481"/>
        <v/>
      </c>
      <c r="X429" s="106" t="str">
        <f t="shared" si="489"/>
        <v/>
      </c>
      <c r="Y429" s="106" t="str">
        <f t="shared" si="490"/>
        <v/>
      </c>
      <c r="Z429" s="106" t="str">
        <f t="shared" si="491"/>
        <v/>
      </c>
      <c r="AA429" s="106" t="str">
        <f t="shared" si="492"/>
        <v/>
      </c>
      <c r="AB429" s="106" t="str">
        <f t="shared" si="493"/>
        <v/>
      </c>
      <c r="AC429" s="106" t="str">
        <f t="shared" si="494"/>
        <v/>
      </c>
      <c r="AD429" s="106" t="str">
        <f t="shared" si="495"/>
        <v/>
      </c>
      <c r="AE429" s="106" t="str">
        <f t="shared" si="496"/>
        <v/>
      </c>
      <c r="AF429" s="106" t="str">
        <f t="shared" si="497"/>
        <v/>
      </c>
      <c r="AG429" s="106" t="str">
        <f t="shared" si="498"/>
        <v/>
      </c>
      <c r="AH429" s="106" t="str">
        <f t="shared" si="499"/>
        <v/>
      </c>
      <c r="AI429" s="106" t="str">
        <f t="shared" si="500"/>
        <v/>
      </c>
      <c r="AJ429" s="106" t="str">
        <f t="shared" si="501"/>
        <v/>
      </c>
      <c r="AK429" s="106" t="str">
        <f t="shared" si="502"/>
        <v/>
      </c>
      <c r="AL429" s="106" t="str">
        <f t="shared" si="503"/>
        <v/>
      </c>
      <c r="AM429" s="106" t="str">
        <f t="shared" si="504"/>
        <v/>
      </c>
      <c r="AN429" s="106" t="str">
        <f t="shared" si="505"/>
        <v/>
      </c>
      <c r="AO429" s="106" t="str">
        <f t="shared" si="506"/>
        <v/>
      </c>
      <c r="AP429" s="106" t="str">
        <f t="shared" si="507"/>
        <v/>
      </c>
      <c r="AQ429" s="106" t="str">
        <f t="shared" si="508"/>
        <v/>
      </c>
      <c r="AR429" s="106" t="str">
        <f t="shared" si="509"/>
        <v/>
      </c>
      <c r="AS429" s="106" t="str">
        <f t="shared" si="510"/>
        <v/>
      </c>
      <c r="AT429" s="106" t="str">
        <f t="shared" si="511"/>
        <v/>
      </c>
      <c r="AU429" s="106" t="str">
        <f t="shared" si="512"/>
        <v/>
      </c>
      <c r="AV429" s="106" t="str">
        <f t="shared" si="513"/>
        <v/>
      </c>
      <c r="AW429" s="106" t="str">
        <f t="shared" si="514"/>
        <v/>
      </c>
      <c r="AX429" s="106" t="str">
        <f t="shared" si="515"/>
        <v/>
      </c>
      <c r="AY429" s="106" t="str">
        <f t="shared" si="516"/>
        <v/>
      </c>
      <c r="AZ429" s="106" t="str">
        <f t="shared" si="517"/>
        <v/>
      </c>
      <c r="BA429" s="106" t="str">
        <f t="shared" si="518"/>
        <v/>
      </c>
      <c r="BB429" s="106" t="str">
        <f t="shared" si="519"/>
        <v/>
      </c>
      <c r="BC429" s="106" t="str">
        <f t="shared" si="520"/>
        <v/>
      </c>
      <c r="BD429" s="180" t="str">
        <f>IF(OR(P429="",BA429=""),"",IF(BB429="",MAX($BA$4:$BA$503)-BA429+1-COUNTIF($BA$4:BA429,BA429)/1000,INDEX($BD$4:$BD$503,BC429,1)-COUNTIF($BA$4:BA429,BA429)/1000000))</f>
        <v/>
      </c>
      <c r="BE429" s="181" t="str">
        <f t="shared" si="521"/>
        <v/>
      </c>
      <c r="BF429" s="181" t="str">
        <f>IFERROR(IF(BB429="",BD429-BE429*100,INDEX($BF$4:$BF$503,BC429,1)-COUNTIF($BA$4:BA429,BA429)/1000000),"")</f>
        <v/>
      </c>
      <c r="BG429" s="179" t="str">
        <f t="shared" si="522"/>
        <v/>
      </c>
      <c r="BI429" s="120" t="str">
        <f t="shared" si="528"/>
        <v/>
      </c>
      <c r="BJ429" s="121" t="str">
        <f t="shared" si="529"/>
        <v/>
      </c>
      <c r="BK429" s="122" t="str">
        <f t="shared" si="530"/>
        <v/>
      </c>
      <c r="BL429" s="122" t="str">
        <f t="shared" si="531"/>
        <v/>
      </c>
      <c r="BM429" s="122" t="str">
        <f t="shared" si="532"/>
        <v/>
      </c>
      <c r="BN429" s="122" t="str">
        <f t="shared" si="533"/>
        <v/>
      </c>
      <c r="BO429" s="122" t="str">
        <f t="shared" si="534"/>
        <v/>
      </c>
      <c r="BP429" s="123" t="str">
        <f t="shared" si="535"/>
        <v/>
      </c>
      <c r="BQ429" s="122" t="str">
        <f t="shared" si="536"/>
        <v/>
      </c>
      <c r="BR429" s="123" t="str">
        <f t="shared" si="537"/>
        <v/>
      </c>
      <c r="BS429" s="123" t="str">
        <f t="shared" si="538"/>
        <v/>
      </c>
      <c r="BU429" s="198" t="str">
        <f t="shared" si="523"/>
        <v>xxx</v>
      </c>
      <c r="BV429" s="193"/>
      <c r="BW429" s="193"/>
      <c r="BX429" s="193"/>
      <c r="BY429" s="193"/>
      <c r="BZ429" s="193"/>
      <c r="CA429" s="193"/>
      <c r="CB429" s="193"/>
      <c r="CC429" s="194"/>
      <c r="CD429" s="194"/>
      <c r="CE429" s="193"/>
      <c r="CF429" s="201">
        <f>IFERROR(IF(ISNUMBER(BV429), IF(ISNUMBER(MATCH(BV429,$BV$4:BV428,0)),INDEX($CF$4:CF428, MATCH(BV429,$BV$4:BV428,0),1),IF(AND(BR429="",INDEX($BR$4:$BR$503,BV429,1)=""),
IF(INDEX($BL$4:$BL$503,BV429,1)="",0,IFERROR(IF(INDEX($BR$4:$BR$503,BW429,1)="es",COUNTIF($BV$4:$BV$503,BW429),0),0)+IF(ISNUMBER(BV429),SUMIFS($CH$4:$CH$503,$BV$4:$BV$503,"&lt;&gt;"&amp;BV429,$BW$4:$BW$503,BV429),0)),0)),0),0)</f>
        <v>0</v>
      </c>
      <c r="CG429" s="193"/>
      <c r="CH429" s="193"/>
      <c r="CI429" s="193"/>
      <c r="CJ429" s="193"/>
      <c r="CK429" s="201">
        <f t="shared" si="482"/>
        <v>1</v>
      </c>
      <c r="CL429" s="193"/>
      <c r="CM429" s="193"/>
      <c r="CN429" s="193"/>
      <c r="CO429" s="193"/>
      <c r="CP429" s="193"/>
      <c r="CQ429" s="193"/>
      <c r="CR429" s="193"/>
      <c r="CT429" s="193"/>
      <c r="CU429" s="193"/>
      <c r="CV429" s="193"/>
      <c r="CW429" s="208"/>
      <c r="CX429" s="208"/>
      <c r="CY429" s="208"/>
      <c r="CZ429" s="208"/>
      <c r="DA429" s="193"/>
      <c r="DC429" s="133" t="str">
        <f>IF(MAX($DC$3:DC428)&lt;$I$2,MAX($DC$3:DC428)+1,"")</f>
        <v/>
      </c>
      <c r="DD429" s="131" t="str">
        <f t="shared" si="524"/>
        <v/>
      </c>
      <c r="DE429" s="131" t="str">
        <f t="shared" si="525"/>
        <v/>
      </c>
      <c r="DF429" s="134" t="str">
        <f t="shared" si="526"/>
        <v/>
      </c>
      <c r="DG429" s="132" t="str">
        <f t="shared" si="527"/>
        <v/>
      </c>
      <c r="DL429" s="107" t="str">
        <f>IF(DM429&lt;&gt;"",MAX($DL$3:DL428)+1,"")</f>
        <v/>
      </c>
      <c r="DM429" s="107" t="str">
        <f>IF(OR(INDEX(Photos!$B$3:$B$502,ROW(DM429)-ROW($DM$3),1)="", ISNUMBER(MATCH(INDEX(Photos!$B$3:$B$502,ROW(DM429)-ROW($DM$3),1),$BJ$4:$BJ$503,0))),"",INDEX(Photos!$B$3:$B$502,ROW(DM429)-ROW($DM$3),1) )</f>
        <v/>
      </c>
      <c r="DN429" s="107" t="str">
        <f t="shared" si="480"/>
        <v/>
      </c>
      <c r="DS429" s="112"/>
      <c r="DT429" s="112"/>
      <c r="DU429" s="111"/>
      <c r="DV429" s="111"/>
      <c r="DW429" s="145"/>
      <c r="DX429" s="111"/>
      <c r="DY429" s="111"/>
      <c r="DZ429" s="111"/>
      <c r="EA429" s="111"/>
      <c r="EB429" s="111"/>
    </row>
    <row r="430" spans="2:132" x14ac:dyDescent="0.25">
      <c r="B430" s="117" t="str">
        <f>IF(P430&lt;&gt;"",MAX(B$3:$B429)+1,"")</f>
        <v/>
      </c>
      <c r="C430" s="141" t="str">
        <f>IF(D430&lt;&gt;"",MAX(C$3:$C429)+1,"")</f>
        <v/>
      </c>
      <c r="D430" s="115" t="str">
        <f>IF(LEN(Q430)&gt;1,IF(ISNUMBER(MATCH(Q430&amp;" ─ "&amp;P430, $D$2:D429,0)),"",P430&amp;" ─ "&amp;Q430),"")</f>
        <v/>
      </c>
      <c r="E430" s="117" t="str">
        <f>IF(F430&lt;&gt;"",MAX($E$3:E429)+1,"")</f>
        <v/>
      </c>
      <c r="F430" s="116" t="str">
        <f>IF(LEN(T430)&gt;1,IF(ISNUMBER(MATCH(T430&amp;" ─ "&amp;P430, $F$2:F429,0)),"",P430&amp;" ─ "&amp;T430),"")</f>
        <v/>
      </c>
      <c r="G430" s="93">
        <v>427</v>
      </c>
      <c r="H430" s="118" t="str">
        <f t="shared" si="539"/>
        <v/>
      </c>
      <c r="I430" s="119" t="str">
        <f>IF(ISNUMBER(SEARCH("─",H430,1)),MAX($I$3:I429)+1,"")</f>
        <v/>
      </c>
      <c r="M430" s="192" t="str">
        <f t="shared" si="483"/>
        <v/>
      </c>
      <c r="N430" s="142" t="str">
        <f t="shared" si="484"/>
        <v/>
      </c>
      <c r="O430" s="102" t="str">
        <f>IF(P430="","",MAX($O$3:O429)+1)</f>
        <v/>
      </c>
      <c r="P430" s="103" t="str">
        <f>IF(LEN(INDEX(Dashboard!B$6:B$505,ROW(P430)-ROW(P$3),1))&lt;=1,"",TRIM(INDEX(Dashboard!B$6:B$505,ROW(P430)-ROW(P$3),1)))</f>
        <v/>
      </c>
      <c r="Q430" s="104" t="str">
        <f t="shared" si="485"/>
        <v/>
      </c>
      <c r="R430" s="104" t="str">
        <f>IF(LEN(INDEX(Dashboard!D$6:D$505,ROW(R430)-ROW(R$3),1))&lt;=1,"",INDEX(Dashboard!D$6:D$505,ROW(R430)-ROW(R$3),1))</f>
        <v/>
      </c>
      <c r="S430" s="104" t="str">
        <f>IF(LEN(INDEX(Dashboard!E$6:E$505,ROW(S430)-ROW(S$3),1))&lt;=1,"",INDEX(Dashboard!E$6:E$505,ROW(S430)-ROW(S$3),1))</f>
        <v/>
      </c>
      <c r="T430" s="104" t="str">
        <f t="shared" si="486"/>
        <v/>
      </c>
      <c r="U430" s="104" t="str">
        <f t="shared" si="487"/>
        <v/>
      </c>
      <c r="V430" s="104" t="str">
        <f t="shared" si="488"/>
        <v/>
      </c>
      <c r="W430" s="106" t="str">
        <f t="shared" si="481"/>
        <v/>
      </c>
      <c r="X430" s="106" t="str">
        <f t="shared" si="489"/>
        <v/>
      </c>
      <c r="Y430" s="106" t="str">
        <f t="shared" si="490"/>
        <v/>
      </c>
      <c r="Z430" s="106" t="str">
        <f t="shared" si="491"/>
        <v/>
      </c>
      <c r="AA430" s="106" t="str">
        <f t="shared" si="492"/>
        <v/>
      </c>
      <c r="AB430" s="106" t="str">
        <f t="shared" si="493"/>
        <v/>
      </c>
      <c r="AC430" s="106" t="str">
        <f t="shared" si="494"/>
        <v/>
      </c>
      <c r="AD430" s="106" t="str">
        <f t="shared" si="495"/>
        <v/>
      </c>
      <c r="AE430" s="106" t="str">
        <f t="shared" si="496"/>
        <v/>
      </c>
      <c r="AF430" s="106" t="str">
        <f t="shared" si="497"/>
        <v/>
      </c>
      <c r="AG430" s="106" t="str">
        <f t="shared" si="498"/>
        <v/>
      </c>
      <c r="AH430" s="106" t="str">
        <f t="shared" si="499"/>
        <v/>
      </c>
      <c r="AI430" s="106" t="str">
        <f t="shared" si="500"/>
        <v/>
      </c>
      <c r="AJ430" s="106" t="str">
        <f t="shared" si="501"/>
        <v/>
      </c>
      <c r="AK430" s="106" t="str">
        <f t="shared" si="502"/>
        <v/>
      </c>
      <c r="AL430" s="106" t="str">
        <f t="shared" si="503"/>
        <v/>
      </c>
      <c r="AM430" s="106" t="str">
        <f t="shared" si="504"/>
        <v/>
      </c>
      <c r="AN430" s="106" t="str">
        <f t="shared" si="505"/>
        <v/>
      </c>
      <c r="AO430" s="106" t="str">
        <f t="shared" si="506"/>
        <v/>
      </c>
      <c r="AP430" s="106" t="str">
        <f t="shared" si="507"/>
        <v/>
      </c>
      <c r="AQ430" s="106" t="str">
        <f t="shared" si="508"/>
        <v/>
      </c>
      <c r="AR430" s="106" t="str">
        <f t="shared" si="509"/>
        <v/>
      </c>
      <c r="AS430" s="106" t="str">
        <f t="shared" si="510"/>
        <v/>
      </c>
      <c r="AT430" s="106" t="str">
        <f t="shared" si="511"/>
        <v/>
      </c>
      <c r="AU430" s="106" t="str">
        <f t="shared" si="512"/>
        <v/>
      </c>
      <c r="AV430" s="106" t="str">
        <f t="shared" si="513"/>
        <v/>
      </c>
      <c r="AW430" s="106" t="str">
        <f t="shared" si="514"/>
        <v/>
      </c>
      <c r="AX430" s="106" t="str">
        <f t="shared" si="515"/>
        <v/>
      </c>
      <c r="AY430" s="106" t="str">
        <f t="shared" si="516"/>
        <v/>
      </c>
      <c r="AZ430" s="106" t="str">
        <f t="shared" si="517"/>
        <v/>
      </c>
      <c r="BA430" s="106" t="str">
        <f t="shared" si="518"/>
        <v/>
      </c>
      <c r="BB430" s="106" t="str">
        <f t="shared" si="519"/>
        <v/>
      </c>
      <c r="BC430" s="106" t="str">
        <f t="shared" si="520"/>
        <v/>
      </c>
      <c r="BD430" s="180" t="str">
        <f>IF(OR(P430="",BA430=""),"",IF(BB430="",MAX($BA$4:$BA$503)-BA430+1-COUNTIF($BA$4:BA430,BA430)/1000,INDEX($BD$4:$BD$503,BC430,1)-COUNTIF($BA$4:BA430,BA430)/1000000))</f>
        <v/>
      </c>
      <c r="BE430" s="181" t="str">
        <f t="shared" si="521"/>
        <v/>
      </c>
      <c r="BF430" s="181" t="str">
        <f>IFERROR(IF(BB430="",BD430-BE430*100,INDEX($BF$4:$BF$503,BC430,1)-COUNTIF($BA$4:BA430,BA430)/1000000),"")</f>
        <v/>
      </c>
      <c r="BG430" s="179" t="str">
        <f t="shared" si="522"/>
        <v/>
      </c>
      <c r="BI430" s="120" t="str">
        <f t="shared" si="528"/>
        <v/>
      </c>
      <c r="BJ430" s="121" t="str">
        <f t="shared" si="529"/>
        <v/>
      </c>
      <c r="BK430" s="122" t="str">
        <f t="shared" si="530"/>
        <v/>
      </c>
      <c r="BL430" s="122" t="str">
        <f t="shared" si="531"/>
        <v/>
      </c>
      <c r="BM430" s="122" t="str">
        <f t="shared" si="532"/>
        <v/>
      </c>
      <c r="BN430" s="122" t="str">
        <f t="shared" si="533"/>
        <v/>
      </c>
      <c r="BO430" s="122" t="str">
        <f t="shared" si="534"/>
        <v/>
      </c>
      <c r="BP430" s="123" t="str">
        <f t="shared" si="535"/>
        <v/>
      </c>
      <c r="BQ430" s="122" t="str">
        <f t="shared" si="536"/>
        <v/>
      </c>
      <c r="BR430" s="123" t="str">
        <f t="shared" si="537"/>
        <v/>
      </c>
      <c r="BS430" s="123" t="str">
        <f t="shared" si="538"/>
        <v/>
      </c>
      <c r="BU430" s="198" t="str">
        <f t="shared" si="523"/>
        <v>xxx</v>
      </c>
      <c r="BV430" s="193"/>
      <c r="BW430" s="193"/>
      <c r="BX430" s="193"/>
      <c r="BY430" s="193"/>
      <c r="BZ430" s="193"/>
      <c r="CA430" s="193"/>
      <c r="CB430" s="193"/>
      <c r="CC430" s="194"/>
      <c r="CD430" s="194"/>
      <c r="CE430" s="193"/>
      <c r="CF430" s="201">
        <f>IFERROR(IF(ISNUMBER(BV430), IF(ISNUMBER(MATCH(BV430,$BV$4:BV429,0)),INDEX($CF$4:CF429, MATCH(BV430,$BV$4:BV429,0),1),IF(AND(BR430="",INDEX($BR$4:$BR$503,BV430,1)=""),
IF(INDEX($BL$4:$BL$503,BV430,1)="",0,IFERROR(IF(INDEX($BR$4:$BR$503,BW430,1)="es",COUNTIF($BV$4:$BV$503,BW430),0),0)+IF(ISNUMBER(BV430),SUMIFS($CH$4:$CH$503,$BV$4:$BV$503,"&lt;&gt;"&amp;BV430,$BW$4:$BW$503,BV430),0)),0)),0),0)</f>
        <v>0</v>
      </c>
      <c r="CG430" s="193"/>
      <c r="CH430" s="193"/>
      <c r="CI430" s="193"/>
      <c r="CJ430" s="193"/>
      <c r="CK430" s="201">
        <f t="shared" si="482"/>
        <v>1</v>
      </c>
      <c r="CL430" s="193"/>
      <c r="CM430" s="193"/>
      <c r="CN430" s="193"/>
      <c r="CO430" s="193"/>
      <c r="CP430" s="193"/>
      <c r="CQ430" s="193"/>
      <c r="CR430" s="193"/>
      <c r="CT430" s="193"/>
      <c r="CU430" s="193"/>
      <c r="CV430" s="193"/>
      <c r="CW430" s="208"/>
      <c r="CX430" s="208"/>
      <c r="CY430" s="208"/>
      <c r="CZ430" s="208"/>
      <c r="DA430" s="193"/>
      <c r="DC430" s="133" t="str">
        <f>IF(MAX($DC$3:DC429)&lt;$I$2,MAX($DC$3:DC429)+1,"")</f>
        <v/>
      </c>
      <c r="DD430" s="131" t="str">
        <f t="shared" si="524"/>
        <v/>
      </c>
      <c r="DE430" s="131" t="str">
        <f t="shared" si="525"/>
        <v/>
      </c>
      <c r="DF430" s="134" t="str">
        <f t="shared" si="526"/>
        <v/>
      </c>
      <c r="DG430" s="132" t="str">
        <f t="shared" si="527"/>
        <v/>
      </c>
      <c r="DL430" s="107" t="str">
        <f>IF(DM430&lt;&gt;"",MAX($DL$3:DL429)+1,"")</f>
        <v/>
      </c>
      <c r="DM430" s="107" t="str">
        <f>IF(OR(INDEX(Photos!$B$3:$B$502,ROW(DM430)-ROW($DM$3),1)="", ISNUMBER(MATCH(INDEX(Photos!$B$3:$B$502,ROW(DM430)-ROW($DM$3),1),$BJ$4:$BJ$503,0))),"",INDEX(Photos!$B$3:$B$502,ROW(DM430)-ROW($DM$3),1) )</f>
        <v/>
      </c>
      <c r="DN430" s="107" t="str">
        <f t="shared" si="480"/>
        <v/>
      </c>
      <c r="DS430" s="112"/>
      <c r="DT430" s="112"/>
      <c r="DU430" s="111"/>
      <c r="DV430" s="111"/>
      <c r="DW430" s="145"/>
      <c r="DX430" s="111"/>
      <c r="DY430" s="111"/>
      <c r="DZ430" s="111"/>
      <c r="EA430" s="111"/>
      <c r="EB430" s="111"/>
    </row>
    <row r="431" spans="2:132" x14ac:dyDescent="0.25">
      <c r="B431" s="117" t="str">
        <f>IF(P431&lt;&gt;"",MAX(B$3:$B430)+1,"")</f>
        <v/>
      </c>
      <c r="C431" s="141" t="str">
        <f>IF(D431&lt;&gt;"",MAX(C$3:$C430)+1,"")</f>
        <v/>
      </c>
      <c r="D431" s="115" t="str">
        <f>IF(LEN(Q431)&gt;1,IF(ISNUMBER(MATCH(Q431&amp;" ─ "&amp;P431, $D$2:D430,0)),"",P431&amp;" ─ "&amp;Q431),"")</f>
        <v/>
      </c>
      <c r="E431" s="117" t="str">
        <f>IF(F431&lt;&gt;"",MAX($E$3:E430)+1,"")</f>
        <v/>
      </c>
      <c r="F431" s="116" t="str">
        <f>IF(LEN(T431)&gt;1,IF(ISNUMBER(MATCH(T431&amp;" ─ "&amp;P431, $F$2:F430,0)),"",P431&amp;" ─ "&amp;T431),"")</f>
        <v/>
      </c>
      <c r="G431" s="93">
        <v>428</v>
      </c>
      <c r="H431" s="118" t="str">
        <f t="shared" si="539"/>
        <v/>
      </c>
      <c r="I431" s="119" t="str">
        <f>IF(ISNUMBER(SEARCH("─",H431,1)),MAX($I$3:I430)+1,"")</f>
        <v/>
      </c>
      <c r="M431" s="192" t="str">
        <f t="shared" si="483"/>
        <v/>
      </c>
      <c r="N431" s="142" t="str">
        <f t="shared" si="484"/>
        <v/>
      </c>
      <c r="O431" s="102" t="str">
        <f>IF(P431="","",MAX($O$3:O430)+1)</f>
        <v/>
      </c>
      <c r="P431" s="103" t="str">
        <f>IF(LEN(INDEX(Dashboard!B$6:B$505,ROW(P431)-ROW(P$3),1))&lt;=1,"",TRIM(INDEX(Dashboard!B$6:B$505,ROW(P431)-ROW(P$3),1)))</f>
        <v/>
      </c>
      <c r="Q431" s="104" t="str">
        <f t="shared" si="485"/>
        <v/>
      </c>
      <c r="R431" s="104" t="str">
        <f>IF(LEN(INDEX(Dashboard!D$6:D$505,ROW(R431)-ROW(R$3),1))&lt;=1,"",INDEX(Dashboard!D$6:D$505,ROW(R431)-ROW(R$3),1))</f>
        <v/>
      </c>
      <c r="S431" s="104" t="str">
        <f>IF(LEN(INDEX(Dashboard!E$6:E$505,ROW(S431)-ROW(S$3),1))&lt;=1,"",INDEX(Dashboard!E$6:E$505,ROW(S431)-ROW(S$3),1))</f>
        <v/>
      </c>
      <c r="T431" s="104" t="str">
        <f t="shared" si="486"/>
        <v/>
      </c>
      <c r="U431" s="104" t="str">
        <f t="shared" si="487"/>
        <v/>
      </c>
      <c r="V431" s="104" t="str">
        <f t="shared" si="488"/>
        <v/>
      </c>
      <c r="W431" s="106" t="str">
        <f t="shared" si="481"/>
        <v/>
      </c>
      <c r="X431" s="106" t="str">
        <f t="shared" si="489"/>
        <v/>
      </c>
      <c r="Y431" s="106" t="str">
        <f t="shared" si="490"/>
        <v/>
      </c>
      <c r="Z431" s="106" t="str">
        <f t="shared" si="491"/>
        <v/>
      </c>
      <c r="AA431" s="106" t="str">
        <f t="shared" si="492"/>
        <v/>
      </c>
      <c r="AB431" s="106" t="str">
        <f t="shared" si="493"/>
        <v/>
      </c>
      <c r="AC431" s="106" t="str">
        <f t="shared" si="494"/>
        <v/>
      </c>
      <c r="AD431" s="106" t="str">
        <f t="shared" si="495"/>
        <v/>
      </c>
      <c r="AE431" s="106" t="str">
        <f t="shared" si="496"/>
        <v/>
      </c>
      <c r="AF431" s="106" t="str">
        <f t="shared" si="497"/>
        <v/>
      </c>
      <c r="AG431" s="106" t="str">
        <f t="shared" si="498"/>
        <v/>
      </c>
      <c r="AH431" s="106" t="str">
        <f t="shared" si="499"/>
        <v/>
      </c>
      <c r="AI431" s="106" t="str">
        <f t="shared" si="500"/>
        <v/>
      </c>
      <c r="AJ431" s="106" t="str">
        <f t="shared" si="501"/>
        <v/>
      </c>
      <c r="AK431" s="106" t="str">
        <f t="shared" si="502"/>
        <v/>
      </c>
      <c r="AL431" s="106" t="str">
        <f t="shared" si="503"/>
        <v/>
      </c>
      <c r="AM431" s="106" t="str">
        <f t="shared" si="504"/>
        <v/>
      </c>
      <c r="AN431" s="106" t="str">
        <f t="shared" si="505"/>
        <v/>
      </c>
      <c r="AO431" s="106" t="str">
        <f t="shared" si="506"/>
        <v/>
      </c>
      <c r="AP431" s="106" t="str">
        <f t="shared" si="507"/>
        <v/>
      </c>
      <c r="AQ431" s="106" t="str">
        <f t="shared" si="508"/>
        <v/>
      </c>
      <c r="AR431" s="106" t="str">
        <f t="shared" si="509"/>
        <v/>
      </c>
      <c r="AS431" s="106" t="str">
        <f t="shared" si="510"/>
        <v/>
      </c>
      <c r="AT431" s="106" t="str">
        <f t="shared" si="511"/>
        <v/>
      </c>
      <c r="AU431" s="106" t="str">
        <f t="shared" si="512"/>
        <v/>
      </c>
      <c r="AV431" s="106" t="str">
        <f t="shared" si="513"/>
        <v/>
      </c>
      <c r="AW431" s="106" t="str">
        <f t="shared" si="514"/>
        <v/>
      </c>
      <c r="AX431" s="106" t="str">
        <f t="shared" si="515"/>
        <v/>
      </c>
      <c r="AY431" s="106" t="str">
        <f t="shared" si="516"/>
        <v/>
      </c>
      <c r="AZ431" s="106" t="str">
        <f t="shared" si="517"/>
        <v/>
      </c>
      <c r="BA431" s="106" t="str">
        <f t="shared" si="518"/>
        <v/>
      </c>
      <c r="BB431" s="106" t="str">
        <f t="shared" si="519"/>
        <v/>
      </c>
      <c r="BC431" s="106" t="str">
        <f t="shared" si="520"/>
        <v/>
      </c>
      <c r="BD431" s="180" t="str">
        <f>IF(OR(P431="",BA431=""),"",IF(BB431="",MAX($BA$4:$BA$503)-BA431+1-COUNTIF($BA$4:BA431,BA431)/1000,INDEX($BD$4:$BD$503,BC431,1)-COUNTIF($BA$4:BA431,BA431)/1000000))</f>
        <v/>
      </c>
      <c r="BE431" s="181" t="str">
        <f t="shared" si="521"/>
        <v/>
      </c>
      <c r="BF431" s="181" t="str">
        <f>IFERROR(IF(BB431="",BD431-BE431*100,INDEX($BF$4:$BF$503,BC431,1)-COUNTIF($BA$4:BA431,BA431)/1000000),"")</f>
        <v/>
      </c>
      <c r="BG431" s="179" t="str">
        <f t="shared" si="522"/>
        <v/>
      </c>
      <c r="BI431" s="120" t="str">
        <f t="shared" si="528"/>
        <v/>
      </c>
      <c r="BJ431" s="121" t="str">
        <f t="shared" si="529"/>
        <v/>
      </c>
      <c r="BK431" s="122" t="str">
        <f t="shared" si="530"/>
        <v/>
      </c>
      <c r="BL431" s="122" t="str">
        <f t="shared" si="531"/>
        <v/>
      </c>
      <c r="BM431" s="122" t="str">
        <f t="shared" si="532"/>
        <v/>
      </c>
      <c r="BN431" s="122" t="str">
        <f t="shared" si="533"/>
        <v/>
      </c>
      <c r="BO431" s="122" t="str">
        <f t="shared" si="534"/>
        <v/>
      </c>
      <c r="BP431" s="123" t="str">
        <f t="shared" si="535"/>
        <v/>
      </c>
      <c r="BQ431" s="122" t="str">
        <f t="shared" si="536"/>
        <v/>
      </c>
      <c r="BR431" s="123" t="str">
        <f t="shared" si="537"/>
        <v/>
      </c>
      <c r="BS431" s="123" t="str">
        <f t="shared" si="538"/>
        <v/>
      </c>
      <c r="BU431" s="198" t="str">
        <f t="shared" si="523"/>
        <v>xxx</v>
      </c>
      <c r="BV431" s="193"/>
      <c r="BW431" s="193"/>
      <c r="BX431" s="193"/>
      <c r="BY431" s="193"/>
      <c r="BZ431" s="193"/>
      <c r="CA431" s="193"/>
      <c r="CB431" s="193"/>
      <c r="CC431" s="194"/>
      <c r="CD431" s="194"/>
      <c r="CE431" s="193"/>
      <c r="CF431" s="201">
        <f>IFERROR(IF(ISNUMBER(BV431), IF(ISNUMBER(MATCH(BV431,$BV$4:BV430,0)),INDEX($CF$4:CF430, MATCH(BV431,$BV$4:BV430,0),1),IF(AND(BR431="",INDEX($BR$4:$BR$503,BV431,1)=""),
IF(INDEX($BL$4:$BL$503,BV431,1)="",0,IFERROR(IF(INDEX($BR$4:$BR$503,BW431,1)="es",COUNTIF($BV$4:$BV$503,BW431),0),0)+IF(ISNUMBER(BV431),SUMIFS($CH$4:$CH$503,$BV$4:$BV$503,"&lt;&gt;"&amp;BV431,$BW$4:$BW$503,BV431),0)),0)),0),0)</f>
        <v>0</v>
      </c>
      <c r="CG431" s="193"/>
      <c r="CH431" s="193"/>
      <c r="CI431" s="193"/>
      <c r="CJ431" s="193"/>
      <c r="CK431" s="201">
        <f t="shared" si="482"/>
        <v>1</v>
      </c>
      <c r="CL431" s="193"/>
      <c r="CM431" s="193"/>
      <c r="CN431" s="193"/>
      <c r="CO431" s="193"/>
      <c r="CP431" s="193"/>
      <c r="CQ431" s="193"/>
      <c r="CR431" s="193"/>
      <c r="CT431" s="193"/>
      <c r="CU431" s="193"/>
      <c r="CV431" s="193"/>
      <c r="CW431" s="208"/>
      <c r="CX431" s="208"/>
      <c r="CY431" s="208"/>
      <c r="CZ431" s="208"/>
      <c r="DA431" s="193"/>
      <c r="DC431" s="133" t="str">
        <f>IF(MAX($DC$3:DC430)&lt;$I$2,MAX($DC$3:DC430)+1,"")</f>
        <v/>
      </c>
      <c r="DD431" s="131" t="str">
        <f t="shared" si="524"/>
        <v/>
      </c>
      <c r="DE431" s="131" t="str">
        <f t="shared" si="525"/>
        <v/>
      </c>
      <c r="DF431" s="134" t="str">
        <f t="shared" si="526"/>
        <v/>
      </c>
      <c r="DG431" s="132" t="str">
        <f t="shared" si="527"/>
        <v/>
      </c>
      <c r="DL431" s="107" t="str">
        <f>IF(DM431&lt;&gt;"",MAX($DL$3:DL430)+1,"")</f>
        <v/>
      </c>
      <c r="DM431" s="107" t="str">
        <f>IF(OR(INDEX(Photos!$B$3:$B$502,ROW(DM431)-ROW($DM$3),1)="", ISNUMBER(MATCH(INDEX(Photos!$B$3:$B$502,ROW(DM431)-ROW($DM$3),1),$BJ$4:$BJ$503,0))),"",INDEX(Photos!$B$3:$B$502,ROW(DM431)-ROW($DM$3),1) )</f>
        <v/>
      </c>
      <c r="DN431" s="107" t="str">
        <f t="shared" si="480"/>
        <v/>
      </c>
      <c r="DS431" s="112"/>
      <c r="DT431" s="112"/>
      <c r="DU431" s="111"/>
      <c r="DV431" s="111"/>
      <c r="DW431" s="145"/>
      <c r="DX431" s="111"/>
      <c r="DY431" s="111"/>
      <c r="DZ431" s="111"/>
      <c r="EA431" s="111"/>
      <c r="EB431" s="111"/>
    </row>
    <row r="432" spans="2:132" x14ac:dyDescent="0.25">
      <c r="B432" s="117" t="str">
        <f>IF(P432&lt;&gt;"",MAX(B$3:$B431)+1,"")</f>
        <v/>
      </c>
      <c r="C432" s="141" t="str">
        <f>IF(D432&lt;&gt;"",MAX(C$3:$C431)+1,"")</f>
        <v/>
      </c>
      <c r="D432" s="115" t="str">
        <f>IF(LEN(Q432)&gt;1,IF(ISNUMBER(MATCH(Q432&amp;" ─ "&amp;P432, $D$2:D431,0)),"",P432&amp;" ─ "&amp;Q432),"")</f>
        <v/>
      </c>
      <c r="E432" s="117" t="str">
        <f>IF(F432&lt;&gt;"",MAX($E$3:E431)+1,"")</f>
        <v/>
      </c>
      <c r="F432" s="116" t="str">
        <f>IF(LEN(T432)&gt;1,IF(ISNUMBER(MATCH(T432&amp;" ─ "&amp;P432, $F$2:F431,0)),"",P432&amp;" ─ "&amp;T432),"")</f>
        <v/>
      </c>
      <c r="G432" s="93">
        <v>429</v>
      </c>
      <c r="H432" s="118" t="str">
        <f t="shared" si="539"/>
        <v/>
      </c>
      <c r="I432" s="119" t="str">
        <f>IF(ISNUMBER(SEARCH("─",H432,1)),MAX($I$3:I431)+1,"")</f>
        <v/>
      </c>
      <c r="M432" s="192" t="str">
        <f t="shared" si="483"/>
        <v/>
      </c>
      <c r="N432" s="142" t="str">
        <f t="shared" si="484"/>
        <v/>
      </c>
      <c r="O432" s="102" t="str">
        <f>IF(P432="","",MAX($O$3:O431)+1)</f>
        <v/>
      </c>
      <c r="P432" s="103" t="str">
        <f>IF(LEN(INDEX(Dashboard!B$6:B$505,ROW(P432)-ROW(P$3),1))&lt;=1,"",TRIM(INDEX(Dashboard!B$6:B$505,ROW(P432)-ROW(P$3),1)))</f>
        <v/>
      </c>
      <c r="Q432" s="104" t="str">
        <f t="shared" si="485"/>
        <v/>
      </c>
      <c r="R432" s="104" t="str">
        <f>IF(LEN(INDEX(Dashboard!D$6:D$505,ROW(R432)-ROW(R$3),1))&lt;=1,"",INDEX(Dashboard!D$6:D$505,ROW(R432)-ROW(R$3),1))</f>
        <v/>
      </c>
      <c r="S432" s="104" t="str">
        <f>IF(LEN(INDEX(Dashboard!E$6:E$505,ROW(S432)-ROW(S$3),1))&lt;=1,"",INDEX(Dashboard!E$6:E$505,ROW(S432)-ROW(S$3),1))</f>
        <v/>
      </c>
      <c r="T432" s="104" t="str">
        <f t="shared" si="486"/>
        <v/>
      </c>
      <c r="U432" s="104" t="str">
        <f t="shared" si="487"/>
        <v/>
      </c>
      <c r="V432" s="104" t="str">
        <f t="shared" si="488"/>
        <v/>
      </c>
      <c r="W432" s="106" t="str">
        <f t="shared" si="481"/>
        <v/>
      </c>
      <c r="X432" s="106" t="str">
        <f t="shared" si="489"/>
        <v/>
      </c>
      <c r="Y432" s="106" t="str">
        <f t="shared" si="490"/>
        <v/>
      </c>
      <c r="Z432" s="106" t="str">
        <f t="shared" si="491"/>
        <v/>
      </c>
      <c r="AA432" s="106" t="str">
        <f t="shared" si="492"/>
        <v/>
      </c>
      <c r="AB432" s="106" t="str">
        <f t="shared" si="493"/>
        <v/>
      </c>
      <c r="AC432" s="106" t="str">
        <f t="shared" si="494"/>
        <v/>
      </c>
      <c r="AD432" s="106" t="str">
        <f t="shared" si="495"/>
        <v/>
      </c>
      <c r="AE432" s="106" t="str">
        <f t="shared" si="496"/>
        <v/>
      </c>
      <c r="AF432" s="106" t="str">
        <f t="shared" si="497"/>
        <v/>
      </c>
      <c r="AG432" s="106" t="str">
        <f t="shared" si="498"/>
        <v/>
      </c>
      <c r="AH432" s="106" t="str">
        <f t="shared" si="499"/>
        <v/>
      </c>
      <c r="AI432" s="106" t="str">
        <f t="shared" si="500"/>
        <v/>
      </c>
      <c r="AJ432" s="106" t="str">
        <f t="shared" si="501"/>
        <v/>
      </c>
      <c r="AK432" s="106" t="str">
        <f t="shared" si="502"/>
        <v/>
      </c>
      <c r="AL432" s="106" t="str">
        <f t="shared" si="503"/>
        <v/>
      </c>
      <c r="AM432" s="106" t="str">
        <f t="shared" si="504"/>
        <v/>
      </c>
      <c r="AN432" s="106" t="str">
        <f t="shared" si="505"/>
        <v/>
      </c>
      <c r="AO432" s="106" t="str">
        <f t="shared" si="506"/>
        <v/>
      </c>
      <c r="AP432" s="106" t="str">
        <f t="shared" si="507"/>
        <v/>
      </c>
      <c r="AQ432" s="106" t="str">
        <f t="shared" si="508"/>
        <v/>
      </c>
      <c r="AR432" s="106" t="str">
        <f t="shared" si="509"/>
        <v/>
      </c>
      <c r="AS432" s="106" t="str">
        <f t="shared" si="510"/>
        <v/>
      </c>
      <c r="AT432" s="106" t="str">
        <f t="shared" si="511"/>
        <v/>
      </c>
      <c r="AU432" s="106" t="str">
        <f t="shared" si="512"/>
        <v/>
      </c>
      <c r="AV432" s="106" t="str">
        <f t="shared" si="513"/>
        <v/>
      </c>
      <c r="AW432" s="106" t="str">
        <f t="shared" si="514"/>
        <v/>
      </c>
      <c r="AX432" s="106" t="str">
        <f t="shared" si="515"/>
        <v/>
      </c>
      <c r="AY432" s="106" t="str">
        <f t="shared" si="516"/>
        <v/>
      </c>
      <c r="AZ432" s="106" t="str">
        <f t="shared" si="517"/>
        <v/>
      </c>
      <c r="BA432" s="106" t="str">
        <f t="shared" si="518"/>
        <v/>
      </c>
      <c r="BB432" s="106" t="str">
        <f t="shared" si="519"/>
        <v/>
      </c>
      <c r="BC432" s="106" t="str">
        <f t="shared" si="520"/>
        <v/>
      </c>
      <c r="BD432" s="180" t="str">
        <f>IF(OR(P432="",BA432=""),"",IF(BB432="",MAX($BA$4:$BA$503)-BA432+1-COUNTIF($BA$4:BA432,BA432)/1000,INDEX($BD$4:$BD$503,BC432,1)-COUNTIF($BA$4:BA432,BA432)/1000000))</f>
        <v/>
      </c>
      <c r="BE432" s="181" t="str">
        <f t="shared" si="521"/>
        <v/>
      </c>
      <c r="BF432" s="181" t="str">
        <f>IFERROR(IF(BB432="",BD432-BE432*100,INDEX($BF$4:$BF$503,BC432,1)-COUNTIF($BA$4:BA432,BA432)/1000000),"")</f>
        <v/>
      </c>
      <c r="BG432" s="179" t="str">
        <f t="shared" si="522"/>
        <v/>
      </c>
      <c r="BI432" s="120" t="str">
        <f t="shared" si="528"/>
        <v/>
      </c>
      <c r="BJ432" s="121" t="str">
        <f t="shared" si="529"/>
        <v/>
      </c>
      <c r="BK432" s="122" t="str">
        <f t="shared" si="530"/>
        <v/>
      </c>
      <c r="BL432" s="122" t="str">
        <f t="shared" si="531"/>
        <v/>
      </c>
      <c r="BM432" s="122" t="str">
        <f t="shared" si="532"/>
        <v/>
      </c>
      <c r="BN432" s="122" t="str">
        <f t="shared" si="533"/>
        <v/>
      </c>
      <c r="BO432" s="122" t="str">
        <f t="shared" si="534"/>
        <v/>
      </c>
      <c r="BP432" s="123" t="str">
        <f t="shared" si="535"/>
        <v/>
      </c>
      <c r="BQ432" s="122" t="str">
        <f t="shared" si="536"/>
        <v/>
      </c>
      <c r="BR432" s="123" t="str">
        <f t="shared" si="537"/>
        <v/>
      </c>
      <c r="BS432" s="123" t="str">
        <f t="shared" si="538"/>
        <v/>
      </c>
      <c r="BU432" s="198" t="str">
        <f t="shared" si="523"/>
        <v>xxx</v>
      </c>
      <c r="BV432" s="193"/>
      <c r="BW432" s="193"/>
      <c r="BX432" s="193"/>
      <c r="BY432" s="193"/>
      <c r="BZ432" s="193"/>
      <c r="CA432" s="193"/>
      <c r="CB432" s="193"/>
      <c r="CC432" s="194"/>
      <c r="CD432" s="194"/>
      <c r="CE432" s="193"/>
      <c r="CF432" s="201">
        <f>IFERROR(IF(ISNUMBER(BV432), IF(ISNUMBER(MATCH(BV432,$BV$4:BV431,0)),INDEX($CF$4:CF431, MATCH(BV432,$BV$4:BV431,0),1),IF(AND(BR432="",INDEX($BR$4:$BR$503,BV432,1)=""),
IF(INDEX($BL$4:$BL$503,BV432,1)="",0,IFERROR(IF(INDEX($BR$4:$BR$503,BW432,1)="es",COUNTIF($BV$4:$BV$503,BW432),0),0)+IF(ISNUMBER(BV432),SUMIFS($CH$4:$CH$503,$BV$4:$BV$503,"&lt;&gt;"&amp;BV432,$BW$4:$BW$503,BV432),0)),0)),0),0)</f>
        <v>0</v>
      </c>
      <c r="CG432" s="193"/>
      <c r="CH432" s="193"/>
      <c r="CI432" s="193"/>
      <c r="CJ432" s="193"/>
      <c r="CK432" s="201">
        <f t="shared" si="482"/>
        <v>1</v>
      </c>
      <c r="CL432" s="193"/>
      <c r="CM432" s="193"/>
      <c r="CN432" s="193"/>
      <c r="CO432" s="193"/>
      <c r="CP432" s="193"/>
      <c r="CQ432" s="193"/>
      <c r="CR432" s="193"/>
      <c r="CT432" s="193"/>
      <c r="CU432" s="193"/>
      <c r="CV432" s="193"/>
      <c r="CW432" s="208"/>
      <c r="CX432" s="208"/>
      <c r="CY432" s="208"/>
      <c r="CZ432" s="208"/>
      <c r="DA432" s="193"/>
      <c r="DC432" s="133" t="str">
        <f>IF(MAX($DC$3:DC431)&lt;$I$2,MAX($DC$3:DC431)+1,"")</f>
        <v/>
      </c>
      <c r="DD432" s="131" t="str">
        <f t="shared" si="524"/>
        <v/>
      </c>
      <c r="DE432" s="131" t="str">
        <f t="shared" si="525"/>
        <v/>
      </c>
      <c r="DF432" s="134" t="str">
        <f t="shared" si="526"/>
        <v/>
      </c>
      <c r="DG432" s="132" t="str">
        <f t="shared" si="527"/>
        <v/>
      </c>
      <c r="DL432" s="107" t="str">
        <f>IF(DM432&lt;&gt;"",MAX($DL$3:DL431)+1,"")</f>
        <v/>
      </c>
      <c r="DM432" s="107" t="str">
        <f>IF(OR(INDEX(Photos!$B$3:$B$502,ROW(DM432)-ROW($DM$3),1)="", ISNUMBER(MATCH(INDEX(Photos!$B$3:$B$502,ROW(DM432)-ROW($DM$3),1),$BJ$4:$BJ$503,0))),"",INDEX(Photos!$B$3:$B$502,ROW(DM432)-ROW($DM$3),1) )</f>
        <v/>
      </c>
      <c r="DN432" s="107" t="str">
        <f t="shared" si="480"/>
        <v/>
      </c>
      <c r="DS432" s="112"/>
      <c r="DT432" s="112"/>
      <c r="DU432" s="111"/>
      <c r="DV432" s="111"/>
      <c r="DW432" s="145"/>
      <c r="DX432" s="111"/>
      <c r="DY432" s="111"/>
      <c r="DZ432" s="111"/>
      <c r="EA432" s="111"/>
      <c r="EB432" s="111"/>
    </row>
    <row r="433" spans="2:132" x14ac:dyDescent="0.25">
      <c r="B433" s="117" t="str">
        <f>IF(P433&lt;&gt;"",MAX(B$3:$B432)+1,"")</f>
        <v/>
      </c>
      <c r="C433" s="141" t="str">
        <f>IF(D433&lt;&gt;"",MAX(C$3:$C432)+1,"")</f>
        <v/>
      </c>
      <c r="D433" s="115" t="str">
        <f>IF(LEN(Q433)&gt;1,IF(ISNUMBER(MATCH(Q433&amp;" ─ "&amp;P433, $D$2:D432,0)),"",P433&amp;" ─ "&amp;Q433),"")</f>
        <v/>
      </c>
      <c r="E433" s="117" t="str">
        <f>IF(F433&lt;&gt;"",MAX($E$3:E432)+1,"")</f>
        <v/>
      </c>
      <c r="F433" s="116" t="str">
        <f>IF(LEN(T433)&gt;1,IF(ISNUMBER(MATCH(T433&amp;" ─ "&amp;P433, $F$2:F432,0)),"",P433&amp;" ─ "&amp;T433),"")</f>
        <v/>
      </c>
      <c r="G433" s="93">
        <v>430</v>
      </c>
      <c r="H433" s="118" t="str">
        <f t="shared" si="539"/>
        <v/>
      </c>
      <c r="I433" s="119" t="str">
        <f>IF(ISNUMBER(SEARCH("─",H433,1)),MAX($I$3:I432)+1,"")</f>
        <v/>
      </c>
      <c r="M433" s="192" t="str">
        <f t="shared" si="483"/>
        <v/>
      </c>
      <c r="N433" s="142" t="str">
        <f t="shared" si="484"/>
        <v/>
      </c>
      <c r="O433" s="102" t="str">
        <f>IF(P433="","",MAX($O$3:O432)+1)</f>
        <v/>
      </c>
      <c r="P433" s="103" t="str">
        <f>IF(LEN(INDEX(Dashboard!B$6:B$505,ROW(P433)-ROW(P$3),1))&lt;=1,"",TRIM(INDEX(Dashboard!B$6:B$505,ROW(P433)-ROW(P$3),1)))</f>
        <v/>
      </c>
      <c r="Q433" s="104" t="str">
        <f t="shared" si="485"/>
        <v/>
      </c>
      <c r="R433" s="104" t="str">
        <f>IF(LEN(INDEX(Dashboard!D$6:D$505,ROW(R433)-ROW(R$3),1))&lt;=1,"",INDEX(Dashboard!D$6:D$505,ROW(R433)-ROW(R$3),1))</f>
        <v/>
      </c>
      <c r="S433" s="104" t="str">
        <f>IF(LEN(INDEX(Dashboard!E$6:E$505,ROW(S433)-ROW(S$3),1))&lt;=1,"",INDEX(Dashboard!E$6:E$505,ROW(S433)-ROW(S$3),1))</f>
        <v/>
      </c>
      <c r="T433" s="104" t="str">
        <f t="shared" si="486"/>
        <v/>
      </c>
      <c r="U433" s="104" t="str">
        <f t="shared" si="487"/>
        <v/>
      </c>
      <c r="V433" s="104" t="str">
        <f t="shared" si="488"/>
        <v/>
      </c>
      <c r="W433" s="106" t="str">
        <f t="shared" si="481"/>
        <v/>
      </c>
      <c r="X433" s="106" t="str">
        <f t="shared" si="489"/>
        <v/>
      </c>
      <c r="Y433" s="106" t="str">
        <f t="shared" si="490"/>
        <v/>
      </c>
      <c r="Z433" s="106" t="str">
        <f t="shared" si="491"/>
        <v/>
      </c>
      <c r="AA433" s="106" t="str">
        <f t="shared" si="492"/>
        <v/>
      </c>
      <c r="AB433" s="106" t="str">
        <f t="shared" si="493"/>
        <v/>
      </c>
      <c r="AC433" s="106" t="str">
        <f t="shared" si="494"/>
        <v/>
      </c>
      <c r="AD433" s="106" t="str">
        <f t="shared" si="495"/>
        <v/>
      </c>
      <c r="AE433" s="106" t="str">
        <f t="shared" si="496"/>
        <v/>
      </c>
      <c r="AF433" s="106" t="str">
        <f t="shared" si="497"/>
        <v/>
      </c>
      <c r="AG433" s="106" t="str">
        <f t="shared" si="498"/>
        <v/>
      </c>
      <c r="AH433" s="106" t="str">
        <f t="shared" si="499"/>
        <v/>
      </c>
      <c r="AI433" s="106" t="str">
        <f t="shared" si="500"/>
        <v/>
      </c>
      <c r="AJ433" s="106" t="str">
        <f t="shared" si="501"/>
        <v/>
      </c>
      <c r="AK433" s="106" t="str">
        <f t="shared" si="502"/>
        <v/>
      </c>
      <c r="AL433" s="106" t="str">
        <f t="shared" si="503"/>
        <v/>
      </c>
      <c r="AM433" s="106" t="str">
        <f t="shared" si="504"/>
        <v/>
      </c>
      <c r="AN433" s="106" t="str">
        <f t="shared" si="505"/>
        <v/>
      </c>
      <c r="AO433" s="106" t="str">
        <f t="shared" si="506"/>
        <v/>
      </c>
      <c r="AP433" s="106" t="str">
        <f t="shared" si="507"/>
        <v/>
      </c>
      <c r="AQ433" s="106" t="str">
        <f t="shared" si="508"/>
        <v/>
      </c>
      <c r="AR433" s="106" t="str">
        <f t="shared" si="509"/>
        <v/>
      </c>
      <c r="AS433" s="106" t="str">
        <f t="shared" si="510"/>
        <v/>
      </c>
      <c r="AT433" s="106" t="str">
        <f t="shared" si="511"/>
        <v/>
      </c>
      <c r="AU433" s="106" t="str">
        <f t="shared" si="512"/>
        <v/>
      </c>
      <c r="AV433" s="106" t="str">
        <f t="shared" si="513"/>
        <v/>
      </c>
      <c r="AW433" s="106" t="str">
        <f t="shared" si="514"/>
        <v/>
      </c>
      <c r="AX433" s="106" t="str">
        <f t="shared" si="515"/>
        <v/>
      </c>
      <c r="AY433" s="106" t="str">
        <f t="shared" si="516"/>
        <v/>
      </c>
      <c r="AZ433" s="106" t="str">
        <f t="shared" si="517"/>
        <v/>
      </c>
      <c r="BA433" s="106" t="str">
        <f t="shared" si="518"/>
        <v/>
      </c>
      <c r="BB433" s="106" t="str">
        <f t="shared" si="519"/>
        <v/>
      </c>
      <c r="BC433" s="106" t="str">
        <f t="shared" si="520"/>
        <v/>
      </c>
      <c r="BD433" s="180" t="str">
        <f>IF(OR(P433="",BA433=""),"",IF(BB433="",MAX($BA$4:$BA$503)-BA433+1-COUNTIF($BA$4:BA433,BA433)/1000,INDEX($BD$4:$BD$503,BC433,1)-COUNTIF($BA$4:BA433,BA433)/1000000))</f>
        <v/>
      </c>
      <c r="BE433" s="181" t="str">
        <f t="shared" si="521"/>
        <v/>
      </c>
      <c r="BF433" s="181" t="str">
        <f>IFERROR(IF(BB433="",BD433-BE433*100,INDEX($BF$4:$BF$503,BC433,1)-COUNTIF($BA$4:BA433,BA433)/1000000),"")</f>
        <v/>
      </c>
      <c r="BG433" s="179" t="str">
        <f t="shared" si="522"/>
        <v/>
      </c>
      <c r="BI433" s="120" t="str">
        <f t="shared" si="528"/>
        <v/>
      </c>
      <c r="BJ433" s="121" t="str">
        <f t="shared" si="529"/>
        <v/>
      </c>
      <c r="BK433" s="122" t="str">
        <f t="shared" si="530"/>
        <v/>
      </c>
      <c r="BL433" s="122" t="str">
        <f t="shared" si="531"/>
        <v/>
      </c>
      <c r="BM433" s="122" t="str">
        <f t="shared" si="532"/>
        <v/>
      </c>
      <c r="BN433" s="122" t="str">
        <f t="shared" si="533"/>
        <v/>
      </c>
      <c r="BO433" s="122" t="str">
        <f t="shared" si="534"/>
        <v/>
      </c>
      <c r="BP433" s="123" t="str">
        <f t="shared" si="535"/>
        <v/>
      </c>
      <c r="BQ433" s="122" t="str">
        <f t="shared" si="536"/>
        <v/>
      </c>
      <c r="BR433" s="123" t="str">
        <f t="shared" si="537"/>
        <v/>
      </c>
      <c r="BS433" s="123" t="str">
        <f t="shared" si="538"/>
        <v/>
      </c>
      <c r="BU433" s="198" t="str">
        <f t="shared" si="523"/>
        <v>xxx</v>
      </c>
      <c r="BV433" s="193"/>
      <c r="BW433" s="193"/>
      <c r="BX433" s="193"/>
      <c r="BY433" s="193"/>
      <c r="BZ433" s="193"/>
      <c r="CA433" s="193"/>
      <c r="CB433" s="193"/>
      <c r="CC433" s="194"/>
      <c r="CD433" s="194"/>
      <c r="CE433" s="193"/>
      <c r="CF433" s="201">
        <f>IFERROR(IF(ISNUMBER(BV433), IF(ISNUMBER(MATCH(BV433,$BV$4:BV432,0)),INDEX($CF$4:CF432, MATCH(BV433,$BV$4:BV432,0),1),IF(AND(BR433="",INDEX($BR$4:$BR$503,BV433,1)=""),
IF(INDEX($BL$4:$BL$503,BV433,1)="",0,IFERROR(IF(INDEX($BR$4:$BR$503,BW433,1)="es",COUNTIF($BV$4:$BV$503,BW433),0),0)+IF(ISNUMBER(BV433),SUMIFS($CH$4:$CH$503,$BV$4:$BV$503,"&lt;&gt;"&amp;BV433,$BW$4:$BW$503,BV433),0)),0)),0),0)</f>
        <v>0</v>
      </c>
      <c r="CG433" s="193"/>
      <c r="CH433" s="193"/>
      <c r="CI433" s="193"/>
      <c r="CJ433" s="193"/>
      <c r="CK433" s="201">
        <f t="shared" si="482"/>
        <v>1</v>
      </c>
      <c r="CL433" s="193"/>
      <c r="CM433" s="193"/>
      <c r="CN433" s="193"/>
      <c r="CO433" s="193"/>
      <c r="CP433" s="193"/>
      <c r="CQ433" s="193"/>
      <c r="CR433" s="193"/>
      <c r="CT433" s="193"/>
      <c r="CU433" s="193"/>
      <c r="CV433" s="193"/>
      <c r="CW433" s="208"/>
      <c r="CX433" s="208"/>
      <c r="CY433" s="208"/>
      <c r="CZ433" s="208"/>
      <c r="DA433" s="193"/>
      <c r="DC433" s="133" t="str">
        <f>IF(MAX($DC$3:DC432)&lt;$I$2,MAX($DC$3:DC432)+1,"")</f>
        <v/>
      </c>
      <c r="DD433" s="131" t="str">
        <f t="shared" si="524"/>
        <v/>
      </c>
      <c r="DE433" s="131" t="str">
        <f t="shared" si="525"/>
        <v/>
      </c>
      <c r="DF433" s="134" t="str">
        <f t="shared" si="526"/>
        <v/>
      </c>
      <c r="DG433" s="132" t="str">
        <f t="shared" si="527"/>
        <v/>
      </c>
      <c r="DL433" s="107" t="str">
        <f>IF(DM433&lt;&gt;"",MAX($DL$3:DL432)+1,"")</f>
        <v/>
      </c>
      <c r="DM433" s="107" t="str">
        <f>IF(OR(INDEX(Photos!$B$3:$B$502,ROW(DM433)-ROW($DM$3),1)="", ISNUMBER(MATCH(INDEX(Photos!$B$3:$B$502,ROW(DM433)-ROW($DM$3),1),$BJ$4:$BJ$503,0))),"",INDEX(Photos!$B$3:$B$502,ROW(DM433)-ROW($DM$3),1) )</f>
        <v/>
      </c>
      <c r="DN433" s="107" t="str">
        <f t="shared" si="480"/>
        <v/>
      </c>
      <c r="DS433" s="112"/>
      <c r="DT433" s="112"/>
      <c r="DU433" s="111"/>
      <c r="DV433" s="111"/>
      <c r="DW433" s="145"/>
      <c r="DX433" s="111"/>
      <c r="DY433" s="111"/>
      <c r="DZ433" s="111"/>
      <c r="EA433" s="111"/>
      <c r="EB433" s="111"/>
    </row>
    <row r="434" spans="2:132" x14ac:dyDescent="0.25">
      <c r="B434" s="117" t="str">
        <f>IF(P434&lt;&gt;"",MAX(B$3:$B433)+1,"")</f>
        <v/>
      </c>
      <c r="C434" s="141" t="str">
        <f>IF(D434&lt;&gt;"",MAX(C$3:$C433)+1,"")</f>
        <v/>
      </c>
      <c r="D434" s="115" t="str">
        <f>IF(LEN(Q434)&gt;1,IF(ISNUMBER(MATCH(Q434&amp;" ─ "&amp;P434, $D$2:D433,0)),"",P434&amp;" ─ "&amp;Q434),"")</f>
        <v/>
      </c>
      <c r="E434" s="117" t="str">
        <f>IF(F434&lt;&gt;"",MAX($E$3:E433)+1,"")</f>
        <v/>
      </c>
      <c r="F434" s="116" t="str">
        <f>IF(LEN(T434)&gt;1,IF(ISNUMBER(MATCH(T434&amp;" ─ "&amp;P434, $F$2:F433,0)),"",P434&amp;" ─ "&amp;T434),"")</f>
        <v/>
      </c>
      <c r="G434" s="93">
        <v>431</v>
      </c>
      <c r="H434" s="118" t="str">
        <f t="shared" si="539"/>
        <v/>
      </c>
      <c r="I434" s="119" t="str">
        <f>IF(ISNUMBER(SEARCH("─",H434,1)),MAX($I$3:I433)+1,"")</f>
        <v/>
      </c>
      <c r="M434" s="192" t="str">
        <f t="shared" si="483"/>
        <v/>
      </c>
      <c r="N434" s="142" t="str">
        <f t="shared" si="484"/>
        <v/>
      </c>
      <c r="O434" s="102" t="str">
        <f>IF(P434="","",MAX($O$3:O433)+1)</f>
        <v/>
      </c>
      <c r="P434" s="103" t="str">
        <f>IF(LEN(INDEX(Dashboard!B$6:B$505,ROW(P434)-ROW(P$3),1))&lt;=1,"",TRIM(INDEX(Dashboard!B$6:B$505,ROW(P434)-ROW(P$3),1)))</f>
        <v/>
      </c>
      <c r="Q434" s="104" t="str">
        <f t="shared" si="485"/>
        <v/>
      </c>
      <c r="R434" s="104" t="str">
        <f>IF(LEN(INDEX(Dashboard!D$6:D$505,ROW(R434)-ROW(R$3),1))&lt;=1,"",INDEX(Dashboard!D$6:D$505,ROW(R434)-ROW(R$3),1))</f>
        <v/>
      </c>
      <c r="S434" s="104" t="str">
        <f>IF(LEN(INDEX(Dashboard!E$6:E$505,ROW(S434)-ROW(S$3),1))&lt;=1,"",INDEX(Dashboard!E$6:E$505,ROW(S434)-ROW(S$3),1))</f>
        <v/>
      </c>
      <c r="T434" s="104" t="str">
        <f t="shared" si="486"/>
        <v/>
      </c>
      <c r="U434" s="104" t="str">
        <f t="shared" si="487"/>
        <v/>
      </c>
      <c r="V434" s="104" t="str">
        <f t="shared" si="488"/>
        <v/>
      </c>
      <c r="W434" s="106" t="str">
        <f t="shared" si="481"/>
        <v/>
      </c>
      <c r="X434" s="106" t="str">
        <f t="shared" si="489"/>
        <v/>
      </c>
      <c r="Y434" s="106" t="str">
        <f t="shared" si="490"/>
        <v/>
      </c>
      <c r="Z434" s="106" t="str">
        <f t="shared" si="491"/>
        <v/>
      </c>
      <c r="AA434" s="106" t="str">
        <f t="shared" si="492"/>
        <v/>
      </c>
      <c r="AB434" s="106" t="str">
        <f t="shared" si="493"/>
        <v/>
      </c>
      <c r="AC434" s="106" t="str">
        <f t="shared" si="494"/>
        <v/>
      </c>
      <c r="AD434" s="106" t="str">
        <f t="shared" si="495"/>
        <v/>
      </c>
      <c r="AE434" s="106" t="str">
        <f t="shared" si="496"/>
        <v/>
      </c>
      <c r="AF434" s="106" t="str">
        <f t="shared" si="497"/>
        <v/>
      </c>
      <c r="AG434" s="106" t="str">
        <f t="shared" si="498"/>
        <v/>
      </c>
      <c r="AH434" s="106" t="str">
        <f t="shared" si="499"/>
        <v/>
      </c>
      <c r="AI434" s="106" t="str">
        <f t="shared" si="500"/>
        <v/>
      </c>
      <c r="AJ434" s="106" t="str">
        <f t="shared" si="501"/>
        <v/>
      </c>
      <c r="AK434" s="106" t="str">
        <f t="shared" si="502"/>
        <v/>
      </c>
      <c r="AL434" s="106" t="str">
        <f t="shared" si="503"/>
        <v/>
      </c>
      <c r="AM434" s="106" t="str">
        <f t="shared" si="504"/>
        <v/>
      </c>
      <c r="AN434" s="106" t="str">
        <f t="shared" si="505"/>
        <v/>
      </c>
      <c r="AO434" s="106" t="str">
        <f t="shared" si="506"/>
        <v/>
      </c>
      <c r="AP434" s="106" t="str">
        <f t="shared" si="507"/>
        <v/>
      </c>
      <c r="AQ434" s="106" t="str">
        <f t="shared" si="508"/>
        <v/>
      </c>
      <c r="AR434" s="106" t="str">
        <f t="shared" si="509"/>
        <v/>
      </c>
      <c r="AS434" s="106" t="str">
        <f t="shared" si="510"/>
        <v/>
      </c>
      <c r="AT434" s="106" t="str">
        <f t="shared" si="511"/>
        <v/>
      </c>
      <c r="AU434" s="106" t="str">
        <f t="shared" si="512"/>
        <v/>
      </c>
      <c r="AV434" s="106" t="str">
        <f t="shared" si="513"/>
        <v/>
      </c>
      <c r="AW434" s="106" t="str">
        <f t="shared" si="514"/>
        <v/>
      </c>
      <c r="AX434" s="106" t="str">
        <f t="shared" si="515"/>
        <v/>
      </c>
      <c r="AY434" s="106" t="str">
        <f t="shared" si="516"/>
        <v/>
      </c>
      <c r="AZ434" s="106" t="str">
        <f t="shared" si="517"/>
        <v/>
      </c>
      <c r="BA434" s="106" t="str">
        <f t="shared" si="518"/>
        <v/>
      </c>
      <c r="BB434" s="106" t="str">
        <f t="shared" si="519"/>
        <v/>
      </c>
      <c r="BC434" s="106" t="str">
        <f t="shared" si="520"/>
        <v/>
      </c>
      <c r="BD434" s="180" t="str">
        <f>IF(OR(P434="",BA434=""),"",IF(BB434="",MAX($BA$4:$BA$503)-BA434+1-COUNTIF($BA$4:BA434,BA434)/1000,INDEX($BD$4:$BD$503,BC434,1)-COUNTIF($BA$4:BA434,BA434)/1000000))</f>
        <v/>
      </c>
      <c r="BE434" s="181" t="str">
        <f t="shared" si="521"/>
        <v/>
      </c>
      <c r="BF434" s="181" t="str">
        <f>IFERROR(IF(BB434="",BD434-BE434*100,INDEX($BF$4:$BF$503,BC434,1)-COUNTIF($BA$4:BA434,BA434)/1000000),"")</f>
        <v/>
      </c>
      <c r="BG434" s="179" t="str">
        <f t="shared" si="522"/>
        <v/>
      </c>
      <c r="BI434" s="120" t="str">
        <f t="shared" si="528"/>
        <v/>
      </c>
      <c r="BJ434" s="121" t="str">
        <f t="shared" si="529"/>
        <v/>
      </c>
      <c r="BK434" s="122" t="str">
        <f t="shared" si="530"/>
        <v/>
      </c>
      <c r="BL434" s="122" t="str">
        <f t="shared" si="531"/>
        <v/>
      </c>
      <c r="BM434" s="122" t="str">
        <f t="shared" si="532"/>
        <v/>
      </c>
      <c r="BN434" s="122" t="str">
        <f t="shared" si="533"/>
        <v/>
      </c>
      <c r="BO434" s="122" t="str">
        <f t="shared" si="534"/>
        <v/>
      </c>
      <c r="BP434" s="123" t="str">
        <f t="shared" si="535"/>
        <v/>
      </c>
      <c r="BQ434" s="122" t="str">
        <f t="shared" si="536"/>
        <v/>
      </c>
      <c r="BR434" s="123" t="str">
        <f t="shared" si="537"/>
        <v/>
      </c>
      <c r="BS434" s="123" t="str">
        <f t="shared" si="538"/>
        <v/>
      </c>
      <c r="BU434" s="198" t="str">
        <f t="shared" si="523"/>
        <v>xxx</v>
      </c>
      <c r="BV434" s="193"/>
      <c r="BW434" s="193"/>
      <c r="BX434" s="193"/>
      <c r="BY434" s="193"/>
      <c r="BZ434" s="193"/>
      <c r="CA434" s="193"/>
      <c r="CB434" s="193"/>
      <c r="CC434" s="194"/>
      <c r="CD434" s="194"/>
      <c r="CE434" s="193"/>
      <c r="CF434" s="201">
        <f>IFERROR(IF(ISNUMBER(BV434), IF(ISNUMBER(MATCH(BV434,$BV$4:BV433,0)),INDEX($CF$4:CF433, MATCH(BV434,$BV$4:BV433,0),1),IF(AND(BR434="",INDEX($BR$4:$BR$503,BV434,1)=""),
IF(INDEX($BL$4:$BL$503,BV434,1)="",0,IFERROR(IF(INDEX($BR$4:$BR$503,BW434,1)="es",COUNTIF($BV$4:$BV$503,BW434),0),0)+IF(ISNUMBER(BV434),SUMIFS($CH$4:$CH$503,$BV$4:$BV$503,"&lt;&gt;"&amp;BV434,$BW$4:$BW$503,BV434),0)),0)),0),0)</f>
        <v>0</v>
      </c>
      <c r="CG434" s="193"/>
      <c r="CH434" s="193"/>
      <c r="CI434" s="193"/>
      <c r="CJ434" s="193"/>
      <c r="CK434" s="201">
        <f t="shared" si="482"/>
        <v>1</v>
      </c>
      <c r="CL434" s="193"/>
      <c r="CM434" s="193"/>
      <c r="CN434" s="193"/>
      <c r="CO434" s="193"/>
      <c r="CP434" s="193"/>
      <c r="CQ434" s="193"/>
      <c r="CR434" s="193"/>
      <c r="CT434" s="193"/>
      <c r="CU434" s="193"/>
      <c r="CV434" s="193"/>
      <c r="CW434" s="208"/>
      <c r="CX434" s="208"/>
      <c r="CY434" s="208"/>
      <c r="CZ434" s="208"/>
      <c r="DA434" s="193"/>
      <c r="DC434" s="133" t="str">
        <f>IF(MAX($DC$3:DC433)&lt;$I$2,MAX($DC$3:DC433)+1,"")</f>
        <v/>
      </c>
      <c r="DD434" s="131" t="str">
        <f t="shared" si="524"/>
        <v/>
      </c>
      <c r="DE434" s="131" t="str">
        <f t="shared" si="525"/>
        <v/>
      </c>
      <c r="DF434" s="134" t="str">
        <f t="shared" si="526"/>
        <v/>
      </c>
      <c r="DG434" s="132" t="str">
        <f t="shared" si="527"/>
        <v/>
      </c>
      <c r="DL434" s="107" t="str">
        <f>IF(DM434&lt;&gt;"",MAX($DL$3:DL433)+1,"")</f>
        <v/>
      </c>
      <c r="DM434" s="107" t="str">
        <f>IF(OR(INDEX(Photos!$B$3:$B$502,ROW(DM434)-ROW($DM$3),1)="", ISNUMBER(MATCH(INDEX(Photos!$B$3:$B$502,ROW(DM434)-ROW($DM$3),1),$BJ$4:$BJ$503,0))),"",INDEX(Photos!$B$3:$B$502,ROW(DM434)-ROW($DM$3),1) )</f>
        <v/>
      </c>
      <c r="DN434" s="107" t="str">
        <f t="shared" si="480"/>
        <v/>
      </c>
      <c r="DS434" s="112"/>
      <c r="DT434" s="112"/>
      <c r="DU434" s="111"/>
      <c r="DV434" s="111"/>
      <c r="DW434" s="145"/>
      <c r="DX434" s="111"/>
      <c r="DY434" s="111"/>
      <c r="DZ434" s="111"/>
      <c r="EA434" s="111"/>
      <c r="EB434" s="111"/>
    </row>
    <row r="435" spans="2:132" x14ac:dyDescent="0.25">
      <c r="B435" s="117" t="str">
        <f>IF(P435&lt;&gt;"",MAX(B$3:$B434)+1,"")</f>
        <v/>
      </c>
      <c r="C435" s="141" t="str">
        <f>IF(D435&lt;&gt;"",MAX(C$3:$C434)+1,"")</f>
        <v/>
      </c>
      <c r="D435" s="115" t="str">
        <f>IF(LEN(Q435)&gt;1,IF(ISNUMBER(MATCH(Q435&amp;" ─ "&amp;P435, $D$2:D434,0)),"",P435&amp;" ─ "&amp;Q435),"")</f>
        <v/>
      </c>
      <c r="E435" s="117" t="str">
        <f>IF(F435&lt;&gt;"",MAX($E$3:E434)+1,"")</f>
        <v/>
      </c>
      <c r="F435" s="116" t="str">
        <f>IF(LEN(T435)&gt;1,IF(ISNUMBER(MATCH(T435&amp;" ─ "&amp;P435, $F$2:F434,0)),"",P435&amp;" ─ "&amp;T435),"")</f>
        <v/>
      </c>
      <c r="G435" s="93">
        <v>432</v>
      </c>
      <c r="H435" s="118" t="str">
        <f t="shared" si="539"/>
        <v/>
      </c>
      <c r="I435" s="119" t="str">
        <f>IF(ISNUMBER(SEARCH("─",H435,1)),MAX($I$3:I434)+1,"")</f>
        <v/>
      </c>
      <c r="M435" s="192" t="str">
        <f t="shared" si="483"/>
        <v/>
      </c>
      <c r="N435" s="142" t="str">
        <f t="shared" si="484"/>
        <v/>
      </c>
      <c r="O435" s="102" t="str">
        <f>IF(P435="","",MAX($O$3:O434)+1)</f>
        <v/>
      </c>
      <c r="P435" s="103" t="str">
        <f>IF(LEN(INDEX(Dashboard!B$6:B$505,ROW(P435)-ROW(P$3),1))&lt;=1,"",TRIM(INDEX(Dashboard!B$6:B$505,ROW(P435)-ROW(P$3),1)))</f>
        <v/>
      </c>
      <c r="Q435" s="104" t="str">
        <f t="shared" si="485"/>
        <v/>
      </c>
      <c r="R435" s="104" t="str">
        <f>IF(LEN(INDEX(Dashboard!D$6:D$505,ROW(R435)-ROW(R$3),1))&lt;=1,"",INDEX(Dashboard!D$6:D$505,ROW(R435)-ROW(R$3),1))</f>
        <v/>
      </c>
      <c r="S435" s="104" t="str">
        <f>IF(LEN(INDEX(Dashboard!E$6:E$505,ROW(S435)-ROW(S$3),1))&lt;=1,"",INDEX(Dashboard!E$6:E$505,ROW(S435)-ROW(S$3),1))</f>
        <v/>
      </c>
      <c r="T435" s="104" t="str">
        <f t="shared" si="486"/>
        <v/>
      </c>
      <c r="U435" s="104" t="str">
        <f t="shared" si="487"/>
        <v/>
      </c>
      <c r="V435" s="104" t="str">
        <f t="shared" si="488"/>
        <v/>
      </c>
      <c r="W435" s="106" t="str">
        <f t="shared" si="481"/>
        <v/>
      </c>
      <c r="X435" s="106" t="str">
        <f t="shared" si="489"/>
        <v/>
      </c>
      <c r="Y435" s="106" t="str">
        <f t="shared" si="490"/>
        <v/>
      </c>
      <c r="Z435" s="106" t="str">
        <f t="shared" si="491"/>
        <v/>
      </c>
      <c r="AA435" s="106" t="str">
        <f t="shared" si="492"/>
        <v/>
      </c>
      <c r="AB435" s="106" t="str">
        <f t="shared" si="493"/>
        <v/>
      </c>
      <c r="AC435" s="106" t="str">
        <f t="shared" si="494"/>
        <v/>
      </c>
      <c r="AD435" s="106" t="str">
        <f t="shared" si="495"/>
        <v/>
      </c>
      <c r="AE435" s="106" t="str">
        <f t="shared" si="496"/>
        <v/>
      </c>
      <c r="AF435" s="106" t="str">
        <f t="shared" si="497"/>
        <v/>
      </c>
      <c r="AG435" s="106" t="str">
        <f t="shared" si="498"/>
        <v/>
      </c>
      <c r="AH435" s="106" t="str">
        <f t="shared" si="499"/>
        <v/>
      </c>
      <c r="AI435" s="106" t="str">
        <f t="shared" si="500"/>
        <v/>
      </c>
      <c r="AJ435" s="106" t="str">
        <f t="shared" si="501"/>
        <v/>
      </c>
      <c r="AK435" s="106" t="str">
        <f t="shared" si="502"/>
        <v/>
      </c>
      <c r="AL435" s="106" t="str">
        <f t="shared" si="503"/>
        <v/>
      </c>
      <c r="AM435" s="106" t="str">
        <f t="shared" si="504"/>
        <v/>
      </c>
      <c r="AN435" s="106" t="str">
        <f t="shared" si="505"/>
        <v/>
      </c>
      <c r="AO435" s="106" t="str">
        <f t="shared" si="506"/>
        <v/>
      </c>
      <c r="AP435" s="106" t="str">
        <f t="shared" si="507"/>
        <v/>
      </c>
      <c r="AQ435" s="106" t="str">
        <f t="shared" si="508"/>
        <v/>
      </c>
      <c r="AR435" s="106" t="str">
        <f t="shared" si="509"/>
        <v/>
      </c>
      <c r="AS435" s="106" t="str">
        <f t="shared" si="510"/>
        <v/>
      </c>
      <c r="AT435" s="106" t="str">
        <f t="shared" si="511"/>
        <v/>
      </c>
      <c r="AU435" s="106" t="str">
        <f t="shared" si="512"/>
        <v/>
      </c>
      <c r="AV435" s="106" t="str">
        <f t="shared" si="513"/>
        <v/>
      </c>
      <c r="AW435" s="106" t="str">
        <f t="shared" si="514"/>
        <v/>
      </c>
      <c r="AX435" s="106" t="str">
        <f t="shared" si="515"/>
        <v/>
      </c>
      <c r="AY435" s="106" t="str">
        <f t="shared" si="516"/>
        <v/>
      </c>
      <c r="AZ435" s="106" t="str">
        <f t="shared" si="517"/>
        <v/>
      </c>
      <c r="BA435" s="106" t="str">
        <f t="shared" si="518"/>
        <v/>
      </c>
      <c r="BB435" s="106" t="str">
        <f t="shared" si="519"/>
        <v/>
      </c>
      <c r="BC435" s="106" t="str">
        <f t="shared" si="520"/>
        <v/>
      </c>
      <c r="BD435" s="180" t="str">
        <f>IF(OR(P435="",BA435=""),"",IF(BB435="",MAX($BA$4:$BA$503)-BA435+1-COUNTIF($BA$4:BA435,BA435)/1000,INDEX($BD$4:$BD$503,BC435,1)-COUNTIF($BA$4:BA435,BA435)/1000000))</f>
        <v/>
      </c>
      <c r="BE435" s="181" t="str">
        <f t="shared" si="521"/>
        <v/>
      </c>
      <c r="BF435" s="181" t="str">
        <f>IFERROR(IF(BB435="",BD435-BE435*100,INDEX($BF$4:$BF$503,BC435,1)-COUNTIF($BA$4:BA435,BA435)/1000000),"")</f>
        <v/>
      </c>
      <c r="BG435" s="179" t="str">
        <f t="shared" si="522"/>
        <v/>
      </c>
      <c r="BI435" s="120" t="str">
        <f t="shared" si="528"/>
        <v/>
      </c>
      <c r="BJ435" s="121" t="str">
        <f t="shared" si="529"/>
        <v/>
      </c>
      <c r="BK435" s="122" t="str">
        <f t="shared" si="530"/>
        <v/>
      </c>
      <c r="BL435" s="122" t="str">
        <f t="shared" si="531"/>
        <v/>
      </c>
      <c r="BM435" s="122" t="str">
        <f t="shared" si="532"/>
        <v/>
      </c>
      <c r="BN435" s="122" t="str">
        <f t="shared" si="533"/>
        <v/>
      </c>
      <c r="BO435" s="122" t="str">
        <f t="shared" si="534"/>
        <v/>
      </c>
      <c r="BP435" s="123" t="str">
        <f t="shared" si="535"/>
        <v/>
      </c>
      <c r="BQ435" s="122" t="str">
        <f t="shared" si="536"/>
        <v/>
      </c>
      <c r="BR435" s="123" t="str">
        <f t="shared" si="537"/>
        <v/>
      </c>
      <c r="BS435" s="123" t="str">
        <f t="shared" si="538"/>
        <v/>
      </c>
      <c r="BU435" s="198" t="str">
        <f t="shared" si="523"/>
        <v>xxx</v>
      </c>
      <c r="BV435" s="193"/>
      <c r="BW435" s="193"/>
      <c r="BX435" s="193"/>
      <c r="BY435" s="193"/>
      <c r="BZ435" s="193"/>
      <c r="CA435" s="193"/>
      <c r="CB435" s="193"/>
      <c r="CC435" s="194"/>
      <c r="CD435" s="194"/>
      <c r="CE435" s="193"/>
      <c r="CF435" s="201">
        <f>IFERROR(IF(ISNUMBER(BV435), IF(ISNUMBER(MATCH(BV435,$BV$4:BV434,0)),INDEX($CF$4:CF434, MATCH(BV435,$BV$4:BV434,0),1),IF(AND(BR435="",INDEX($BR$4:$BR$503,BV435,1)=""),
IF(INDEX($BL$4:$BL$503,BV435,1)="",0,IFERROR(IF(INDEX($BR$4:$BR$503,BW435,1)="es",COUNTIF($BV$4:$BV$503,BW435),0),0)+IF(ISNUMBER(BV435),SUMIFS($CH$4:$CH$503,$BV$4:$BV$503,"&lt;&gt;"&amp;BV435,$BW$4:$BW$503,BV435),0)),0)),0),0)</f>
        <v>0</v>
      </c>
      <c r="CG435" s="193"/>
      <c r="CH435" s="193"/>
      <c r="CI435" s="193"/>
      <c r="CJ435" s="193"/>
      <c r="CK435" s="201">
        <f t="shared" si="482"/>
        <v>1</v>
      </c>
      <c r="CL435" s="193"/>
      <c r="CM435" s="193"/>
      <c r="CN435" s="193"/>
      <c r="CO435" s="193"/>
      <c r="CP435" s="193"/>
      <c r="CQ435" s="193"/>
      <c r="CR435" s="193"/>
      <c r="CT435" s="193"/>
      <c r="CU435" s="193"/>
      <c r="CV435" s="193"/>
      <c r="CW435" s="208"/>
      <c r="CX435" s="208"/>
      <c r="CY435" s="208"/>
      <c r="CZ435" s="208"/>
      <c r="DA435" s="193"/>
      <c r="DC435" s="133" t="str">
        <f>IF(MAX($DC$3:DC434)&lt;$I$2,MAX($DC$3:DC434)+1,"")</f>
        <v/>
      </c>
      <c r="DD435" s="131" t="str">
        <f t="shared" si="524"/>
        <v/>
      </c>
      <c r="DE435" s="131" t="str">
        <f t="shared" si="525"/>
        <v/>
      </c>
      <c r="DF435" s="134" t="str">
        <f t="shared" si="526"/>
        <v/>
      </c>
      <c r="DG435" s="132" t="str">
        <f t="shared" si="527"/>
        <v/>
      </c>
      <c r="DL435" s="107" t="str">
        <f>IF(DM435&lt;&gt;"",MAX($DL$3:DL434)+1,"")</f>
        <v/>
      </c>
      <c r="DM435" s="107" t="str">
        <f>IF(OR(INDEX(Photos!$B$3:$B$502,ROW(DM435)-ROW($DM$3),1)="", ISNUMBER(MATCH(INDEX(Photos!$B$3:$B$502,ROW(DM435)-ROW($DM$3),1),$BJ$4:$BJ$503,0))),"",INDEX(Photos!$B$3:$B$502,ROW(DM435)-ROW($DM$3),1) )</f>
        <v/>
      </c>
      <c r="DN435" s="107" t="str">
        <f t="shared" si="480"/>
        <v/>
      </c>
      <c r="DS435" s="112"/>
      <c r="DT435" s="112"/>
      <c r="DU435" s="111"/>
      <c r="DV435" s="111"/>
      <c r="DW435" s="145"/>
      <c r="DX435" s="111"/>
      <c r="DY435" s="111"/>
      <c r="DZ435" s="111"/>
      <c r="EA435" s="111"/>
      <c r="EB435" s="111"/>
    </row>
    <row r="436" spans="2:132" x14ac:dyDescent="0.25">
      <c r="B436" s="117" t="str">
        <f>IF(P436&lt;&gt;"",MAX(B$3:$B435)+1,"")</f>
        <v/>
      </c>
      <c r="C436" s="141" t="str">
        <f>IF(D436&lt;&gt;"",MAX(C$3:$C435)+1,"")</f>
        <v/>
      </c>
      <c r="D436" s="115" t="str">
        <f>IF(LEN(Q436)&gt;1,IF(ISNUMBER(MATCH(Q436&amp;" ─ "&amp;P436, $D$2:D435,0)),"",P436&amp;" ─ "&amp;Q436),"")</f>
        <v/>
      </c>
      <c r="E436" s="117" t="str">
        <f>IF(F436&lt;&gt;"",MAX($E$3:E435)+1,"")</f>
        <v/>
      </c>
      <c r="F436" s="116" t="str">
        <f>IF(LEN(T436)&gt;1,IF(ISNUMBER(MATCH(T436&amp;" ─ "&amp;P436, $F$2:F435,0)),"",P436&amp;" ─ "&amp;T436),"")</f>
        <v/>
      </c>
      <c r="G436" s="93">
        <v>433</v>
      </c>
      <c r="H436" s="118" t="str">
        <f t="shared" si="539"/>
        <v/>
      </c>
      <c r="I436" s="119" t="str">
        <f>IF(ISNUMBER(SEARCH("─",H436,1)),MAX($I$3:I435)+1,"")</f>
        <v/>
      </c>
      <c r="M436" s="192" t="str">
        <f t="shared" si="483"/>
        <v/>
      </c>
      <c r="N436" s="142" t="str">
        <f t="shared" si="484"/>
        <v/>
      </c>
      <c r="O436" s="102" t="str">
        <f>IF(P436="","",MAX($O$3:O435)+1)</f>
        <v/>
      </c>
      <c r="P436" s="103" t="str">
        <f>IF(LEN(INDEX(Dashboard!B$6:B$505,ROW(P436)-ROW(P$3),1))&lt;=1,"",TRIM(INDEX(Dashboard!B$6:B$505,ROW(P436)-ROW(P$3),1)))</f>
        <v/>
      </c>
      <c r="Q436" s="104" t="str">
        <f t="shared" si="485"/>
        <v/>
      </c>
      <c r="R436" s="104" t="str">
        <f>IF(LEN(INDEX(Dashboard!D$6:D$505,ROW(R436)-ROW(R$3),1))&lt;=1,"",INDEX(Dashboard!D$6:D$505,ROW(R436)-ROW(R$3),1))</f>
        <v/>
      </c>
      <c r="S436" s="104" t="str">
        <f>IF(LEN(INDEX(Dashboard!E$6:E$505,ROW(S436)-ROW(S$3),1))&lt;=1,"",INDEX(Dashboard!E$6:E$505,ROW(S436)-ROW(S$3),1))</f>
        <v/>
      </c>
      <c r="T436" s="104" t="str">
        <f t="shared" si="486"/>
        <v/>
      </c>
      <c r="U436" s="104" t="str">
        <f t="shared" si="487"/>
        <v/>
      </c>
      <c r="V436" s="104" t="str">
        <f t="shared" si="488"/>
        <v/>
      </c>
      <c r="W436" s="106" t="str">
        <f t="shared" si="481"/>
        <v/>
      </c>
      <c r="X436" s="106" t="str">
        <f t="shared" si="489"/>
        <v/>
      </c>
      <c r="Y436" s="106" t="str">
        <f t="shared" si="490"/>
        <v/>
      </c>
      <c r="Z436" s="106" t="str">
        <f t="shared" si="491"/>
        <v/>
      </c>
      <c r="AA436" s="106" t="str">
        <f t="shared" si="492"/>
        <v/>
      </c>
      <c r="AB436" s="106" t="str">
        <f t="shared" si="493"/>
        <v/>
      </c>
      <c r="AC436" s="106" t="str">
        <f t="shared" si="494"/>
        <v/>
      </c>
      <c r="AD436" s="106" t="str">
        <f t="shared" si="495"/>
        <v/>
      </c>
      <c r="AE436" s="106" t="str">
        <f t="shared" si="496"/>
        <v/>
      </c>
      <c r="AF436" s="106" t="str">
        <f t="shared" si="497"/>
        <v/>
      </c>
      <c r="AG436" s="106" t="str">
        <f t="shared" si="498"/>
        <v/>
      </c>
      <c r="AH436" s="106" t="str">
        <f t="shared" si="499"/>
        <v/>
      </c>
      <c r="AI436" s="106" t="str">
        <f t="shared" si="500"/>
        <v/>
      </c>
      <c r="AJ436" s="106" t="str">
        <f t="shared" si="501"/>
        <v/>
      </c>
      <c r="AK436" s="106" t="str">
        <f t="shared" si="502"/>
        <v/>
      </c>
      <c r="AL436" s="106" t="str">
        <f t="shared" si="503"/>
        <v/>
      </c>
      <c r="AM436" s="106" t="str">
        <f t="shared" si="504"/>
        <v/>
      </c>
      <c r="AN436" s="106" t="str">
        <f t="shared" si="505"/>
        <v/>
      </c>
      <c r="AO436" s="106" t="str">
        <f t="shared" si="506"/>
        <v/>
      </c>
      <c r="AP436" s="106" t="str">
        <f t="shared" si="507"/>
        <v/>
      </c>
      <c r="AQ436" s="106" t="str">
        <f t="shared" si="508"/>
        <v/>
      </c>
      <c r="AR436" s="106" t="str">
        <f t="shared" si="509"/>
        <v/>
      </c>
      <c r="AS436" s="106" t="str">
        <f t="shared" si="510"/>
        <v/>
      </c>
      <c r="AT436" s="106" t="str">
        <f t="shared" si="511"/>
        <v/>
      </c>
      <c r="AU436" s="106" t="str">
        <f t="shared" si="512"/>
        <v/>
      </c>
      <c r="AV436" s="106" t="str">
        <f t="shared" si="513"/>
        <v/>
      </c>
      <c r="AW436" s="106" t="str">
        <f t="shared" si="514"/>
        <v/>
      </c>
      <c r="AX436" s="106" t="str">
        <f t="shared" si="515"/>
        <v/>
      </c>
      <c r="AY436" s="106" t="str">
        <f t="shared" si="516"/>
        <v/>
      </c>
      <c r="AZ436" s="106" t="str">
        <f t="shared" si="517"/>
        <v/>
      </c>
      <c r="BA436" s="106" t="str">
        <f t="shared" si="518"/>
        <v/>
      </c>
      <c r="BB436" s="106" t="str">
        <f t="shared" si="519"/>
        <v/>
      </c>
      <c r="BC436" s="106" t="str">
        <f t="shared" si="520"/>
        <v/>
      </c>
      <c r="BD436" s="180" t="str">
        <f>IF(OR(P436="",BA436=""),"",IF(BB436="",MAX($BA$4:$BA$503)-BA436+1-COUNTIF($BA$4:BA436,BA436)/1000,INDEX($BD$4:$BD$503,BC436,1)-COUNTIF($BA$4:BA436,BA436)/1000000))</f>
        <v/>
      </c>
      <c r="BE436" s="181" t="str">
        <f t="shared" si="521"/>
        <v/>
      </c>
      <c r="BF436" s="181" t="str">
        <f>IFERROR(IF(BB436="",BD436-BE436*100,INDEX($BF$4:$BF$503,BC436,1)-COUNTIF($BA$4:BA436,BA436)/1000000),"")</f>
        <v/>
      </c>
      <c r="BG436" s="179" t="str">
        <f t="shared" si="522"/>
        <v/>
      </c>
      <c r="BI436" s="120" t="str">
        <f t="shared" si="528"/>
        <v/>
      </c>
      <c r="BJ436" s="121" t="str">
        <f t="shared" si="529"/>
        <v/>
      </c>
      <c r="BK436" s="122" t="str">
        <f t="shared" si="530"/>
        <v/>
      </c>
      <c r="BL436" s="122" t="str">
        <f t="shared" si="531"/>
        <v/>
      </c>
      <c r="BM436" s="122" t="str">
        <f t="shared" si="532"/>
        <v/>
      </c>
      <c r="BN436" s="122" t="str">
        <f t="shared" si="533"/>
        <v/>
      </c>
      <c r="BO436" s="122" t="str">
        <f t="shared" si="534"/>
        <v/>
      </c>
      <c r="BP436" s="123" t="str">
        <f t="shared" si="535"/>
        <v/>
      </c>
      <c r="BQ436" s="122" t="str">
        <f t="shared" si="536"/>
        <v/>
      </c>
      <c r="BR436" s="123" t="str">
        <f t="shared" si="537"/>
        <v/>
      </c>
      <c r="BS436" s="123" t="str">
        <f t="shared" si="538"/>
        <v/>
      </c>
      <c r="BU436" s="198" t="str">
        <f t="shared" si="523"/>
        <v>xxx</v>
      </c>
      <c r="BV436" s="193"/>
      <c r="BW436" s="193"/>
      <c r="BX436" s="193"/>
      <c r="BY436" s="193"/>
      <c r="BZ436" s="193"/>
      <c r="CA436" s="193"/>
      <c r="CB436" s="193"/>
      <c r="CC436" s="194"/>
      <c r="CD436" s="194"/>
      <c r="CE436" s="193"/>
      <c r="CF436" s="201">
        <f>IFERROR(IF(ISNUMBER(BV436), IF(ISNUMBER(MATCH(BV436,$BV$4:BV435,0)),INDEX($CF$4:CF435, MATCH(BV436,$BV$4:BV435,0),1),IF(AND(BR436="",INDEX($BR$4:$BR$503,BV436,1)=""),
IF(INDEX($BL$4:$BL$503,BV436,1)="",0,IFERROR(IF(INDEX($BR$4:$BR$503,BW436,1)="es",COUNTIF($BV$4:$BV$503,BW436),0),0)+IF(ISNUMBER(BV436),SUMIFS($CH$4:$CH$503,$BV$4:$BV$503,"&lt;&gt;"&amp;BV436,$BW$4:$BW$503,BV436),0)),0)),0),0)</f>
        <v>0</v>
      </c>
      <c r="CG436" s="193"/>
      <c r="CH436" s="193"/>
      <c r="CI436" s="193"/>
      <c r="CJ436" s="193"/>
      <c r="CK436" s="201">
        <f t="shared" si="482"/>
        <v>1</v>
      </c>
      <c r="CL436" s="193"/>
      <c r="CM436" s="193"/>
      <c r="CN436" s="193"/>
      <c r="CO436" s="193"/>
      <c r="CP436" s="193"/>
      <c r="CQ436" s="193"/>
      <c r="CR436" s="193"/>
      <c r="CT436" s="193"/>
      <c r="CU436" s="193"/>
      <c r="CV436" s="193"/>
      <c r="CW436" s="208"/>
      <c r="CX436" s="208"/>
      <c r="CY436" s="208"/>
      <c r="CZ436" s="208"/>
      <c r="DA436" s="193"/>
      <c r="DC436" s="133" t="str">
        <f>IF(MAX($DC$3:DC435)&lt;$I$2,MAX($DC$3:DC435)+1,"")</f>
        <v/>
      </c>
      <c r="DD436" s="131" t="str">
        <f t="shared" si="524"/>
        <v/>
      </c>
      <c r="DE436" s="131" t="str">
        <f t="shared" si="525"/>
        <v/>
      </c>
      <c r="DF436" s="134" t="str">
        <f t="shared" si="526"/>
        <v/>
      </c>
      <c r="DG436" s="132" t="str">
        <f t="shared" si="527"/>
        <v/>
      </c>
      <c r="DL436" s="107" t="str">
        <f>IF(DM436&lt;&gt;"",MAX($DL$3:DL435)+1,"")</f>
        <v/>
      </c>
      <c r="DM436" s="107" t="str">
        <f>IF(OR(INDEX(Photos!$B$3:$B$502,ROW(DM436)-ROW($DM$3),1)="", ISNUMBER(MATCH(INDEX(Photos!$B$3:$B$502,ROW(DM436)-ROW($DM$3),1),$BJ$4:$BJ$503,0))),"",INDEX(Photos!$B$3:$B$502,ROW(DM436)-ROW($DM$3),1) )</f>
        <v/>
      </c>
      <c r="DN436" s="107" t="str">
        <f t="shared" si="480"/>
        <v/>
      </c>
      <c r="DS436" s="112"/>
      <c r="DT436" s="112"/>
      <c r="DU436" s="111"/>
      <c r="DV436" s="111"/>
      <c r="DW436" s="145"/>
      <c r="DX436" s="111"/>
      <c r="DY436" s="111"/>
      <c r="DZ436" s="111"/>
      <c r="EA436" s="111"/>
      <c r="EB436" s="111"/>
    </row>
    <row r="437" spans="2:132" x14ac:dyDescent="0.25">
      <c r="B437" s="117" t="str">
        <f>IF(P437&lt;&gt;"",MAX(B$3:$B436)+1,"")</f>
        <v/>
      </c>
      <c r="C437" s="141" t="str">
        <f>IF(D437&lt;&gt;"",MAX(C$3:$C436)+1,"")</f>
        <v/>
      </c>
      <c r="D437" s="115" t="str">
        <f>IF(LEN(Q437)&gt;1,IF(ISNUMBER(MATCH(Q437&amp;" ─ "&amp;P437, $D$2:D436,0)),"",P437&amp;" ─ "&amp;Q437),"")</f>
        <v/>
      </c>
      <c r="E437" s="117" t="str">
        <f>IF(F437&lt;&gt;"",MAX($E$3:E436)+1,"")</f>
        <v/>
      </c>
      <c r="F437" s="116" t="str">
        <f>IF(LEN(T437)&gt;1,IF(ISNUMBER(MATCH(T437&amp;" ─ "&amp;P437, $F$2:F436,0)),"",P437&amp;" ─ "&amp;T437),"")</f>
        <v/>
      </c>
      <c r="G437" s="93">
        <v>434</v>
      </c>
      <c r="H437" s="118" t="str">
        <f t="shared" si="539"/>
        <v/>
      </c>
      <c r="I437" s="119" t="str">
        <f>IF(ISNUMBER(SEARCH("─",H437,1)),MAX($I$3:I436)+1,"")</f>
        <v/>
      </c>
      <c r="M437" s="192" t="str">
        <f t="shared" si="483"/>
        <v/>
      </c>
      <c r="N437" s="142" t="str">
        <f t="shared" si="484"/>
        <v/>
      </c>
      <c r="O437" s="102" t="str">
        <f>IF(P437="","",MAX($O$3:O436)+1)</f>
        <v/>
      </c>
      <c r="P437" s="103" t="str">
        <f>IF(LEN(INDEX(Dashboard!B$6:B$505,ROW(P437)-ROW(P$3),1))&lt;=1,"",TRIM(INDEX(Dashboard!B$6:B$505,ROW(P437)-ROW(P$3),1)))</f>
        <v/>
      </c>
      <c r="Q437" s="104" t="str">
        <f t="shared" si="485"/>
        <v/>
      </c>
      <c r="R437" s="104" t="str">
        <f>IF(LEN(INDEX(Dashboard!D$6:D$505,ROW(R437)-ROW(R$3),1))&lt;=1,"",INDEX(Dashboard!D$6:D$505,ROW(R437)-ROW(R$3),1))</f>
        <v/>
      </c>
      <c r="S437" s="104" t="str">
        <f>IF(LEN(INDEX(Dashboard!E$6:E$505,ROW(S437)-ROW(S$3),1))&lt;=1,"",INDEX(Dashboard!E$6:E$505,ROW(S437)-ROW(S$3),1))</f>
        <v/>
      </c>
      <c r="T437" s="104" t="str">
        <f t="shared" si="486"/>
        <v/>
      </c>
      <c r="U437" s="104" t="str">
        <f t="shared" si="487"/>
        <v/>
      </c>
      <c r="V437" s="104" t="str">
        <f t="shared" si="488"/>
        <v/>
      </c>
      <c r="W437" s="106" t="str">
        <f t="shared" si="481"/>
        <v/>
      </c>
      <c r="X437" s="106" t="str">
        <f t="shared" si="489"/>
        <v/>
      </c>
      <c r="Y437" s="106" t="str">
        <f t="shared" si="490"/>
        <v/>
      </c>
      <c r="Z437" s="106" t="str">
        <f t="shared" si="491"/>
        <v/>
      </c>
      <c r="AA437" s="106" t="str">
        <f t="shared" si="492"/>
        <v/>
      </c>
      <c r="AB437" s="106" t="str">
        <f t="shared" si="493"/>
        <v/>
      </c>
      <c r="AC437" s="106" t="str">
        <f t="shared" si="494"/>
        <v/>
      </c>
      <c r="AD437" s="106" t="str">
        <f t="shared" si="495"/>
        <v/>
      </c>
      <c r="AE437" s="106" t="str">
        <f t="shared" si="496"/>
        <v/>
      </c>
      <c r="AF437" s="106" t="str">
        <f t="shared" si="497"/>
        <v/>
      </c>
      <c r="AG437" s="106" t="str">
        <f t="shared" si="498"/>
        <v/>
      </c>
      <c r="AH437" s="106" t="str">
        <f t="shared" si="499"/>
        <v/>
      </c>
      <c r="AI437" s="106" t="str">
        <f t="shared" si="500"/>
        <v/>
      </c>
      <c r="AJ437" s="106" t="str">
        <f t="shared" si="501"/>
        <v/>
      </c>
      <c r="AK437" s="106" t="str">
        <f t="shared" si="502"/>
        <v/>
      </c>
      <c r="AL437" s="106" t="str">
        <f t="shared" si="503"/>
        <v/>
      </c>
      <c r="AM437" s="106" t="str">
        <f t="shared" si="504"/>
        <v/>
      </c>
      <c r="AN437" s="106" t="str">
        <f t="shared" si="505"/>
        <v/>
      </c>
      <c r="AO437" s="106" t="str">
        <f t="shared" si="506"/>
        <v/>
      </c>
      <c r="AP437" s="106" t="str">
        <f t="shared" si="507"/>
        <v/>
      </c>
      <c r="AQ437" s="106" t="str">
        <f t="shared" si="508"/>
        <v/>
      </c>
      <c r="AR437" s="106" t="str">
        <f t="shared" si="509"/>
        <v/>
      </c>
      <c r="AS437" s="106" t="str">
        <f t="shared" si="510"/>
        <v/>
      </c>
      <c r="AT437" s="106" t="str">
        <f t="shared" si="511"/>
        <v/>
      </c>
      <c r="AU437" s="106" t="str">
        <f t="shared" si="512"/>
        <v/>
      </c>
      <c r="AV437" s="106" t="str">
        <f t="shared" si="513"/>
        <v/>
      </c>
      <c r="AW437" s="106" t="str">
        <f t="shared" si="514"/>
        <v/>
      </c>
      <c r="AX437" s="106" t="str">
        <f t="shared" si="515"/>
        <v/>
      </c>
      <c r="AY437" s="106" t="str">
        <f t="shared" si="516"/>
        <v/>
      </c>
      <c r="AZ437" s="106" t="str">
        <f t="shared" si="517"/>
        <v/>
      </c>
      <c r="BA437" s="106" t="str">
        <f t="shared" si="518"/>
        <v/>
      </c>
      <c r="BB437" s="106" t="str">
        <f t="shared" si="519"/>
        <v/>
      </c>
      <c r="BC437" s="106" t="str">
        <f t="shared" si="520"/>
        <v/>
      </c>
      <c r="BD437" s="180" t="str">
        <f>IF(OR(P437="",BA437=""),"",IF(BB437="",MAX($BA$4:$BA$503)-BA437+1-COUNTIF($BA$4:BA437,BA437)/1000,INDEX($BD$4:$BD$503,BC437,1)-COUNTIF($BA$4:BA437,BA437)/1000000))</f>
        <v/>
      </c>
      <c r="BE437" s="181" t="str">
        <f t="shared" si="521"/>
        <v/>
      </c>
      <c r="BF437" s="181" t="str">
        <f>IFERROR(IF(BB437="",BD437-BE437*100,INDEX($BF$4:$BF$503,BC437,1)-COUNTIF($BA$4:BA437,BA437)/1000000),"")</f>
        <v/>
      </c>
      <c r="BG437" s="179" t="str">
        <f t="shared" si="522"/>
        <v/>
      </c>
      <c r="BI437" s="120" t="str">
        <f t="shared" si="528"/>
        <v/>
      </c>
      <c r="BJ437" s="121" t="str">
        <f t="shared" si="529"/>
        <v/>
      </c>
      <c r="BK437" s="122" t="str">
        <f t="shared" si="530"/>
        <v/>
      </c>
      <c r="BL437" s="122" t="str">
        <f t="shared" si="531"/>
        <v/>
      </c>
      <c r="BM437" s="122" t="str">
        <f t="shared" si="532"/>
        <v/>
      </c>
      <c r="BN437" s="122" t="str">
        <f t="shared" si="533"/>
        <v/>
      </c>
      <c r="BO437" s="122" t="str">
        <f t="shared" si="534"/>
        <v/>
      </c>
      <c r="BP437" s="123" t="str">
        <f t="shared" si="535"/>
        <v/>
      </c>
      <c r="BQ437" s="122" t="str">
        <f t="shared" si="536"/>
        <v/>
      </c>
      <c r="BR437" s="123" t="str">
        <f t="shared" si="537"/>
        <v/>
      </c>
      <c r="BS437" s="123" t="str">
        <f t="shared" si="538"/>
        <v/>
      </c>
      <c r="BU437" s="198" t="str">
        <f t="shared" si="523"/>
        <v>xxx</v>
      </c>
      <c r="BV437" s="193"/>
      <c r="BW437" s="193"/>
      <c r="BX437" s="193"/>
      <c r="BY437" s="193"/>
      <c r="BZ437" s="193"/>
      <c r="CA437" s="193"/>
      <c r="CB437" s="193"/>
      <c r="CC437" s="194"/>
      <c r="CD437" s="194"/>
      <c r="CE437" s="193"/>
      <c r="CF437" s="201">
        <f>IFERROR(IF(ISNUMBER(BV437), IF(ISNUMBER(MATCH(BV437,$BV$4:BV436,0)),INDEX($CF$4:CF436, MATCH(BV437,$BV$4:BV436,0),1),IF(AND(BR437="",INDEX($BR$4:$BR$503,BV437,1)=""),
IF(INDEX($BL$4:$BL$503,BV437,1)="",0,IFERROR(IF(INDEX($BR$4:$BR$503,BW437,1)="es",COUNTIF($BV$4:$BV$503,BW437),0),0)+IF(ISNUMBER(BV437),SUMIFS($CH$4:$CH$503,$BV$4:$BV$503,"&lt;&gt;"&amp;BV437,$BW$4:$BW$503,BV437),0)),0)),0),0)</f>
        <v>0</v>
      </c>
      <c r="CG437" s="193"/>
      <c r="CH437" s="193"/>
      <c r="CI437" s="193"/>
      <c r="CJ437" s="193"/>
      <c r="CK437" s="201">
        <f t="shared" si="482"/>
        <v>1</v>
      </c>
      <c r="CL437" s="193"/>
      <c r="CM437" s="193"/>
      <c r="CN437" s="193"/>
      <c r="CO437" s="193"/>
      <c r="CP437" s="193"/>
      <c r="CQ437" s="193"/>
      <c r="CR437" s="193"/>
      <c r="CT437" s="193"/>
      <c r="CU437" s="193"/>
      <c r="CV437" s="193"/>
      <c r="CW437" s="208"/>
      <c r="CX437" s="208"/>
      <c r="CY437" s="208"/>
      <c r="CZ437" s="208"/>
      <c r="DA437" s="193"/>
      <c r="DC437" s="133" t="str">
        <f>IF(MAX($DC$3:DC436)&lt;$I$2,MAX($DC$3:DC436)+1,"")</f>
        <v/>
      </c>
      <c r="DD437" s="131" t="str">
        <f t="shared" si="524"/>
        <v/>
      </c>
      <c r="DE437" s="131" t="str">
        <f t="shared" si="525"/>
        <v/>
      </c>
      <c r="DF437" s="134" t="str">
        <f t="shared" si="526"/>
        <v/>
      </c>
      <c r="DG437" s="132" t="str">
        <f t="shared" si="527"/>
        <v/>
      </c>
      <c r="DL437" s="107" t="str">
        <f>IF(DM437&lt;&gt;"",MAX($DL$3:DL436)+1,"")</f>
        <v/>
      </c>
      <c r="DM437" s="107" t="str">
        <f>IF(OR(INDEX(Photos!$B$3:$B$502,ROW(DM437)-ROW($DM$3),1)="", ISNUMBER(MATCH(INDEX(Photos!$B$3:$B$502,ROW(DM437)-ROW($DM$3),1),$BJ$4:$BJ$503,0))),"",INDEX(Photos!$B$3:$B$502,ROW(DM437)-ROW($DM$3),1) )</f>
        <v/>
      </c>
      <c r="DN437" s="107" t="str">
        <f t="shared" si="480"/>
        <v/>
      </c>
      <c r="DS437" s="112"/>
      <c r="DT437" s="112"/>
      <c r="DU437" s="111"/>
      <c r="DV437" s="111"/>
      <c r="DW437" s="145"/>
      <c r="DX437" s="111"/>
      <c r="DY437" s="111"/>
      <c r="DZ437" s="111"/>
      <c r="EA437" s="111"/>
      <c r="EB437" s="111"/>
    </row>
    <row r="438" spans="2:132" x14ac:dyDescent="0.25">
      <c r="B438" s="117" t="str">
        <f>IF(P438&lt;&gt;"",MAX(B$3:$B437)+1,"")</f>
        <v/>
      </c>
      <c r="C438" s="141" t="str">
        <f>IF(D438&lt;&gt;"",MAX(C$3:$C437)+1,"")</f>
        <v/>
      </c>
      <c r="D438" s="115" t="str">
        <f>IF(LEN(Q438)&gt;1,IF(ISNUMBER(MATCH(Q438&amp;" ─ "&amp;P438, $D$2:D437,0)),"",P438&amp;" ─ "&amp;Q438),"")</f>
        <v/>
      </c>
      <c r="E438" s="117" t="str">
        <f>IF(F438&lt;&gt;"",MAX($E$3:E437)+1,"")</f>
        <v/>
      </c>
      <c r="F438" s="116" t="str">
        <f>IF(LEN(T438)&gt;1,IF(ISNUMBER(MATCH(T438&amp;" ─ "&amp;P438, $F$2:F437,0)),"",P438&amp;" ─ "&amp;T438),"")</f>
        <v/>
      </c>
      <c r="G438" s="93">
        <v>435</v>
      </c>
      <c r="H438" s="118" t="str">
        <f t="shared" si="539"/>
        <v/>
      </c>
      <c r="I438" s="119" t="str">
        <f>IF(ISNUMBER(SEARCH("─",H438,1)),MAX($I$3:I437)+1,"")</f>
        <v/>
      </c>
      <c r="M438" s="192" t="str">
        <f t="shared" si="483"/>
        <v/>
      </c>
      <c r="N438" s="142" t="str">
        <f t="shared" si="484"/>
        <v/>
      </c>
      <c r="O438" s="102" t="str">
        <f>IF(P438="","",MAX($O$3:O437)+1)</f>
        <v/>
      </c>
      <c r="P438" s="103" t="str">
        <f>IF(LEN(INDEX(Dashboard!B$6:B$505,ROW(P438)-ROW(P$3),1))&lt;=1,"",TRIM(INDEX(Dashboard!B$6:B$505,ROW(P438)-ROW(P$3),1)))</f>
        <v/>
      </c>
      <c r="Q438" s="104" t="str">
        <f t="shared" si="485"/>
        <v/>
      </c>
      <c r="R438" s="104" t="str">
        <f>IF(LEN(INDEX(Dashboard!D$6:D$505,ROW(R438)-ROW(R$3),1))&lt;=1,"",INDEX(Dashboard!D$6:D$505,ROW(R438)-ROW(R$3),1))</f>
        <v/>
      </c>
      <c r="S438" s="104" t="str">
        <f>IF(LEN(INDEX(Dashboard!E$6:E$505,ROW(S438)-ROW(S$3),1))&lt;=1,"",INDEX(Dashboard!E$6:E$505,ROW(S438)-ROW(S$3),1))</f>
        <v/>
      </c>
      <c r="T438" s="104" t="str">
        <f t="shared" si="486"/>
        <v/>
      </c>
      <c r="U438" s="104" t="str">
        <f t="shared" si="487"/>
        <v/>
      </c>
      <c r="V438" s="104" t="str">
        <f t="shared" si="488"/>
        <v/>
      </c>
      <c r="W438" s="106" t="str">
        <f t="shared" si="481"/>
        <v/>
      </c>
      <c r="X438" s="106" t="str">
        <f t="shared" si="489"/>
        <v/>
      </c>
      <c r="Y438" s="106" t="str">
        <f t="shared" si="490"/>
        <v/>
      </c>
      <c r="Z438" s="106" t="str">
        <f t="shared" si="491"/>
        <v/>
      </c>
      <c r="AA438" s="106" t="str">
        <f t="shared" si="492"/>
        <v/>
      </c>
      <c r="AB438" s="106" t="str">
        <f t="shared" si="493"/>
        <v/>
      </c>
      <c r="AC438" s="106" t="str">
        <f t="shared" si="494"/>
        <v/>
      </c>
      <c r="AD438" s="106" t="str">
        <f t="shared" si="495"/>
        <v/>
      </c>
      <c r="AE438" s="106" t="str">
        <f t="shared" si="496"/>
        <v/>
      </c>
      <c r="AF438" s="106" t="str">
        <f t="shared" si="497"/>
        <v/>
      </c>
      <c r="AG438" s="106" t="str">
        <f t="shared" si="498"/>
        <v/>
      </c>
      <c r="AH438" s="106" t="str">
        <f t="shared" si="499"/>
        <v/>
      </c>
      <c r="AI438" s="106" t="str">
        <f t="shared" si="500"/>
        <v/>
      </c>
      <c r="AJ438" s="106" t="str">
        <f t="shared" si="501"/>
        <v/>
      </c>
      <c r="AK438" s="106" t="str">
        <f t="shared" si="502"/>
        <v/>
      </c>
      <c r="AL438" s="106" t="str">
        <f t="shared" si="503"/>
        <v/>
      </c>
      <c r="AM438" s="106" t="str">
        <f t="shared" si="504"/>
        <v/>
      </c>
      <c r="AN438" s="106" t="str">
        <f t="shared" si="505"/>
        <v/>
      </c>
      <c r="AO438" s="106" t="str">
        <f t="shared" si="506"/>
        <v/>
      </c>
      <c r="AP438" s="106" t="str">
        <f t="shared" si="507"/>
        <v/>
      </c>
      <c r="AQ438" s="106" t="str">
        <f t="shared" si="508"/>
        <v/>
      </c>
      <c r="AR438" s="106" t="str">
        <f t="shared" si="509"/>
        <v/>
      </c>
      <c r="AS438" s="106" t="str">
        <f t="shared" si="510"/>
        <v/>
      </c>
      <c r="AT438" s="106" t="str">
        <f t="shared" si="511"/>
        <v/>
      </c>
      <c r="AU438" s="106" t="str">
        <f t="shared" si="512"/>
        <v/>
      </c>
      <c r="AV438" s="106" t="str">
        <f t="shared" si="513"/>
        <v/>
      </c>
      <c r="AW438" s="106" t="str">
        <f t="shared" si="514"/>
        <v/>
      </c>
      <c r="AX438" s="106" t="str">
        <f t="shared" si="515"/>
        <v/>
      </c>
      <c r="AY438" s="106" t="str">
        <f t="shared" si="516"/>
        <v/>
      </c>
      <c r="AZ438" s="106" t="str">
        <f t="shared" si="517"/>
        <v/>
      </c>
      <c r="BA438" s="106" t="str">
        <f t="shared" si="518"/>
        <v/>
      </c>
      <c r="BB438" s="106" t="str">
        <f t="shared" si="519"/>
        <v/>
      </c>
      <c r="BC438" s="106" t="str">
        <f t="shared" si="520"/>
        <v/>
      </c>
      <c r="BD438" s="180" t="str">
        <f>IF(OR(P438="",BA438=""),"",IF(BB438="",MAX($BA$4:$BA$503)-BA438+1-COUNTIF($BA$4:BA438,BA438)/1000,INDEX($BD$4:$BD$503,BC438,1)-COUNTIF($BA$4:BA438,BA438)/1000000))</f>
        <v/>
      </c>
      <c r="BE438" s="181" t="str">
        <f t="shared" si="521"/>
        <v/>
      </c>
      <c r="BF438" s="181" t="str">
        <f>IFERROR(IF(BB438="",BD438-BE438*100,INDEX($BF$4:$BF$503,BC438,1)-COUNTIF($BA$4:BA438,BA438)/1000000),"")</f>
        <v/>
      </c>
      <c r="BG438" s="179" t="str">
        <f t="shared" si="522"/>
        <v/>
      </c>
      <c r="BI438" s="120" t="str">
        <f t="shared" si="528"/>
        <v/>
      </c>
      <c r="BJ438" s="121" t="str">
        <f t="shared" si="529"/>
        <v/>
      </c>
      <c r="BK438" s="122" t="str">
        <f t="shared" si="530"/>
        <v/>
      </c>
      <c r="BL438" s="122" t="str">
        <f t="shared" si="531"/>
        <v/>
      </c>
      <c r="BM438" s="122" t="str">
        <f t="shared" si="532"/>
        <v/>
      </c>
      <c r="BN438" s="122" t="str">
        <f t="shared" si="533"/>
        <v/>
      </c>
      <c r="BO438" s="122" t="str">
        <f t="shared" si="534"/>
        <v/>
      </c>
      <c r="BP438" s="123" t="str">
        <f t="shared" si="535"/>
        <v/>
      </c>
      <c r="BQ438" s="122" t="str">
        <f t="shared" si="536"/>
        <v/>
      </c>
      <c r="BR438" s="123" t="str">
        <f t="shared" si="537"/>
        <v/>
      </c>
      <c r="BS438" s="123" t="str">
        <f t="shared" si="538"/>
        <v/>
      </c>
      <c r="BU438" s="198" t="str">
        <f t="shared" si="523"/>
        <v>xxx</v>
      </c>
      <c r="BV438" s="193"/>
      <c r="BW438" s="193"/>
      <c r="BX438" s="193"/>
      <c r="BY438" s="193"/>
      <c r="BZ438" s="193"/>
      <c r="CA438" s="193"/>
      <c r="CB438" s="193"/>
      <c r="CC438" s="194"/>
      <c r="CD438" s="194"/>
      <c r="CE438" s="193"/>
      <c r="CF438" s="201">
        <f>IFERROR(IF(ISNUMBER(BV438), IF(ISNUMBER(MATCH(BV438,$BV$4:BV437,0)),INDEX($CF$4:CF437, MATCH(BV438,$BV$4:BV437,0),1),IF(AND(BR438="",INDEX($BR$4:$BR$503,BV438,1)=""),
IF(INDEX($BL$4:$BL$503,BV438,1)="",0,IFERROR(IF(INDEX($BR$4:$BR$503,BW438,1)="es",COUNTIF($BV$4:$BV$503,BW438),0),0)+IF(ISNUMBER(BV438),SUMIFS($CH$4:$CH$503,$BV$4:$BV$503,"&lt;&gt;"&amp;BV438,$BW$4:$BW$503,BV438),0)),0)),0),0)</f>
        <v>0</v>
      </c>
      <c r="CG438" s="193"/>
      <c r="CH438" s="193"/>
      <c r="CI438" s="193"/>
      <c r="CJ438" s="193"/>
      <c r="CK438" s="201">
        <f t="shared" si="482"/>
        <v>1</v>
      </c>
      <c r="CL438" s="193"/>
      <c r="CM438" s="193"/>
      <c r="CN438" s="193"/>
      <c r="CO438" s="193"/>
      <c r="CP438" s="193"/>
      <c r="CQ438" s="193"/>
      <c r="CR438" s="193"/>
      <c r="CT438" s="193"/>
      <c r="CU438" s="193"/>
      <c r="CV438" s="193"/>
      <c r="CW438" s="208"/>
      <c r="CX438" s="208"/>
      <c r="CY438" s="208"/>
      <c r="CZ438" s="208"/>
      <c r="DA438" s="193"/>
      <c r="DC438" s="133" t="str">
        <f>IF(MAX($DC$3:DC437)&lt;$I$2,MAX($DC$3:DC437)+1,"")</f>
        <v/>
      </c>
      <c r="DD438" s="131" t="str">
        <f t="shared" si="524"/>
        <v/>
      </c>
      <c r="DE438" s="131" t="str">
        <f t="shared" si="525"/>
        <v/>
      </c>
      <c r="DF438" s="134" t="str">
        <f t="shared" si="526"/>
        <v/>
      </c>
      <c r="DG438" s="132" t="str">
        <f t="shared" si="527"/>
        <v/>
      </c>
      <c r="DL438" s="107" t="str">
        <f>IF(DM438&lt;&gt;"",MAX($DL$3:DL437)+1,"")</f>
        <v/>
      </c>
      <c r="DM438" s="107" t="str">
        <f>IF(OR(INDEX(Photos!$B$3:$B$502,ROW(DM438)-ROW($DM$3),1)="", ISNUMBER(MATCH(INDEX(Photos!$B$3:$B$502,ROW(DM438)-ROW($DM$3),1),$BJ$4:$BJ$503,0))),"",INDEX(Photos!$B$3:$B$502,ROW(DM438)-ROW($DM$3),1) )</f>
        <v/>
      </c>
      <c r="DN438" s="107" t="str">
        <f t="shared" si="480"/>
        <v/>
      </c>
      <c r="DS438" s="112"/>
      <c r="DT438" s="112"/>
      <c r="DU438" s="111"/>
      <c r="DV438" s="111"/>
      <c r="DW438" s="145"/>
      <c r="DX438" s="111"/>
      <c r="DY438" s="111"/>
      <c r="DZ438" s="111"/>
      <c r="EA438" s="111"/>
      <c r="EB438" s="111"/>
    </row>
    <row r="439" spans="2:132" x14ac:dyDescent="0.25">
      <c r="B439" s="117" t="str">
        <f>IF(P439&lt;&gt;"",MAX(B$3:$B438)+1,"")</f>
        <v/>
      </c>
      <c r="C439" s="141" t="str">
        <f>IF(D439&lt;&gt;"",MAX(C$3:$C438)+1,"")</f>
        <v/>
      </c>
      <c r="D439" s="115" t="str">
        <f>IF(LEN(Q439)&gt;1,IF(ISNUMBER(MATCH(Q439&amp;" ─ "&amp;P439, $D$2:D438,0)),"",P439&amp;" ─ "&amp;Q439),"")</f>
        <v/>
      </c>
      <c r="E439" s="117" t="str">
        <f>IF(F439&lt;&gt;"",MAX($E$3:E438)+1,"")</f>
        <v/>
      </c>
      <c r="F439" s="116" t="str">
        <f>IF(LEN(T439)&gt;1,IF(ISNUMBER(MATCH(T439&amp;" ─ "&amp;P439, $F$2:F438,0)),"",P439&amp;" ─ "&amp;T439),"")</f>
        <v/>
      </c>
      <c r="G439" s="93">
        <v>436</v>
      </c>
      <c r="H439" s="118" t="str">
        <f t="shared" si="539"/>
        <v/>
      </c>
      <c r="I439" s="119" t="str">
        <f>IF(ISNUMBER(SEARCH("─",H439,1)),MAX($I$3:I438)+1,"")</f>
        <v/>
      </c>
      <c r="M439" s="192" t="str">
        <f t="shared" si="483"/>
        <v/>
      </c>
      <c r="N439" s="142" t="str">
        <f t="shared" si="484"/>
        <v/>
      </c>
      <c r="O439" s="102" t="str">
        <f>IF(P439="","",MAX($O$3:O438)+1)</f>
        <v/>
      </c>
      <c r="P439" s="103" t="str">
        <f>IF(LEN(INDEX(Dashboard!B$6:B$505,ROW(P439)-ROW(P$3),1))&lt;=1,"",TRIM(INDEX(Dashboard!B$6:B$505,ROW(P439)-ROW(P$3),1)))</f>
        <v/>
      </c>
      <c r="Q439" s="104" t="str">
        <f t="shared" si="485"/>
        <v/>
      </c>
      <c r="R439" s="104" t="str">
        <f>IF(LEN(INDEX(Dashboard!D$6:D$505,ROW(R439)-ROW(R$3),1))&lt;=1,"",INDEX(Dashboard!D$6:D$505,ROW(R439)-ROW(R$3),1))</f>
        <v/>
      </c>
      <c r="S439" s="104" t="str">
        <f>IF(LEN(INDEX(Dashboard!E$6:E$505,ROW(S439)-ROW(S$3),1))&lt;=1,"",INDEX(Dashboard!E$6:E$505,ROW(S439)-ROW(S$3),1))</f>
        <v/>
      </c>
      <c r="T439" s="104" t="str">
        <f t="shared" si="486"/>
        <v/>
      </c>
      <c r="U439" s="104" t="str">
        <f t="shared" si="487"/>
        <v/>
      </c>
      <c r="V439" s="104" t="str">
        <f t="shared" si="488"/>
        <v/>
      </c>
      <c r="W439" s="106" t="str">
        <f t="shared" si="481"/>
        <v/>
      </c>
      <c r="X439" s="106" t="str">
        <f t="shared" si="489"/>
        <v/>
      </c>
      <c r="Y439" s="106" t="str">
        <f t="shared" si="490"/>
        <v/>
      </c>
      <c r="Z439" s="106" t="str">
        <f t="shared" si="491"/>
        <v/>
      </c>
      <c r="AA439" s="106" t="str">
        <f t="shared" si="492"/>
        <v/>
      </c>
      <c r="AB439" s="106" t="str">
        <f t="shared" si="493"/>
        <v/>
      </c>
      <c r="AC439" s="106" t="str">
        <f t="shared" si="494"/>
        <v/>
      </c>
      <c r="AD439" s="106" t="str">
        <f t="shared" si="495"/>
        <v/>
      </c>
      <c r="AE439" s="106" t="str">
        <f t="shared" si="496"/>
        <v/>
      </c>
      <c r="AF439" s="106" t="str">
        <f t="shared" si="497"/>
        <v/>
      </c>
      <c r="AG439" s="106" t="str">
        <f t="shared" si="498"/>
        <v/>
      </c>
      <c r="AH439" s="106" t="str">
        <f t="shared" si="499"/>
        <v/>
      </c>
      <c r="AI439" s="106" t="str">
        <f t="shared" si="500"/>
        <v/>
      </c>
      <c r="AJ439" s="106" t="str">
        <f t="shared" si="501"/>
        <v/>
      </c>
      <c r="AK439" s="106" t="str">
        <f t="shared" si="502"/>
        <v/>
      </c>
      <c r="AL439" s="106" t="str">
        <f t="shared" si="503"/>
        <v/>
      </c>
      <c r="AM439" s="106" t="str">
        <f t="shared" si="504"/>
        <v/>
      </c>
      <c r="AN439" s="106" t="str">
        <f t="shared" si="505"/>
        <v/>
      </c>
      <c r="AO439" s="106" t="str">
        <f t="shared" si="506"/>
        <v/>
      </c>
      <c r="AP439" s="106" t="str">
        <f t="shared" si="507"/>
        <v/>
      </c>
      <c r="AQ439" s="106" t="str">
        <f t="shared" si="508"/>
        <v/>
      </c>
      <c r="AR439" s="106" t="str">
        <f t="shared" si="509"/>
        <v/>
      </c>
      <c r="AS439" s="106" t="str">
        <f t="shared" si="510"/>
        <v/>
      </c>
      <c r="AT439" s="106" t="str">
        <f t="shared" si="511"/>
        <v/>
      </c>
      <c r="AU439" s="106" t="str">
        <f t="shared" si="512"/>
        <v/>
      </c>
      <c r="AV439" s="106" t="str">
        <f t="shared" si="513"/>
        <v/>
      </c>
      <c r="AW439" s="106" t="str">
        <f t="shared" si="514"/>
        <v/>
      </c>
      <c r="AX439" s="106" t="str">
        <f t="shared" si="515"/>
        <v/>
      </c>
      <c r="AY439" s="106" t="str">
        <f t="shared" si="516"/>
        <v/>
      </c>
      <c r="AZ439" s="106" t="str">
        <f t="shared" si="517"/>
        <v/>
      </c>
      <c r="BA439" s="106" t="str">
        <f t="shared" si="518"/>
        <v/>
      </c>
      <c r="BB439" s="106" t="str">
        <f t="shared" si="519"/>
        <v/>
      </c>
      <c r="BC439" s="106" t="str">
        <f t="shared" si="520"/>
        <v/>
      </c>
      <c r="BD439" s="180" t="str">
        <f>IF(OR(P439="",BA439=""),"",IF(BB439="",MAX($BA$4:$BA$503)-BA439+1-COUNTIF($BA$4:BA439,BA439)/1000,INDEX($BD$4:$BD$503,BC439,1)-COUNTIF($BA$4:BA439,BA439)/1000000))</f>
        <v/>
      </c>
      <c r="BE439" s="181" t="str">
        <f t="shared" si="521"/>
        <v/>
      </c>
      <c r="BF439" s="181" t="str">
        <f>IFERROR(IF(BB439="",BD439-BE439*100,INDEX($BF$4:$BF$503,BC439,1)-COUNTIF($BA$4:BA439,BA439)/1000000),"")</f>
        <v/>
      </c>
      <c r="BG439" s="179" t="str">
        <f t="shared" si="522"/>
        <v/>
      </c>
      <c r="BI439" s="120" t="str">
        <f t="shared" si="528"/>
        <v/>
      </c>
      <c r="BJ439" s="121" t="str">
        <f t="shared" si="529"/>
        <v/>
      </c>
      <c r="BK439" s="122" t="str">
        <f t="shared" si="530"/>
        <v/>
      </c>
      <c r="BL439" s="122" t="str">
        <f t="shared" si="531"/>
        <v/>
      </c>
      <c r="BM439" s="122" t="str">
        <f t="shared" si="532"/>
        <v/>
      </c>
      <c r="BN439" s="122" t="str">
        <f t="shared" si="533"/>
        <v/>
      </c>
      <c r="BO439" s="122" t="str">
        <f t="shared" si="534"/>
        <v/>
      </c>
      <c r="BP439" s="123" t="str">
        <f t="shared" si="535"/>
        <v/>
      </c>
      <c r="BQ439" s="122" t="str">
        <f t="shared" si="536"/>
        <v/>
      </c>
      <c r="BR439" s="123" t="str">
        <f t="shared" si="537"/>
        <v/>
      </c>
      <c r="BS439" s="123" t="str">
        <f t="shared" si="538"/>
        <v/>
      </c>
      <c r="BU439" s="198" t="str">
        <f t="shared" si="523"/>
        <v>xxx</v>
      </c>
      <c r="BV439" s="193"/>
      <c r="BW439" s="193"/>
      <c r="BX439" s="193"/>
      <c r="BY439" s="193"/>
      <c r="BZ439" s="193"/>
      <c r="CA439" s="193"/>
      <c r="CB439" s="193"/>
      <c r="CC439" s="194"/>
      <c r="CD439" s="194"/>
      <c r="CE439" s="193"/>
      <c r="CF439" s="201">
        <f>IFERROR(IF(ISNUMBER(BV439), IF(ISNUMBER(MATCH(BV439,$BV$4:BV438,0)),INDEX($CF$4:CF438, MATCH(BV439,$BV$4:BV438,0),1),IF(AND(BR439="",INDEX($BR$4:$BR$503,BV439,1)=""),
IF(INDEX($BL$4:$BL$503,BV439,1)="",0,IFERROR(IF(INDEX($BR$4:$BR$503,BW439,1)="es",COUNTIF($BV$4:$BV$503,BW439),0),0)+IF(ISNUMBER(BV439),SUMIFS($CH$4:$CH$503,$BV$4:$BV$503,"&lt;&gt;"&amp;BV439,$BW$4:$BW$503,BV439),0)),0)),0),0)</f>
        <v>0</v>
      </c>
      <c r="CG439" s="193"/>
      <c r="CH439" s="193"/>
      <c r="CI439" s="193"/>
      <c r="CJ439" s="193"/>
      <c r="CK439" s="201">
        <f t="shared" si="482"/>
        <v>1</v>
      </c>
      <c r="CL439" s="193"/>
      <c r="CM439" s="193"/>
      <c r="CN439" s="193"/>
      <c r="CO439" s="193"/>
      <c r="CP439" s="193"/>
      <c r="CQ439" s="193"/>
      <c r="CR439" s="193"/>
      <c r="CT439" s="193"/>
      <c r="CU439" s="193"/>
      <c r="CV439" s="193"/>
      <c r="CW439" s="208"/>
      <c r="CX439" s="208"/>
      <c r="CY439" s="208"/>
      <c r="CZ439" s="208"/>
      <c r="DA439" s="193"/>
      <c r="DC439" s="133" t="str">
        <f>IF(MAX($DC$3:DC438)&lt;$I$2,MAX($DC$3:DC438)+1,"")</f>
        <v/>
      </c>
      <c r="DD439" s="131" t="str">
        <f t="shared" si="524"/>
        <v/>
      </c>
      <c r="DE439" s="131" t="str">
        <f t="shared" si="525"/>
        <v/>
      </c>
      <c r="DF439" s="134" t="str">
        <f t="shared" si="526"/>
        <v/>
      </c>
      <c r="DG439" s="132" t="str">
        <f t="shared" si="527"/>
        <v/>
      </c>
      <c r="DL439" s="107" t="str">
        <f>IF(DM439&lt;&gt;"",MAX($DL$3:DL438)+1,"")</f>
        <v/>
      </c>
      <c r="DM439" s="107" t="str">
        <f>IF(OR(INDEX(Photos!$B$3:$B$502,ROW(DM439)-ROW($DM$3),1)="", ISNUMBER(MATCH(INDEX(Photos!$B$3:$B$502,ROW(DM439)-ROW($DM$3),1),$BJ$4:$BJ$503,0))),"",INDEX(Photos!$B$3:$B$502,ROW(DM439)-ROW($DM$3),1) )</f>
        <v/>
      </c>
      <c r="DN439" s="107" t="str">
        <f t="shared" si="480"/>
        <v/>
      </c>
      <c r="DS439" s="112"/>
      <c r="DT439" s="112"/>
      <c r="DU439" s="111"/>
      <c r="DV439" s="111"/>
      <c r="DW439" s="145"/>
      <c r="DX439" s="111"/>
      <c r="DY439" s="111"/>
      <c r="DZ439" s="111"/>
      <c r="EA439" s="111"/>
      <c r="EB439" s="111"/>
    </row>
    <row r="440" spans="2:132" x14ac:dyDescent="0.25">
      <c r="B440" s="117" t="str">
        <f>IF(P440&lt;&gt;"",MAX(B$3:$B439)+1,"")</f>
        <v/>
      </c>
      <c r="C440" s="141" t="str">
        <f>IF(D440&lt;&gt;"",MAX(C$3:$C439)+1,"")</f>
        <v/>
      </c>
      <c r="D440" s="115" t="str">
        <f>IF(LEN(Q440)&gt;1,IF(ISNUMBER(MATCH(Q440&amp;" ─ "&amp;P440, $D$2:D439,0)),"",P440&amp;" ─ "&amp;Q440),"")</f>
        <v/>
      </c>
      <c r="E440" s="117" t="str">
        <f>IF(F440&lt;&gt;"",MAX($E$3:E439)+1,"")</f>
        <v/>
      </c>
      <c r="F440" s="116" t="str">
        <f>IF(LEN(T440)&gt;1,IF(ISNUMBER(MATCH(T440&amp;" ─ "&amp;P440, $F$2:F439,0)),"",P440&amp;" ─ "&amp;T440),"")</f>
        <v/>
      </c>
      <c r="G440" s="93">
        <v>437</v>
      </c>
      <c r="H440" s="118" t="str">
        <f t="shared" si="539"/>
        <v/>
      </c>
      <c r="I440" s="119" t="str">
        <f>IF(ISNUMBER(SEARCH("─",H440,1)),MAX($I$3:I439)+1,"")</f>
        <v/>
      </c>
      <c r="M440" s="192" t="str">
        <f t="shared" si="483"/>
        <v/>
      </c>
      <c r="N440" s="142" t="str">
        <f t="shared" si="484"/>
        <v/>
      </c>
      <c r="O440" s="102" t="str">
        <f>IF(P440="","",MAX($O$3:O439)+1)</f>
        <v/>
      </c>
      <c r="P440" s="103" t="str">
        <f>IF(LEN(INDEX(Dashboard!B$6:B$505,ROW(P440)-ROW(P$3),1))&lt;=1,"",TRIM(INDEX(Dashboard!B$6:B$505,ROW(P440)-ROW(P$3),1)))</f>
        <v/>
      </c>
      <c r="Q440" s="104" t="str">
        <f t="shared" si="485"/>
        <v/>
      </c>
      <c r="R440" s="104" t="str">
        <f>IF(LEN(INDEX(Dashboard!D$6:D$505,ROW(R440)-ROW(R$3),1))&lt;=1,"",INDEX(Dashboard!D$6:D$505,ROW(R440)-ROW(R$3),1))</f>
        <v/>
      </c>
      <c r="S440" s="104" t="str">
        <f>IF(LEN(INDEX(Dashboard!E$6:E$505,ROW(S440)-ROW(S$3),1))&lt;=1,"",INDEX(Dashboard!E$6:E$505,ROW(S440)-ROW(S$3),1))</f>
        <v/>
      </c>
      <c r="T440" s="104" t="str">
        <f t="shared" si="486"/>
        <v/>
      </c>
      <c r="U440" s="104" t="str">
        <f t="shared" si="487"/>
        <v/>
      </c>
      <c r="V440" s="104" t="str">
        <f t="shared" si="488"/>
        <v/>
      </c>
      <c r="W440" s="106" t="str">
        <f t="shared" si="481"/>
        <v/>
      </c>
      <c r="X440" s="106" t="str">
        <f t="shared" si="489"/>
        <v/>
      </c>
      <c r="Y440" s="106" t="str">
        <f t="shared" si="490"/>
        <v/>
      </c>
      <c r="Z440" s="106" t="str">
        <f t="shared" si="491"/>
        <v/>
      </c>
      <c r="AA440" s="106" t="str">
        <f t="shared" si="492"/>
        <v/>
      </c>
      <c r="AB440" s="106" t="str">
        <f t="shared" si="493"/>
        <v/>
      </c>
      <c r="AC440" s="106" t="str">
        <f t="shared" si="494"/>
        <v/>
      </c>
      <c r="AD440" s="106" t="str">
        <f t="shared" si="495"/>
        <v/>
      </c>
      <c r="AE440" s="106" t="str">
        <f t="shared" si="496"/>
        <v/>
      </c>
      <c r="AF440" s="106" t="str">
        <f t="shared" si="497"/>
        <v/>
      </c>
      <c r="AG440" s="106" t="str">
        <f t="shared" si="498"/>
        <v/>
      </c>
      <c r="AH440" s="106" t="str">
        <f t="shared" si="499"/>
        <v/>
      </c>
      <c r="AI440" s="106" t="str">
        <f t="shared" si="500"/>
        <v/>
      </c>
      <c r="AJ440" s="106" t="str">
        <f t="shared" si="501"/>
        <v/>
      </c>
      <c r="AK440" s="106" t="str">
        <f t="shared" si="502"/>
        <v/>
      </c>
      <c r="AL440" s="106" t="str">
        <f t="shared" si="503"/>
        <v/>
      </c>
      <c r="AM440" s="106" t="str">
        <f t="shared" si="504"/>
        <v/>
      </c>
      <c r="AN440" s="106" t="str">
        <f t="shared" si="505"/>
        <v/>
      </c>
      <c r="AO440" s="106" t="str">
        <f t="shared" si="506"/>
        <v/>
      </c>
      <c r="AP440" s="106" t="str">
        <f t="shared" si="507"/>
        <v/>
      </c>
      <c r="AQ440" s="106" t="str">
        <f t="shared" si="508"/>
        <v/>
      </c>
      <c r="AR440" s="106" t="str">
        <f t="shared" si="509"/>
        <v/>
      </c>
      <c r="AS440" s="106" t="str">
        <f t="shared" si="510"/>
        <v/>
      </c>
      <c r="AT440" s="106" t="str">
        <f t="shared" si="511"/>
        <v/>
      </c>
      <c r="AU440" s="106" t="str">
        <f t="shared" si="512"/>
        <v/>
      </c>
      <c r="AV440" s="106" t="str">
        <f t="shared" si="513"/>
        <v/>
      </c>
      <c r="AW440" s="106" t="str">
        <f t="shared" si="514"/>
        <v/>
      </c>
      <c r="AX440" s="106" t="str">
        <f t="shared" si="515"/>
        <v/>
      </c>
      <c r="AY440" s="106" t="str">
        <f t="shared" si="516"/>
        <v/>
      </c>
      <c r="AZ440" s="106" t="str">
        <f t="shared" si="517"/>
        <v/>
      </c>
      <c r="BA440" s="106" t="str">
        <f t="shared" si="518"/>
        <v/>
      </c>
      <c r="BB440" s="106" t="str">
        <f t="shared" si="519"/>
        <v/>
      </c>
      <c r="BC440" s="106" t="str">
        <f t="shared" si="520"/>
        <v/>
      </c>
      <c r="BD440" s="180" t="str">
        <f>IF(OR(P440="",BA440=""),"",IF(BB440="",MAX($BA$4:$BA$503)-BA440+1-COUNTIF($BA$4:BA440,BA440)/1000,INDEX($BD$4:$BD$503,BC440,1)-COUNTIF($BA$4:BA440,BA440)/1000000))</f>
        <v/>
      </c>
      <c r="BE440" s="181" t="str">
        <f t="shared" si="521"/>
        <v/>
      </c>
      <c r="BF440" s="181" t="str">
        <f>IFERROR(IF(BB440="",BD440-BE440*100,INDEX($BF$4:$BF$503,BC440,1)-COUNTIF($BA$4:BA440,BA440)/1000000),"")</f>
        <v/>
      </c>
      <c r="BG440" s="179" t="str">
        <f t="shared" si="522"/>
        <v/>
      </c>
      <c r="BI440" s="120" t="str">
        <f t="shared" si="528"/>
        <v/>
      </c>
      <c r="BJ440" s="121" t="str">
        <f t="shared" si="529"/>
        <v/>
      </c>
      <c r="BK440" s="122" t="str">
        <f t="shared" si="530"/>
        <v/>
      </c>
      <c r="BL440" s="122" t="str">
        <f t="shared" si="531"/>
        <v/>
      </c>
      <c r="BM440" s="122" t="str">
        <f t="shared" si="532"/>
        <v/>
      </c>
      <c r="BN440" s="122" t="str">
        <f t="shared" si="533"/>
        <v/>
      </c>
      <c r="BO440" s="122" t="str">
        <f t="shared" si="534"/>
        <v/>
      </c>
      <c r="BP440" s="123" t="str">
        <f t="shared" si="535"/>
        <v/>
      </c>
      <c r="BQ440" s="122" t="str">
        <f t="shared" si="536"/>
        <v/>
      </c>
      <c r="BR440" s="123" t="str">
        <f t="shared" si="537"/>
        <v/>
      </c>
      <c r="BS440" s="123" t="str">
        <f t="shared" si="538"/>
        <v/>
      </c>
      <c r="BU440" s="198" t="str">
        <f t="shared" si="523"/>
        <v>xxx</v>
      </c>
      <c r="BV440" s="193"/>
      <c r="BW440" s="193"/>
      <c r="BX440" s="193"/>
      <c r="BY440" s="193"/>
      <c r="BZ440" s="193"/>
      <c r="CA440" s="193"/>
      <c r="CB440" s="193"/>
      <c r="CC440" s="194"/>
      <c r="CD440" s="194"/>
      <c r="CE440" s="193"/>
      <c r="CF440" s="201">
        <f>IFERROR(IF(ISNUMBER(BV440), IF(ISNUMBER(MATCH(BV440,$BV$4:BV439,0)),INDEX($CF$4:CF439, MATCH(BV440,$BV$4:BV439,0),1),IF(AND(BR440="",INDEX($BR$4:$BR$503,BV440,1)=""),
IF(INDEX($BL$4:$BL$503,BV440,1)="",0,IFERROR(IF(INDEX($BR$4:$BR$503,BW440,1)="es",COUNTIF($BV$4:$BV$503,BW440),0),0)+IF(ISNUMBER(BV440),SUMIFS($CH$4:$CH$503,$BV$4:$BV$503,"&lt;&gt;"&amp;BV440,$BW$4:$BW$503,BV440),0)),0)),0),0)</f>
        <v>0</v>
      </c>
      <c r="CG440" s="193"/>
      <c r="CH440" s="193"/>
      <c r="CI440" s="193"/>
      <c r="CJ440" s="193"/>
      <c r="CK440" s="201">
        <f t="shared" si="482"/>
        <v>1</v>
      </c>
      <c r="CL440" s="193"/>
      <c r="CM440" s="193"/>
      <c r="CN440" s="193"/>
      <c r="CO440" s="193"/>
      <c r="CP440" s="193"/>
      <c r="CQ440" s="193"/>
      <c r="CR440" s="193"/>
      <c r="CT440" s="193"/>
      <c r="CU440" s="193"/>
      <c r="CV440" s="193"/>
      <c r="CW440" s="208"/>
      <c r="CX440" s="208"/>
      <c r="CY440" s="208"/>
      <c r="CZ440" s="208"/>
      <c r="DA440" s="193"/>
      <c r="DC440" s="133" t="str">
        <f>IF(MAX($DC$3:DC439)&lt;$I$2,MAX($DC$3:DC439)+1,"")</f>
        <v/>
      </c>
      <c r="DD440" s="131" t="str">
        <f t="shared" si="524"/>
        <v/>
      </c>
      <c r="DE440" s="131" t="str">
        <f t="shared" si="525"/>
        <v/>
      </c>
      <c r="DF440" s="134" t="str">
        <f t="shared" si="526"/>
        <v/>
      </c>
      <c r="DG440" s="132" t="str">
        <f t="shared" si="527"/>
        <v/>
      </c>
      <c r="DL440" s="107" t="str">
        <f>IF(DM440&lt;&gt;"",MAX($DL$3:DL439)+1,"")</f>
        <v/>
      </c>
      <c r="DM440" s="107" t="str">
        <f>IF(OR(INDEX(Photos!$B$3:$B$502,ROW(DM440)-ROW($DM$3),1)="", ISNUMBER(MATCH(INDEX(Photos!$B$3:$B$502,ROW(DM440)-ROW($DM$3),1),$BJ$4:$BJ$503,0))),"",INDEX(Photos!$B$3:$B$502,ROW(DM440)-ROW($DM$3),1) )</f>
        <v/>
      </c>
      <c r="DN440" s="107" t="str">
        <f t="shared" si="480"/>
        <v/>
      </c>
      <c r="DS440" s="112"/>
      <c r="DT440" s="112"/>
      <c r="DU440" s="111"/>
      <c r="DV440" s="111"/>
      <c r="DW440" s="145"/>
      <c r="DX440" s="111"/>
      <c r="DY440" s="111"/>
      <c r="DZ440" s="111"/>
      <c r="EA440" s="111"/>
      <c r="EB440" s="111"/>
    </row>
    <row r="441" spans="2:132" x14ac:dyDescent="0.25">
      <c r="B441" s="117" t="str">
        <f>IF(P441&lt;&gt;"",MAX(B$3:$B440)+1,"")</f>
        <v/>
      </c>
      <c r="C441" s="141" t="str">
        <f>IF(D441&lt;&gt;"",MAX(C$3:$C440)+1,"")</f>
        <v/>
      </c>
      <c r="D441" s="115" t="str">
        <f>IF(LEN(Q441)&gt;1,IF(ISNUMBER(MATCH(Q441&amp;" ─ "&amp;P441, $D$2:D440,0)),"",P441&amp;" ─ "&amp;Q441),"")</f>
        <v/>
      </c>
      <c r="E441" s="117" t="str">
        <f>IF(F441&lt;&gt;"",MAX($E$3:E440)+1,"")</f>
        <v/>
      </c>
      <c r="F441" s="116" t="str">
        <f>IF(LEN(T441)&gt;1,IF(ISNUMBER(MATCH(T441&amp;" ─ "&amp;P441, $F$2:F440,0)),"",P441&amp;" ─ "&amp;T441),"")</f>
        <v/>
      </c>
      <c r="G441" s="93">
        <v>438</v>
      </c>
      <c r="H441" s="118" t="str">
        <f t="shared" si="539"/>
        <v/>
      </c>
      <c r="I441" s="119" t="str">
        <f>IF(ISNUMBER(SEARCH("─",H441,1)),MAX($I$3:I440)+1,"")</f>
        <v/>
      </c>
      <c r="M441" s="192" t="str">
        <f t="shared" si="483"/>
        <v/>
      </c>
      <c r="N441" s="142" t="str">
        <f t="shared" si="484"/>
        <v/>
      </c>
      <c r="O441" s="102" t="str">
        <f>IF(P441="","",MAX($O$3:O440)+1)</f>
        <v/>
      </c>
      <c r="P441" s="103" t="str">
        <f>IF(LEN(INDEX(Dashboard!B$6:B$505,ROW(P441)-ROW(P$3),1))&lt;=1,"",TRIM(INDEX(Dashboard!B$6:B$505,ROW(P441)-ROW(P$3),1)))</f>
        <v/>
      </c>
      <c r="Q441" s="104" t="str">
        <f t="shared" si="485"/>
        <v/>
      </c>
      <c r="R441" s="104" t="str">
        <f>IF(LEN(INDEX(Dashboard!D$6:D$505,ROW(R441)-ROW(R$3),1))&lt;=1,"",INDEX(Dashboard!D$6:D$505,ROW(R441)-ROW(R$3),1))</f>
        <v/>
      </c>
      <c r="S441" s="104" t="str">
        <f>IF(LEN(INDEX(Dashboard!E$6:E$505,ROW(S441)-ROW(S$3),1))&lt;=1,"",INDEX(Dashboard!E$6:E$505,ROW(S441)-ROW(S$3),1))</f>
        <v/>
      </c>
      <c r="T441" s="104" t="str">
        <f t="shared" si="486"/>
        <v/>
      </c>
      <c r="U441" s="104" t="str">
        <f t="shared" si="487"/>
        <v/>
      </c>
      <c r="V441" s="104" t="str">
        <f t="shared" si="488"/>
        <v/>
      </c>
      <c r="W441" s="106" t="str">
        <f t="shared" si="481"/>
        <v/>
      </c>
      <c r="X441" s="106" t="str">
        <f t="shared" si="489"/>
        <v/>
      </c>
      <c r="Y441" s="106" t="str">
        <f t="shared" si="490"/>
        <v/>
      </c>
      <c r="Z441" s="106" t="str">
        <f t="shared" si="491"/>
        <v/>
      </c>
      <c r="AA441" s="106" t="str">
        <f t="shared" si="492"/>
        <v/>
      </c>
      <c r="AB441" s="106" t="str">
        <f t="shared" si="493"/>
        <v/>
      </c>
      <c r="AC441" s="106" t="str">
        <f t="shared" si="494"/>
        <v/>
      </c>
      <c r="AD441" s="106" t="str">
        <f t="shared" si="495"/>
        <v/>
      </c>
      <c r="AE441" s="106" t="str">
        <f t="shared" si="496"/>
        <v/>
      </c>
      <c r="AF441" s="106" t="str">
        <f t="shared" si="497"/>
        <v/>
      </c>
      <c r="AG441" s="106" t="str">
        <f t="shared" si="498"/>
        <v/>
      </c>
      <c r="AH441" s="106" t="str">
        <f t="shared" si="499"/>
        <v/>
      </c>
      <c r="AI441" s="106" t="str">
        <f t="shared" si="500"/>
        <v/>
      </c>
      <c r="AJ441" s="106" t="str">
        <f t="shared" si="501"/>
        <v/>
      </c>
      <c r="AK441" s="106" t="str">
        <f t="shared" si="502"/>
        <v/>
      </c>
      <c r="AL441" s="106" t="str">
        <f t="shared" si="503"/>
        <v/>
      </c>
      <c r="AM441" s="106" t="str">
        <f t="shared" si="504"/>
        <v/>
      </c>
      <c r="AN441" s="106" t="str">
        <f t="shared" si="505"/>
        <v/>
      </c>
      <c r="AO441" s="106" t="str">
        <f t="shared" si="506"/>
        <v/>
      </c>
      <c r="AP441" s="106" t="str">
        <f t="shared" si="507"/>
        <v/>
      </c>
      <c r="AQ441" s="106" t="str">
        <f t="shared" si="508"/>
        <v/>
      </c>
      <c r="AR441" s="106" t="str">
        <f t="shared" si="509"/>
        <v/>
      </c>
      <c r="AS441" s="106" t="str">
        <f t="shared" si="510"/>
        <v/>
      </c>
      <c r="AT441" s="106" t="str">
        <f t="shared" si="511"/>
        <v/>
      </c>
      <c r="AU441" s="106" t="str">
        <f t="shared" si="512"/>
        <v/>
      </c>
      <c r="AV441" s="106" t="str">
        <f t="shared" si="513"/>
        <v/>
      </c>
      <c r="AW441" s="106" t="str">
        <f t="shared" si="514"/>
        <v/>
      </c>
      <c r="AX441" s="106" t="str">
        <f t="shared" si="515"/>
        <v/>
      </c>
      <c r="AY441" s="106" t="str">
        <f t="shared" si="516"/>
        <v/>
      </c>
      <c r="AZ441" s="106" t="str">
        <f t="shared" si="517"/>
        <v/>
      </c>
      <c r="BA441" s="106" t="str">
        <f t="shared" si="518"/>
        <v/>
      </c>
      <c r="BB441" s="106" t="str">
        <f t="shared" si="519"/>
        <v/>
      </c>
      <c r="BC441" s="106" t="str">
        <f t="shared" si="520"/>
        <v/>
      </c>
      <c r="BD441" s="180" t="str">
        <f>IF(OR(P441="",BA441=""),"",IF(BB441="",MAX($BA$4:$BA$503)-BA441+1-COUNTIF($BA$4:BA441,BA441)/1000,INDEX($BD$4:$BD$503,BC441,1)-COUNTIF($BA$4:BA441,BA441)/1000000))</f>
        <v/>
      </c>
      <c r="BE441" s="181" t="str">
        <f t="shared" si="521"/>
        <v/>
      </c>
      <c r="BF441" s="181" t="str">
        <f>IFERROR(IF(BB441="",BD441-BE441*100,INDEX($BF$4:$BF$503,BC441,1)-COUNTIF($BA$4:BA441,BA441)/1000000),"")</f>
        <v/>
      </c>
      <c r="BG441" s="179" t="str">
        <f t="shared" si="522"/>
        <v/>
      </c>
      <c r="BI441" s="120" t="str">
        <f t="shared" si="528"/>
        <v/>
      </c>
      <c r="BJ441" s="121" t="str">
        <f t="shared" si="529"/>
        <v/>
      </c>
      <c r="BK441" s="122" t="str">
        <f t="shared" si="530"/>
        <v/>
      </c>
      <c r="BL441" s="122" t="str">
        <f t="shared" si="531"/>
        <v/>
      </c>
      <c r="BM441" s="122" t="str">
        <f t="shared" si="532"/>
        <v/>
      </c>
      <c r="BN441" s="122" t="str">
        <f t="shared" si="533"/>
        <v/>
      </c>
      <c r="BO441" s="122" t="str">
        <f t="shared" si="534"/>
        <v/>
      </c>
      <c r="BP441" s="123" t="str">
        <f t="shared" si="535"/>
        <v/>
      </c>
      <c r="BQ441" s="122" t="str">
        <f t="shared" si="536"/>
        <v/>
      </c>
      <c r="BR441" s="123" t="str">
        <f t="shared" si="537"/>
        <v/>
      </c>
      <c r="BS441" s="123" t="str">
        <f t="shared" si="538"/>
        <v/>
      </c>
      <c r="BU441" s="198" t="str">
        <f t="shared" si="523"/>
        <v>xxx</v>
      </c>
      <c r="BV441" s="193"/>
      <c r="BW441" s="193"/>
      <c r="BX441" s="193"/>
      <c r="BY441" s="193"/>
      <c r="BZ441" s="193"/>
      <c r="CA441" s="193"/>
      <c r="CB441" s="193"/>
      <c r="CC441" s="194"/>
      <c r="CD441" s="194"/>
      <c r="CE441" s="193"/>
      <c r="CF441" s="201">
        <f>IFERROR(IF(ISNUMBER(BV441), IF(ISNUMBER(MATCH(BV441,$BV$4:BV440,0)),INDEX($CF$4:CF440, MATCH(BV441,$BV$4:BV440,0),1),IF(AND(BR441="",INDEX($BR$4:$BR$503,BV441,1)=""),
IF(INDEX($BL$4:$BL$503,BV441,1)="",0,IFERROR(IF(INDEX($BR$4:$BR$503,BW441,1)="es",COUNTIF($BV$4:$BV$503,BW441),0),0)+IF(ISNUMBER(BV441),SUMIFS($CH$4:$CH$503,$BV$4:$BV$503,"&lt;&gt;"&amp;BV441,$BW$4:$BW$503,BV441),0)),0)),0),0)</f>
        <v>0</v>
      </c>
      <c r="CG441" s="193"/>
      <c r="CH441" s="193"/>
      <c r="CI441" s="193"/>
      <c r="CJ441" s="193"/>
      <c r="CK441" s="201">
        <f t="shared" si="482"/>
        <v>1</v>
      </c>
      <c r="CL441" s="193"/>
      <c r="CM441" s="193"/>
      <c r="CN441" s="193"/>
      <c r="CO441" s="193"/>
      <c r="CP441" s="193"/>
      <c r="CQ441" s="193"/>
      <c r="CR441" s="193"/>
      <c r="CT441" s="193"/>
      <c r="CU441" s="193"/>
      <c r="CV441" s="193"/>
      <c r="CW441" s="208"/>
      <c r="CX441" s="208"/>
      <c r="CY441" s="208"/>
      <c r="CZ441" s="208"/>
      <c r="DA441" s="193"/>
      <c r="DC441" s="133" t="str">
        <f>IF(MAX($DC$3:DC440)&lt;$I$2,MAX($DC$3:DC440)+1,"")</f>
        <v/>
      </c>
      <c r="DD441" s="131" t="str">
        <f t="shared" si="524"/>
        <v/>
      </c>
      <c r="DE441" s="131" t="str">
        <f t="shared" si="525"/>
        <v/>
      </c>
      <c r="DF441" s="134" t="str">
        <f t="shared" si="526"/>
        <v/>
      </c>
      <c r="DG441" s="132" t="str">
        <f t="shared" si="527"/>
        <v/>
      </c>
      <c r="DL441" s="107" t="str">
        <f>IF(DM441&lt;&gt;"",MAX($DL$3:DL440)+1,"")</f>
        <v/>
      </c>
      <c r="DM441" s="107" t="str">
        <f>IF(OR(INDEX(Photos!$B$3:$B$502,ROW(DM441)-ROW($DM$3),1)="", ISNUMBER(MATCH(INDEX(Photos!$B$3:$B$502,ROW(DM441)-ROW($DM$3),1),$BJ$4:$BJ$503,0))),"",INDEX(Photos!$B$3:$B$502,ROW(DM441)-ROW($DM$3),1) )</f>
        <v/>
      </c>
      <c r="DN441" s="107" t="str">
        <f t="shared" si="480"/>
        <v/>
      </c>
      <c r="DS441" s="112"/>
      <c r="DT441" s="112"/>
      <c r="DU441" s="111"/>
      <c r="DV441" s="111"/>
      <c r="DW441" s="145"/>
      <c r="DX441" s="111"/>
      <c r="DY441" s="111"/>
      <c r="DZ441" s="111"/>
      <c r="EA441" s="111"/>
      <c r="EB441" s="111"/>
    </row>
    <row r="442" spans="2:132" x14ac:dyDescent="0.25">
      <c r="B442" s="117" t="str">
        <f>IF(P442&lt;&gt;"",MAX(B$3:$B441)+1,"")</f>
        <v/>
      </c>
      <c r="C442" s="141" t="str">
        <f>IF(D442&lt;&gt;"",MAX(C$3:$C441)+1,"")</f>
        <v/>
      </c>
      <c r="D442" s="115" t="str">
        <f>IF(LEN(Q442)&gt;1,IF(ISNUMBER(MATCH(Q442&amp;" ─ "&amp;P442, $D$2:D441,0)),"",P442&amp;" ─ "&amp;Q442),"")</f>
        <v/>
      </c>
      <c r="E442" s="117" t="str">
        <f>IF(F442&lt;&gt;"",MAX($E$3:E441)+1,"")</f>
        <v/>
      </c>
      <c r="F442" s="116" t="str">
        <f>IF(LEN(T442)&gt;1,IF(ISNUMBER(MATCH(T442&amp;" ─ "&amp;P442, $F$2:F441,0)),"",P442&amp;" ─ "&amp;T442),"")</f>
        <v/>
      </c>
      <c r="G442" s="93">
        <v>439</v>
      </c>
      <c r="H442" s="118" t="str">
        <f t="shared" si="539"/>
        <v/>
      </c>
      <c r="I442" s="119" t="str">
        <f>IF(ISNUMBER(SEARCH("─",H442,1)),MAX($I$3:I441)+1,"")</f>
        <v/>
      </c>
      <c r="M442" s="192" t="str">
        <f t="shared" si="483"/>
        <v/>
      </c>
      <c r="N442" s="142" t="str">
        <f t="shared" si="484"/>
        <v/>
      </c>
      <c r="O442" s="102" t="str">
        <f>IF(P442="","",MAX($O$3:O441)+1)</f>
        <v/>
      </c>
      <c r="P442" s="103" t="str">
        <f>IF(LEN(INDEX(Dashboard!B$6:B$505,ROW(P442)-ROW(P$3),1))&lt;=1,"",TRIM(INDEX(Dashboard!B$6:B$505,ROW(P442)-ROW(P$3),1)))</f>
        <v/>
      </c>
      <c r="Q442" s="104" t="str">
        <f t="shared" si="485"/>
        <v/>
      </c>
      <c r="R442" s="104" t="str">
        <f>IF(LEN(INDEX(Dashboard!D$6:D$505,ROW(R442)-ROW(R$3),1))&lt;=1,"",INDEX(Dashboard!D$6:D$505,ROW(R442)-ROW(R$3),1))</f>
        <v/>
      </c>
      <c r="S442" s="104" t="str">
        <f>IF(LEN(INDEX(Dashboard!E$6:E$505,ROW(S442)-ROW(S$3),1))&lt;=1,"",INDEX(Dashboard!E$6:E$505,ROW(S442)-ROW(S$3),1))</f>
        <v/>
      </c>
      <c r="T442" s="104" t="str">
        <f t="shared" si="486"/>
        <v/>
      </c>
      <c r="U442" s="104" t="str">
        <f t="shared" si="487"/>
        <v/>
      </c>
      <c r="V442" s="104" t="str">
        <f t="shared" si="488"/>
        <v/>
      </c>
      <c r="W442" s="106" t="str">
        <f t="shared" si="481"/>
        <v/>
      </c>
      <c r="X442" s="106" t="str">
        <f t="shared" si="489"/>
        <v/>
      </c>
      <c r="Y442" s="106" t="str">
        <f t="shared" si="490"/>
        <v/>
      </c>
      <c r="Z442" s="106" t="str">
        <f t="shared" si="491"/>
        <v/>
      </c>
      <c r="AA442" s="106" t="str">
        <f t="shared" si="492"/>
        <v/>
      </c>
      <c r="AB442" s="106" t="str">
        <f t="shared" si="493"/>
        <v/>
      </c>
      <c r="AC442" s="106" t="str">
        <f t="shared" si="494"/>
        <v/>
      </c>
      <c r="AD442" s="106" t="str">
        <f t="shared" si="495"/>
        <v/>
      </c>
      <c r="AE442" s="106" t="str">
        <f t="shared" si="496"/>
        <v/>
      </c>
      <c r="AF442" s="106" t="str">
        <f t="shared" si="497"/>
        <v/>
      </c>
      <c r="AG442" s="106" t="str">
        <f t="shared" si="498"/>
        <v/>
      </c>
      <c r="AH442" s="106" t="str">
        <f t="shared" si="499"/>
        <v/>
      </c>
      <c r="AI442" s="106" t="str">
        <f t="shared" si="500"/>
        <v/>
      </c>
      <c r="AJ442" s="106" t="str">
        <f t="shared" si="501"/>
        <v/>
      </c>
      <c r="AK442" s="106" t="str">
        <f t="shared" si="502"/>
        <v/>
      </c>
      <c r="AL442" s="106" t="str">
        <f t="shared" si="503"/>
        <v/>
      </c>
      <c r="AM442" s="106" t="str">
        <f t="shared" si="504"/>
        <v/>
      </c>
      <c r="AN442" s="106" t="str">
        <f t="shared" si="505"/>
        <v/>
      </c>
      <c r="AO442" s="106" t="str">
        <f t="shared" si="506"/>
        <v/>
      </c>
      <c r="AP442" s="106" t="str">
        <f t="shared" si="507"/>
        <v/>
      </c>
      <c r="AQ442" s="106" t="str">
        <f t="shared" si="508"/>
        <v/>
      </c>
      <c r="AR442" s="106" t="str">
        <f t="shared" si="509"/>
        <v/>
      </c>
      <c r="AS442" s="106" t="str">
        <f t="shared" si="510"/>
        <v/>
      </c>
      <c r="AT442" s="106" t="str">
        <f t="shared" si="511"/>
        <v/>
      </c>
      <c r="AU442" s="106" t="str">
        <f t="shared" si="512"/>
        <v/>
      </c>
      <c r="AV442" s="106" t="str">
        <f t="shared" si="513"/>
        <v/>
      </c>
      <c r="AW442" s="106" t="str">
        <f t="shared" si="514"/>
        <v/>
      </c>
      <c r="AX442" s="106" t="str">
        <f t="shared" si="515"/>
        <v/>
      </c>
      <c r="AY442" s="106" t="str">
        <f t="shared" si="516"/>
        <v/>
      </c>
      <c r="AZ442" s="106" t="str">
        <f t="shared" si="517"/>
        <v/>
      </c>
      <c r="BA442" s="106" t="str">
        <f t="shared" si="518"/>
        <v/>
      </c>
      <c r="BB442" s="106" t="str">
        <f t="shared" si="519"/>
        <v/>
      </c>
      <c r="BC442" s="106" t="str">
        <f t="shared" si="520"/>
        <v/>
      </c>
      <c r="BD442" s="180" t="str">
        <f>IF(OR(P442="",BA442=""),"",IF(BB442="",MAX($BA$4:$BA$503)-BA442+1-COUNTIF($BA$4:BA442,BA442)/1000,INDEX($BD$4:$BD$503,BC442,1)-COUNTIF($BA$4:BA442,BA442)/1000000))</f>
        <v/>
      </c>
      <c r="BE442" s="181" t="str">
        <f t="shared" si="521"/>
        <v/>
      </c>
      <c r="BF442" s="181" t="str">
        <f>IFERROR(IF(BB442="",BD442-BE442*100,INDEX($BF$4:$BF$503,BC442,1)-COUNTIF($BA$4:BA442,BA442)/1000000),"")</f>
        <v/>
      </c>
      <c r="BG442" s="179" t="str">
        <f t="shared" si="522"/>
        <v/>
      </c>
      <c r="BI442" s="120" t="str">
        <f t="shared" si="528"/>
        <v/>
      </c>
      <c r="BJ442" s="121" t="str">
        <f t="shared" si="529"/>
        <v/>
      </c>
      <c r="BK442" s="122" t="str">
        <f t="shared" si="530"/>
        <v/>
      </c>
      <c r="BL442" s="122" t="str">
        <f t="shared" si="531"/>
        <v/>
      </c>
      <c r="BM442" s="122" t="str">
        <f t="shared" si="532"/>
        <v/>
      </c>
      <c r="BN442" s="122" t="str">
        <f t="shared" si="533"/>
        <v/>
      </c>
      <c r="BO442" s="122" t="str">
        <f t="shared" si="534"/>
        <v/>
      </c>
      <c r="BP442" s="123" t="str">
        <f t="shared" si="535"/>
        <v/>
      </c>
      <c r="BQ442" s="122" t="str">
        <f t="shared" si="536"/>
        <v/>
      </c>
      <c r="BR442" s="123" t="str">
        <f t="shared" si="537"/>
        <v/>
      </c>
      <c r="BS442" s="123" t="str">
        <f t="shared" si="538"/>
        <v/>
      </c>
      <c r="BU442" s="198" t="str">
        <f t="shared" si="523"/>
        <v>xxx</v>
      </c>
      <c r="BV442" s="193"/>
      <c r="BW442" s="193"/>
      <c r="BX442" s="193"/>
      <c r="BY442" s="193"/>
      <c r="BZ442" s="193"/>
      <c r="CA442" s="193"/>
      <c r="CB442" s="193"/>
      <c r="CC442" s="194"/>
      <c r="CD442" s="194"/>
      <c r="CE442" s="193"/>
      <c r="CF442" s="201">
        <f>IFERROR(IF(ISNUMBER(BV442), IF(ISNUMBER(MATCH(BV442,$BV$4:BV441,0)),INDEX($CF$4:CF441, MATCH(BV442,$BV$4:BV441,0),1),IF(AND(BR442="",INDEX($BR$4:$BR$503,BV442,1)=""),
IF(INDEX($BL$4:$BL$503,BV442,1)="",0,IFERROR(IF(INDEX($BR$4:$BR$503,BW442,1)="es",COUNTIF($BV$4:$BV$503,BW442),0),0)+IF(ISNUMBER(BV442),SUMIFS($CH$4:$CH$503,$BV$4:$BV$503,"&lt;&gt;"&amp;BV442,$BW$4:$BW$503,BV442),0)),0)),0),0)</f>
        <v>0</v>
      </c>
      <c r="CG442" s="193"/>
      <c r="CH442" s="193"/>
      <c r="CI442" s="193"/>
      <c r="CJ442" s="193"/>
      <c r="CK442" s="201">
        <f t="shared" si="482"/>
        <v>1</v>
      </c>
      <c r="CL442" s="193"/>
      <c r="CM442" s="193"/>
      <c r="CN442" s="193"/>
      <c r="CO442" s="193"/>
      <c r="CP442" s="193"/>
      <c r="CQ442" s="193"/>
      <c r="CR442" s="193"/>
      <c r="CT442" s="193"/>
      <c r="CU442" s="193"/>
      <c r="CV442" s="193"/>
      <c r="CW442" s="208"/>
      <c r="CX442" s="208"/>
      <c r="CY442" s="208"/>
      <c r="CZ442" s="208"/>
      <c r="DA442" s="193"/>
      <c r="DC442" s="133" t="str">
        <f>IF(MAX($DC$3:DC441)&lt;$I$2,MAX($DC$3:DC441)+1,"")</f>
        <v/>
      </c>
      <c r="DD442" s="131" t="str">
        <f t="shared" si="524"/>
        <v/>
      </c>
      <c r="DE442" s="131" t="str">
        <f t="shared" si="525"/>
        <v/>
      </c>
      <c r="DF442" s="134" t="str">
        <f t="shared" si="526"/>
        <v/>
      </c>
      <c r="DG442" s="132" t="str">
        <f t="shared" si="527"/>
        <v/>
      </c>
      <c r="DL442" s="107" t="str">
        <f>IF(DM442&lt;&gt;"",MAX($DL$3:DL441)+1,"")</f>
        <v/>
      </c>
      <c r="DM442" s="107" t="str">
        <f>IF(OR(INDEX(Photos!$B$3:$B$502,ROW(DM442)-ROW($DM$3),1)="", ISNUMBER(MATCH(INDEX(Photos!$B$3:$B$502,ROW(DM442)-ROW($DM$3),1),$BJ$4:$BJ$503,0))),"",INDEX(Photos!$B$3:$B$502,ROW(DM442)-ROW($DM$3),1) )</f>
        <v/>
      </c>
      <c r="DN442" s="107" t="str">
        <f t="shared" si="480"/>
        <v/>
      </c>
      <c r="DS442" s="112"/>
      <c r="DT442" s="112"/>
      <c r="DU442" s="111"/>
      <c r="DV442" s="111"/>
      <c r="DW442" s="145"/>
      <c r="DX442" s="111"/>
      <c r="DY442" s="111"/>
      <c r="DZ442" s="111"/>
      <c r="EA442" s="111"/>
      <c r="EB442" s="111"/>
    </row>
    <row r="443" spans="2:132" x14ac:dyDescent="0.25">
      <c r="B443" s="117" t="str">
        <f>IF(P443&lt;&gt;"",MAX(B$3:$B442)+1,"")</f>
        <v/>
      </c>
      <c r="C443" s="141" t="str">
        <f>IF(D443&lt;&gt;"",MAX(C$3:$C442)+1,"")</f>
        <v/>
      </c>
      <c r="D443" s="115" t="str">
        <f>IF(LEN(Q443)&gt;1,IF(ISNUMBER(MATCH(Q443&amp;" ─ "&amp;P443, $D$2:D442,0)),"",P443&amp;" ─ "&amp;Q443),"")</f>
        <v/>
      </c>
      <c r="E443" s="117" t="str">
        <f>IF(F443&lt;&gt;"",MAX($E$3:E442)+1,"")</f>
        <v/>
      </c>
      <c r="F443" s="116" t="str">
        <f>IF(LEN(T443)&gt;1,IF(ISNUMBER(MATCH(T443&amp;" ─ "&amp;P443, $F$2:F442,0)),"",P443&amp;" ─ "&amp;T443),"")</f>
        <v/>
      </c>
      <c r="G443" s="93">
        <v>440</v>
      </c>
      <c r="H443" s="118" t="str">
        <f t="shared" si="539"/>
        <v/>
      </c>
      <c r="I443" s="119" t="str">
        <f>IF(ISNUMBER(SEARCH("─",H443,1)),MAX($I$3:I442)+1,"")</f>
        <v/>
      </c>
      <c r="M443" s="192" t="str">
        <f t="shared" si="483"/>
        <v/>
      </c>
      <c r="N443" s="142" t="str">
        <f t="shared" si="484"/>
        <v/>
      </c>
      <c r="O443" s="102" t="str">
        <f>IF(P443="","",MAX($O$3:O442)+1)</f>
        <v/>
      </c>
      <c r="P443" s="103" t="str">
        <f>IF(LEN(INDEX(Dashboard!B$6:B$505,ROW(P443)-ROW(P$3),1))&lt;=1,"",TRIM(INDEX(Dashboard!B$6:B$505,ROW(P443)-ROW(P$3),1)))</f>
        <v/>
      </c>
      <c r="Q443" s="104" t="str">
        <f t="shared" si="485"/>
        <v/>
      </c>
      <c r="R443" s="104" t="str">
        <f>IF(LEN(INDEX(Dashboard!D$6:D$505,ROW(R443)-ROW(R$3),1))&lt;=1,"",INDEX(Dashboard!D$6:D$505,ROW(R443)-ROW(R$3),1))</f>
        <v/>
      </c>
      <c r="S443" s="104" t="str">
        <f>IF(LEN(INDEX(Dashboard!E$6:E$505,ROW(S443)-ROW(S$3),1))&lt;=1,"",INDEX(Dashboard!E$6:E$505,ROW(S443)-ROW(S$3),1))</f>
        <v/>
      </c>
      <c r="T443" s="104" t="str">
        <f t="shared" si="486"/>
        <v/>
      </c>
      <c r="U443" s="104" t="str">
        <f t="shared" si="487"/>
        <v/>
      </c>
      <c r="V443" s="104" t="str">
        <f t="shared" si="488"/>
        <v/>
      </c>
      <c r="W443" s="106" t="str">
        <f t="shared" si="481"/>
        <v/>
      </c>
      <c r="X443" s="106" t="str">
        <f t="shared" si="489"/>
        <v/>
      </c>
      <c r="Y443" s="106" t="str">
        <f t="shared" si="490"/>
        <v/>
      </c>
      <c r="Z443" s="106" t="str">
        <f t="shared" si="491"/>
        <v/>
      </c>
      <c r="AA443" s="106" t="str">
        <f t="shared" si="492"/>
        <v/>
      </c>
      <c r="AB443" s="106" t="str">
        <f t="shared" si="493"/>
        <v/>
      </c>
      <c r="AC443" s="106" t="str">
        <f t="shared" si="494"/>
        <v/>
      </c>
      <c r="AD443" s="106" t="str">
        <f t="shared" si="495"/>
        <v/>
      </c>
      <c r="AE443" s="106" t="str">
        <f t="shared" si="496"/>
        <v/>
      </c>
      <c r="AF443" s="106" t="str">
        <f t="shared" si="497"/>
        <v/>
      </c>
      <c r="AG443" s="106" t="str">
        <f t="shared" si="498"/>
        <v/>
      </c>
      <c r="AH443" s="106" t="str">
        <f t="shared" si="499"/>
        <v/>
      </c>
      <c r="AI443" s="106" t="str">
        <f t="shared" si="500"/>
        <v/>
      </c>
      <c r="AJ443" s="106" t="str">
        <f t="shared" si="501"/>
        <v/>
      </c>
      <c r="AK443" s="106" t="str">
        <f t="shared" si="502"/>
        <v/>
      </c>
      <c r="AL443" s="106" t="str">
        <f t="shared" si="503"/>
        <v/>
      </c>
      <c r="AM443" s="106" t="str">
        <f t="shared" si="504"/>
        <v/>
      </c>
      <c r="AN443" s="106" t="str">
        <f t="shared" si="505"/>
        <v/>
      </c>
      <c r="AO443" s="106" t="str">
        <f t="shared" si="506"/>
        <v/>
      </c>
      <c r="AP443" s="106" t="str">
        <f t="shared" si="507"/>
        <v/>
      </c>
      <c r="AQ443" s="106" t="str">
        <f t="shared" si="508"/>
        <v/>
      </c>
      <c r="AR443" s="106" t="str">
        <f t="shared" si="509"/>
        <v/>
      </c>
      <c r="AS443" s="106" t="str">
        <f t="shared" si="510"/>
        <v/>
      </c>
      <c r="AT443" s="106" t="str">
        <f t="shared" si="511"/>
        <v/>
      </c>
      <c r="AU443" s="106" t="str">
        <f t="shared" si="512"/>
        <v/>
      </c>
      <c r="AV443" s="106" t="str">
        <f t="shared" si="513"/>
        <v/>
      </c>
      <c r="AW443" s="106" t="str">
        <f t="shared" si="514"/>
        <v/>
      </c>
      <c r="AX443" s="106" t="str">
        <f t="shared" si="515"/>
        <v/>
      </c>
      <c r="AY443" s="106" t="str">
        <f t="shared" si="516"/>
        <v/>
      </c>
      <c r="AZ443" s="106" t="str">
        <f t="shared" si="517"/>
        <v/>
      </c>
      <c r="BA443" s="106" t="str">
        <f t="shared" si="518"/>
        <v/>
      </c>
      <c r="BB443" s="106" t="str">
        <f t="shared" si="519"/>
        <v/>
      </c>
      <c r="BC443" s="106" t="str">
        <f t="shared" si="520"/>
        <v/>
      </c>
      <c r="BD443" s="180" t="str">
        <f>IF(OR(P443="",BA443=""),"",IF(BB443="",MAX($BA$4:$BA$503)-BA443+1-COUNTIF($BA$4:BA443,BA443)/1000,INDEX($BD$4:$BD$503,BC443,1)-COUNTIF($BA$4:BA443,BA443)/1000000))</f>
        <v/>
      </c>
      <c r="BE443" s="181" t="str">
        <f t="shared" si="521"/>
        <v/>
      </c>
      <c r="BF443" s="181" t="str">
        <f>IFERROR(IF(BB443="",BD443-BE443*100,INDEX($BF$4:$BF$503,BC443,1)-COUNTIF($BA$4:BA443,BA443)/1000000),"")</f>
        <v/>
      </c>
      <c r="BG443" s="179" t="str">
        <f t="shared" si="522"/>
        <v/>
      </c>
      <c r="BI443" s="120" t="str">
        <f t="shared" si="528"/>
        <v/>
      </c>
      <c r="BJ443" s="121" t="str">
        <f t="shared" si="529"/>
        <v/>
      </c>
      <c r="BK443" s="122" t="str">
        <f t="shared" si="530"/>
        <v/>
      </c>
      <c r="BL443" s="122" t="str">
        <f t="shared" si="531"/>
        <v/>
      </c>
      <c r="BM443" s="122" t="str">
        <f t="shared" si="532"/>
        <v/>
      </c>
      <c r="BN443" s="122" t="str">
        <f t="shared" si="533"/>
        <v/>
      </c>
      <c r="BO443" s="122" t="str">
        <f t="shared" si="534"/>
        <v/>
      </c>
      <c r="BP443" s="123" t="str">
        <f t="shared" si="535"/>
        <v/>
      </c>
      <c r="BQ443" s="122" t="str">
        <f t="shared" si="536"/>
        <v/>
      </c>
      <c r="BR443" s="123" t="str">
        <f t="shared" si="537"/>
        <v/>
      </c>
      <c r="BS443" s="123" t="str">
        <f t="shared" si="538"/>
        <v/>
      </c>
      <c r="BU443" s="198" t="str">
        <f t="shared" si="523"/>
        <v>xxx</v>
      </c>
      <c r="BV443" s="193"/>
      <c r="BW443" s="193"/>
      <c r="BX443" s="193"/>
      <c r="BY443" s="193"/>
      <c r="BZ443" s="193"/>
      <c r="CA443" s="193"/>
      <c r="CB443" s="193"/>
      <c r="CC443" s="194"/>
      <c r="CD443" s="194"/>
      <c r="CE443" s="193"/>
      <c r="CF443" s="201">
        <f>IFERROR(IF(ISNUMBER(BV443), IF(ISNUMBER(MATCH(BV443,$BV$4:BV442,0)),INDEX($CF$4:CF442, MATCH(BV443,$BV$4:BV442,0),1),IF(AND(BR443="",INDEX($BR$4:$BR$503,BV443,1)=""),
IF(INDEX($BL$4:$BL$503,BV443,1)="",0,IFERROR(IF(INDEX($BR$4:$BR$503,BW443,1)="es",COUNTIF($BV$4:$BV$503,BW443),0),0)+IF(ISNUMBER(BV443),SUMIFS($CH$4:$CH$503,$BV$4:$BV$503,"&lt;&gt;"&amp;BV443,$BW$4:$BW$503,BV443),0)),0)),0),0)</f>
        <v>0</v>
      </c>
      <c r="CG443" s="193"/>
      <c r="CH443" s="193"/>
      <c r="CI443" s="193"/>
      <c r="CJ443" s="193"/>
      <c r="CK443" s="201">
        <f t="shared" si="482"/>
        <v>1</v>
      </c>
      <c r="CL443" s="193"/>
      <c r="CM443" s="193"/>
      <c r="CN443" s="193"/>
      <c r="CO443" s="193"/>
      <c r="CP443" s="193"/>
      <c r="CQ443" s="193"/>
      <c r="CR443" s="193"/>
      <c r="CT443" s="193"/>
      <c r="CU443" s="193"/>
      <c r="CV443" s="193"/>
      <c r="CW443" s="208"/>
      <c r="CX443" s="208"/>
      <c r="CY443" s="208"/>
      <c r="CZ443" s="208"/>
      <c r="DA443" s="193"/>
      <c r="DC443" s="133" t="str">
        <f>IF(MAX($DC$3:DC442)&lt;$I$2,MAX($DC$3:DC442)+1,"")</f>
        <v/>
      </c>
      <c r="DD443" s="131" t="str">
        <f t="shared" si="524"/>
        <v/>
      </c>
      <c r="DE443" s="131" t="str">
        <f t="shared" si="525"/>
        <v/>
      </c>
      <c r="DF443" s="134" t="str">
        <f t="shared" si="526"/>
        <v/>
      </c>
      <c r="DG443" s="132" t="str">
        <f t="shared" si="527"/>
        <v/>
      </c>
      <c r="DL443" s="107" t="str">
        <f>IF(DM443&lt;&gt;"",MAX($DL$3:DL442)+1,"")</f>
        <v/>
      </c>
      <c r="DM443" s="107" t="str">
        <f>IF(OR(INDEX(Photos!$B$3:$B$502,ROW(DM443)-ROW($DM$3),1)="", ISNUMBER(MATCH(INDEX(Photos!$B$3:$B$502,ROW(DM443)-ROW($DM$3),1),$BJ$4:$BJ$503,0))),"",INDEX(Photos!$B$3:$B$502,ROW(DM443)-ROW($DM$3),1) )</f>
        <v/>
      </c>
      <c r="DN443" s="107" t="str">
        <f t="shared" si="480"/>
        <v/>
      </c>
      <c r="DS443" s="112"/>
      <c r="DT443" s="112"/>
      <c r="DU443" s="111"/>
      <c r="DV443" s="111"/>
      <c r="DW443" s="145"/>
      <c r="DX443" s="111"/>
      <c r="DY443" s="111"/>
      <c r="DZ443" s="111"/>
      <c r="EA443" s="111"/>
      <c r="EB443" s="111"/>
    </row>
    <row r="444" spans="2:132" x14ac:dyDescent="0.25">
      <c r="B444" s="117" t="str">
        <f>IF(P444&lt;&gt;"",MAX(B$3:$B443)+1,"")</f>
        <v/>
      </c>
      <c r="C444" s="141" t="str">
        <f>IF(D444&lt;&gt;"",MAX(C$3:$C443)+1,"")</f>
        <v/>
      </c>
      <c r="D444" s="115" t="str">
        <f>IF(LEN(Q444)&gt;1,IF(ISNUMBER(MATCH(Q444&amp;" ─ "&amp;P444, $D$2:D443,0)),"",P444&amp;" ─ "&amp;Q444),"")</f>
        <v/>
      </c>
      <c r="E444" s="117" t="str">
        <f>IF(F444&lt;&gt;"",MAX($E$3:E443)+1,"")</f>
        <v/>
      </c>
      <c r="F444" s="116" t="str">
        <f>IF(LEN(T444)&gt;1,IF(ISNUMBER(MATCH(T444&amp;" ─ "&amp;P444, $F$2:F443,0)),"",P444&amp;" ─ "&amp;T444),"")</f>
        <v/>
      </c>
      <c r="G444" s="93">
        <v>441</v>
      </c>
      <c r="H444" s="118" t="str">
        <f t="shared" si="539"/>
        <v/>
      </c>
      <c r="I444" s="119" t="str">
        <f>IF(ISNUMBER(SEARCH("─",H444,1)),MAX($I$3:I443)+1,"")</f>
        <v/>
      </c>
      <c r="M444" s="192" t="str">
        <f t="shared" si="483"/>
        <v/>
      </c>
      <c r="N444" s="142" t="str">
        <f t="shared" si="484"/>
        <v/>
      </c>
      <c r="O444" s="102" t="str">
        <f>IF(P444="","",MAX($O$3:O443)+1)</f>
        <v/>
      </c>
      <c r="P444" s="103" t="str">
        <f>IF(LEN(INDEX(Dashboard!B$6:B$505,ROW(P444)-ROW(P$3),1))&lt;=1,"",TRIM(INDEX(Dashboard!B$6:B$505,ROW(P444)-ROW(P$3),1)))</f>
        <v/>
      </c>
      <c r="Q444" s="104" t="str">
        <f t="shared" si="485"/>
        <v/>
      </c>
      <c r="R444" s="104" t="str">
        <f>IF(LEN(INDEX(Dashboard!D$6:D$505,ROW(R444)-ROW(R$3),1))&lt;=1,"",INDEX(Dashboard!D$6:D$505,ROW(R444)-ROW(R$3),1))</f>
        <v/>
      </c>
      <c r="S444" s="104" t="str">
        <f>IF(LEN(INDEX(Dashboard!E$6:E$505,ROW(S444)-ROW(S$3),1))&lt;=1,"",INDEX(Dashboard!E$6:E$505,ROW(S444)-ROW(S$3),1))</f>
        <v/>
      </c>
      <c r="T444" s="104" t="str">
        <f t="shared" si="486"/>
        <v/>
      </c>
      <c r="U444" s="104" t="str">
        <f t="shared" si="487"/>
        <v/>
      </c>
      <c r="V444" s="104" t="str">
        <f t="shared" si="488"/>
        <v/>
      </c>
      <c r="W444" s="106" t="str">
        <f t="shared" si="481"/>
        <v/>
      </c>
      <c r="X444" s="106" t="str">
        <f t="shared" si="489"/>
        <v/>
      </c>
      <c r="Y444" s="106" t="str">
        <f t="shared" si="490"/>
        <v/>
      </c>
      <c r="Z444" s="106" t="str">
        <f t="shared" si="491"/>
        <v/>
      </c>
      <c r="AA444" s="106" t="str">
        <f t="shared" si="492"/>
        <v/>
      </c>
      <c r="AB444" s="106" t="str">
        <f t="shared" si="493"/>
        <v/>
      </c>
      <c r="AC444" s="106" t="str">
        <f t="shared" si="494"/>
        <v/>
      </c>
      <c r="AD444" s="106" t="str">
        <f t="shared" si="495"/>
        <v/>
      </c>
      <c r="AE444" s="106" t="str">
        <f t="shared" si="496"/>
        <v/>
      </c>
      <c r="AF444" s="106" t="str">
        <f t="shared" si="497"/>
        <v/>
      </c>
      <c r="AG444" s="106" t="str">
        <f t="shared" si="498"/>
        <v/>
      </c>
      <c r="AH444" s="106" t="str">
        <f t="shared" si="499"/>
        <v/>
      </c>
      <c r="AI444" s="106" t="str">
        <f t="shared" si="500"/>
        <v/>
      </c>
      <c r="AJ444" s="106" t="str">
        <f t="shared" si="501"/>
        <v/>
      </c>
      <c r="AK444" s="106" t="str">
        <f t="shared" si="502"/>
        <v/>
      </c>
      <c r="AL444" s="106" t="str">
        <f t="shared" si="503"/>
        <v/>
      </c>
      <c r="AM444" s="106" t="str">
        <f t="shared" si="504"/>
        <v/>
      </c>
      <c r="AN444" s="106" t="str">
        <f t="shared" si="505"/>
        <v/>
      </c>
      <c r="AO444" s="106" t="str">
        <f t="shared" si="506"/>
        <v/>
      </c>
      <c r="AP444" s="106" t="str">
        <f t="shared" si="507"/>
        <v/>
      </c>
      <c r="AQ444" s="106" t="str">
        <f t="shared" si="508"/>
        <v/>
      </c>
      <c r="AR444" s="106" t="str">
        <f t="shared" si="509"/>
        <v/>
      </c>
      <c r="AS444" s="106" t="str">
        <f t="shared" si="510"/>
        <v/>
      </c>
      <c r="AT444" s="106" t="str">
        <f t="shared" si="511"/>
        <v/>
      </c>
      <c r="AU444" s="106" t="str">
        <f t="shared" si="512"/>
        <v/>
      </c>
      <c r="AV444" s="106" t="str">
        <f t="shared" si="513"/>
        <v/>
      </c>
      <c r="AW444" s="106" t="str">
        <f t="shared" si="514"/>
        <v/>
      </c>
      <c r="AX444" s="106" t="str">
        <f t="shared" si="515"/>
        <v/>
      </c>
      <c r="AY444" s="106" t="str">
        <f t="shared" si="516"/>
        <v/>
      </c>
      <c r="AZ444" s="106" t="str">
        <f t="shared" si="517"/>
        <v/>
      </c>
      <c r="BA444" s="106" t="str">
        <f t="shared" si="518"/>
        <v/>
      </c>
      <c r="BB444" s="106" t="str">
        <f t="shared" si="519"/>
        <v/>
      </c>
      <c r="BC444" s="106" t="str">
        <f t="shared" si="520"/>
        <v/>
      </c>
      <c r="BD444" s="180" t="str">
        <f>IF(OR(P444="",BA444=""),"",IF(BB444="",MAX($BA$4:$BA$503)-BA444+1-COUNTIF($BA$4:BA444,BA444)/1000,INDEX($BD$4:$BD$503,BC444,1)-COUNTIF($BA$4:BA444,BA444)/1000000))</f>
        <v/>
      </c>
      <c r="BE444" s="181" t="str">
        <f t="shared" si="521"/>
        <v/>
      </c>
      <c r="BF444" s="181" t="str">
        <f>IFERROR(IF(BB444="",BD444-BE444*100,INDEX($BF$4:$BF$503,BC444,1)-COUNTIF($BA$4:BA444,BA444)/1000000),"")</f>
        <v/>
      </c>
      <c r="BG444" s="179" t="str">
        <f t="shared" si="522"/>
        <v/>
      </c>
      <c r="BI444" s="120" t="str">
        <f t="shared" si="528"/>
        <v/>
      </c>
      <c r="BJ444" s="121" t="str">
        <f t="shared" si="529"/>
        <v/>
      </c>
      <c r="BK444" s="122" t="str">
        <f t="shared" si="530"/>
        <v/>
      </c>
      <c r="BL444" s="122" t="str">
        <f t="shared" si="531"/>
        <v/>
      </c>
      <c r="BM444" s="122" t="str">
        <f t="shared" si="532"/>
        <v/>
      </c>
      <c r="BN444" s="122" t="str">
        <f t="shared" si="533"/>
        <v/>
      </c>
      <c r="BO444" s="122" t="str">
        <f t="shared" si="534"/>
        <v/>
      </c>
      <c r="BP444" s="123" t="str">
        <f t="shared" si="535"/>
        <v/>
      </c>
      <c r="BQ444" s="122" t="str">
        <f t="shared" si="536"/>
        <v/>
      </c>
      <c r="BR444" s="123" t="str">
        <f t="shared" si="537"/>
        <v/>
      </c>
      <c r="BS444" s="123" t="str">
        <f t="shared" si="538"/>
        <v/>
      </c>
      <c r="BU444" s="198" t="str">
        <f t="shared" si="523"/>
        <v>xxx</v>
      </c>
      <c r="BV444" s="193"/>
      <c r="BW444" s="193"/>
      <c r="BX444" s="193"/>
      <c r="BY444" s="193"/>
      <c r="BZ444" s="193"/>
      <c r="CA444" s="193"/>
      <c r="CB444" s="193"/>
      <c r="CC444" s="194"/>
      <c r="CD444" s="194"/>
      <c r="CE444" s="193"/>
      <c r="CF444" s="201">
        <f>IFERROR(IF(ISNUMBER(BV444), IF(ISNUMBER(MATCH(BV444,$BV$4:BV443,0)),INDEX($CF$4:CF443, MATCH(BV444,$BV$4:BV443,0),1),IF(AND(BR444="",INDEX($BR$4:$BR$503,BV444,1)=""),
IF(INDEX($BL$4:$BL$503,BV444,1)="",0,IFERROR(IF(INDEX($BR$4:$BR$503,BW444,1)="es",COUNTIF($BV$4:$BV$503,BW444),0),0)+IF(ISNUMBER(BV444),SUMIFS($CH$4:$CH$503,$BV$4:$BV$503,"&lt;&gt;"&amp;BV444,$BW$4:$BW$503,BV444),0)),0)),0),0)</f>
        <v>0</v>
      </c>
      <c r="CG444" s="193"/>
      <c r="CH444" s="193"/>
      <c r="CI444" s="193"/>
      <c r="CJ444" s="193"/>
      <c r="CK444" s="201">
        <f t="shared" si="482"/>
        <v>1</v>
      </c>
      <c r="CL444" s="193"/>
      <c r="CM444" s="193"/>
      <c r="CN444" s="193"/>
      <c r="CO444" s="193"/>
      <c r="CP444" s="193"/>
      <c r="CQ444" s="193"/>
      <c r="CR444" s="193"/>
      <c r="CT444" s="193"/>
      <c r="CU444" s="193"/>
      <c r="CV444" s="193"/>
      <c r="CW444" s="208"/>
      <c r="CX444" s="208"/>
      <c r="CY444" s="208"/>
      <c r="CZ444" s="208"/>
      <c r="DA444" s="193"/>
      <c r="DC444" s="133" t="str">
        <f>IF(MAX($DC$3:DC443)&lt;$I$2,MAX($DC$3:DC443)+1,"")</f>
        <v/>
      </c>
      <c r="DD444" s="131" t="str">
        <f t="shared" si="524"/>
        <v/>
      </c>
      <c r="DE444" s="131" t="str">
        <f t="shared" si="525"/>
        <v/>
      </c>
      <c r="DF444" s="134" t="str">
        <f t="shared" si="526"/>
        <v/>
      </c>
      <c r="DG444" s="132" t="str">
        <f t="shared" si="527"/>
        <v/>
      </c>
      <c r="DL444" s="107" t="str">
        <f>IF(DM444&lt;&gt;"",MAX($DL$3:DL443)+1,"")</f>
        <v/>
      </c>
      <c r="DM444" s="107" t="str">
        <f>IF(OR(INDEX(Photos!$B$3:$B$502,ROW(DM444)-ROW($DM$3),1)="", ISNUMBER(MATCH(INDEX(Photos!$B$3:$B$502,ROW(DM444)-ROW($DM$3),1),$BJ$4:$BJ$503,0))),"",INDEX(Photos!$B$3:$B$502,ROW(DM444)-ROW($DM$3),1) )</f>
        <v/>
      </c>
      <c r="DN444" s="107" t="str">
        <f t="shared" si="480"/>
        <v/>
      </c>
      <c r="DS444" s="112"/>
      <c r="DT444" s="112"/>
      <c r="DU444" s="111"/>
      <c r="DV444" s="111"/>
      <c r="DW444" s="145"/>
      <c r="DX444" s="111"/>
      <c r="DY444" s="111"/>
      <c r="DZ444" s="111"/>
      <c r="EA444" s="111"/>
      <c r="EB444" s="111"/>
    </row>
    <row r="445" spans="2:132" x14ac:dyDescent="0.25">
      <c r="B445" s="117" t="str">
        <f>IF(P445&lt;&gt;"",MAX(B$3:$B444)+1,"")</f>
        <v/>
      </c>
      <c r="C445" s="141" t="str">
        <f>IF(D445&lt;&gt;"",MAX(C$3:$C444)+1,"")</f>
        <v/>
      </c>
      <c r="D445" s="115" t="str">
        <f>IF(LEN(Q445)&gt;1,IF(ISNUMBER(MATCH(Q445&amp;" ─ "&amp;P445, $D$2:D444,0)),"",P445&amp;" ─ "&amp;Q445),"")</f>
        <v/>
      </c>
      <c r="E445" s="117" t="str">
        <f>IF(F445&lt;&gt;"",MAX($E$3:E444)+1,"")</f>
        <v/>
      </c>
      <c r="F445" s="116" t="str">
        <f>IF(LEN(T445)&gt;1,IF(ISNUMBER(MATCH(T445&amp;" ─ "&amp;P445, $F$2:F444,0)),"",P445&amp;" ─ "&amp;T445),"")</f>
        <v/>
      </c>
      <c r="G445" s="93">
        <v>442</v>
      </c>
      <c r="H445" s="118" t="str">
        <f t="shared" si="539"/>
        <v/>
      </c>
      <c r="I445" s="119" t="str">
        <f>IF(ISNUMBER(SEARCH("─",H445,1)),MAX($I$3:I444)+1,"")</f>
        <v/>
      </c>
      <c r="M445" s="192" t="str">
        <f t="shared" si="483"/>
        <v/>
      </c>
      <c r="N445" s="142" t="str">
        <f t="shared" si="484"/>
        <v/>
      </c>
      <c r="O445" s="102" t="str">
        <f>IF(P445="","",MAX($O$3:O444)+1)</f>
        <v/>
      </c>
      <c r="P445" s="103" t="str">
        <f>IF(LEN(INDEX(Dashboard!B$6:B$505,ROW(P445)-ROW(P$3),1))&lt;=1,"",TRIM(INDEX(Dashboard!B$6:B$505,ROW(P445)-ROW(P$3),1)))</f>
        <v/>
      </c>
      <c r="Q445" s="104" t="str">
        <f t="shared" si="485"/>
        <v/>
      </c>
      <c r="R445" s="104" t="str">
        <f>IF(LEN(INDEX(Dashboard!D$6:D$505,ROW(R445)-ROW(R$3),1))&lt;=1,"",INDEX(Dashboard!D$6:D$505,ROW(R445)-ROW(R$3),1))</f>
        <v/>
      </c>
      <c r="S445" s="104" t="str">
        <f>IF(LEN(INDEX(Dashboard!E$6:E$505,ROW(S445)-ROW(S$3),1))&lt;=1,"",INDEX(Dashboard!E$6:E$505,ROW(S445)-ROW(S$3),1))</f>
        <v/>
      </c>
      <c r="T445" s="104" t="str">
        <f t="shared" si="486"/>
        <v/>
      </c>
      <c r="U445" s="104" t="str">
        <f t="shared" si="487"/>
        <v/>
      </c>
      <c r="V445" s="104" t="str">
        <f t="shared" si="488"/>
        <v/>
      </c>
      <c r="W445" s="106" t="str">
        <f t="shared" si="481"/>
        <v/>
      </c>
      <c r="X445" s="106" t="str">
        <f t="shared" si="489"/>
        <v/>
      </c>
      <c r="Y445" s="106" t="str">
        <f t="shared" si="490"/>
        <v/>
      </c>
      <c r="Z445" s="106" t="str">
        <f t="shared" si="491"/>
        <v/>
      </c>
      <c r="AA445" s="106" t="str">
        <f t="shared" si="492"/>
        <v/>
      </c>
      <c r="AB445" s="106" t="str">
        <f t="shared" si="493"/>
        <v/>
      </c>
      <c r="AC445" s="106" t="str">
        <f t="shared" si="494"/>
        <v/>
      </c>
      <c r="AD445" s="106" t="str">
        <f t="shared" si="495"/>
        <v/>
      </c>
      <c r="AE445" s="106" t="str">
        <f t="shared" si="496"/>
        <v/>
      </c>
      <c r="AF445" s="106" t="str">
        <f t="shared" si="497"/>
        <v/>
      </c>
      <c r="AG445" s="106" t="str">
        <f t="shared" si="498"/>
        <v/>
      </c>
      <c r="AH445" s="106" t="str">
        <f t="shared" si="499"/>
        <v/>
      </c>
      <c r="AI445" s="106" t="str">
        <f t="shared" si="500"/>
        <v/>
      </c>
      <c r="AJ445" s="106" t="str">
        <f t="shared" si="501"/>
        <v/>
      </c>
      <c r="AK445" s="106" t="str">
        <f t="shared" si="502"/>
        <v/>
      </c>
      <c r="AL445" s="106" t="str">
        <f t="shared" si="503"/>
        <v/>
      </c>
      <c r="AM445" s="106" t="str">
        <f t="shared" si="504"/>
        <v/>
      </c>
      <c r="AN445" s="106" t="str">
        <f t="shared" si="505"/>
        <v/>
      </c>
      <c r="AO445" s="106" t="str">
        <f t="shared" si="506"/>
        <v/>
      </c>
      <c r="AP445" s="106" t="str">
        <f t="shared" si="507"/>
        <v/>
      </c>
      <c r="AQ445" s="106" t="str">
        <f t="shared" si="508"/>
        <v/>
      </c>
      <c r="AR445" s="106" t="str">
        <f t="shared" si="509"/>
        <v/>
      </c>
      <c r="AS445" s="106" t="str">
        <f t="shared" si="510"/>
        <v/>
      </c>
      <c r="AT445" s="106" t="str">
        <f t="shared" si="511"/>
        <v/>
      </c>
      <c r="AU445" s="106" t="str">
        <f t="shared" si="512"/>
        <v/>
      </c>
      <c r="AV445" s="106" t="str">
        <f t="shared" si="513"/>
        <v/>
      </c>
      <c r="AW445" s="106" t="str">
        <f t="shared" si="514"/>
        <v/>
      </c>
      <c r="AX445" s="106" t="str">
        <f t="shared" si="515"/>
        <v/>
      </c>
      <c r="AY445" s="106" t="str">
        <f t="shared" si="516"/>
        <v/>
      </c>
      <c r="AZ445" s="106" t="str">
        <f t="shared" si="517"/>
        <v/>
      </c>
      <c r="BA445" s="106" t="str">
        <f t="shared" si="518"/>
        <v/>
      </c>
      <c r="BB445" s="106" t="str">
        <f t="shared" si="519"/>
        <v/>
      </c>
      <c r="BC445" s="106" t="str">
        <f t="shared" si="520"/>
        <v/>
      </c>
      <c r="BD445" s="180" t="str">
        <f>IF(OR(P445="",BA445=""),"",IF(BB445="",MAX($BA$4:$BA$503)-BA445+1-COUNTIF($BA$4:BA445,BA445)/1000,INDEX($BD$4:$BD$503,BC445,1)-COUNTIF($BA$4:BA445,BA445)/1000000))</f>
        <v/>
      </c>
      <c r="BE445" s="181" t="str">
        <f t="shared" si="521"/>
        <v/>
      </c>
      <c r="BF445" s="181" t="str">
        <f>IFERROR(IF(BB445="",BD445-BE445*100,INDEX($BF$4:$BF$503,BC445,1)-COUNTIF($BA$4:BA445,BA445)/1000000),"")</f>
        <v/>
      </c>
      <c r="BG445" s="179" t="str">
        <f t="shared" si="522"/>
        <v/>
      </c>
      <c r="BI445" s="120" t="str">
        <f t="shared" si="528"/>
        <v/>
      </c>
      <c r="BJ445" s="121" t="str">
        <f t="shared" si="529"/>
        <v/>
      </c>
      <c r="BK445" s="122" t="str">
        <f t="shared" si="530"/>
        <v/>
      </c>
      <c r="BL445" s="122" t="str">
        <f t="shared" si="531"/>
        <v/>
      </c>
      <c r="BM445" s="122" t="str">
        <f t="shared" si="532"/>
        <v/>
      </c>
      <c r="BN445" s="122" t="str">
        <f t="shared" si="533"/>
        <v/>
      </c>
      <c r="BO445" s="122" t="str">
        <f t="shared" si="534"/>
        <v/>
      </c>
      <c r="BP445" s="123" t="str">
        <f t="shared" si="535"/>
        <v/>
      </c>
      <c r="BQ445" s="122" t="str">
        <f t="shared" si="536"/>
        <v/>
      </c>
      <c r="BR445" s="123" t="str">
        <f t="shared" si="537"/>
        <v/>
      </c>
      <c r="BS445" s="123" t="str">
        <f t="shared" si="538"/>
        <v/>
      </c>
      <c r="BU445" s="198" t="str">
        <f t="shared" si="523"/>
        <v>xxx</v>
      </c>
      <c r="BV445" s="193"/>
      <c r="BW445" s="193"/>
      <c r="BX445" s="193"/>
      <c r="BY445" s="193"/>
      <c r="BZ445" s="193"/>
      <c r="CA445" s="193"/>
      <c r="CB445" s="193"/>
      <c r="CC445" s="194"/>
      <c r="CD445" s="194"/>
      <c r="CE445" s="193"/>
      <c r="CF445" s="201">
        <f>IFERROR(IF(ISNUMBER(BV445), IF(ISNUMBER(MATCH(BV445,$BV$4:BV444,0)),INDEX($CF$4:CF444, MATCH(BV445,$BV$4:BV444,0),1),IF(AND(BR445="",INDEX($BR$4:$BR$503,BV445,1)=""),
IF(INDEX($BL$4:$BL$503,BV445,1)="",0,IFERROR(IF(INDEX($BR$4:$BR$503,BW445,1)="es",COUNTIF($BV$4:$BV$503,BW445),0),0)+IF(ISNUMBER(BV445),SUMIFS($CH$4:$CH$503,$BV$4:$BV$503,"&lt;&gt;"&amp;BV445,$BW$4:$BW$503,BV445),0)),0)),0),0)</f>
        <v>0</v>
      </c>
      <c r="CG445" s="193"/>
      <c r="CH445" s="193"/>
      <c r="CI445" s="193"/>
      <c r="CJ445" s="193"/>
      <c r="CK445" s="201">
        <f t="shared" si="482"/>
        <v>1</v>
      </c>
      <c r="CL445" s="193"/>
      <c r="CM445" s="193"/>
      <c r="CN445" s="193"/>
      <c r="CO445" s="193"/>
      <c r="CP445" s="193"/>
      <c r="CQ445" s="193"/>
      <c r="CR445" s="193"/>
      <c r="CT445" s="193"/>
      <c r="CU445" s="193"/>
      <c r="CV445" s="193"/>
      <c r="CW445" s="208"/>
      <c r="CX445" s="208"/>
      <c r="CY445" s="208"/>
      <c r="CZ445" s="208"/>
      <c r="DA445" s="193"/>
      <c r="DC445" s="133" t="str">
        <f>IF(MAX($DC$3:DC444)&lt;$I$2,MAX($DC$3:DC444)+1,"")</f>
        <v/>
      </c>
      <c r="DD445" s="131" t="str">
        <f t="shared" si="524"/>
        <v/>
      </c>
      <c r="DE445" s="131" t="str">
        <f t="shared" si="525"/>
        <v/>
      </c>
      <c r="DF445" s="134" t="str">
        <f t="shared" si="526"/>
        <v/>
      </c>
      <c r="DG445" s="132" t="str">
        <f t="shared" si="527"/>
        <v/>
      </c>
      <c r="DL445" s="107" t="str">
        <f>IF(DM445&lt;&gt;"",MAX($DL$3:DL444)+1,"")</f>
        <v/>
      </c>
      <c r="DM445" s="107" t="str">
        <f>IF(OR(INDEX(Photos!$B$3:$B$502,ROW(DM445)-ROW($DM$3),1)="", ISNUMBER(MATCH(INDEX(Photos!$B$3:$B$502,ROW(DM445)-ROW($DM$3),1),$BJ$4:$BJ$503,0))),"",INDEX(Photos!$B$3:$B$502,ROW(DM445)-ROW($DM$3),1) )</f>
        <v/>
      </c>
      <c r="DN445" s="107" t="str">
        <f t="shared" si="480"/>
        <v/>
      </c>
      <c r="DS445" s="112"/>
      <c r="DT445" s="112"/>
      <c r="DU445" s="111"/>
      <c r="DV445" s="111"/>
      <c r="DW445" s="145"/>
      <c r="DX445" s="111"/>
      <c r="DY445" s="111"/>
      <c r="DZ445" s="111"/>
      <c r="EA445" s="111"/>
      <c r="EB445" s="111"/>
    </row>
    <row r="446" spans="2:132" x14ac:dyDescent="0.25">
      <c r="B446" s="117" t="str">
        <f>IF(P446&lt;&gt;"",MAX(B$3:$B445)+1,"")</f>
        <v/>
      </c>
      <c r="C446" s="141" t="str">
        <f>IF(D446&lt;&gt;"",MAX(C$3:$C445)+1,"")</f>
        <v/>
      </c>
      <c r="D446" s="115" t="str">
        <f>IF(LEN(Q446)&gt;1,IF(ISNUMBER(MATCH(Q446&amp;" ─ "&amp;P446, $D$2:D445,0)),"",P446&amp;" ─ "&amp;Q446),"")</f>
        <v/>
      </c>
      <c r="E446" s="117" t="str">
        <f>IF(F446&lt;&gt;"",MAX($E$3:E445)+1,"")</f>
        <v/>
      </c>
      <c r="F446" s="116" t="str">
        <f>IF(LEN(T446)&gt;1,IF(ISNUMBER(MATCH(T446&amp;" ─ "&amp;P446, $F$2:F445,0)),"",P446&amp;" ─ "&amp;T446),"")</f>
        <v/>
      </c>
      <c r="G446" s="93">
        <v>443</v>
      </c>
      <c r="H446" s="118" t="str">
        <f t="shared" si="539"/>
        <v/>
      </c>
      <c r="I446" s="119" t="str">
        <f>IF(ISNUMBER(SEARCH("─",H446,1)),MAX($I$3:I445)+1,"")</f>
        <v/>
      </c>
      <c r="M446" s="192" t="str">
        <f t="shared" si="483"/>
        <v/>
      </c>
      <c r="N446" s="142" t="str">
        <f t="shared" si="484"/>
        <v/>
      </c>
      <c r="O446" s="102" t="str">
        <f>IF(P446="","",MAX($O$3:O445)+1)</f>
        <v/>
      </c>
      <c r="P446" s="103" t="str">
        <f>IF(LEN(INDEX(Dashboard!B$6:B$505,ROW(P446)-ROW(P$3),1))&lt;=1,"",TRIM(INDEX(Dashboard!B$6:B$505,ROW(P446)-ROW(P$3),1)))</f>
        <v/>
      </c>
      <c r="Q446" s="104" t="str">
        <f t="shared" si="485"/>
        <v/>
      </c>
      <c r="R446" s="104" t="str">
        <f>IF(LEN(INDEX(Dashboard!D$6:D$505,ROW(R446)-ROW(R$3),1))&lt;=1,"",INDEX(Dashboard!D$6:D$505,ROW(R446)-ROW(R$3),1))</f>
        <v/>
      </c>
      <c r="S446" s="104" t="str">
        <f>IF(LEN(INDEX(Dashboard!E$6:E$505,ROW(S446)-ROW(S$3),1))&lt;=1,"",INDEX(Dashboard!E$6:E$505,ROW(S446)-ROW(S$3),1))</f>
        <v/>
      </c>
      <c r="T446" s="104" t="str">
        <f t="shared" si="486"/>
        <v/>
      </c>
      <c r="U446" s="104" t="str">
        <f t="shared" si="487"/>
        <v/>
      </c>
      <c r="V446" s="104" t="str">
        <f t="shared" si="488"/>
        <v/>
      </c>
      <c r="W446" s="106" t="str">
        <f t="shared" si="481"/>
        <v/>
      </c>
      <c r="X446" s="106" t="str">
        <f t="shared" si="489"/>
        <v/>
      </c>
      <c r="Y446" s="106" t="str">
        <f t="shared" si="490"/>
        <v/>
      </c>
      <c r="Z446" s="106" t="str">
        <f t="shared" si="491"/>
        <v/>
      </c>
      <c r="AA446" s="106" t="str">
        <f t="shared" si="492"/>
        <v/>
      </c>
      <c r="AB446" s="106" t="str">
        <f t="shared" si="493"/>
        <v/>
      </c>
      <c r="AC446" s="106" t="str">
        <f t="shared" si="494"/>
        <v/>
      </c>
      <c r="AD446" s="106" t="str">
        <f t="shared" si="495"/>
        <v/>
      </c>
      <c r="AE446" s="106" t="str">
        <f t="shared" si="496"/>
        <v/>
      </c>
      <c r="AF446" s="106" t="str">
        <f t="shared" si="497"/>
        <v/>
      </c>
      <c r="AG446" s="106" t="str">
        <f t="shared" si="498"/>
        <v/>
      </c>
      <c r="AH446" s="106" t="str">
        <f t="shared" si="499"/>
        <v/>
      </c>
      <c r="AI446" s="106" t="str">
        <f t="shared" si="500"/>
        <v/>
      </c>
      <c r="AJ446" s="106" t="str">
        <f t="shared" si="501"/>
        <v/>
      </c>
      <c r="AK446" s="106" t="str">
        <f t="shared" si="502"/>
        <v/>
      </c>
      <c r="AL446" s="106" t="str">
        <f t="shared" si="503"/>
        <v/>
      </c>
      <c r="AM446" s="106" t="str">
        <f t="shared" si="504"/>
        <v/>
      </c>
      <c r="AN446" s="106" t="str">
        <f t="shared" si="505"/>
        <v/>
      </c>
      <c r="AO446" s="106" t="str">
        <f t="shared" si="506"/>
        <v/>
      </c>
      <c r="AP446" s="106" t="str">
        <f t="shared" si="507"/>
        <v/>
      </c>
      <c r="AQ446" s="106" t="str">
        <f t="shared" si="508"/>
        <v/>
      </c>
      <c r="AR446" s="106" t="str">
        <f t="shared" si="509"/>
        <v/>
      </c>
      <c r="AS446" s="106" t="str">
        <f t="shared" si="510"/>
        <v/>
      </c>
      <c r="AT446" s="106" t="str">
        <f t="shared" si="511"/>
        <v/>
      </c>
      <c r="AU446" s="106" t="str">
        <f t="shared" si="512"/>
        <v/>
      </c>
      <c r="AV446" s="106" t="str">
        <f t="shared" si="513"/>
        <v/>
      </c>
      <c r="AW446" s="106" t="str">
        <f t="shared" si="514"/>
        <v/>
      </c>
      <c r="AX446" s="106" t="str">
        <f t="shared" si="515"/>
        <v/>
      </c>
      <c r="AY446" s="106" t="str">
        <f t="shared" si="516"/>
        <v/>
      </c>
      <c r="AZ446" s="106" t="str">
        <f t="shared" si="517"/>
        <v/>
      </c>
      <c r="BA446" s="106" t="str">
        <f t="shared" si="518"/>
        <v/>
      </c>
      <c r="BB446" s="106" t="str">
        <f t="shared" si="519"/>
        <v/>
      </c>
      <c r="BC446" s="106" t="str">
        <f t="shared" si="520"/>
        <v/>
      </c>
      <c r="BD446" s="180" t="str">
        <f>IF(OR(P446="",BA446=""),"",IF(BB446="",MAX($BA$4:$BA$503)-BA446+1-COUNTIF($BA$4:BA446,BA446)/1000,INDEX($BD$4:$BD$503,BC446,1)-COUNTIF($BA$4:BA446,BA446)/1000000))</f>
        <v/>
      </c>
      <c r="BE446" s="181" t="str">
        <f t="shared" si="521"/>
        <v/>
      </c>
      <c r="BF446" s="181" t="str">
        <f>IFERROR(IF(BB446="",BD446-BE446*100,INDEX($BF$4:$BF$503,BC446,1)-COUNTIF($BA$4:BA446,BA446)/1000000),"")</f>
        <v/>
      </c>
      <c r="BG446" s="179" t="str">
        <f t="shared" si="522"/>
        <v/>
      </c>
      <c r="BI446" s="120" t="str">
        <f t="shared" si="528"/>
        <v/>
      </c>
      <c r="BJ446" s="121" t="str">
        <f t="shared" si="529"/>
        <v/>
      </c>
      <c r="BK446" s="122" t="str">
        <f t="shared" si="530"/>
        <v/>
      </c>
      <c r="BL446" s="122" t="str">
        <f t="shared" si="531"/>
        <v/>
      </c>
      <c r="BM446" s="122" t="str">
        <f t="shared" si="532"/>
        <v/>
      </c>
      <c r="BN446" s="122" t="str">
        <f t="shared" si="533"/>
        <v/>
      </c>
      <c r="BO446" s="122" t="str">
        <f t="shared" si="534"/>
        <v/>
      </c>
      <c r="BP446" s="123" t="str">
        <f t="shared" si="535"/>
        <v/>
      </c>
      <c r="BQ446" s="122" t="str">
        <f t="shared" si="536"/>
        <v/>
      </c>
      <c r="BR446" s="123" t="str">
        <f t="shared" si="537"/>
        <v/>
      </c>
      <c r="BS446" s="123" t="str">
        <f t="shared" si="538"/>
        <v/>
      </c>
      <c r="BU446" s="198" t="str">
        <f t="shared" si="523"/>
        <v>xxx</v>
      </c>
      <c r="BV446" s="193"/>
      <c r="BW446" s="193"/>
      <c r="BX446" s="193"/>
      <c r="BY446" s="193"/>
      <c r="BZ446" s="193"/>
      <c r="CA446" s="193"/>
      <c r="CB446" s="193"/>
      <c r="CC446" s="194"/>
      <c r="CD446" s="194"/>
      <c r="CE446" s="193"/>
      <c r="CF446" s="201">
        <f>IFERROR(IF(ISNUMBER(BV446), IF(ISNUMBER(MATCH(BV446,$BV$4:BV445,0)),INDEX($CF$4:CF445, MATCH(BV446,$BV$4:BV445,0),1),IF(AND(BR446="",INDEX($BR$4:$BR$503,BV446,1)=""),
IF(INDEX($BL$4:$BL$503,BV446,1)="",0,IFERROR(IF(INDEX($BR$4:$BR$503,BW446,1)="es",COUNTIF($BV$4:$BV$503,BW446),0),0)+IF(ISNUMBER(BV446),SUMIFS($CH$4:$CH$503,$BV$4:$BV$503,"&lt;&gt;"&amp;BV446,$BW$4:$BW$503,BV446),0)),0)),0),0)</f>
        <v>0</v>
      </c>
      <c r="CG446" s="193"/>
      <c r="CH446" s="193"/>
      <c r="CI446" s="193"/>
      <c r="CJ446" s="193"/>
      <c r="CK446" s="201">
        <f t="shared" si="482"/>
        <v>1</v>
      </c>
      <c r="CL446" s="193"/>
      <c r="CM446" s="193"/>
      <c r="CN446" s="193"/>
      <c r="CO446" s="193"/>
      <c r="CP446" s="193"/>
      <c r="CQ446" s="193"/>
      <c r="CR446" s="193"/>
      <c r="CT446" s="193"/>
      <c r="CU446" s="193"/>
      <c r="CV446" s="193"/>
      <c r="CW446" s="208"/>
      <c r="CX446" s="208"/>
      <c r="CY446" s="208"/>
      <c r="CZ446" s="208"/>
      <c r="DA446" s="193"/>
      <c r="DC446" s="133" t="str">
        <f>IF(MAX($DC$3:DC445)&lt;$I$2,MAX($DC$3:DC445)+1,"")</f>
        <v/>
      </c>
      <c r="DD446" s="131" t="str">
        <f t="shared" si="524"/>
        <v/>
      </c>
      <c r="DE446" s="131" t="str">
        <f t="shared" si="525"/>
        <v/>
      </c>
      <c r="DF446" s="134" t="str">
        <f t="shared" si="526"/>
        <v/>
      </c>
      <c r="DG446" s="132" t="str">
        <f t="shared" si="527"/>
        <v/>
      </c>
      <c r="DL446" s="107" t="str">
        <f>IF(DM446&lt;&gt;"",MAX($DL$3:DL445)+1,"")</f>
        <v/>
      </c>
      <c r="DM446" s="107" t="str">
        <f>IF(OR(INDEX(Photos!$B$3:$B$502,ROW(DM446)-ROW($DM$3),1)="", ISNUMBER(MATCH(INDEX(Photos!$B$3:$B$502,ROW(DM446)-ROW($DM$3),1),$BJ$4:$BJ$503,0))),"",INDEX(Photos!$B$3:$B$502,ROW(DM446)-ROW($DM$3),1) )</f>
        <v/>
      </c>
      <c r="DN446" s="107" t="str">
        <f t="shared" si="480"/>
        <v/>
      </c>
      <c r="DS446" s="112"/>
      <c r="DT446" s="112"/>
      <c r="DU446" s="111"/>
      <c r="DV446" s="111"/>
      <c r="DW446" s="145"/>
      <c r="DX446" s="111"/>
      <c r="DY446" s="111"/>
      <c r="DZ446" s="111"/>
      <c r="EA446" s="111"/>
      <c r="EB446" s="111"/>
    </row>
    <row r="447" spans="2:132" x14ac:dyDescent="0.25">
      <c r="B447" s="117" t="str">
        <f>IF(P447&lt;&gt;"",MAX(B$3:$B446)+1,"")</f>
        <v/>
      </c>
      <c r="C447" s="141" t="str">
        <f>IF(D447&lt;&gt;"",MAX(C$3:$C446)+1,"")</f>
        <v/>
      </c>
      <c r="D447" s="115" t="str">
        <f>IF(LEN(Q447)&gt;1,IF(ISNUMBER(MATCH(Q447&amp;" ─ "&amp;P447, $D$2:D446,0)),"",P447&amp;" ─ "&amp;Q447),"")</f>
        <v/>
      </c>
      <c r="E447" s="117" t="str">
        <f>IF(F447&lt;&gt;"",MAX($E$3:E446)+1,"")</f>
        <v/>
      </c>
      <c r="F447" s="116" t="str">
        <f>IF(LEN(T447)&gt;1,IF(ISNUMBER(MATCH(T447&amp;" ─ "&amp;P447, $F$2:F446,0)),"",P447&amp;" ─ "&amp;T447),"")</f>
        <v/>
      </c>
      <c r="G447" s="93">
        <v>444</v>
      </c>
      <c r="H447" s="118" t="str">
        <f t="shared" si="539"/>
        <v/>
      </c>
      <c r="I447" s="119" t="str">
        <f>IF(ISNUMBER(SEARCH("─",H447,1)),MAX($I$3:I446)+1,"")</f>
        <v/>
      </c>
      <c r="M447" s="192" t="str">
        <f t="shared" si="483"/>
        <v/>
      </c>
      <c r="N447" s="142" t="str">
        <f t="shared" si="484"/>
        <v/>
      </c>
      <c r="O447" s="102" t="str">
        <f>IF(P447="","",MAX($O$3:O446)+1)</f>
        <v/>
      </c>
      <c r="P447" s="103" t="str">
        <f>IF(LEN(INDEX(Dashboard!B$6:B$505,ROW(P447)-ROW(P$3),1))&lt;=1,"",TRIM(INDEX(Dashboard!B$6:B$505,ROW(P447)-ROW(P$3),1)))</f>
        <v/>
      </c>
      <c r="Q447" s="104" t="str">
        <f t="shared" si="485"/>
        <v/>
      </c>
      <c r="R447" s="104" t="str">
        <f>IF(LEN(INDEX(Dashboard!D$6:D$505,ROW(R447)-ROW(R$3),1))&lt;=1,"",INDEX(Dashboard!D$6:D$505,ROW(R447)-ROW(R$3),1))</f>
        <v/>
      </c>
      <c r="S447" s="104" t="str">
        <f>IF(LEN(INDEX(Dashboard!E$6:E$505,ROW(S447)-ROW(S$3),1))&lt;=1,"",INDEX(Dashboard!E$6:E$505,ROW(S447)-ROW(S$3),1))</f>
        <v/>
      </c>
      <c r="T447" s="104" t="str">
        <f t="shared" si="486"/>
        <v/>
      </c>
      <c r="U447" s="104" t="str">
        <f t="shared" si="487"/>
        <v/>
      </c>
      <c r="V447" s="104" t="str">
        <f t="shared" si="488"/>
        <v/>
      </c>
      <c r="W447" s="106" t="str">
        <f t="shared" si="481"/>
        <v/>
      </c>
      <c r="X447" s="106" t="str">
        <f t="shared" si="489"/>
        <v/>
      </c>
      <c r="Y447" s="106" t="str">
        <f t="shared" si="490"/>
        <v/>
      </c>
      <c r="Z447" s="106" t="str">
        <f t="shared" si="491"/>
        <v/>
      </c>
      <c r="AA447" s="106" t="str">
        <f t="shared" si="492"/>
        <v/>
      </c>
      <c r="AB447" s="106" t="str">
        <f t="shared" si="493"/>
        <v/>
      </c>
      <c r="AC447" s="106" t="str">
        <f t="shared" si="494"/>
        <v/>
      </c>
      <c r="AD447" s="106" t="str">
        <f t="shared" si="495"/>
        <v/>
      </c>
      <c r="AE447" s="106" t="str">
        <f t="shared" si="496"/>
        <v/>
      </c>
      <c r="AF447" s="106" t="str">
        <f t="shared" si="497"/>
        <v/>
      </c>
      <c r="AG447" s="106" t="str">
        <f t="shared" si="498"/>
        <v/>
      </c>
      <c r="AH447" s="106" t="str">
        <f t="shared" si="499"/>
        <v/>
      </c>
      <c r="AI447" s="106" t="str">
        <f t="shared" si="500"/>
        <v/>
      </c>
      <c r="AJ447" s="106" t="str">
        <f t="shared" si="501"/>
        <v/>
      </c>
      <c r="AK447" s="106" t="str">
        <f t="shared" si="502"/>
        <v/>
      </c>
      <c r="AL447" s="106" t="str">
        <f t="shared" si="503"/>
        <v/>
      </c>
      <c r="AM447" s="106" t="str">
        <f t="shared" si="504"/>
        <v/>
      </c>
      <c r="AN447" s="106" t="str">
        <f t="shared" si="505"/>
        <v/>
      </c>
      <c r="AO447" s="106" t="str">
        <f t="shared" si="506"/>
        <v/>
      </c>
      <c r="AP447" s="106" t="str">
        <f t="shared" si="507"/>
        <v/>
      </c>
      <c r="AQ447" s="106" t="str">
        <f t="shared" si="508"/>
        <v/>
      </c>
      <c r="AR447" s="106" t="str">
        <f t="shared" si="509"/>
        <v/>
      </c>
      <c r="AS447" s="106" t="str">
        <f t="shared" si="510"/>
        <v/>
      </c>
      <c r="AT447" s="106" t="str">
        <f t="shared" si="511"/>
        <v/>
      </c>
      <c r="AU447" s="106" t="str">
        <f t="shared" si="512"/>
        <v/>
      </c>
      <c r="AV447" s="106" t="str">
        <f t="shared" si="513"/>
        <v/>
      </c>
      <c r="AW447" s="106" t="str">
        <f t="shared" si="514"/>
        <v/>
      </c>
      <c r="AX447" s="106" t="str">
        <f t="shared" si="515"/>
        <v/>
      </c>
      <c r="AY447" s="106" t="str">
        <f t="shared" si="516"/>
        <v/>
      </c>
      <c r="AZ447" s="106" t="str">
        <f t="shared" si="517"/>
        <v/>
      </c>
      <c r="BA447" s="106" t="str">
        <f t="shared" si="518"/>
        <v/>
      </c>
      <c r="BB447" s="106" t="str">
        <f t="shared" si="519"/>
        <v/>
      </c>
      <c r="BC447" s="106" t="str">
        <f t="shared" si="520"/>
        <v/>
      </c>
      <c r="BD447" s="180" t="str">
        <f>IF(OR(P447="",BA447=""),"",IF(BB447="",MAX($BA$4:$BA$503)-BA447+1-COUNTIF($BA$4:BA447,BA447)/1000,INDEX($BD$4:$BD$503,BC447,1)-COUNTIF($BA$4:BA447,BA447)/1000000))</f>
        <v/>
      </c>
      <c r="BE447" s="181" t="str">
        <f t="shared" si="521"/>
        <v/>
      </c>
      <c r="BF447" s="181" t="str">
        <f>IFERROR(IF(BB447="",BD447-BE447*100,INDEX($BF$4:$BF$503,BC447,1)-COUNTIF($BA$4:BA447,BA447)/1000000),"")</f>
        <v/>
      </c>
      <c r="BG447" s="179" t="str">
        <f t="shared" si="522"/>
        <v/>
      </c>
      <c r="BI447" s="120" t="str">
        <f t="shared" si="528"/>
        <v/>
      </c>
      <c r="BJ447" s="121" t="str">
        <f t="shared" si="529"/>
        <v/>
      </c>
      <c r="BK447" s="122" t="str">
        <f t="shared" si="530"/>
        <v/>
      </c>
      <c r="BL447" s="122" t="str">
        <f t="shared" si="531"/>
        <v/>
      </c>
      <c r="BM447" s="122" t="str">
        <f t="shared" si="532"/>
        <v/>
      </c>
      <c r="BN447" s="122" t="str">
        <f t="shared" si="533"/>
        <v/>
      </c>
      <c r="BO447" s="122" t="str">
        <f t="shared" si="534"/>
        <v/>
      </c>
      <c r="BP447" s="123" t="str">
        <f t="shared" si="535"/>
        <v/>
      </c>
      <c r="BQ447" s="122" t="str">
        <f t="shared" si="536"/>
        <v/>
      </c>
      <c r="BR447" s="123" t="str">
        <f t="shared" si="537"/>
        <v/>
      </c>
      <c r="BS447" s="123" t="str">
        <f t="shared" si="538"/>
        <v/>
      </c>
      <c r="BU447" s="198" t="str">
        <f t="shared" si="523"/>
        <v>xxx</v>
      </c>
      <c r="BV447" s="193"/>
      <c r="BW447" s="193"/>
      <c r="BX447" s="193"/>
      <c r="BY447" s="193"/>
      <c r="BZ447" s="193"/>
      <c r="CA447" s="193"/>
      <c r="CB447" s="193"/>
      <c r="CC447" s="194"/>
      <c r="CD447" s="194"/>
      <c r="CE447" s="193"/>
      <c r="CF447" s="201">
        <f>IFERROR(IF(ISNUMBER(BV447), IF(ISNUMBER(MATCH(BV447,$BV$4:BV446,0)),INDEX($CF$4:CF446, MATCH(BV447,$BV$4:BV446,0),1),IF(AND(BR447="",INDEX($BR$4:$BR$503,BV447,1)=""),
IF(INDEX($BL$4:$BL$503,BV447,1)="",0,IFERROR(IF(INDEX($BR$4:$BR$503,BW447,1)="es",COUNTIF($BV$4:$BV$503,BW447),0),0)+IF(ISNUMBER(BV447),SUMIFS($CH$4:$CH$503,$BV$4:$BV$503,"&lt;&gt;"&amp;BV447,$BW$4:$BW$503,BV447),0)),0)),0),0)</f>
        <v>0</v>
      </c>
      <c r="CG447" s="193"/>
      <c r="CH447" s="193"/>
      <c r="CI447" s="193"/>
      <c r="CJ447" s="193"/>
      <c r="CK447" s="201">
        <f t="shared" si="482"/>
        <v>1</v>
      </c>
      <c r="CL447" s="193"/>
      <c r="CM447" s="193"/>
      <c r="CN447" s="193"/>
      <c r="CO447" s="193"/>
      <c r="CP447" s="193"/>
      <c r="CQ447" s="193"/>
      <c r="CR447" s="193"/>
      <c r="CT447" s="193"/>
      <c r="CU447" s="193"/>
      <c r="CV447" s="193"/>
      <c r="CW447" s="208"/>
      <c r="CX447" s="208"/>
      <c r="CY447" s="208"/>
      <c r="CZ447" s="208"/>
      <c r="DA447" s="193"/>
      <c r="DC447" s="133" t="str">
        <f>IF(MAX($DC$3:DC446)&lt;$I$2,MAX($DC$3:DC446)+1,"")</f>
        <v/>
      </c>
      <c r="DD447" s="131" t="str">
        <f t="shared" si="524"/>
        <v/>
      </c>
      <c r="DE447" s="131" t="str">
        <f t="shared" si="525"/>
        <v/>
      </c>
      <c r="DF447" s="134" t="str">
        <f t="shared" si="526"/>
        <v/>
      </c>
      <c r="DG447" s="132" t="str">
        <f t="shared" si="527"/>
        <v/>
      </c>
      <c r="DL447" s="107" t="str">
        <f>IF(DM447&lt;&gt;"",MAX($DL$3:DL446)+1,"")</f>
        <v/>
      </c>
      <c r="DM447" s="107" t="str">
        <f>IF(OR(INDEX(Photos!$B$3:$B$502,ROW(DM447)-ROW($DM$3),1)="", ISNUMBER(MATCH(INDEX(Photos!$B$3:$B$502,ROW(DM447)-ROW($DM$3),1),$BJ$4:$BJ$503,0))),"",INDEX(Photos!$B$3:$B$502,ROW(DM447)-ROW($DM$3),1) )</f>
        <v/>
      </c>
      <c r="DN447" s="107" t="str">
        <f t="shared" si="480"/>
        <v/>
      </c>
      <c r="DS447" s="112"/>
      <c r="DT447" s="112"/>
      <c r="DU447" s="111"/>
      <c r="DV447" s="111"/>
      <c r="DW447" s="145"/>
      <c r="DX447" s="111"/>
      <c r="DY447" s="111"/>
      <c r="DZ447" s="111"/>
      <c r="EA447" s="111"/>
      <c r="EB447" s="111"/>
    </row>
    <row r="448" spans="2:132" x14ac:dyDescent="0.25">
      <c r="B448" s="117" t="str">
        <f>IF(P448&lt;&gt;"",MAX(B$3:$B447)+1,"")</f>
        <v/>
      </c>
      <c r="C448" s="141" t="str">
        <f>IF(D448&lt;&gt;"",MAX(C$3:$C447)+1,"")</f>
        <v/>
      </c>
      <c r="D448" s="115" t="str">
        <f>IF(LEN(Q448)&gt;1,IF(ISNUMBER(MATCH(Q448&amp;" ─ "&amp;P448, $D$2:D447,0)),"",P448&amp;" ─ "&amp;Q448),"")</f>
        <v/>
      </c>
      <c r="E448" s="117" t="str">
        <f>IF(F448&lt;&gt;"",MAX($E$3:E447)+1,"")</f>
        <v/>
      </c>
      <c r="F448" s="116" t="str">
        <f>IF(LEN(T448)&gt;1,IF(ISNUMBER(MATCH(T448&amp;" ─ "&amp;P448, $F$2:F447,0)),"",P448&amp;" ─ "&amp;T448),"")</f>
        <v/>
      </c>
      <c r="G448" s="93">
        <v>445</v>
      </c>
      <c r="H448" s="118" t="str">
        <f t="shared" si="539"/>
        <v/>
      </c>
      <c r="I448" s="119" t="str">
        <f>IF(ISNUMBER(SEARCH("─",H448,1)),MAX($I$3:I447)+1,"")</f>
        <v/>
      </c>
      <c r="M448" s="192" t="str">
        <f t="shared" si="483"/>
        <v/>
      </c>
      <c r="N448" s="142" t="str">
        <f t="shared" si="484"/>
        <v/>
      </c>
      <c r="O448" s="102" t="str">
        <f>IF(P448="","",MAX($O$3:O447)+1)</f>
        <v/>
      </c>
      <c r="P448" s="103" t="str">
        <f>IF(LEN(INDEX(Dashboard!B$6:B$505,ROW(P448)-ROW(P$3),1))&lt;=1,"",TRIM(INDEX(Dashboard!B$6:B$505,ROW(P448)-ROW(P$3),1)))</f>
        <v/>
      </c>
      <c r="Q448" s="104" t="str">
        <f t="shared" si="485"/>
        <v/>
      </c>
      <c r="R448" s="104" t="str">
        <f>IF(LEN(INDEX(Dashboard!D$6:D$505,ROW(R448)-ROW(R$3),1))&lt;=1,"",INDEX(Dashboard!D$6:D$505,ROW(R448)-ROW(R$3),1))</f>
        <v/>
      </c>
      <c r="S448" s="104" t="str">
        <f>IF(LEN(INDEX(Dashboard!E$6:E$505,ROW(S448)-ROW(S$3),1))&lt;=1,"",INDEX(Dashboard!E$6:E$505,ROW(S448)-ROW(S$3),1))</f>
        <v/>
      </c>
      <c r="T448" s="104" t="str">
        <f t="shared" si="486"/>
        <v/>
      </c>
      <c r="U448" s="104" t="str">
        <f t="shared" si="487"/>
        <v/>
      </c>
      <c r="V448" s="104" t="str">
        <f t="shared" si="488"/>
        <v/>
      </c>
      <c r="W448" s="106" t="str">
        <f t="shared" si="481"/>
        <v/>
      </c>
      <c r="X448" s="106" t="str">
        <f t="shared" si="489"/>
        <v/>
      </c>
      <c r="Y448" s="106" t="str">
        <f t="shared" si="490"/>
        <v/>
      </c>
      <c r="Z448" s="106" t="str">
        <f t="shared" si="491"/>
        <v/>
      </c>
      <c r="AA448" s="106" t="str">
        <f t="shared" si="492"/>
        <v/>
      </c>
      <c r="AB448" s="106" t="str">
        <f t="shared" si="493"/>
        <v/>
      </c>
      <c r="AC448" s="106" t="str">
        <f t="shared" si="494"/>
        <v/>
      </c>
      <c r="AD448" s="106" t="str">
        <f t="shared" si="495"/>
        <v/>
      </c>
      <c r="AE448" s="106" t="str">
        <f t="shared" si="496"/>
        <v/>
      </c>
      <c r="AF448" s="106" t="str">
        <f t="shared" si="497"/>
        <v/>
      </c>
      <c r="AG448" s="106" t="str">
        <f t="shared" si="498"/>
        <v/>
      </c>
      <c r="AH448" s="106" t="str">
        <f t="shared" si="499"/>
        <v/>
      </c>
      <c r="AI448" s="106" t="str">
        <f t="shared" si="500"/>
        <v/>
      </c>
      <c r="AJ448" s="106" t="str">
        <f t="shared" si="501"/>
        <v/>
      </c>
      <c r="AK448" s="106" t="str">
        <f t="shared" si="502"/>
        <v/>
      </c>
      <c r="AL448" s="106" t="str">
        <f t="shared" si="503"/>
        <v/>
      </c>
      <c r="AM448" s="106" t="str">
        <f t="shared" si="504"/>
        <v/>
      </c>
      <c r="AN448" s="106" t="str">
        <f t="shared" si="505"/>
        <v/>
      </c>
      <c r="AO448" s="106" t="str">
        <f t="shared" si="506"/>
        <v/>
      </c>
      <c r="AP448" s="106" t="str">
        <f t="shared" si="507"/>
        <v/>
      </c>
      <c r="AQ448" s="106" t="str">
        <f t="shared" si="508"/>
        <v/>
      </c>
      <c r="AR448" s="106" t="str">
        <f t="shared" si="509"/>
        <v/>
      </c>
      <c r="AS448" s="106" t="str">
        <f t="shared" si="510"/>
        <v/>
      </c>
      <c r="AT448" s="106" t="str">
        <f t="shared" si="511"/>
        <v/>
      </c>
      <c r="AU448" s="106" t="str">
        <f t="shared" si="512"/>
        <v/>
      </c>
      <c r="AV448" s="106" t="str">
        <f t="shared" si="513"/>
        <v/>
      </c>
      <c r="AW448" s="106" t="str">
        <f t="shared" si="514"/>
        <v/>
      </c>
      <c r="AX448" s="106" t="str">
        <f t="shared" si="515"/>
        <v/>
      </c>
      <c r="AY448" s="106" t="str">
        <f t="shared" si="516"/>
        <v/>
      </c>
      <c r="AZ448" s="106" t="str">
        <f t="shared" si="517"/>
        <v/>
      </c>
      <c r="BA448" s="106" t="str">
        <f t="shared" si="518"/>
        <v/>
      </c>
      <c r="BB448" s="106" t="str">
        <f t="shared" si="519"/>
        <v/>
      </c>
      <c r="BC448" s="106" t="str">
        <f t="shared" si="520"/>
        <v/>
      </c>
      <c r="BD448" s="180" t="str">
        <f>IF(OR(P448="",BA448=""),"",IF(BB448="",MAX($BA$4:$BA$503)-BA448+1-COUNTIF($BA$4:BA448,BA448)/1000,INDEX($BD$4:$BD$503,BC448,1)-COUNTIF($BA$4:BA448,BA448)/1000000))</f>
        <v/>
      </c>
      <c r="BE448" s="181" t="str">
        <f t="shared" si="521"/>
        <v/>
      </c>
      <c r="BF448" s="181" t="str">
        <f>IFERROR(IF(BB448="",BD448-BE448*100,INDEX($BF$4:$BF$503,BC448,1)-COUNTIF($BA$4:BA448,BA448)/1000000),"")</f>
        <v/>
      </c>
      <c r="BG448" s="179" t="str">
        <f t="shared" si="522"/>
        <v/>
      </c>
      <c r="BI448" s="120" t="str">
        <f t="shared" si="528"/>
        <v/>
      </c>
      <c r="BJ448" s="121" t="str">
        <f t="shared" si="529"/>
        <v/>
      </c>
      <c r="BK448" s="122" t="str">
        <f t="shared" si="530"/>
        <v/>
      </c>
      <c r="BL448" s="122" t="str">
        <f t="shared" si="531"/>
        <v/>
      </c>
      <c r="BM448" s="122" t="str">
        <f t="shared" si="532"/>
        <v/>
      </c>
      <c r="BN448" s="122" t="str">
        <f t="shared" si="533"/>
        <v/>
      </c>
      <c r="BO448" s="122" t="str">
        <f t="shared" si="534"/>
        <v/>
      </c>
      <c r="BP448" s="123" t="str">
        <f t="shared" si="535"/>
        <v/>
      </c>
      <c r="BQ448" s="122" t="str">
        <f t="shared" si="536"/>
        <v/>
      </c>
      <c r="BR448" s="123" t="str">
        <f t="shared" si="537"/>
        <v/>
      </c>
      <c r="BS448" s="123" t="str">
        <f t="shared" si="538"/>
        <v/>
      </c>
      <c r="BU448" s="198" t="str">
        <f t="shared" si="523"/>
        <v>xxx</v>
      </c>
      <c r="BV448" s="193"/>
      <c r="BW448" s="193"/>
      <c r="BX448" s="193"/>
      <c r="BY448" s="193"/>
      <c r="BZ448" s="193"/>
      <c r="CA448" s="193"/>
      <c r="CB448" s="193"/>
      <c r="CC448" s="194"/>
      <c r="CD448" s="194"/>
      <c r="CE448" s="193"/>
      <c r="CF448" s="201">
        <f>IFERROR(IF(ISNUMBER(BV448), IF(ISNUMBER(MATCH(BV448,$BV$4:BV447,0)),INDEX($CF$4:CF447, MATCH(BV448,$BV$4:BV447,0),1),IF(AND(BR448="",INDEX($BR$4:$BR$503,BV448,1)=""),
IF(INDEX($BL$4:$BL$503,BV448,1)="",0,IFERROR(IF(INDEX($BR$4:$BR$503,BW448,1)="es",COUNTIF($BV$4:$BV$503,BW448),0),0)+IF(ISNUMBER(BV448),SUMIFS($CH$4:$CH$503,$BV$4:$BV$503,"&lt;&gt;"&amp;BV448,$BW$4:$BW$503,BV448),0)),0)),0),0)</f>
        <v>0</v>
      </c>
      <c r="CG448" s="193"/>
      <c r="CH448" s="193"/>
      <c r="CI448" s="193"/>
      <c r="CJ448" s="193"/>
      <c r="CK448" s="201">
        <f t="shared" si="482"/>
        <v>1</v>
      </c>
      <c r="CL448" s="193"/>
      <c r="CM448" s="193"/>
      <c r="CN448" s="193"/>
      <c r="CO448" s="193"/>
      <c r="CP448" s="193"/>
      <c r="CQ448" s="193"/>
      <c r="CR448" s="193"/>
      <c r="CT448" s="193"/>
      <c r="CU448" s="193"/>
      <c r="CV448" s="193"/>
      <c r="CW448" s="208"/>
      <c r="CX448" s="208"/>
      <c r="CY448" s="208"/>
      <c r="CZ448" s="208"/>
      <c r="DA448" s="193"/>
      <c r="DC448" s="133" t="str">
        <f>IF(MAX($DC$3:DC447)&lt;$I$2,MAX($DC$3:DC447)+1,"")</f>
        <v/>
      </c>
      <c r="DD448" s="131" t="str">
        <f t="shared" si="524"/>
        <v/>
      </c>
      <c r="DE448" s="131" t="str">
        <f t="shared" si="525"/>
        <v/>
      </c>
      <c r="DF448" s="134" t="str">
        <f t="shared" si="526"/>
        <v/>
      </c>
      <c r="DG448" s="132" t="str">
        <f t="shared" si="527"/>
        <v/>
      </c>
      <c r="DL448" s="107" t="str">
        <f>IF(DM448&lt;&gt;"",MAX($DL$3:DL447)+1,"")</f>
        <v/>
      </c>
      <c r="DM448" s="107" t="str">
        <f>IF(OR(INDEX(Photos!$B$3:$B$502,ROW(DM448)-ROW($DM$3),1)="", ISNUMBER(MATCH(INDEX(Photos!$B$3:$B$502,ROW(DM448)-ROW($DM$3),1),$BJ$4:$BJ$503,0))),"",INDEX(Photos!$B$3:$B$502,ROW(DM448)-ROW($DM$3),1) )</f>
        <v/>
      </c>
      <c r="DN448" s="107" t="str">
        <f t="shared" si="480"/>
        <v/>
      </c>
      <c r="DS448" s="112"/>
      <c r="DT448" s="112"/>
      <c r="DU448" s="111"/>
      <c r="DV448" s="111"/>
      <c r="DW448" s="145"/>
      <c r="DX448" s="111"/>
      <c r="DY448" s="111"/>
      <c r="DZ448" s="111"/>
      <c r="EA448" s="111"/>
      <c r="EB448" s="111"/>
    </row>
    <row r="449" spans="2:132" x14ac:dyDescent="0.25">
      <c r="B449" s="117" t="str">
        <f>IF(P449&lt;&gt;"",MAX(B$3:$B448)+1,"")</f>
        <v/>
      </c>
      <c r="C449" s="141" t="str">
        <f>IF(D449&lt;&gt;"",MAX(C$3:$C448)+1,"")</f>
        <v/>
      </c>
      <c r="D449" s="115" t="str">
        <f>IF(LEN(Q449)&gt;1,IF(ISNUMBER(MATCH(Q449&amp;" ─ "&amp;P449, $D$2:D448,0)),"",P449&amp;" ─ "&amp;Q449),"")</f>
        <v/>
      </c>
      <c r="E449" s="117" t="str">
        <f>IF(F449&lt;&gt;"",MAX($E$3:E448)+1,"")</f>
        <v/>
      </c>
      <c r="F449" s="116" t="str">
        <f>IF(LEN(T449)&gt;1,IF(ISNUMBER(MATCH(T449&amp;" ─ "&amp;P449, $F$2:F448,0)),"",P449&amp;" ─ "&amp;T449),"")</f>
        <v/>
      </c>
      <c r="G449" s="93">
        <v>446</v>
      </c>
      <c r="H449" s="118" t="str">
        <f t="shared" si="539"/>
        <v/>
      </c>
      <c r="I449" s="119" t="str">
        <f>IF(ISNUMBER(SEARCH("─",H449,1)),MAX($I$3:I448)+1,"")</f>
        <v/>
      </c>
      <c r="M449" s="192" t="str">
        <f t="shared" si="483"/>
        <v/>
      </c>
      <c r="N449" s="142" t="str">
        <f t="shared" si="484"/>
        <v/>
      </c>
      <c r="O449" s="102" t="str">
        <f>IF(P449="","",MAX($O$3:O448)+1)</f>
        <v/>
      </c>
      <c r="P449" s="103" t="str">
        <f>IF(LEN(INDEX(Dashboard!B$6:B$505,ROW(P449)-ROW(P$3),1))&lt;=1,"",TRIM(INDEX(Dashboard!B$6:B$505,ROW(P449)-ROW(P$3),1)))</f>
        <v/>
      </c>
      <c r="Q449" s="104" t="str">
        <f t="shared" si="485"/>
        <v/>
      </c>
      <c r="R449" s="104" t="str">
        <f>IF(LEN(INDEX(Dashboard!D$6:D$505,ROW(R449)-ROW(R$3),1))&lt;=1,"",INDEX(Dashboard!D$6:D$505,ROW(R449)-ROW(R$3),1))</f>
        <v/>
      </c>
      <c r="S449" s="104" t="str">
        <f>IF(LEN(INDEX(Dashboard!E$6:E$505,ROW(S449)-ROW(S$3),1))&lt;=1,"",INDEX(Dashboard!E$6:E$505,ROW(S449)-ROW(S$3),1))</f>
        <v/>
      </c>
      <c r="T449" s="104" t="str">
        <f t="shared" si="486"/>
        <v/>
      </c>
      <c r="U449" s="104" t="str">
        <f t="shared" si="487"/>
        <v/>
      </c>
      <c r="V449" s="104" t="str">
        <f t="shared" si="488"/>
        <v/>
      </c>
      <c r="W449" s="106" t="str">
        <f t="shared" si="481"/>
        <v/>
      </c>
      <c r="X449" s="106" t="str">
        <f t="shared" si="489"/>
        <v/>
      </c>
      <c r="Y449" s="106" t="str">
        <f t="shared" si="490"/>
        <v/>
      </c>
      <c r="Z449" s="106" t="str">
        <f t="shared" si="491"/>
        <v/>
      </c>
      <c r="AA449" s="106" t="str">
        <f t="shared" si="492"/>
        <v/>
      </c>
      <c r="AB449" s="106" t="str">
        <f t="shared" si="493"/>
        <v/>
      </c>
      <c r="AC449" s="106" t="str">
        <f t="shared" si="494"/>
        <v/>
      </c>
      <c r="AD449" s="106" t="str">
        <f t="shared" si="495"/>
        <v/>
      </c>
      <c r="AE449" s="106" t="str">
        <f t="shared" si="496"/>
        <v/>
      </c>
      <c r="AF449" s="106" t="str">
        <f t="shared" si="497"/>
        <v/>
      </c>
      <c r="AG449" s="106" t="str">
        <f t="shared" si="498"/>
        <v/>
      </c>
      <c r="AH449" s="106" t="str">
        <f t="shared" si="499"/>
        <v/>
      </c>
      <c r="AI449" s="106" t="str">
        <f t="shared" si="500"/>
        <v/>
      </c>
      <c r="AJ449" s="106" t="str">
        <f t="shared" si="501"/>
        <v/>
      </c>
      <c r="AK449" s="106" t="str">
        <f t="shared" si="502"/>
        <v/>
      </c>
      <c r="AL449" s="106" t="str">
        <f t="shared" si="503"/>
        <v/>
      </c>
      <c r="AM449" s="106" t="str">
        <f t="shared" si="504"/>
        <v/>
      </c>
      <c r="AN449" s="106" t="str">
        <f t="shared" si="505"/>
        <v/>
      </c>
      <c r="AO449" s="106" t="str">
        <f t="shared" si="506"/>
        <v/>
      </c>
      <c r="AP449" s="106" t="str">
        <f t="shared" si="507"/>
        <v/>
      </c>
      <c r="AQ449" s="106" t="str">
        <f t="shared" si="508"/>
        <v/>
      </c>
      <c r="AR449" s="106" t="str">
        <f t="shared" si="509"/>
        <v/>
      </c>
      <c r="AS449" s="106" t="str">
        <f t="shared" si="510"/>
        <v/>
      </c>
      <c r="AT449" s="106" t="str">
        <f t="shared" si="511"/>
        <v/>
      </c>
      <c r="AU449" s="106" t="str">
        <f t="shared" si="512"/>
        <v/>
      </c>
      <c r="AV449" s="106" t="str">
        <f t="shared" si="513"/>
        <v/>
      </c>
      <c r="AW449" s="106" t="str">
        <f t="shared" si="514"/>
        <v/>
      </c>
      <c r="AX449" s="106" t="str">
        <f t="shared" si="515"/>
        <v/>
      </c>
      <c r="AY449" s="106" t="str">
        <f t="shared" si="516"/>
        <v/>
      </c>
      <c r="AZ449" s="106" t="str">
        <f t="shared" si="517"/>
        <v/>
      </c>
      <c r="BA449" s="106" t="str">
        <f t="shared" si="518"/>
        <v/>
      </c>
      <c r="BB449" s="106" t="str">
        <f t="shared" si="519"/>
        <v/>
      </c>
      <c r="BC449" s="106" t="str">
        <f t="shared" si="520"/>
        <v/>
      </c>
      <c r="BD449" s="180" t="str">
        <f>IF(OR(P449="",BA449=""),"",IF(BB449="",MAX($BA$4:$BA$503)-BA449+1-COUNTIF($BA$4:BA449,BA449)/1000,INDEX($BD$4:$BD$503,BC449,1)-COUNTIF($BA$4:BA449,BA449)/1000000))</f>
        <v/>
      </c>
      <c r="BE449" s="181" t="str">
        <f t="shared" si="521"/>
        <v/>
      </c>
      <c r="BF449" s="181" t="str">
        <f>IFERROR(IF(BB449="",BD449-BE449*100,INDEX($BF$4:$BF$503,BC449,1)-COUNTIF($BA$4:BA449,BA449)/1000000),"")</f>
        <v/>
      </c>
      <c r="BG449" s="179" t="str">
        <f t="shared" si="522"/>
        <v/>
      </c>
      <c r="BI449" s="120" t="str">
        <f t="shared" si="528"/>
        <v/>
      </c>
      <c r="BJ449" s="121" t="str">
        <f t="shared" si="529"/>
        <v/>
      </c>
      <c r="BK449" s="122" t="str">
        <f t="shared" si="530"/>
        <v/>
      </c>
      <c r="BL449" s="122" t="str">
        <f t="shared" si="531"/>
        <v/>
      </c>
      <c r="BM449" s="122" t="str">
        <f t="shared" si="532"/>
        <v/>
      </c>
      <c r="BN449" s="122" t="str">
        <f t="shared" si="533"/>
        <v/>
      </c>
      <c r="BO449" s="122" t="str">
        <f t="shared" si="534"/>
        <v/>
      </c>
      <c r="BP449" s="123" t="str">
        <f t="shared" si="535"/>
        <v/>
      </c>
      <c r="BQ449" s="122" t="str">
        <f t="shared" si="536"/>
        <v/>
      </c>
      <c r="BR449" s="123" t="str">
        <f t="shared" si="537"/>
        <v/>
      </c>
      <c r="BS449" s="123" t="str">
        <f t="shared" si="538"/>
        <v/>
      </c>
      <c r="BU449" s="198" t="str">
        <f t="shared" si="523"/>
        <v>xxx</v>
      </c>
      <c r="BV449" s="193"/>
      <c r="BW449" s="193"/>
      <c r="BX449" s="193"/>
      <c r="BY449" s="193"/>
      <c r="BZ449" s="193"/>
      <c r="CA449" s="193"/>
      <c r="CB449" s="193"/>
      <c r="CC449" s="194"/>
      <c r="CD449" s="194"/>
      <c r="CE449" s="193"/>
      <c r="CF449" s="201">
        <f>IFERROR(IF(ISNUMBER(BV449), IF(ISNUMBER(MATCH(BV449,$BV$4:BV448,0)),INDEX($CF$4:CF448, MATCH(BV449,$BV$4:BV448,0),1),IF(AND(BR449="",INDEX($BR$4:$BR$503,BV449,1)=""),
IF(INDEX($BL$4:$BL$503,BV449,1)="",0,IFERROR(IF(INDEX($BR$4:$BR$503,BW449,1)="es",COUNTIF($BV$4:$BV$503,BW449),0),0)+IF(ISNUMBER(BV449),SUMIFS($CH$4:$CH$503,$BV$4:$BV$503,"&lt;&gt;"&amp;BV449,$BW$4:$BW$503,BV449),0)),0)),0),0)</f>
        <v>0</v>
      </c>
      <c r="CG449" s="193"/>
      <c r="CH449" s="193"/>
      <c r="CI449" s="193"/>
      <c r="CJ449" s="193"/>
      <c r="CK449" s="201">
        <f t="shared" si="482"/>
        <v>1</v>
      </c>
      <c r="CL449" s="193"/>
      <c r="CM449" s="193"/>
      <c r="CN449" s="193"/>
      <c r="CO449" s="193"/>
      <c r="CP449" s="193"/>
      <c r="CQ449" s="193"/>
      <c r="CR449" s="193"/>
      <c r="CT449" s="193"/>
      <c r="CU449" s="193"/>
      <c r="CV449" s="193"/>
      <c r="CW449" s="208"/>
      <c r="CX449" s="208"/>
      <c r="CY449" s="208"/>
      <c r="CZ449" s="208"/>
      <c r="DA449" s="193"/>
      <c r="DC449" s="133" t="str">
        <f>IF(MAX($DC$3:DC448)&lt;$I$2,MAX($DC$3:DC448)+1,"")</f>
        <v/>
      </c>
      <c r="DD449" s="131" t="str">
        <f t="shared" si="524"/>
        <v/>
      </c>
      <c r="DE449" s="131" t="str">
        <f t="shared" si="525"/>
        <v/>
      </c>
      <c r="DF449" s="134" t="str">
        <f t="shared" si="526"/>
        <v/>
      </c>
      <c r="DG449" s="132" t="str">
        <f t="shared" si="527"/>
        <v/>
      </c>
      <c r="DL449" s="107" t="str">
        <f>IF(DM449&lt;&gt;"",MAX($DL$3:DL448)+1,"")</f>
        <v/>
      </c>
      <c r="DM449" s="107" t="str">
        <f>IF(OR(INDEX(Photos!$B$3:$B$502,ROW(DM449)-ROW($DM$3),1)="", ISNUMBER(MATCH(INDEX(Photos!$B$3:$B$502,ROW(DM449)-ROW($DM$3),1),$BJ$4:$BJ$503,0))),"",INDEX(Photos!$B$3:$B$502,ROW(DM449)-ROW($DM$3),1) )</f>
        <v/>
      </c>
      <c r="DN449" s="107" t="str">
        <f t="shared" si="480"/>
        <v/>
      </c>
      <c r="DS449" s="112"/>
      <c r="DT449" s="112"/>
      <c r="DU449" s="111"/>
      <c r="DV449" s="111"/>
      <c r="DW449" s="145"/>
      <c r="DX449" s="111"/>
      <c r="DY449" s="111"/>
      <c r="DZ449" s="111"/>
      <c r="EA449" s="111"/>
      <c r="EB449" s="111"/>
    </row>
    <row r="450" spans="2:132" x14ac:dyDescent="0.25">
      <c r="B450" s="117" t="str">
        <f>IF(P450&lt;&gt;"",MAX(B$3:$B449)+1,"")</f>
        <v/>
      </c>
      <c r="C450" s="141" t="str">
        <f>IF(D450&lt;&gt;"",MAX(C$3:$C449)+1,"")</f>
        <v/>
      </c>
      <c r="D450" s="115" t="str">
        <f>IF(LEN(Q450)&gt;1,IF(ISNUMBER(MATCH(Q450&amp;" ─ "&amp;P450, $D$2:D449,0)),"",P450&amp;" ─ "&amp;Q450),"")</f>
        <v/>
      </c>
      <c r="E450" s="117" t="str">
        <f>IF(F450&lt;&gt;"",MAX($E$3:E449)+1,"")</f>
        <v/>
      </c>
      <c r="F450" s="116" t="str">
        <f>IF(LEN(T450)&gt;1,IF(ISNUMBER(MATCH(T450&amp;" ─ "&amp;P450, $F$2:F449,0)),"",P450&amp;" ─ "&amp;T450),"")</f>
        <v/>
      </c>
      <c r="G450" s="93">
        <v>447</v>
      </c>
      <c r="H450" s="118" t="str">
        <f t="shared" si="539"/>
        <v/>
      </c>
      <c r="I450" s="119" t="str">
        <f>IF(ISNUMBER(SEARCH("─",H450,1)),MAX($I$3:I449)+1,"")</f>
        <v/>
      </c>
      <c r="M450" s="192" t="str">
        <f t="shared" si="483"/>
        <v/>
      </c>
      <c r="N450" s="142" t="str">
        <f t="shared" si="484"/>
        <v/>
      </c>
      <c r="O450" s="102" t="str">
        <f>IF(P450="","",MAX($O$3:O449)+1)</f>
        <v/>
      </c>
      <c r="P450" s="103" t="str">
        <f>IF(LEN(INDEX(Dashboard!B$6:B$505,ROW(P450)-ROW(P$3),1))&lt;=1,"",TRIM(INDEX(Dashboard!B$6:B$505,ROW(P450)-ROW(P$3),1)))</f>
        <v/>
      </c>
      <c r="Q450" s="104" t="str">
        <f t="shared" si="485"/>
        <v/>
      </c>
      <c r="R450" s="104" t="str">
        <f>IF(LEN(INDEX(Dashboard!D$6:D$505,ROW(R450)-ROW(R$3),1))&lt;=1,"",INDEX(Dashboard!D$6:D$505,ROW(R450)-ROW(R$3),1))</f>
        <v/>
      </c>
      <c r="S450" s="104" t="str">
        <f>IF(LEN(INDEX(Dashboard!E$6:E$505,ROW(S450)-ROW(S$3),1))&lt;=1,"",INDEX(Dashboard!E$6:E$505,ROW(S450)-ROW(S$3),1))</f>
        <v/>
      </c>
      <c r="T450" s="104" t="str">
        <f t="shared" si="486"/>
        <v/>
      </c>
      <c r="U450" s="104" t="str">
        <f t="shared" si="487"/>
        <v/>
      </c>
      <c r="V450" s="104" t="str">
        <f t="shared" si="488"/>
        <v/>
      </c>
      <c r="W450" s="106" t="str">
        <f t="shared" si="481"/>
        <v/>
      </c>
      <c r="X450" s="106" t="str">
        <f t="shared" si="489"/>
        <v/>
      </c>
      <c r="Y450" s="106" t="str">
        <f t="shared" si="490"/>
        <v/>
      </c>
      <c r="Z450" s="106" t="str">
        <f t="shared" si="491"/>
        <v/>
      </c>
      <c r="AA450" s="106" t="str">
        <f t="shared" si="492"/>
        <v/>
      </c>
      <c r="AB450" s="106" t="str">
        <f t="shared" si="493"/>
        <v/>
      </c>
      <c r="AC450" s="106" t="str">
        <f t="shared" si="494"/>
        <v/>
      </c>
      <c r="AD450" s="106" t="str">
        <f t="shared" si="495"/>
        <v/>
      </c>
      <c r="AE450" s="106" t="str">
        <f t="shared" si="496"/>
        <v/>
      </c>
      <c r="AF450" s="106" t="str">
        <f t="shared" si="497"/>
        <v/>
      </c>
      <c r="AG450" s="106" t="str">
        <f t="shared" si="498"/>
        <v/>
      </c>
      <c r="AH450" s="106" t="str">
        <f t="shared" si="499"/>
        <v/>
      </c>
      <c r="AI450" s="106" t="str">
        <f t="shared" si="500"/>
        <v/>
      </c>
      <c r="AJ450" s="106" t="str">
        <f t="shared" si="501"/>
        <v/>
      </c>
      <c r="AK450" s="106" t="str">
        <f t="shared" si="502"/>
        <v/>
      </c>
      <c r="AL450" s="106" t="str">
        <f t="shared" si="503"/>
        <v/>
      </c>
      <c r="AM450" s="106" t="str">
        <f t="shared" si="504"/>
        <v/>
      </c>
      <c r="AN450" s="106" t="str">
        <f t="shared" si="505"/>
        <v/>
      </c>
      <c r="AO450" s="106" t="str">
        <f t="shared" si="506"/>
        <v/>
      </c>
      <c r="AP450" s="106" t="str">
        <f t="shared" si="507"/>
        <v/>
      </c>
      <c r="AQ450" s="106" t="str">
        <f t="shared" si="508"/>
        <v/>
      </c>
      <c r="AR450" s="106" t="str">
        <f t="shared" si="509"/>
        <v/>
      </c>
      <c r="AS450" s="106" t="str">
        <f t="shared" si="510"/>
        <v/>
      </c>
      <c r="AT450" s="106" t="str">
        <f t="shared" si="511"/>
        <v/>
      </c>
      <c r="AU450" s="106" t="str">
        <f t="shared" si="512"/>
        <v/>
      </c>
      <c r="AV450" s="106" t="str">
        <f t="shared" si="513"/>
        <v/>
      </c>
      <c r="AW450" s="106" t="str">
        <f t="shared" si="514"/>
        <v/>
      </c>
      <c r="AX450" s="106" t="str">
        <f t="shared" si="515"/>
        <v/>
      </c>
      <c r="AY450" s="106" t="str">
        <f t="shared" si="516"/>
        <v/>
      </c>
      <c r="AZ450" s="106" t="str">
        <f t="shared" si="517"/>
        <v/>
      </c>
      <c r="BA450" s="106" t="str">
        <f t="shared" si="518"/>
        <v/>
      </c>
      <c r="BB450" s="106" t="str">
        <f t="shared" si="519"/>
        <v/>
      </c>
      <c r="BC450" s="106" t="str">
        <f t="shared" si="520"/>
        <v/>
      </c>
      <c r="BD450" s="180" t="str">
        <f>IF(OR(P450="",BA450=""),"",IF(BB450="",MAX($BA$4:$BA$503)-BA450+1-COUNTIF($BA$4:BA450,BA450)/1000,INDEX($BD$4:$BD$503,BC450,1)-COUNTIF($BA$4:BA450,BA450)/1000000))</f>
        <v/>
      </c>
      <c r="BE450" s="181" t="str">
        <f t="shared" si="521"/>
        <v/>
      </c>
      <c r="BF450" s="181" t="str">
        <f>IFERROR(IF(BB450="",BD450-BE450*100,INDEX($BF$4:$BF$503,BC450,1)-COUNTIF($BA$4:BA450,BA450)/1000000),"")</f>
        <v/>
      </c>
      <c r="BG450" s="179" t="str">
        <f t="shared" si="522"/>
        <v/>
      </c>
      <c r="BI450" s="120" t="str">
        <f t="shared" si="528"/>
        <v/>
      </c>
      <c r="BJ450" s="121" t="str">
        <f t="shared" si="529"/>
        <v/>
      </c>
      <c r="BK450" s="122" t="str">
        <f t="shared" si="530"/>
        <v/>
      </c>
      <c r="BL450" s="122" t="str">
        <f t="shared" si="531"/>
        <v/>
      </c>
      <c r="BM450" s="122" t="str">
        <f t="shared" si="532"/>
        <v/>
      </c>
      <c r="BN450" s="122" t="str">
        <f t="shared" si="533"/>
        <v/>
      </c>
      <c r="BO450" s="122" t="str">
        <f t="shared" si="534"/>
        <v/>
      </c>
      <c r="BP450" s="123" t="str">
        <f t="shared" si="535"/>
        <v/>
      </c>
      <c r="BQ450" s="122" t="str">
        <f t="shared" si="536"/>
        <v/>
      </c>
      <c r="BR450" s="123" t="str">
        <f t="shared" si="537"/>
        <v/>
      </c>
      <c r="BS450" s="123" t="str">
        <f t="shared" si="538"/>
        <v/>
      </c>
      <c r="BU450" s="198" t="str">
        <f t="shared" si="523"/>
        <v>xxx</v>
      </c>
      <c r="BV450" s="193"/>
      <c r="BW450" s="193"/>
      <c r="BX450" s="193"/>
      <c r="BY450" s="193"/>
      <c r="BZ450" s="193"/>
      <c r="CA450" s="193"/>
      <c r="CB450" s="193"/>
      <c r="CC450" s="194"/>
      <c r="CD450" s="194"/>
      <c r="CE450" s="193"/>
      <c r="CF450" s="201">
        <f>IFERROR(IF(ISNUMBER(BV450), IF(ISNUMBER(MATCH(BV450,$BV$4:BV449,0)),INDEX($CF$4:CF449, MATCH(BV450,$BV$4:BV449,0),1),IF(AND(BR450="",INDEX($BR$4:$BR$503,BV450,1)=""),
IF(INDEX($BL$4:$BL$503,BV450,1)="",0,IFERROR(IF(INDEX($BR$4:$BR$503,BW450,1)="es",COUNTIF($BV$4:$BV$503,BW450),0),0)+IF(ISNUMBER(BV450),SUMIFS($CH$4:$CH$503,$BV$4:$BV$503,"&lt;&gt;"&amp;BV450,$BW$4:$BW$503,BV450),0)),0)),0),0)</f>
        <v>0</v>
      </c>
      <c r="CG450" s="193"/>
      <c r="CH450" s="193"/>
      <c r="CI450" s="193"/>
      <c r="CJ450" s="193"/>
      <c r="CK450" s="201">
        <f t="shared" si="482"/>
        <v>1</v>
      </c>
      <c r="CL450" s="193"/>
      <c r="CM450" s="193"/>
      <c r="CN450" s="193"/>
      <c r="CO450" s="193"/>
      <c r="CP450" s="193"/>
      <c r="CQ450" s="193"/>
      <c r="CR450" s="193"/>
      <c r="CT450" s="193"/>
      <c r="CU450" s="193"/>
      <c r="CV450" s="193"/>
      <c r="CW450" s="208"/>
      <c r="CX450" s="208"/>
      <c r="CY450" s="208"/>
      <c r="CZ450" s="208"/>
      <c r="DA450" s="193"/>
      <c r="DC450" s="133" t="str">
        <f>IF(MAX($DC$3:DC449)&lt;$I$2,MAX($DC$3:DC449)+1,"")</f>
        <v/>
      </c>
      <c r="DD450" s="131" t="str">
        <f t="shared" si="524"/>
        <v/>
      </c>
      <c r="DE450" s="131" t="str">
        <f t="shared" si="525"/>
        <v/>
      </c>
      <c r="DF450" s="134" t="str">
        <f t="shared" si="526"/>
        <v/>
      </c>
      <c r="DG450" s="132" t="str">
        <f t="shared" si="527"/>
        <v/>
      </c>
      <c r="DL450" s="107" t="str">
        <f>IF(DM450&lt;&gt;"",MAX($DL$3:DL449)+1,"")</f>
        <v/>
      </c>
      <c r="DM450" s="107" t="str">
        <f>IF(OR(INDEX(Photos!$B$3:$B$502,ROW(DM450)-ROW($DM$3),1)="", ISNUMBER(MATCH(INDEX(Photos!$B$3:$B$502,ROW(DM450)-ROW($DM$3),1),$BJ$4:$BJ$503,0))),"",INDEX(Photos!$B$3:$B$502,ROW(DM450)-ROW($DM$3),1) )</f>
        <v/>
      </c>
      <c r="DN450" s="107" t="str">
        <f t="shared" si="480"/>
        <v/>
      </c>
      <c r="DS450" s="112"/>
      <c r="DT450" s="112"/>
      <c r="DU450" s="111"/>
      <c r="DV450" s="111"/>
      <c r="DW450" s="145"/>
      <c r="DX450" s="111"/>
      <c r="DY450" s="111"/>
      <c r="DZ450" s="111"/>
      <c r="EA450" s="111"/>
      <c r="EB450" s="111"/>
    </row>
    <row r="451" spans="2:132" x14ac:dyDescent="0.25">
      <c r="B451" s="117" t="str">
        <f>IF(P451&lt;&gt;"",MAX(B$3:$B450)+1,"")</f>
        <v/>
      </c>
      <c r="C451" s="141" t="str">
        <f>IF(D451&lt;&gt;"",MAX(C$3:$C450)+1,"")</f>
        <v/>
      </c>
      <c r="D451" s="115" t="str">
        <f>IF(LEN(Q451)&gt;1,IF(ISNUMBER(MATCH(Q451&amp;" ─ "&amp;P451, $D$2:D450,0)),"",P451&amp;" ─ "&amp;Q451),"")</f>
        <v/>
      </c>
      <c r="E451" s="117" t="str">
        <f>IF(F451&lt;&gt;"",MAX($E$3:E450)+1,"")</f>
        <v/>
      </c>
      <c r="F451" s="116" t="str">
        <f>IF(LEN(T451)&gt;1,IF(ISNUMBER(MATCH(T451&amp;" ─ "&amp;P451, $F$2:F450,0)),"",P451&amp;" ─ "&amp;T451),"")</f>
        <v/>
      </c>
      <c r="G451" s="93">
        <v>448</v>
      </c>
      <c r="H451" s="118" t="str">
        <f t="shared" si="539"/>
        <v/>
      </c>
      <c r="I451" s="119" t="str">
        <f>IF(ISNUMBER(SEARCH("─",H451,1)),MAX($I$3:I450)+1,"")</f>
        <v/>
      </c>
      <c r="M451" s="192" t="str">
        <f t="shared" si="483"/>
        <v/>
      </c>
      <c r="N451" s="142" t="str">
        <f t="shared" si="484"/>
        <v/>
      </c>
      <c r="O451" s="102" t="str">
        <f>IF(P451="","",MAX($O$3:O450)+1)</f>
        <v/>
      </c>
      <c r="P451" s="103" t="str">
        <f>IF(LEN(INDEX(Dashboard!B$6:B$505,ROW(P451)-ROW(P$3),1))&lt;=1,"",TRIM(INDEX(Dashboard!B$6:B$505,ROW(P451)-ROW(P$3),1)))</f>
        <v/>
      </c>
      <c r="Q451" s="104" t="str">
        <f t="shared" si="485"/>
        <v/>
      </c>
      <c r="R451" s="104" t="str">
        <f>IF(LEN(INDEX(Dashboard!D$6:D$505,ROW(R451)-ROW(R$3),1))&lt;=1,"",INDEX(Dashboard!D$6:D$505,ROW(R451)-ROW(R$3),1))</f>
        <v/>
      </c>
      <c r="S451" s="104" t="str">
        <f>IF(LEN(INDEX(Dashboard!E$6:E$505,ROW(S451)-ROW(S$3),1))&lt;=1,"",INDEX(Dashboard!E$6:E$505,ROW(S451)-ROW(S$3),1))</f>
        <v/>
      </c>
      <c r="T451" s="104" t="str">
        <f t="shared" si="486"/>
        <v/>
      </c>
      <c r="U451" s="104" t="str">
        <f t="shared" si="487"/>
        <v/>
      </c>
      <c r="V451" s="104" t="str">
        <f t="shared" si="488"/>
        <v/>
      </c>
      <c r="W451" s="106" t="str">
        <f t="shared" si="481"/>
        <v/>
      </c>
      <c r="X451" s="106" t="str">
        <f t="shared" si="489"/>
        <v/>
      </c>
      <c r="Y451" s="106" t="str">
        <f t="shared" si="490"/>
        <v/>
      </c>
      <c r="Z451" s="106" t="str">
        <f t="shared" si="491"/>
        <v/>
      </c>
      <c r="AA451" s="106" t="str">
        <f t="shared" si="492"/>
        <v/>
      </c>
      <c r="AB451" s="106" t="str">
        <f t="shared" si="493"/>
        <v/>
      </c>
      <c r="AC451" s="106" t="str">
        <f t="shared" si="494"/>
        <v/>
      </c>
      <c r="AD451" s="106" t="str">
        <f t="shared" si="495"/>
        <v/>
      </c>
      <c r="AE451" s="106" t="str">
        <f t="shared" si="496"/>
        <v/>
      </c>
      <c r="AF451" s="106" t="str">
        <f t="shared" si="497"/>
        <v/>
      </c>
      <c r="AG451" s="106" t="str">
        <f t="shared" si="498"/>
        <v/>
      </c>
      <c r="AH451" s="106" t="str">
        <f t="shared" si="499"/>
        <v/>
      </c>
      <c r="AI451" s="106" t="str">
        <f t="shared" si="500"/>
        <v/>
      </c>
      <c r="AJ451" s="106" t="str">
        <f t="shared" si="501"/>
        <v/>
      </c>
      <c r="AK451" s="106" t="str">
        <f t="shared" si="502"/>
        <v/>
      </c>
      <c r="AL451" s="106" t="str">
        <f t="shared" si="503"/>
        <v/>
      </c>
      <c r="AM451" s="106" t="str">
        <f t="shared" si="504"/>
        <v/>
      </c>
      <c r="AN451" s="106" t="str">
        <f t="shared" si="505"/>
        <v/>
      </c>
      <c r="AO451" s="106" t="str">
        <f t="shared" si="506"/>
        <v/>
      </c>
      <c r="AP451" s="106" t="str">
        <f t="shared" si="507"/>
        <v/>
      </c>
      <c r="AQ451" s="106" t="str">
        <f t="shared" si="508"/>
        <v/>
      </c>
      <c r="AR451" s="106" t="str">
        <f t="shared" si="509"/>
        <v/>
      </c>
      <c r="AS451" s="106" t="str">
        <f t="shared" si="510"/>
        <v/>
      </c>
      <c r="AT451" s="106" t="str">
        <f t="shared" si="511"/>
        <v/>
      </c>
      <c r="AU451" s="106" t="str">
        <f t="shared" si="512"/>
        <v/>
      </c>
      <c r="AV451" s="106" t="str">
        <f t="shared" si="513"/>
        <v/>
      </c>
      <c r="AW451" s="106" t="str">
        <f t="shared" si="514"/>
        <v/>
      </c>
      <c r="AX451" s="106" t="str">
        <f t="shared" si="515"/>
        <v/>
      </c>
      <c r="AY451" s="106" t="str">
        <f t="shared" si="516"/>
        <v/>
      </c>
      <c r="AZ451" s="106" t="str">
        <f t="shared" si="517"/>
        <v/>
      </c>
      <c r="BA451" s="106" t="str">
        <f t="shared" si="518"/>
        <v/>
      </c>
      <c r="BB451" s="106" t="str">
        <f t="shared" si="519"/>
        <v/>
      </c>
      <c r="BC451" s="106" t="str">
        <f t="shared" si="520"/>
        <v/>
      </c>
      <c r="BD451" s="180" t="str">
        <f>IF(OR(P451="",BA451=""),"",IF(BB451="",MAX($BA$4:$BA$503)-BA451+1-COUNTIF($BA$4:BA451,BA451)/1000,INDEX($BD$4:$BD$503,BC451,1)-COUNTIF($BA$4:BA451,BA451)/1000000))</f>
        <v/>
      </c>
      <c r="BE451" s="181" t="str">
        <f t="shared" si="521"/>
        <v/>
      </c>
      <c r="BF451" s="181" t="str">
        <f>IFERROR(IF(BB451="",BD451-BE451*100,INDEX($BF$4:$BF$503,BC451,1)-COUNTIF($BA$4:BA451,BA451)/1000000),"")</f>
        <v/>
      </c>
      <c r="BG451" s="179" t="str">
        <f t="shared" si="522"/>
        <v/>
      </c>
      <c r="BI451" s="120" t="str">
        <f t="shared" si="528"/>
        <v/>
      </c>
      <c r="BJ451" s="121" t="str">
        <f t="shared" si="529"/>
        <v/>
      </c>
      <c r="BK451" s="122" t="str">
        <f t="shared" si="530"/>
        <v/>
      </c>
      <c r="BL451" s="122" t="str">
        <f t="shared" si="531"/>
        <v/>
      </c>
      <c r="BM451" s="122" t="str">
        <f t="shared" si="532"/>
        <v/>
      </c>
      <c r="BN451" s="122" t="str">
        <f t="shared" si="533"/>
        <v/>
      </c>
      <c r="BO451" s="122" t="str">
        <f t="shared" si="534"/>
        <v/>
      </c>
      <c r="BP451" s="123" t="str">
        <f t="shared" si="535"/>
        <v/>
      </c>
      <c r="BQ451" s="122" t="str">
        <f t="shared" si="536"/>
        <v/>
      </c>
      <c r="BR451" s="123" t="str">
        <f t="shared" si="537"/>
        <v/>
      </c>
      <c r="BS451" s="123" t="str">
        <f t="shared" si="538"/>
        <v/>
      </c>
      <c r="BU451" s="198" t="str">
        <f t="shared" si="523"/>
        <v>xxx</v>
      </c>
      <c r="BV451" s="193"/>
      <c r="BW451" s="193"/>
      <c r="BX451" s="193"/>
      <c r="BY451" s="193"/>
      <c r="BZ451" s="193"/>
      <c r="CA451" s="193"/>
      <c r="CB451" s="193"/>
      <c r="CC451" s="194"/>
      <c r="CD451" s="194"/>
      <c r="CE451" s="193"/>
      <c r="CF451" s="201">
        <f>IFERROR(IF(ISNUMBER(BV451), IF(ISNUMBER(MATCH(BV451,$BV$4:BV450,0)),INDEX($CF$4:CF450, MATCH(BV451,$BV$4:BV450,0),1),IF(AND(BR451="",INDEX($BR$4:$BR$503,BV451,1)=""),
IF(INDEX($BL$4:$BL$503,BV451,1)="",0,IFERROR(IF(INDEX($BR$4:$BR$503,BW451,1)="es",COUNTIF($BV$4:$BV$503,BW451),0),0)+IF(ISNUMBER(BV451),SUMIFS($CH$4:$CH$503,$BV$4:$BV$503,"&lt;&gt;"&amp;BV451,$BW$4:$BW$503,BV451),0)),0)),0),0)</f>
        <v>0</v>
      </c>
      <c r="CG451" s="193"/>
      <c r="CH451" s="193"/>
      <c r="CI451" s="193"/>
      <c r="CJ451" s="193"/>
      <c r="CK451" s="201">
        <f t="shared" si="482"/>
        <v>1</v>
      </c>
      <c r="CL451" s="193"/>
      <c r="CM451" s="193"/>
      <c r="CN451" s="193"/>
      <c r="CO451" s="193"/>
      <c r="CP451" s="193"/>
      <c r="CQ451" s="193"/>
      <c r="CR451" s="193"/>
      <c r="CT451" s="193"/>
      <c r="CU451" s="193"/>
      <c r="CV451" s="193"/>
      <c r="CW451" s="208"/>
      <c r="CX451" s="208"/>
      <c r="CY451" s="208"/>
      <c r="CZ451" s="208"/>
      <c r="DA451" s="193"/>
      <c r="DC451" s="133" t="str">
        <f>IF(MAX($DC$3:DC450)&lt;$I$2,MAX($DC$3:DC450)+1,"")</f>
        <v/>
      </c>
      <c r="DD451" s="131" t="str">
        <f t="shared" si="524"/>
        <v/>
      </c>
      <c r="DE451" s="131" t="str">
        <f t="shared" si="525"/>
        <v/>
      </c>
      <c r="DF451" s="134" t="str">
        <f t="shared" si="526"/>
        <v/>
      </c>
      <c r="DG451" s="132" t="str">
        <f t="shared" si="527"/>
        <v/>
      </c>
      <c r="DL451" s="107" t="str">
        <f>IF(DM451&lt;&gt;"",MAX($DL$3:DL450)+1,"")</f>
        <v/>
      </c>
      <c r="DM451" s="107" t="str">
        <f>IF(OR(INDEX(Photos!$B$3:$B$502,ROW(DM451)-ROW($DM$3),1)="", ISNUMBER(MATCH(INDEX(Photos!$B$3:$B$502,ROW(DM451)-ROW($DM$3),1),$BJ$4:$BJ$503,0))),"",INDEX(Photos!$B$3:$B$502,ROW(DM451)-ROW($DM$3),1) )</f>
        <v/>
      </c>
      <c r="DN451" s="107" t="str">
        <f t="shared" si="480"/>
        <v/>
      </c>
      <c r="DS451" s="112"/>
      <c r="DT451" s="112"/>
      <c r="DU451" s="111"/>
      <c r="DV451" s="111"/>
      <c r="DW451" s="145"/>
      <c r="DX451" s="111"/>
      <c r="DY451" s="111"/>
      <c r="DZ451" s="111"/>
      <c r="EA451" s="111"/>
      <c r="EB451" s="111"/>
    </row>
    <row r="452" spans="2:132" x14ac:dyDescent="0.25">
      <c r="B452" s="117" t="str">
        <f>IF(P452&lt;&gt;"",MAX(B$3:$B451)+1,"")</f>
        <v/>
      </c>
      <c r="C452" s="141" t="str">
        <f>IF(D452&lt;&gt;"",MAX(C$3:$C451)+1,"")</f>
        <v/>
      </c>
      <c r="D452" s="115" t="str">
        <f>IF(LEN(Q452)&gt;1,IF(ISNUMBER(MATCH(Q452&amp;" ─ "&amp;P452, $D$2:D451,0)),"",P452&amp;" ─ "&amp;Q452),"")</f>
        <v/>
      </c>
      <c r="E452" s="117" t="str">
        <f>IF(F452&lt;&gt;"",MAX($E$3:E451)+1,"")</f>
        <v/>
      </c>
      <c r="F452" s="116" t="str">
        <f>IF(LEN(T452)&gt;1,IF(ISNUMBER(MATCH(T452&amp;" ─ "&amp;P452, $F$2:F451,0)),"",P452&amp;" ─ "&amp;T452),"")</f>
        <v/>
      </c>
      <c r="G452" s="93">
        <v>449</v>
      </c>
      <c r="H452" s="118" t="str">
        <f t="shared" si="539"/>
        <v/>
      </c>
      <c r="I452" s="119" t="str">
        <f>IF(ISNUMBER(SEARCH("─",H452,1)),MAX($I$3:I451)+1,"")</f>
        <v/>
      </c>
      <c r="M452" s="192" t="str">
        <f t="shared" si="483"/>
        <v/>
      </c>
      <c r="N452" s="142" t="str">
        <f t="shared" si="484"/>
        <v/>
      </c>
      <c r="O452" s="102" t="str">
        <f>IF(P452="","",MAX($O$3:O451)+1)</f>
        <v/>
      </c>
      <c r="P452" s="103" t="str">
        <f>IF(LEN(INDEX(Dashboard!B$6:B$505,ROW(P452)-ROW(P$3),1))&lt;=1,"",TRIM(INDEX(Dashboard!B$6:B$505,ROW(P452)-ROW(P$3),1)))</f>
        <v/>
      </c>
      <c r="Q452" s="104" t="str">
        <f t="shared" si="485"/>
        <v/>
      </c>
      <c r="R452" s="104" t="str">
        <f>IF(LEN(INDEX(Dashboard!D$6:D$505,ROW(R452)-ROW(R$3),1))&lt;=1,"",INDEX(Dashboard!D$6:D$505,ROW(R452)-ROW(R$3),1))</f>
        <v/>
      </c>
      <c r="S452" s="104" t="str">
        <f>IF(LEN(INDEX(Dashboard!E$6:E$505,ROW(S452)-ROW(S$3),1))&lt;=1,"",INDEX(Dashboard!E$6:E$505,ROW(S452)-ROW(S$3),1))</f>
        <v/>
      </c>
      <c r="T452" s="104" t="str">
        <f t="shared" si="486"/>
        <v/>
      </c>
      <c r="U452" s="104" t="str">
        <f t="shared" si="487"/>
        <v/>
      </c>
      <c r="V452" s="104" t="str">
        <f t="shared" si="488"/>
        <v/>
      </c>
      <c r="W452" s="106" t="str">
        <f t="shared" si="481"/>
        <v/>
      </c>
      <c r="X452" s="106" t="str">
        <f t="shared" si="489"/>
        <v/>
      </c>
      <c r="Y452" s="106" t="str">
        <f t="shared" si="490"/>
        <v/>
      </c>
      <c r="Z452" s="106" t="str">
        <f t="shared" si="491"/>
        <v/>
      </c>
      <c r="AA452" s="106" t="str">
        <f t="shared" si="492"/>
        <v/>
      </c>
      <c r="AB452" s="106" t="str">
        <f t="shared" si="493"/>
        <v/>
      </c>
      <c r="AC452" s="106" t="str">
        <f t="shared" si="494"/>
        <v/>
      </c>
      <c r="AD452" s="106" t="str">
        <f t="shared" si="495"/>
        <v/>
      </c>
      <c r="AE452" s="106" t="str">
        <f t="shared" si="496"/>
        <v/>
      </c>
      <c r="AF452" s="106" t="str">
        <f t="shared" si="497"/>
        <v/>
      </c>
      <c r="AG452" s="106" t="str">
        <f t="shared" si="498"/>
        <v/>
      </c>
      <c r="AH452" s="106" t="str">
        <f t="shared" si="499"/>
        <v/>
      </c>
      <c r="AI452" s="106" t="str">
        <f t="shared" si="500"/>
        <v/>
      </c>
      <c r="AJ452" s="106" t="str">
        <f t="shared" si="501"/>
        <v/>
      </c>
      <c r="AK452" s="106" t="str">
        <f t="shared" si="502"/>
        <v/>
      </c>
      <c r="AL452" s="106" t="str">
        <f t="shared" si="503"/>
        <v/>
      </c>
      <c r="AM452" s="106" t="str">
        <f t="shared" si="504"/>
        <v/>
      </c>
      <c r="AN452" s="106" t="str">
        <f t="shared" si="505"/>
        <v/>
      </c>
      <c r="AO452" s="106" t="str">
        <f t="shared" si="506"/>
        <v/>
      </c>
      <c r="AP452" s="106" t="str">
        <f t="shared" si="507"/>
        <v/>
      </c>
      <c r="AQ452" s="106" t="str">
        <f t="shared" si="508"/>
        <v/>
      </c>
      <c r="AR452" s="106" t="str">
        <f t="shared" si="509"/>
        <v/>
      </c>
      <c r="AS452" s="106" t="str">
        <f t="shared" si="510"/>
        <v/>
      </c>
      <c r="AT452" s="106" t="str">
        <f t="shared" si="511"/>
        <v/>
      </c>
      <c r="AU452" s="106" t="str">
        <f t="shared" si="512"/>
        <v/>
      </c>
      <c r="AV452" s="106" t="str">
        <f t="shared" si="513"/>
        <v/>
      </c>
      <c r="AW452" s="106" t="str">
        <f t="shared" si="514"/>
        <v/>
      </c>
      <c r="AX452" s="106" t="str">
        <f t="shared" si="515"/>
        <v/>
      </c>
      <c r="AY452" s="106" t="str">
        <f t="shared" si="516"/>
        <v/>
      </c>
      <c r="AZ452" s="106" t="str">
        <f t="shared" si="517"/>
        <v/>
      </c>
      <c r="BA452" s="106" t="str">
        <f t="shared" si="518"/>
        <v/>
      </c>
      <c r="BB452" s="106" t="str">
        <f t="shared" si="519"/>
        <v/>
      </c>
      <c r="BC452" s="106" t="str">
        <f t="shared" si="520"/>
        <v/>
      </c>
      <c r="BD452" s="180" t="str">
        <f>IF(OR(P452="",BA452=""),"",IF(BB452="",MAX($BA$4:$BA$503)-BA452+1-COUNTIF($BA$4:BA452,BA452)/1000,INDEX($BD$4:$BD$503,BC452,1)-COUNTIF($BA$4:BA452,BA452)/1000000))</f>
        <v/>
      </c>
      <c r="BE452" s="181" t="str">
        <f t="shared" si="521"/>
        <v/>
      </c>
      <c r="BF452" s="181" t="str">
        <f>IFERROR(IF(BB452="",BD452-BE452*100,INDEX($BF$4:$BF$503,BC452,1)-COUNTIF($BA$4:BA452,BA452)/1000000),"")</f>
        <v/>
      </c>
      <c r="BG452" s="179" t="str">
        <f t="shared" si="522"/>
        <v/>
      </c>
      <c r="BI452" s="120" t="str">
        <f t="shared" si="528"/>
        <v/>
      </c>
      <c r="BJ452" s="121" t="str">
        <f t="shared" si="529"/>
        <v/>
      </c>
      <c r="BK452" s="122" t="str">
        <f t="shared" si="530"/>
        <v/>
      </c>
      <c r="BL452" s="122" t="str">
        <f t="shared" si="531"/>
        <v/>
      </c>
      <c r="BM452" s="122" t="str">
        <f t="shared" si="532"/>
        <v/>
      </c>
      <c r="BN452" s="122" t="str">
        <f t="shared" si="533"/>
        <v/>
      </c>
      <c r="BO452" s="122" t="str">
        <f t="shared" si="534"/>
        <v/>
      </c>
      <c r="BP452" s="123" t="str">
        <f t="shared" si="535"/>
        <v/>
      </c>
      <c r="BQ452" s="122" t="str">
        <f t="shared" si="536"/>
        <v/>
      </c>
      <c r="BR452" s="123" t="str">
        <f t="shared" si="537"/>
        <v/>
      </c>
      <c r="BS452" s="123" t="str">
        <f t="shared" si="538"/>
        <v/>
      </c>
      <c r="BU452" s="198" t="str">
        <f t="shared" si="523"/>
        <v>xxx</v>
      </c>
      <c r="BV452" s="193"/>
      <c r="BW452" s="193"/>
      <c r="BX452" s="193"/>
      <c r="BY452" s="193"/>
      <c r="BZ452" s="193"/>
      <c r="CA452" s="193"/>
      <c r="CB452" s="193"/>
      <c r="CC452" s="194"/>
      <c r="CD452" s="194"/>
      <c r="CE452" s="193"/>
      <c r="CF452" s="201">
        <f>IFERROR(IF(ISNUMBER(BV452), IF(ISNUMBER(MATCH(BV452,$BV$4:BV451,0)),INDEX($CF$4:CF451, MATCH(BV452,$BV$4:BV451,0),1),IF(AND(BR452="",INDEX($BR$4:$BR$503,BV452,1)=""),
IF(INDEX($BL$4:$BL$503,BV452,1)="",0,IFERROR(IF(INDEX($BR$4:$BR$503,BW452,1)="es",COUNTIF($BV$4:$BV$503,BW452),0),0)+IF(ISNUMBER(BV452),SUMIFS($CH$4:$CH$503,$BV$4:$BV$503,"&lt;&gt;"&amp;BV452,$BW$4:$BW$503,BV452),0)),0)),0),0)</f>
        <v>0</v>
      </c>
      <c r="CG452" s="193"/>
      <c r="CH452" s="193"/>
      <c r="CI452" s="193"/>
      <c r="CJ452" s="193"/>
      <c r="CK452" s="201">
        <f t="shared" si="482"/>
        <v>1</v>
      </c>
      <c r="CL452" s="193"/>
      <c r="CM452" s="193"/>
      <c r="CN452" s="193"/>
      <c r="CO452" s="193"/>
      <c r="CP452" s="193"/>
      <c r="CQ452" s="193"/>
      <c r="CR452" s="193"/>
      <c r="CT452" s="193"/>
      <c r="CU452" s="193"/>
      <c r="CV452" s="193"/>
      <c r="CW452" s="208"/>
      <c r="CX452" s="208"/>
      <c r="CY452" s="208"/>
      <c r="CZ452" s="208"/>
      <c r="DA452" s="193"/>
      <c r="DC452" s="133" t="str">
        <f>IF(MAX($DC$3:DC451)&lt;$I$2,MAX($DC$3:DC451)+1,"")</f>
        <v/>
      </c>
      <c r="DD452" s="131" t="str">
        <f t="shared" si="524"/>
        <v/>
      </c>
      <c r="DE452" s="131" t="str">
        <f t="shared" si="525"/>
        <v/>
      </c>
      <c r="DF452" s="134" t="str">
        <f t="shared" si="526"/>
        <v/>
      </c>
      <c r="DG452" s="132" t="str">
        <f t="shared" si="527"/>
        <v/>
      </c>
      <c r="DL452" s="107" t="str">
        <f>IF(DM452&lt;&gt;"",MAX($DL$3:DL451)+1,"")</f>
        <v/>
      </c>
      <c r="DM452" s="107" t="str">
        <f>IF(OR(INDEX(Photos!$B$3:$B$502,ROW(DM452)-ROW($DM$3),1)="", ISNUMBER(MATCH(INDEX(Photos!$B$3:$B$502,ROW(DM452)-ROW($DM$3),1),$BJ$4:$BJ$503,0))),"",INDEX(Photos!$B$3:$B$502,ROW(DM452)-ROW($DM$3),1) )</f>
        <v/>
      </c>
      <c r="DN452" s="107" t="str">
        <f t="shared" ref="DN452:DN515" si="540">IFERROR(IF(BI452&lt;&gt;"",BJ452,INDEX($DM$4:$DM$503,MATCH(ROW(DN452)-ROW($DN$3)-MAX($BI$4:$BI$503),$DL$4:$DL$503,0),1)),"")</f>
        <v/>
      </c>
      <c r="DS452" s="112"/>
      <c r="DT452" s="112"/>
      <c r="DU452" s="111"/>
      <c r="DV452" s="111"/>
      <c r="DW452" s="145"/>
      <c r="DX452" s="111"/>
      <c r="DY452" s="111"/>
      <c r="DZ452" s="111"/>
      <c r="EA452" s="111"/>
      <c r="EB452" s="111"/>
    </row>
    <row r="453" spans="2:132" x14ac:dyDescent="0.25">
      <c r="B453" s="117" t="str">
        <f>IF(P453&lt;&gt;"",MAX(B$3:$B452)+1,"")</f>
        <v/>
      </c>
      <c r="C453" s="141" t="str">
        <f>IF(D453&lt;&gt;"",MAX(C$3:$C452)+1,"")</f>
        <v/>
      </c>
      <c r="D453" s="115" t="str">
        <f>IF(LEN(Q453)&gt;1,IF(ISNUMBER(MATCH(Q453&amp;" ─ "&amp;P453, $D$2:D452,0)),"",P453&amp;" ─ "&amp;Q453),"")</f>
        <v/>
      </c>
      <c r="E453" s="117" t="str">
        <f>IF(F453&lt;&gt;"",MAX($E$3:E452)+1,"")</f>
        <v/>
      </c>
      <c r="F453" s="116" t="str">
        <f>IF(LEN(T453)&gt;1,IF(ISNUMBER(MATCH(T453&amp;" ─ "&amp;P453, $F$2:F452,0)),"",P453&amp;" ─ "&amp;T453),"")</f>
        <v/>
      </c>
      <c r="G453" s="93">
        <v>450</v>
      </c>
      <c r="H453" s="118" t="str">
        <f t="shared" si="539"/>
        <v/>
      </c>
      <c r="I453" s="119" t="str">
        <f>IF(ISNUMBER(SEARCH("─",H453,1)),MAX($I$3:I452)+1,"")</f>
        <v/>
      </c>
      <c r="M453" s="192" t="str">
        <f t="shared" si="483"/>
        <v/>
      </c>
      <c r="N453" s="142" t="str">
        <f t="shared" si="484"/>
        <v/>
      </c>
      <c r="O453" s="102" t="str">
        <f>IF(P453="","",MAX($O$3:O452)+1)</f>
        <v/>
      </c>
      <c r="P453" s="103" t="str">
        <f>IF(LEN(INDEX(Dashboard!B$6:B$505,ROW(P453)-ROW(P$3),1))&lt;=1,"",TRIM(INDEX(Dashboard!B$6:B$505,ROW(P453)-ROW(P$3),1)))</f>
        <v/>
      </c>
      <c r="Q453" s="104" t="str">
        <f t="shared" si="485"/>
        <v/>
      </c>
      <c r="R453" s="104" t="str">
        <f>IF(LEN(INDEX(Dashboard!D$6:D$505,ROW(R453)-ROW(R$3),1))&lt;=1,"",INDEX(Dashboard!D$6:D$505,ROW(R453)-ROW(R$3),1))</f>
        <v/>
      </c>
      <c r="S453" s="104" t="str">
        <f>IF(LEN(INDEX(Dashboard!E$6:E$505,ROW(S453)-ROW(S$3),1))&lt;=1,"",INDEX(Dashboard!E$6:E$505,ROW(S453)-ROW(S$3),1))</f>
        <v/>
      </c>
      <c r="T453" s="104" t="str">
        <f t="shared" si="486"/>
        <v/>
      </c>
      <c r="U453" s="104" t="str">
        <f t="shared" si="487"/>
        <v/>
      </c>
      <c r="V453" s="104" t="str">
        <f t="shared" si="488"/>
        <v/>
      </c>
      <c r="W453" s="106" t="str">
        <f t="shared" ref="W453:W503" si="541">IF(O453&lt;&gt;"",
IF(ISNUMBER(INDEX($W$4:$W$503,MATCH(P453,$U$4:$U$503,0),1)),INDEX($W$4:$W$503,MATCH(P453,$U$4:$U$503,0),1)-1,
IF(ISNUMBER(INDEX($W$4:$W$503,MATCH(P453,$V$4:$V$503,0),1)),INDEX($W$4:$W$503,MATCH(P453,$V$4:$V$503,0),1)-1,
"")),"")</f>
        <v/>
      </c>
      <c r="X453" s="106" t="str">
        <f t="shared" si="489"/>
        <v/>
      </c>
      <c r="Y453" s="106" t="str">
        <f t="shared" si="490"/>
        <v/>
      </c>
      <c r="Z453" s="106" t="str">
        <f t="shared" si="491"/>
        <v/>
      </c>
      <c r="AA453" s="106" t="str">
        <f t="shared" si="492"/>
        <v/>
      </c>
      <c r="AB453" s="106" t="str">
        <f t="shared" si="493"/>
        <v/>
      </c>
      <c r="AC453" s="106" t="str">
        <f t="shared" si="494"/>
        <v/>
      </c>
      <c r="AD453" s="106" t="str">
        <f t="shared" si="495"/>
        <v/>
      </c>
      <c r="AE453" s="106" t="str">
        <f t="shared" si="496"/>
        <v/>
      </c>
      <c r="AF453" s="106" t="str">
        <f t="shared" si="497"/>
        <v/>
      </c>
      <c r="AG453" s="106" t="str">
        <f t="shared" si="498"/>
        <v/>
      </c>
      <c r="AH453" s="106" t="str">
        <f t="shared" si="499"/>
        <v/>
      </c>
      <c r="AI453" s="106" t="str">
        <f t="shared" si="500"/>
        <v/>
      </c>
      <c r="AJ453" s="106" t="str">
        <f t="shared" si="501"/>
        <v/>
      </c>
      <c r="AK453" s="106" t="str">
        <f t="shared" si="502"/>
        <v/>
      </c>
      <c r="AL453" s="106" t="str">
        <f t="shared" si="503"/>
        <v/>
      </c>
      <c r="AM453" s="106" t="str">
        <f t="shared" si="504"/>
        <v/>
      </c>
      <c r="AN453" s="106" t="str">
        <f t="shared" si="505"/>
        <v/>
      </c>
      <c r="AO453" s="106" t="str">
        <f t="shared" si="506"/>
        <v/>
      </c>
      <c r="AP453" s="106" t="str">
        <f t="shared" si="507"/>
        <v/>
      </c>
      <c r="AQ453" s="106" t="str">
        <f t="shared" si="508"/>
        <v/>
      </c>
      <c r="AR453" s="106" t="str">
        <f t="shared" si="509"/>
        <v/>
      </c>
      <c r="AS453" s="106" t="str">
        <f t="shared" si="510"/>
        <v/>
      </c>
      <c r="AT453" s="106" t="str">
        <f t="shared" si="511"/>
        <v/>
      </c>
      <c r="AU453" s="106" t="str">
        <f t="shared" si="512"/>
        <v/>
      </c>
      <c r="AV453" s="106" t="str">
        <f t="shared" si="513"/>
        <v/>
      </c>
      <c r="AW453" s="106" t="str">
        <f t="shared" si="514"/>
        <v/>
      </c>
      <c r="AX453" s="106" t="str">
        <f t="shared" si="515"/>
        <v/>
      </c>
      <c r="AY453" s="106" t="str">
        <f t="shared" si="516"/>
        <v/>
      </c>
      <c r="AZ453" s="106" t="str">
        <f t="shared" si="517"/>
        <v/>
      </c>
      <c r="BA453" s="106" t="str">
        <f t="shared" si="518"/>
        <v/>
      </c>
      <c r="BB453" s="106" t="str">
        <f t="shared" si="519"/>
        <v/>
      </c>
      <c r="BC453" s="106" t="str">
        <f t="shared" si="520"/>
        <v/>
      </c>
      <c r="BD453" s="180" t="str">
        <f>IF(OR(P453="",BA453=""),"",IF(BB453="",MAX($BA$4:$BA$503)-BA453+1-COUNTIF($BA$4:BA453,BA453)/1000,INDEX($BD$4:$BD$503,BC453,1)-COUNTIF($BA$4:BA453,BA453)/1000000))</f>
        <v/>
      </c>
      <c r="BE453" s="181" t="str">
        <f t="shared" si="521"/>
        <v/>
      </c>
      <c r="BF453" s="181" t="str">
        <f>IFERROR(IF(BB453="",BD453-BE453*100,INDEX($BF$4:$BF$503,BC453,1)-COUNTIF($BA$4:BA453,BA453)/1000000),"")</f>
        <v/>
      </c>
      <c r="BG453" s="179" t="str">
        <f t="shared" si="522"/>
        <v/>
      </c>
      <c r="BI453" s="120" t="str">
        <f t="shared" si="528"/>
        <v/>
      </c>
      <c r="BJ453" s="121" t="str">
        <f t="shared" si="529"/>
        <v/>
      </c>
      <c r="BK453" s="122" t="str">
        <f t="shared" si="530"/>
        <v/>
      </c>
      <c r="BL453" s="122" t="str">
        <f t="shared" si="531"/>
        <v/>
      </c>
      <c r="BM453" s="122" t="str">
        <f t="shared" si="532"/>
        <v/>
      </c>
      <c r="BN453" s="122" t="str">
        <f t="shared" si="533"/>
        <v/>
      </c>
      <c r="BO453" s="122" t="str">
        <f t="shared" si="534"/>
        <v/>
      </c>
      <c r="BP453" s="123" t="str">
        <f t="shared" si="535"/>
        <v/>
      </c>
      <c r="BQ453" s="122" t="str">
        <f t="shared" si="536"/>
        <v/>
      </c>
      <c r="BR453" s="123" t="str">
        <f t="shared" si="537"/>
        <v/>
      </c>
      <c r="BS453" s="123" t="str">
        <f t="shared" si="538"/>
        <v/>
      </c>
      <c r="BU453" s="198" t="str">
        <f t="shared" si="523"/>
        <v>xxx</v>
      </c>
      <c r="BV453" s="193"/>
      <c r="BW453" s="193"/>
      <c r="BX453" s="193"/>
      <c r="BY453" s="193"/>
      <c r="BZ453" s="193"/>
      <c r="CA453" s="193"/>
      <c r="CB453" s="193"/>
      <c r="CC453" s="194"/>
      <c r="CD453" s="194"/>
      <c r="CE453" s="193"/>
      <c r="CF453" s="201">
        <f>IFERROR(IF(ISNUMBER(BV453), IF(ISNUMBER(MATCH(BV453,$BV$4:BV452,0)),INDEX($CF$4:CF452, MATCH(BV453,$BV$4:BV452,0),1),IF(AND(BR453="",INDEX($BR$4:$BR$503,BV453,1)=""),
IF(INDEX($BL$4:$BL$503,BV453,1)="",0,IFERROR(IF(INDEX($BR$4:$BR$503,BW453,1)="es",COUNTIF($BV$4:$BV$503,BW453),0),0)+IF(ISNUMBER(BV453),SUMIFS($CH$4:$CH$503,$BV$4:$BV$503,"&lt;&gt;"&amp;BV453,$BW$4:$BW$503,BV453),0)),0)),0),0)</f>
        <v>0</v>
      </c>
      <c r="CG453" s="193"/>
      <c r="CH453" s="193"/>
      <c r="CI453" s="193"/>
      <c r="CJ453" s="193"/>
      <c r="CK453" s="201">
        <f t="shared" ref="CK453:CK503" si="542">IF(BR453&lt;&gt;"",0,IF(IF(AND(BR454="s",BN454&lt;&gt;""),BN454&lt;&gt;BN453,FALSE),1,IF(BQ453="",1,IF(SUMIF($BQ$4:$BQ$503,BQ453,$BZ$4:$BZ$503)=0,0,1))))</f>
        <v>1</v>
      </c>
      <c r="CL453" s="193"/>
      <c r="CM453" s="193"/>
      <c r="CN453" s="193"/>
      <c r="CO453" s="193"/>
      <c r="CP453" s="193"/>
      <c r="CQ453" s="193"/>
      <c r="CR453" s="193"/>
      <c r="CT453" s="193"/>
      <c r="CU453" s="193"/>
      <c r="CV453" s="193"/>
      <c r="CW453" s="208"/>
      <c r="CX453" s="208"/>
      <c r="CY453" s="208"/>
      <c r="CZ453" s="208"/>
      <c r="DA453" s="193"/>
      <c r="DC453" s="133" t="str">
        <f>IF(MAX($DC$3:DC452)&lt;$I$2,MAX($DC$3:DC452)+1,"")</f>
        <v/>
      </c>
      <c r="DD453" s="131" t="str">
        <f t="shared" si="524"/>
        <v/>
      </c>
      <c r="DE453" s="131" t="str">
        <f t="shared" si="525"/>
        <v/>
      </c>
      <c r="DF453" s="134" t="str">
        <f t="shared" si="526"/>
        <v/>
      </c>
      <c r="DG453" s="132" t="str">
        <f t="shared" si="527"/>
        <v/>
      </c>
      <c r="DL453" s="107" t="str">
        <f>IF(DM453&lt;&gt;"",MAX($DL$3:DL452)+1,"")</f>
        <v/>
      </c>
      <c r="DM453" s="107" t="str">
        <f>IF(OR(INDEX(Photos!$B$3:$B$502,ROW(DM453)-ROW($DM$3),1)="", ISNUMBER(MATCH(INDEX(Photos!$B$3:$B$502,ROW(DM453)-ROW($DM$3),1),$BJ$4:$BJ$503,0))),"",INDEX(Photos!$B$3:$B$502,ROW(DM453)-ROW($DM$3),1) )</f>
        <v/>
      </c>
      <c r="DN453" s="107" t="str">
        <f t="shared" si="540"/>
        <v/>
      </c>
      <c r="DS453" s="112"/>
      <c r="DT453" s="112"/>
      <c r="DU453" s="111"/>
      <c r="DV453" s="111"/>
      <c r="DW453" s="145"/>
      <c r="DX453" s="111"/>
      <c r="DY453" s="111"/>
      <c r="DZ453" s="111"/>
      <c r="EA453" s="111"/>
      <c r="EB453" s="111"/>
    </row>
    <row r="454" spans="2:132" x14ac:dyDescent="0.25">
      <c r="B454" s="117" t="str">
        <f>IF(P454&lt;&gt;"",MAX(B$3:$B453)+1,"")</f>
        <v/>
      </c>
      <c r="C454" s="141" t="str">
        <f>IF(D454&lt;&gt;"",MAX(C$3:$C453)+1,"")</f>
        <v/>
      </c>
      <c r="D454" s="115" t="str">
        <f>IF(LEN(Q454)&gt;1,IF(ISNUMBER(MATCH(Q454&amp;" ─ "&amp;P454, $D$2:D453,0)),"",P454&amp;" ─ "&amp;Q454),"")</f>
        <v/>
      </c>
      <c r="E454" s="117" t="str">
        <f>IF(F454&lt;&gt;"",MAX($E$3:E453)+1,"")</f>
        <v/>
      </c>
      <c r="F454" s="116" t="str">
        <f>IF(LEN(T454)&gt;1,IF(ISNUMBER(MATCH(T454&amp;" ─ "&amp;P454, $F$2:F453,0)),"",P454&amp;" ─ "&amp;T454),"")</f>
        <v/>
      </c>
      <c r="G454" s="93">
        <v>451</v>
      </c>
      <c r="H454" s="118" t="str">
        <f t="shared" si="539"/>
        <v/>
      </c>
      <c r="I454" s="119" t="str">
        <f>IF(ISNUMBER(SEARCH("─",H454,1)),MAX($I$3:I453)+1,"")</f>
        <v/>
      </c>
      <c r="M454" s="192" t="str">
        <f t="shared" ref="M454:M503" si="543">IF(P454="","",IF(AND(ISNUMBER(MATCH(P454,$K$4:$K$503,0)),K454=""),INDEX($P$4:$P$503,MATCH(P454,$K$4:$K$503,0),1),""))</f>
        <v/>
      </c>
      <c r="N454" s="142" t="str">
        <f t="shared" ref="N454:N503" si="544">IF(P454="","",IF(AND(ISNUMBER(MATCH(P454,$L$4:$L$503,0)),L454=""),INDEX($P$4:$P$503,MATCH(P454,$L$4:$L$503,0),1),""))</f>
        <v/>
      </c>
      <c r="O454" s="102" t="str">
        <f>IF(P454="","",MAX($O$3:O453)+1)</f>
        <v/>
      </c>
      <c r="P454" s="103" t="str">
        <f>IF(LEN(INDEX(Dashboard!B$6:B$505,ROW(P454)-ROW(P$3),1))&lt;=1,"",TRIM(INDEX(Dashboard!B$6:B$505,ROW(P454)-ROW(P$3),1)))</f>
        <v/>
      </c>
      <c r="Q454" s="104" t="str">
        <f t="shared" ref="Q454:Q503" si="545">IF(K454="",M454,K454)</f>
        <v/>
      </c>
      <c r="R454" s="104" t="str">
        <f>IF(LEN(INDEX(Dashboard!D$6:D$505,ROW(R454)-ROW(R$3),1))&lt;=1,"",INDEX(Dashboard!D$6:D$505,ROW(R454)-ROW(R$3),1))</f>
        <v/>
      </c>
      <c r="S454" s="104" t="str">
        <f>IF(LEN(INDEX(Dashboard!E$6:E$505,ROW(S454)-ROW(S$3),1))&lt;=1,"",INDEX(Dashboard!E$6:E$505,ROW(S454)-ROW(S$3),1))</f>
        <v/>
      </c>
      <c r="T454" s="104" t="str">
        <f t="shared" ref="T454:T503" si="546">IF(L454="",N454,L454)</f>
        <v/>
      </c>
      <c r="U454" s="104" t="str">
        <f t="shared" ref="U454:U503" si="547">IF(LEN(R454)&gt;1,IF(ISNUMBER(SEARCH("─",R454,1)),TRIM(LEFT(R454,SEARCH("─",R454,1)-1)), TRIM(R454)),"")</f>
        <v/>
      </c>
      <c r="V454" s="104" t="str">
        <f t="shared" ref="V454:V503" si="548">IF(LEN(R454)&gt;1,IF(ISNUMBER(SEARCH("─",R454,1)),TRIM(RIGHT(R454,LEN(R454)-SEARCH("─",R454,1))), ""),"")</f>
        <v/>
      </c>
      <c r="W454" s="106" t="str">
        <f t="shared" si="541"/>
        <v/>
      </c>
      <c r="X454" s="106" t="str">
        <f t="shared" ref="X454:X503" si="549">IF(O454&lt;&gt;"",
IF(ISNUMBER(INDEX($X$4:$X$503,MATCH(U454,$P$4:$P$503,0),1)),INDEX($X$4:$X$503,MATCH(U454,$P$4:$P$503,0),1)+1,
IF(ISNUMBER(INDEX($X$4:$X$503,MATCH(V454,$P$4:$P$503,0),1)),INDEX($X$4:$X$503,MATCH(V454,$P$4:$P$503,0),1)+1,
"")),"")</f>
        <v/>
      </c>
      <c r="Y454" s="106" t="str">
        <f t="shared" ref="Y454:Y503" si="550">IF(LEN(P454)&gt;1,IFERROR(IF(Q454&lt;&gt;"",INDEX($X$4:$X$503,MATCH(P454,$Q$4:$Q$503,0),1),IF(T454&lt;&gt;"",INDEX($X$4:$X$503,MATCH(P454,$T$4:$T$503,0),1),"")),""),"")</f>
        <v/>
      </c>
      <c r="Z454" s="106" t="str">
        <f t="shared" ref="Z454:Z503" si="551">IF(OR(ISNUMBER(W454),ISNUMBER(X454),ISNUMBER(Y454)),MIN(W454:Y454),"")</f>
        <v/>
      </c>
      <c r="AA454" s="106" t="str">
        <f t="shared" ref="AA454:AA503" si="552">IF(LEN(P454)&gt;1,IFERROR(INDEX($Z$4:$Z$503,MATCH(P454,$U$4:$U$503,0),1)-1,""),"")</f>
        <v/>
      </c>
      <c r="AB454" s="106" t="str">
        <f t="shared" ref="AB454:AB503" si="553">IF(OR(ISNUMBER(Z454),ISNUMBER(AA454)),MIN(Z454:AA454),"")</f>
        <v/>
      </c>
      <c r="AC454" s="106" t="str">
        <f t="shared" ref="AC454:AC503" si="554">IF(LEN(P454)&gt;1,IFERROR(IF(Q454&lt;&gt;"",INDEX($AB$4:$AB$503,MATCH(P454,$Q$4:$Q$503,0),1),IF(T454&lt;&gt;"",INDEX($AB$4:$AB$503,MATCH(P454,$T$4:$T$503,0),1),"")),""),"")</f>
        <v/>
      </c>
      <c r="AD454" s="106" t="str">
        <f t="shared" ref="AD454:AD503" si="555">IF(OR(ISNUMBER(AB454),ISNUMBER(AC454)),MIN(AB454:AC454),"")</f>
        <v/>
      </c>
      <c r="AE454" s="106" t="str">
        <f t="shared" ref="AE454:AE503" si="556">IF(LEN(U454)&gt;1,IFERROR(INDEX($AD$4:$AD$503,MATCH(U454,$P$4:$P$503,0),1)+1,IFERROR(INDEX($AD$4:$AD$503,MATCH(V454,$P$4:$P$503,0),1)+1,"")),"")</f>
        <v/>
      </c>
      <c r="AF454" s="106" t="str">
        <f t="shared" ref="AF454:AF503" si="557">IF(OR(ISNUMBER(AD454),ISNUMBER(AE454)),MIN(AD454:AE454),"")</f>
        <v/>
      </c>
      <c r="AG454" s="106" t="str">
        <f t="shared" ref="AG454:AG503" si="558">IF(LEN(P454)&gt;1,IFERROR(IF(Q454&lt;&gt;"",INDEX($AF$4:$AF$503,MATCH(P454,$Q$4:$Q$503,0),1),IF(T454&lt;&gt;"",INDEX($AF$4:$AF$503,MATCH(P454,$T$4:$T$503,0),1),"")),""),"")</f>
        <v/>
      </c>
      <c r="AH454" s="106" t="str">
        <f t="shared" ref="AH454:AH503" si="559">IF(OR(ISNUMBER(AF454),ISNUMBER(AG454)),MIN(AF454:AG454),"")</f>
        <v/>
      </c>
      <c r="AI454" s="106" t="str">
        <f t="shared" ref="AI454:AI503" si="560">IF(LEN(P454)&gt;1,IFERROR(INDEX($AH$4:$AH$503,MATCH(P454,$U$4:$U$503,0),1)-1,""),"")</f>
        <v/>
      </c>
      <c r="AJ454" s="106" t="str">
        <f t="shared" ref="AJ454:AJ503" si="561">IF(OR(ISNUMBER(AH454),ISNUMBER(AI454)),MIN(AH454:AI454),"")</f>
        <v/>
      </c>
      <c r="AK454" s="106" t="str">
        <f t="shared" ref="AK454:AK503" si="562">IF(LEN(U454)&gt;1,IFERROR(INDEX($AJ$4:$AJ$503,MATCH(U454,$P$4:$P$503,0),1)+1,IFERROR(INDEX($AJ$4:$AJ$503,MATCH(V454,$P$4:$P$503,0),1)+1,"")),"")</f>
        <v/>
      </c>
      <c r="AL454" s="106" t="str">
        <f t="shared" ref="AL454:AL503" si="563">IF(OR(ISNUMBER(AJ454),ISNUMBER(AK454)),MIN(AJ454:AK454),"")</f>
        <v/>
      </c>
      <c r="AM454" s="106" t="str">
        <f t="shared" ref="AM454:AM503" si="564">IF(LEN(P454)&gt;1,IFERROR(IF(Q454&lt;&gt;"",INDEX($AL$4:$AL$503,MATCH(P454,$Q$4:$Q$503,0),1),IF(T454&lt;&gt;"",INDEX($AL$4:$AL$503,MATCH(P454,$T$4:$T$503,0),1),"")),""),"")</f>
        <v/>
      </c>
      <c r="AN454" s="106" t="str">
        <f t="shared" ref="AN454:AN503" si="565">IF(OR(ISNUMBER(AL454),ISNUMBER(AM454)),MIN(AL454:AM454),"")</f>
        <v/>
      </c>
      <c r="AO454" s="106" t="str">
        <f t="shared" ref="AO454:AO503" si="566">IF(LEN(P454)&gt;1,IFERROR(INDEX($AN$4:$AN$503,MATCH(P454,$U$4:$U$503,0),1)-1,""),"")</f>
        <v/>
      </c>
      <c r="AP454" s="106" t="str">
        <f t="shared" ref="AP454:AP503" si="567">IF(OR(ISNUMBER(AN454),ISNUMBER(AO454)),MIN(AN454:AO454),"")</f>
        <v/>
      </c>
      <c r="AQ454" s="106" t="str">
        <f t="shared" ref="AQ454:AQ503" si="568">IF(LEN(U454)&gt;1,IFERROR(INDEX($AP$4:$AP$503,MATCH(U454,$P$4:$P$503,0),1)+1,IFERROR(INDEX($AP$4:$AP$503,MATCH(V454,$P$4:$P$503,0),1)+1,"")),"")</f>
        <v/>
      </c>
      <c r="AR454" s="106" t="str">
        <f t="shared" ref="AR454:AR503" si="569">IF(OR(ISNUMBER(AP454),ISNUMBER(AQ454)),MIN(AP454:AQ454),"")</f>
        <v/>
      </c>
      <c r="AS454" s="106" t="str">
        <f t="shared" ref="AS454:AS503" si="570">IF(LEN(P454)&gt;1,IFERROR(IF(Q454&lt;&gt;"",INDEX($AR$4:$AR$503,MATCH(P454,$Q$4:$Q$503,0),1),IF(T454&lt;&gt;"",INDEX($AR$4:$AR$503,MATCH(P454,$T$4:$T$503,0),1),"")),""),"")</f>
        <v/>
      </c>
      <c r="AT454" s="106" t="str">
        <f t="shared" ref="AT454:AT503" si="571">IF(OR(ISNUMBER(AR454),ISNUMBER(AS454)),MIN(AR454:AS454),"")</f>
        <v/>
      </c>
      <c r="AU454" s="106" t="str">
        <f t="shared" ref="AU454:AU503" si="572">IF(LEN(P454)&gt;1,IFERROR(INDEX($AT$4:$AT$503,MATCH(P454,$U$4:$U$503,0),1)-1,""),"")</f>
        <v/>
      </c>
      <c r="AV454" s="106" t="str">
        <f t="shared" ref="AV454:AV503" si="573">IF(OR(ISNUMBER(AT454),ISNUMBER(AU454)),MIN(AT454:AU454),"")</f>
        <v/>
      </c>
      <c r="AW454" s="106" t="str">
        <f t="shared" ref="AW454:AW503" si="574">IF(LEN(U454)&gt;1,IFERROR(INDEX($AV$4:$AV$503,MATCH(U454,$P$4:$P$503,0),1)+1,IFERROR(INDEX($AV$4:$AV$503,MATCH(V454,$P$4:$P$503,0),1)+1,"")),"")</f>
        <v/>
      </c>
      <c r="AX454" s="106" t="str">
        <f t="shared" ref="AX454:AX503" si="575">IF(OR(ISNUMBER(AV454),ISNUMBER(AW454)),MIN(AV454:AW454),"")</f>
        <v/>
      </c>
      <c r="AY454" s="106" t="str">
        <f t="shared" ref="AY454:AY503" si="576">IF(LEN(P454)&gt;1,IFERROR(IF(Q454&lt;&gt;"",INDEX($AX$4:$AX$503,MATCH(P454,$Q$4:$Q$503,0),1),IF(T454&lt;&gt;"",INDEX($AX$4:$AX$503,MATCH(P454,$T$4:$T$503,0),1),"")),""),"")</f>
        <v/>
      </c>
      <c r="AZ454" s="106" t="str">
        <f t="shared" ref="AZ454:AZ503" si="577">IF(OR(ISNUMBER(AX454),ISNUMBER(AY454)),MIN(AX454:AY454),"")</f>
        <v/>
      </c>
      <c r="BA454" s="106" t="str">
        <f t="shared" ref="BA454:BA503" si="578">IF(AZ454="","",AZ454-$BA$2)</f>
        <v/>
      </c>
      <c r="BB454" s="106" t="str">
        <f t="shared" ref="BB454:BB503" si="579">IF(AND(ISNUMBER(INDEX($W$4:$W$503,MATCH(Q454,allNames,0),1)),ISNUMBER(INDEX($W$4:$W$503,MATCH(P454,$Q$4:$Q$503,0),1)),AA454=""),"s",INDEX($X$2:$AZ$2,1,MATCH(AZ454,X454:AY454,0)))</f>
        <v/>
      </c>
      <c r="BC454" s="106" t="str">
        <f t="shared" ref="BC454:BC503" si="580">IF(BB454="","",IF(Q454&lt;&gt;"",MATCH(Q454,$P$4:$P$503,0),MATCH(T454,$P$4:$P$503,0)))</f>
        <v/>
      </c>
      <c r="BD454" s="180" t="str">
        <f>IF(OR(P454="",BA454=""),"",IF(BB454="",MAX($BA$4:$BA$503)-BA454+1-COUNTIF($BA$4:BA454,BA454)/1000,INDEX($BD$4:$BD$503,BC454,1)-COUNTIF($BA$4:BA454,BA454)/1000000))</f>
        <v/>
      </c>
      <c r="BE454" s="181" t="str">
        <f t="shared" ref="BE454:BE503" si="581">IFERROR(RANK(BD454,$BD$4:$BD$503,0),"")</f>
        <v/>
      </c>
      <c r="BF454" s="181" t="str">
        <f>IFERROR(IF(BB454="",BD454-BE454*100,INDEX($BF$4:$BF$503,BC454,1)-COUNTIF($BA$4:BA454,BA454)/1000000),"")</f>
        <v/>
      </c>
      <c r="BG454" s="179" t="str">
        <f t="shared" ref="BG454:BG503" si="582">IFERROR(RANK(BF454,$BF$4:$BF$503,0),"")</f>
        <v/>
      </c>
      <c r="BI454" s="120" t="str">
        <f t="shared" si="528"/>
        <v/>
      </c>
      <c r="BJ454" s="121" t="str">
        <f t="shared" si="529"/>
        <v/>
      </c>
      <c r="BK454" s="122" t="str">
        <f t="shared" si="530"/>
        <v/>
      </c>
      <c r="BL454" s="122" t="str">
        <f t="shared" si="531"/>
        <v/>
      </c>
      <c r="BM454" s="122" t="str">
        <f t="shared" si="532"/>
        <v/>
      </c>
      <c r="BN454" s="122" t="str">
        <f t="shared" si="533"/>
        <v/>
      </c>
      <c r="BO454" s="122" t="str">
        <f t="shared" si="534"/>
        <v/>
      </c>
      <c r="BP454" s="123" t="str">
        <f t="shared" si="535"/>
        <v/>
      </c>
      <c r="BQ454" s="122" t="str">
        <f t="shared" si="536"/>
        <v/>
      </c>
      <c r="BR454" s="123" t="str">
        <f t="shared" si="537"/>
        <v/>
      </c>
      <c r="BS454" s="123" t="str">
        <f t="shared" si="538"/>
        <v/>
      </c>
      <c r="BU454" s="198" t="str">
        <f t="shared" ref="BU454:BU503" si="583">IF(BI454="","xxx",ROW(BU454)-3)</f>
        <v>xxx</v>
      </c>
      <c r="BV454" s="193"/>
      <c r="BW454" s="193"/>
      <c r="BX454" s="193"/>
      <c r="BY454" s="193"/>
      <c r="BZ454" s="193"/>
      <c r="CA454" s="193"/>
      <c r="CB454" s="193"/>
      <c r="CC454" s="194"/>
      <c r="CD454" s="194"/>
      <c r="CE454" s="193"/>
      <c r="CF454" s="201">
        <f>IFERROR(IF(ISNUMBER(BV454), IF(ISNUMBER(MATCH(BV454,$BV$4:BV453,0)),INDEX($CF$4:CF453, MATCH(BV454,$BV$4:BV453,0),1),IF(AND(BR454="",INDEX($BR$4:$BR$503,BV454,1)=""),
IF(INDEX($BL$4:$BL$503,BV454,1)="",0,IFERROR(IF(INDEX($BR$4:$BR$503,BW454,1)="es",COUNTIF($BV$4:$BV$503,BW454),0),0)+IF(ISNUMBER(BV454),SUMIFS($CH$4:$CH$503,$BV$4:$BV$503,"&lt;&gt;"&amp;BV454,$BW$4:$BW$503,BV454),0)),0)),0),0)</f>
        <v>0</v>
      </c>
      <c r="CG454" s="193"/>
      <c r="CH454" s="193"/>
      <c r="CI454" s="193"/>
      <c r="CJ454" s="193"/>
      <c r="CK454" s="201">
        <f t="shared" si="542"/>
        <v>1</v>
      </c>
      <c r="CL454" s="193"/>
      <c r="CM454" s="193"/>
      <c r="CN454" s="193"/>
      <c r="CO454" s="193"/>
      <c r="CP454" s="193"/>
      <c r="CQ454" s="193"/>
      <c r="CR454" s="193"/>
      <c r="CT454" s="193"/>
      <c r="CU454" s="193"/>
      <c r="CV454" s="193"/>
      <c r="CW454" s="208"/>
      <c r="CX454" s="208"/>
      <c r="CY454" s="208"/>
      <c r="CZ454" s="208"/>
      <c r="DA454" s="193"/>
      <c r="DC454" s="133" t="str">
        <f>IF(MAX($DC$3:DC453)&lt;$I$2,MAX($DC$3:DC453)+1,"")</f>
        <v/>
      </c>
      <c r="DD454" s="131" t="str">
        <f t="shared" ref="DD454:DD503" si="584">IF(DC454&lt;&gt;"",INDEX($H$4:$H$1003,MATCH(DC454,$I$4:$I$1003,0),1),"")</f>
        <v/>
      </c>
      <c r="DE454" s="131" t="str">
        <f t="shared" ref="DE454:DE503" si="585">IF(DC454="","",TRIM(LEFT(DD454,SEARCH("─",DD454,1)-1)))</f>
        <v/>
      </c>
      <c r="DF454" s="134" t="str">
        <f t="shared" ref="DF454:DF503" si="586">IF(DC454="","",TRIM(RIGHT(DD454,LEN(DD454)-SEARCH("─",DD454,1))))</f>
        <v/>
      </c>
      <c r="DG454" s="132" t="str">
        <f t="shared" ref="DG454:DG503" si="587">IF(DD454="","",IF(ISNUMBER(MATCH(DD454,$F$4:$F$503,0)),"e",""))</f>
        <v/>
      </c>
      <c r="DL454" s="107" t="str">
        <f>IF(DM454&lt;&gt;"",MAX($DL$3:DL453)+1,"")</f>
        <v/>
      </c>
      <c r="DM454" s="107" t="str">
        <f>IF(OR(INDEX(Photos!$B$3:$B$502,ROW(DM454)-ROW($DM$3),1)="", ISNUMBER(MATCH(INDEX(Photos!$B$3:$B$502,ROW(DM454)-ROW($DM$3),1),$BJ$4:$BJ$503,0))),"",INDEX(Photos!$B$3:$B$502,ROW(DM454)-ROW($DM$3),1) )</f>
        <v/>
      </c>
      <c r="DN454" s="107" t="str">
        <f t="shared" si="540"/>
        <v/>
      </c>
      <c r="DS454" s="112"/>
      <c r="DT454" s="112"/>
      <c r="DU454" s="111"/>
      <c r="DV454" s="111"/>
      <c r="DW454" s="145"/>
      <c r="DX454" s="111"/>
      <c r="DY454" s="111"/>
      <c r="DZ454" s="111"/>
      <c r="EA454" s="111"/>
      <c r="EB454" s="111"/>
    </row>
    <row r="455" spans="2:132" x14ac:dyDescent="0.25">
      <c r="B455" s="117" t="str">
        <f>IF(P455&lt;&gt;"",MAX(B$3:$B454)+1,"")</f>
        <v/>
      </c>
      <c r="C455" s="141" t="str">
        <f>IF(D455&lt;&gt;"",MAX(C$3:$C454)+1,"")</f>
        <v/>
      </c>
      <c r="D455" s="115" t="str">
        <f>IF(LEN(Q455)&gt;1,IF(ISNUMBER(MATCH(Q455&amp;" ─ "&amp;P455, $D$2:D454,0)),"",P455&amp;" ─ "&amp;Q455),"")</f>
        <v/>
      </c>
      <c r="E455" s="117" t="str">
        <f>IF(F455&lt;&gt;"",MAX($E$3:E454)+1,"")</f>
        <v/>
      </c>
      <c r="F455" s="116" t="str">
        <f>IF(LEN(T455)&gt;1,IF(ISNUMBER(MATCH(T455&amp;" ─ "&amp;P455, $F$2:F454,0)),"",P455&amp;" ─ "&amp;T455),"")</f>
        <v/>
      </c>
      <c r="G455" s="93">
        <v>452</v>
      </c>
      <c r="H455" s="118" t="str">
        <f t="shared" si="539"/>
        <v/>
      </c>
      <c r="I455" s="119" t="str">
        <f>IF(ISNUMBER(SEARCH("─",H455,1)),MAX($I$3:I454)+1,"")</f>
        <v/>
      </c>
      <c r="M455" s="192" t="str">
        <f t="shared" si="543"/>
        <v/>
      </c>
      <c r="N455" s="142" t="str">
        <f t="shared" si="544"/>
        <v/>
      </c>
      <c r="O455" s="102" t="str">
        <f>IF(P455="","",MAX($O$3:O454)+1)</f>
        <v/>
      </c>
      <c r="P455" s="103" t="str">
        <f>IF(LEN(INDEX(Dashboard!B$6:B$505,ROW(P455)-ROW(P$3),1))&lt;=1,"",TRIM(INDEX(Dashboard!B$6:B$505,ROW(P455)-ROW(P$3),1)))</f>
        <v/>
      </c>
      <c r="Q455" s="104" t="str">
        <f t="shared" si="545"/>
        <v/>
      </c>
      <c r="R455" s="104" t="str">
        <f>IF(LEN(INDEX(Dashboard!D$6:D$505,ROW(R455)-ROW(R$3),1))&lt;=1,"",INDEX(Dashboard!D$6:D$505,ROW(R455)-ROW(R$3),1))</f>
        <v/>
      </c>
      <c r="S455" s="104" t="str">
        <f>IF(LEN(INDEX(Dashboard!E$6:E$505,ROW(S455)-ROW(S$3),1))&lt;=1,"",INDEX(Dashboard!E$6:E$505,ROW(S455)-ROW(S$3),1))</f>
        <v/>
      </c>
      <c r="T455" s="104" t="str">
        <f t="shared" si="546"/>
        <v/>
      </c>
      <c r="U455" s="104" t="str">
        <f t="shared" si="547"/>
        <v/>
      </c>
      <c r="V455" s="104" t="str">
        <f t="shared" si="548"/>
        <v/>
      </c>
      <c r="W455" s="106" t="str">
        <f t="shared" si="541"/>
        <v/>
      </c>
      <c r="X455" s="106" t="str">
        <f t="shared" si="549"/>
        <v/>
      </c>
      <c r="Y455" s="106" t="str">
        <f t="shared" si="550"/>
        <v/>
      </c>
      <c r="Z455" s="106" t="str">
        <f t="shared" si="551"/>
        <v/>
      </c>
      <c r="AA455" s="106" t="str">
        <f t="shared" si="552"/>
        <v/>
      </c>
      <c r="AB455" s="106" t="str">
        <f t="shared" si="553"/>
        <v/>
      </c>
      <c r="AC455" s="106" t="str">
        <f t="shared" si="554"/>
        <v/>
      </c>
      <c r="AD455" s="106" t="str">
        <f t="shared" si="555"/>
        <v/>
      </c>
      <c r="AE455" s="106" t="str">
        <f t="shared" si="556"/>
        <v/>
      </c>
      <c r="AF455" s="106" t="str">
        <f t="shared" si="557"/>
        <v/>
      </c>
      <c r="AG455" s="106" t="str">
        <f t="shared" si="558"/>
        <v/>
      </c>
      <c r="AH455" s="106" t="str">
        <f t="shared" si="559"/>
        <v/>
      </c>
      <c r="AI455" s="106" t="str">
        <f t="shared" si="560"/>
        <v/>
      </c>
      <c r="AJ455" s="106" t="str">
        <f t="shared" si="561"/>
        <v/>
      </c>
      <c r="AK455" s="106" t="str">
        <f t="shared" si="562"/>
        <v/>
      </c>
      <c r="AL455" s="106" t="str">
        <f t="shared" si="563"/>
        <v/>
      </c>
      <c r="AM455" s="106" t="str">
        <f t="shared" si="564"/>
        <v/>
      </c>
      <c r="AN455" s="106" t="str">
        <f t="shared" si="565"/>
        <v/>
      </c>
      <c r="AO455" s="106" t="str">
        <f t="shared" si="566"/>
        <v/>
      </c>
      <c r="AP455" s="106" t="str">
        <f t="shared" si="567"/>
        <v/>
      </c>
      <c r="AQ455" s="106" t="str">
        <f t="shared" si="568"/>
        <v/>
      </c>
      <c r="AR455" s="106" t="str">
        <f t="shared" si="569"/>
        <v/>
      </c>
      <c r="AS455" s="106" t="str">
        <f t="shared" si="570"/>
        <v/>
      </c>
      <c r="AT455" s="106" t="str">
        <f t="shared" si="571"/>
        <v/>
      </c>
      <c r="AU455" s="106" t="str">
        <f t="shared" si="572"/>
        <v/>
      </c>
      <c r="AV455" s="106" t="str">
        <f t="shared" si="573"/>
        <v/>
      </c>
      <c r="AW455" s="106" t="str">
        <f t="shared" si="574"/>
        <v/>
      </c>
      <c r="AX455" s="106" t="str">
        <f t="shared" si="575"/>
        <v/>
      </c>
      <c r="AY455" s="106" t="str">
        <f t="shared" si="576"/>
        <v/>
      </c>
      <c r="AZ455" s="106" t="str">
        <f t="shared" si="577"/>
        <v/>
      </c>
      <c r="BA455" s="106" t="str">
        <f t="shared" si="578"/>
        <v/>
      </c>
      <c r="BB455" s="106" t="str">
        <f t="shared" si="579"/>
        <v/>
      </c>
      <c r="BC455" s="106" t="str">
        <f t="shared" si="580"/>
        <v/>
      </c>
      <c r="BD455" s="180" t="str">
        <f>IF(OR(P455="",BA455=""),"",IF(BB455="",MAX($BA$4:$BA$503)-BA455+1-COUNTIF($BA$4:BA455,BA455)/1000,INDEX($BD$4:$BD$503,BC455,1)-COUNTIF($BA$4:BA455,BA455)/1000000))</f>
        <v/>
      </c>
      <c r="BE455" s="181" t="str">
        <f t="shared" si="581"/>
        <v/>
      </c>
      <c r="BF455" s="181" t="str">
        <f>IFERROR(IF(BB455="",BD455-BE455*100,INDEX($BF$4:$BF$503,BC455,1)-COUNTIF($BA$4:BA455,BA455)/1000000),"")</f>
        <v/>
      </c>
      <c r="BG455" s="179" t="str">
        <f t="shared" si="582"/>
        <v/>
      </c>
      <c r="BI455" s="120" t="str">
        <f t="shared" ref="BI455:BI503" si="588">IFERROR(MATCH(ROW(BJ455)-ROW($BJ$3),$BG$4:$BG$503,0),"")</f>
        <v/>
      </c>
      <c r="BJ455" s="121" t="str">
        <f t="shared" ref="BJ455:BJ503" si="589" xml:space="preserve"> IF(BI455="","",INDEX($P$4:$P$503,$BI455,1))</f>
        <v/>
      </c>
      <c r="BK455" s="122" t="str">
        <f t="shared" ref="BK455:BK503" si="590">IF(BI455="","",INDEX($Q$4:$Q$503,$BI455,1))</f>
        <v/>
      </c>
      <c r="BL455" s="122" t="str">
        <f t="shared" ref="BL455:BL503" si="591">IF(BJ455="","",INDEX($T$4:$T$503,$BI455,1))</f>
        <v/>
      </c>
      <c r="BM455" s="122" t="str">
        <f t="shared" ref="BM455:BM503" si="592">IF(BJ455="","",INDEX($S$4:$S$503,$BI455,1))</f>
        <v/>
      </c>
      <c r="BN455" s="122" t="str">
        <f t="shared" ref="BN455:BN503" si="593">IFERROR(IF(BI455="","",IF(INDEX($BR$4:$BR$503,MATCH(INDEX($U$4:$U$503,$BI455,1),$BJ$4:$BJ$503,0),1)="s",INDEX($V$4:$V$503,$BI455,1),INDEX($U$4:$U$503,$BI455,1))),"")</f>
        <v/>
      </c>
      <c r="BO455" s="122" t="str">
        <f t="shared" ref="BO455:BO503" si="594">IFERROR(IF(BI455="","",IF(OR(INDEX($BR$4:$BR$503,MATCH(INDEX($V$4:$V$503,$BI455,1),$BJ$4:$BJ$503,0),1)="s",INDEX($V$4:$V$503,$BI455,1)&lt;&gt;BN455), INDEX($V$4:$V$503,$BI455,1),  INDEX($U$4:$U$503,$BI455,1))),"")</f>
        <v/>
      </c>
      <c r="BP455" s="123" t="str">
        <f t="shared" ref="BP455:BP503" si="595" xml:space="preserve"> IF(BI455="","",COUNTA(BN455:BO455)-COUNTIF(BN455:BO455,""))</f>
        <v/>
      </c>
      <c r="BQ455" s="122" t="str">
        <f t="shared" ref="BQ455:BQ503" si="596" xml:space="preserve"> IF(BI455="","",IF(BR455="",IF(AND(BN455="", BO455&lt;&gt;""),INDEX($BJ$4:$BJ$503,MATCH(BO455,$BK$4:$BK$503,0),1),IF(AND(INDEX($BR$4:$BR$503,MATCH(BN455,$BJ$4:$BJ$503,0),1)&lt;&gt;"",BO455&lt;&gt;""), BO455,BN455)),INDEX($BN$4:$BN$503,MATCH(BK455,$BJ$4:$BJ$503,0),1)))</f>
        <v/>
      </c>
      <c r="BR455" s="123" t="str">
        <f t="shared" ref="BR455:BR503" si="597">IF(BI455="","",IF(AND(BK455="",INDEX($BB$4:$BB$503,$BI455,1)="s"),IF(INDEX($BB$4:$BB$503,INDEX($BI$4:$BI$503,MATCH(BL455,$BJ$4:$BJ$503,0),1),1)="s","ess","es"),INDEX($BB$4:$BB$503,$BI455,1)))</f>
        <v/>
      </c>
      <c r="BS455" s="123" t="str">
        <f t="shared" ref="BS455:BS503" si="598">IFERROR(IF(AND(BV455="xxx",BY455&gt;1,BR455=""),IF(MATCH(INDEX($BQ$4:$BQ$503,MATCH(BJ455,$BN$4:$BN$503,0),1),$BJ$4:$BJ$503,0)=(ROW(BS455)-3),"x",MATCH(INDEX($BQ$4:$BQ$503,MATCH(BJ455,$BN$4:$BN$503,0),1),$BJ$4:$BJ$503,0)),""),BW455)</f>
        <v/>
      </c>
      <c r="BU455" s="198" t="str">
        <f t="shared" si="583"/>
        <v>xxx</v>
      </c>
      <c r="BV455" s="193"/>
      <c r="BW455" s="193"/>
      <c r="BX455" s="193"/>
      <c r="BY455" s="193"/>
      <c r="BZ455" s="193"/>
      <c r="CA455" s="193"/>
      <c r="CB455" s="193"/>
      <c r="CC455" s="194"/>
      <c r="CD455" s="194"/>
      <c r="CE455" s="193"/>
      <c r="CF455" s="201">
        <f>IFERROR(IF(ISNUMBER(BV455), IF(ISNUMBER(MATCH(BV455,$BV$4:BV454,0)),INDEX($CF$4:CF454, MATCH(BV455,$BV$4:BV454,0),1),IF(AND(BR455="",INDEX($BR$4:$BR$503,BV455,1)=""),
IF(INDEX($BL$4:$BL$503,BV455,1)="",0,IFERROR(IF(INDEX($BR$4:$BR$503,BW455,1)="es",COUNTIF($BV$4:$BV$503,BW455),0),0)+IF(ISNUMBER(BV455),SUMIFS($CH$4:$CH$503,$BV$4:$BV$503,"&lt;&gt;"&amp;BV455,$BW$4:$BW$503,BV455),0)),0)),0),0)</f>
        <v>0</v>
      </c>
      <c r="CG455" s="193"/>
      <c r="CH455" s="193"/>
      <c r="CI455" s="193"/>
      <c r="CJ455" s="193"/>
      <c r="CK455" s="201">
        <f t="shared" si="542"/>
        <v>1</v>
      </c>
      <c r="CL455" s="193"/>
      <c r="CM455" s="193"/>
      <c r="CN455" s="193"/>
      <c r="CO455" s="193"/>
      <c r="CP455" s="193"/>
      <c r="CQ455" s="193"/>
      <c r="CR455" s="193"/>
      <c r="CT455" s="193"/>
      <c r="CU455" s="193"/>
      <c r="CV455" s="193"/>
      <c r="CW455" s="208"/>
      <c r="CX455" s="208"/>
      <c r="CY455" s="208"/>
      <c r="CZ455" s="208"/>
      <c r="DA455" s="193"/>
      <c r="DC455" s="133" t="str">
        <f>IF(MAX($DC$3:DC454)&lt;$I$2,MAX($DC$3:DC454)+1,"")</f>
        <v/>
      </c>
      <c r="DD455" s="131" t="str">
        <f t="shared" si="584"/>
        <v/>
      </c>
      <c r="DE455" s="131" t="str">
        <f t="shared" si="585"/>
        <v/>
      </c>
      <c r="DF455" s="134" t="str">
        <f t="shared" si="586"/>
        <v/>
      </c>
      <c r="DG455" s="132" t="str">
        <f t="shared" si="587"/>
        <v/>
      </c>
      <c r="DL455" s="107" t="str">
        <f>IF(DM455&lt;&gt;"",MAX($DL$3:DL454)+1,"")</f>
        <v/>
      </c>
      <c r="DM455" s="107" t="str">
        <f>IF(OR(INDEX(Photos!$B$3:$B$502,ROW(DM455)-ROW($DM$3),1)="", ISNUMBER(MATCH(INDEX(Photos!$B$3:$B$502,ROW(DM455)-ROW($DM$3),1),$BJ$4:$BJ$503,0))),"",INDEX(Photos!$B$3:$B$502,ROW(DM455)-ROW($DM$3),1) )</f>
        <v/>
      </c>
      <c r="DN455" s="107" t="str">
        <f t="shared" si="540"/>
        <v/>
      </c>
      <c r="DS455" s="112"/>
      <c r="DT455" s="112"/>
      <c r="DU455" s="111"/>
      <c r="DV455" s="111"/>
      <c r="DW455" s="145"/>
      <c r="DX455" s="111"/>
      <c r="DY455" s="111"/>
      <c r="DZ455" s="111"/>
      <c r="EA455" s="111"/>
      <c r="EB455" s="111"/>
    </row>
    <row r="456" spans="2:132" x14ac:dyDescent="0.25">
      <c r="B456" s="117" t="str">
        <f>IF(P456&lt;&gt;"",MAX(B$3:$B455)+1,"")</f>
        <v/>
      </c>
      <c r="C456" s="141" t="str">
        <f>IF(D456&lt;&gt;"",MAX(C$3:$C455)+1,"")</f>
        <v/>
      </c>
      <c r="D456" s="115" t="str">
        <f>IF(LEN(Q456)&gt;1,IF(ISNUMBER(MATCH(Q456&amp;" ─ "&amp;P456, $D$2:D455,0)),"",P456&amp;" ─ "&amp;Q456),"")</f>
        <v/>
      </c>
      <c r="E456" s="117" t="str">
        <f>IF(F456&lt;&gt;"",MAX($E$3:E455)+1,"")</f>
        <v/>
      </c>
      <c r="F456" s="116" t="str">
        <f>IF(LEN(T456)&gt;1,IF(ISNUMBER(MATCH(T456&amp;" ─ "&amp;P456, $F$2:F455,0)),"",P456&amp;" ─ "&amp;T456),"")</f>
        <v/>
      </c>
      <c r="G456" s="93">
        <v>453</v>
      </c>
      <c r="H456" s="118" t="str">
        <f t="shared" si="539"/>
        <v/>
      </c>
      <c r="I456" s="119" t="str">
        <f>IF(ISNUMBER(SEARCH("─",H456,1)),MAX($I$3:I455)+1,"")</f>
        <v/>
      </c>
      <c r="M456" s="192" t="str">
        <f t="shared" si="543"/>
        <v/>
      </c>
      <c r="N456" s="142" t="str">
        <f t="shared" si="544"/>
        <v/>
      </c>
      <c r="O456" s="102" t="str">
        <f>IF(P456="","",MAX($O$3:O455)+1)</f>
        <v/>
      </c>
      <c r="P456" s="103" t="str">
        <f>IF(LEN(INDEX(Dashboard!B$6:B$505,ROW(P456)-ROW(P$3),1))&lt;=1,"",TRIM(INDEX(Dashboard!B$6:B$505,ROW(P456)-ROW(P$3),1)))</f>
        <v/>
      </c>
      <c r="Q456" s="104" t="str">
        <f t="shared" si="545"/>
        <v/>
      </c>
      <c r="R456" s="104" t="str">
        <f>IF(LEN(INDEX(Dashboard!D$6:D$505,ROW(R456)-ROW(R$3),1))&lt;=1,"",INDEX(Dashboard!D$6:D$505,ROW(R456)-ROW(R$3),1))</f>
        <v/>
      </c>
      <c r="S456" s="104" t="str">
        <f>IF(LEN(INDEX(Dashboard!E$6:E$505,ROW(S456)-ROW(S$3),1))&lt;=1,"",INDEX(Dashboard!E$6:E$505,ROW(S456)-ROW(S$3),1))</f>
        <v/>
      </c>
      <c r="T456" s="104" t="str">
        <f t="shared" si="546"/>
        <v/>
      </c>
      <c r="U456" s="104" t="str">
        <f t="shared" si="547"/>
        <v/>
      </c>
      <c r="V456" s="104" t="str">
        <f t="shared" si="548"/>
        <v/>
      </c>
      <c r="W456" s="106" t="str">
        <f t="shared" si="541"/>
        <v/>
      </c>
      <c r="X456" s="106" t="str">
        <f t="shared" si="549"/>
        <v/>
      </c>
      <c r="Y456" s="106" t="str">
        <f t="shared" si="550"/>
        <v/>
      </c>
      <c r="Z456" s="106" t="str">
        <f t="shared" si="551"/>
        <v/>
      </c>
      <c r="AA456" s="106" t="str">
        <f t="shared" si="552"/>
        <v/>
      </c>
      <c r="AB456" s="106" t="str">
        <f t="shared" si="553"/>
        <v/>
      </c>
      <c r="AC456" s="106" t="str">
        <f t="shared" si="554"/>
        <v/>
      </c>
      <c r="AD456" s="106" t="str">
        <f t="shared" si="555"/>
        <v/>
      </c>
      <c r="AE456" s="106" t="str">
        <f t="shared" si="556"/>
        <v/>
      </c>
      <c r="AF456" s="106" t="str">
        <f t="shared" si="557"/>
        <v/>
      </c>
      <c r="AG456" s="106" t="str">
        <f t="shared" si="558"/>
        <v/>
      </c>
      <c r="AH456" s="106" t="str">
        <f t="shared" si="559"/>
        <v/>
      </c>
      <c r="AI456" s="106" t="str">
        <f t="shared" si="560"/>
        <v/>
      </c>
      <c r="AJ456" s="106" t="str">
        <f t="shared" si="561"/>
        <v/>
      </c>
      <c r="AK456" s="106" t="str">
        <f t="shared" si="562"/>
        <v/>
      </c>
      <c r="AL456" s="106" t="str">
        <f t="shared" si="563"/>
        <v/>
      </c>
      <c r="AM456" s="106" t="str">
        <f t="shared" si="564"/>
        <v/>
      </c>
      <c r="AN456" s="106" t="str">
        <f t="shared" si="565"/>
        <v/>
      </c>
      <c r="AO456" s="106" t="str">
        <f t="shared" si="566"/>
        <v/>
      </c>
      <c r="AP456" s="106" t="str">
        <f t="shared" si="567"/>
        <v/>
      </c>
      <c r="AQ456" s="106" t="str">
        <f t="shared" si="568"/>
        <v/>
      </c>
      <c r="AR456" s="106" t="str">
        <f t="shared" si="569"/>
        <v/>
      </c>
      <c r="AS456" s="106" t="str">
        <f t="shared" si="570"/>
        <v/>
      </c>
      <c r="AT456" s="106" t="str">
        <f t="shared" si="571"/>
        <v/>
      </c>
      <c r="AU456" s="106" t="str">
        <f t="shared" si="572"/>
        <v/>
      </c>
      <c r="AV456" s="106" t="str">
        <f t="shared" si="573"/>
        <v/>
      </c>
      <c r="AW456" s="106" t="str">
        <f t="shared" si="574"/>
        <v/>
      </c>
      <c r="AX456" s="106" t="str">
        <f t="shared" si="575"/>
        <v/>
      </c>
      <c r="AY456" s="106" t="str">
        <f t="shared" si="576"/>
        <v/>
      </c>
      <c r="AZ456" s="106" t="str">
        <f t="shared" si="577"/>
        <v/>
      </c>
      <c r="BA456" s="106" t="str">
        <f t="shared" si="578"/>
        <v/>
      </c>
      <c r="BB456" s="106" t="str">
        <f t="shared" si="579"/>
        <v/>
      </c>
      <c r="BC456" s="106" t="str">
        <f t="shared" si="580"/>
        <v/>
      </c>
      <c r="BD456" s="180" t="str">
        <f>IF(OR(P456="",BA456=""),"",IF(BB456="",MAX($BA$4:$BA$503)-BA456+1-COUNTIF($BA$4:BA456,BA456)/1000,INDEX($BD$4:$BD$503,BC456,1)-COUNTIF($BA$4:BA456,BA456)/1000000))</f>
        <v/>
      </c>
      <c r="BE456" s="181" t="str">
        <f t="shared" si="581"/>
        <v/>
      </c>
      <c r="BF456" s="181" t="str">
        <f>IFERROR(IF(BB456="",BD456-BE456*100,INDEX($BF$4:$BF$503,BC456,1)-COUNTIF($BA$4:BA456,BA456)/1000000),"")</f>
        <v/>
      </c>
      <c r="BG456" s="179" t="str">
        <f t="shared" si="582"/>
        <v/>
      </c>
      <c r="BI456" s="120" t="str">
        <f t="shared" si="588"/>
        <v/>
      </c>
      <c r="BJ456" s="121" t="str">
        <f t="shared" si="589"/>
        <v/>
      </c>
      <c r="BK456" s="122" t="str">
        <f t="shared" si="590"/>
        <v/>
      </c>
      <c r="BL456" s="122" t="str">
        <f t="shared" si="591"/>
        <v/>
      </c>
      <c r="BM456" s="122" t="str">
        <f t="shared" si="592"/>
        <v/>
      </c>
      <c r="BN456" s="122" t="str">
        <f t="shared" si="593"/>
        <v/>
      </c>
      <c r="BO456" s="122" t="str">
        <f t="shared" si="594"/>
        <v/>
      </c>
      <c r="BP456" s="123" t="str">
        <f t="shared" si="595"/>
        <v/>
      </c>
      <c r="BQ456" s="122" t="str">
        <f t="shared" si="596"/>
        <v/>
      </c>
      <c r="BR456" s="123" t="str">
        <f t="shared" si="597"/>
        <v/>
      </c>
      <c r="BS456" s="123" t="str">
        <f t="shared" si="598"/>
        <v/>
      </c>
      <c r="BU456" s="198" t="str">
        <f t="shared" si="583"/>
        <v>xxx</v>
      </c>
      <c r="BV456" s="193"/>
      <c r="BW456" s="193"/>
      <c r="BX456" s="193"/>
      <c r="BY456" s="193"/>
      <c r="BZ456" s="193"/>
      <c r="CA456" s="193"/>
      <c r="CB456" s="193"/>
      <c r="CC456" s="194"/>
      <c r="CD456" s="194"/>
      <c r="CE456" s="193"/>
      <c r="CF456" s="201">
        <f>IFERROR(IF(ISNUMBER(BV456), IF(ISNUMBER(MATCH(BV456,$BV$4:BV455,0)),INDEX($CF$4:CF455, MATCH(BV456,$BV$4:BV455,0),1),IF(AND(BR456="",INDEX($BR$4:$BR$503,BV456,1)=""),
IF(INDEX($BL$4:$BL$503,BV456,1)="",0,IFERROR(IF(INDEX($BR$4:$BR$503,BW456,1)="es",COUNTIF($BV$4:$BV$503,BW456),0),0)+IF(ISNUMBER(BV456),SUMIFS($CH$4:$CH$503,$BV$4:$BV$503,"&lt;&gt;"&amp;BV456,$BW$4:$BW$503,BV456),0)),0)),0),0)</f>
        <v>0</v>
      </c>
      <c r="CG456" s="193"/>
      <c r="CH456" s="193"/>
      <c r="CI456" s="193"/>
      <c r="CJ456" s="193"/>
      <c r="CK456" s="201">
        <f t="shared" si="542"/>
        <v>1</v>
      </c>
      <c r="CL456" s="193"/>
      <c r="CM456" s="193"/>
      <c r="CN456" s="193"/>
      <c r="CO456" s="193"/>
      <c r="CP456" s="193"/>
      <c r="CQ456" s="193"/>
      <c r="CR456" s="193"/>
      <c r="CT456" s="193"/>
      <c r="CU456" s="193"/>
      <c r="CV456" s="193"/>
      <c r="CW456" s="208"/>
      <c r="CX456" s="208"/>
      <c r="CY456" s="208"/>
      <c r="CZ456" s="208"/>
      <c r="DA456" s="193"/>
      <c r="DC456" s="133" t="str">
        <f>IF(MAX($DC$3:DC455)&lt;$I$2,MAX($DC$3:DC455)+1,"")</f>
        <v/>
      </c>
      <c r="DD456" s="131" t="str">
        <f t="shared" si="584"/>
        <v/>
      </c>
      <c r="DE456" s="131" t="str">
        <f t="shared" si="585"/>
        <v/>
      </c>
      <c r="DF456" s="134" t="str">
        <f t="shared" si="586"/>
        <v/>
      </c>
      <c r="DG456" s="132" t="str">
        <f t="shared" si="587"/>
        <v/>
      </c>
      <c r="DL456" s="107" t="str">
        <f>IF(DM456&lt;&gt;"",MAX($DL$3:DL455)+1,"")</f>
        <v/>
      </c>
      <c r="DM456" s="107" t="str">
        <f>IF(OR(INDEX(Photos!$B$3:$B$502,ROW(DM456)-ROW($DM$3),1)="", ISNUMBER(MATCH(INDEX(Photos!$B$3:$B$502,ROW(DM456)-ROW($DM$3),1),$BJ$4:$BJ$503,0))),"",INDEX(Photos!$B$3:$B$502,ROW(DM456)-ROW($DM$3),1) )</f>
        <v/>
      </c>
      <c r="DN456" s="107" t="str">
        <f t="shared" si="540"/>
        <v/>
      </c>
      <c r="DS456" s="112"/>
      <c r="DT456" s="112"/>
      <c r="DU456" s="111"/>
      <c r="DV456" s="111"/>
      <c r="DW456" s="145"/>
      <c r="DX456" s="111"/>
      <c r="DY456" s="111"/>
      <c r="DZ456" s="111"/>
      <c r="EA456" s="111"/>
      <c r="EB456" s="111"/>
    </row>
    <row r="457" spans="2:132" x14ac:dyDescent="0.25">
      <c r="B457" s="117" t="str">
        <f>IF(P457&lt;&gt;"",MAX(B$3:$B456)+1,"")</f>
        <v/>
      </c>
      <c r="C457" s="141" t="str">
        <f>IF(D457&lt;&gt;"",MAX(C$3:$C456)+1,"")</f>
        <v/>
      </c>
      <c r="D457" s="115" t="str">
        <f>IF(LEN(Q457)&gt;1,IF(ISNUMBER(MATCH(Q457&amp;" ─ "&amp;P457, $D$2:D456,0)),"",P457&amp;" ─ "&amp;Q457),"")</f>
        <v/>
      </c>
      <c r="E457" s="117" t="str">
        <f>IF(F457&lt;&gt;"",MAX($E$3:E456)+1,"")</f>
        <v/>
      </c>
      <c r="F457" s="116" t="str">
        <f>IF(LEN(T457)&gt;1,IF(ISNUMBER(MATCH(T457&amp;" ─ "&amp;P457, $F$2:F456,0)),"",P457&amp;" ─ "&amp;T457),"")</f>
        <v/>
      </c>
      <c r="G457" s="93">
        <v>454</v>
      </c>
      <c r="H457" s="118" t="str">
        <f t="shared" si="539"/>
        <v/>
      </c>
      <c r="I457" s="119" t="str">
        <f>IF(ISNUMBER(SEARCH("─",H457,1)),MAX($I$3:I456)+1,"")</f>
        <v/>
      </c>
      <c r="M457" s="192" t="str">
        <f t="shared" si="543"/>
        <v/>
      </c>
      <c r="N457" s="142" t="str">
        <f t="shared" si="544"/>
        <v/>
      </c>
      <c r="O457" s="102" t="str">
        <f>IF(P457="","",MAX($O$3:O456)+1)</f>
        <v/>
      </c>
      <c r="P457" s="103" t="str">
        <f>IF(LEN(INDEX(Dashboard!B$6:B$505,ROW(P457)-ROW(P$3),1))&lt;=1,"",TRIM(INDEX(Dashboard!B$6:B$505,ROW(P457)-ROW(P$3),1)))</f>
        <v/>
      </c>
      <c r="Q457" s="104" t="str">
        <f t="shared" si="545"/>
        <v/>
      </c>
      <c r="R457" s="104" t="str">
        <f>IF(LEN(INDEX(Dashboard!D$6:D$505,ROW(R457)-ROW(R$3),1))&lt;=1,"",INDEX(Dashboard!D$6:D$505,ROW(R457)-ROW(R$3),1))</f>
        <v/>
      </c>
      <c r="S457" s="104" t="str">
        <f>IF(LEN(INDEX(Dashboard!E$6:E$505,ROW(S457)-ROW(S$3),1))&lt;=1,"",INDEX(Dashboard!E$6:E$505,ROW(S457)-ROW(S$3),1))</f>
        <v/>
      </c>
      <c r="T457" s="104" t="str">
        <f t="shared" si="546"/>
        <v/>
      </c>
      <c r="U457" s="104" t="str">
        <f t="shared" si="547"/>
        <v/>
      </c>
      <c r="V457" s="104" t="str">
        <f t="shared" si="548"/>
        <v/>
      </c>
      <c r="W457" s="106" t="str">
        <f t="shared" si="541"/>
        <v/>
      </c>
      <c r="X457" s="106" t="str">
        <f t="shared" si="549"/>
        <v/>
      </c>
      <c r="Y457" s="106" t="str">
        <f t="shared" si="550"/>
        <v/>
      </c>
      <c r="Z457" s="106" t="str">
        <f t="shared" si="551"/>
        <v/>
      </c>
      <c r="AA457" s="106" t="str">
        <f t="shared" si="552"/>
        <v/>
      </c>
      <c r="AB457" s="106" t="str">
        <f t="shared" si="553"/>
        <v/>
      </c>
      <c r="AC457" s="106" t="str">
        <f t="shared" si="554"/>
        <v/>
      </c>
      <c r="AD457" s="106" t="str">
        <f t="shared" si="555"/>
        <v/>
      </c>
      <c r="AE457" s="106" t="str">
        <f t="shared" si="556"/>
        <v/>
      </c>
      <c r="AF457" s="106" t="str">
        <f t="shared" si="557"/>
        <v/>
      </c>
      <c r="AG457" s="106" t="str">
        <f t="shared" si="558"/>
        <v/>
      </c>
      <c r="AH457" s="106" t="str">
        <f t="shared" si="559"/>
        <v/>
      </c>
      <c r="AI457" s="106" t="str">
        <f t="shared" si="560"/>
        <v/>
      </c>
      <c r="AJ457" s="106" t="str">
        <f t="shared" si="561"/>
        <v/>
      </c>
      <c r="AK457" s="106" t="str">
        <f t="shared" si="562"/>
        <v/>
      </c>
      <c r="AL457" s="106" t="str">
        <f t="shared" si="563"/>
        <v/>
      </c>
      <c r="AM457" s="106" t="str">
        <f t="shared" si="564"/>
        <v/>
      </c>
      <c r="AN457" s="106" t="str">
        <f t="shared" si="565"/>
        <v/>
      </c>
      <c r="AO457" s="106" t="str">
        <f t="shared" si="566"/>
        <v/>
      </c>
      <c r="AP457" s="106" t="str">
        <f t="shared" si="567"/>
        <v/>
      </c>
      <c r="AQ457" s="106" t="str">
        <f t="shared" si="568"/>
        <v/>
      </c>
      <c r="AR457" s="106" t="str">
        <f t="shared" si="569"/>
        <v/>
      </c>
      <c r="AS457" s="106" t="str">
        <f t="shared" si="570"/>
        <v/>
      </c>
      <c r="AT457" s="106" t="str">
        <f t="shared" si="571"/>
        <v/>
      </c>
      <c r="AU457" s="106" t="str">
        <f t="shared" si="572"/>
        <v/>
      </c>
      <c r="AV457" s="106" t="str">
        <f t="shared" si="573"/>
        <v/>
      </c>
      <c r="AW457" s="106" t="str">
        <f t="shared" si="574"/>
        <v/>
      </c>
      <c r="AX457" s="106" t="str">
        <f t="shared" si="575"/>
        <v/>
      </c>
      <c r="AY457" s="106" t="str">
        <f t="shared" si="576"/>
        <v/>
      </c>
      <c r="AZ457" s="106" t="str">
        <f t="shared" si="577"/>
        <v/>
      </c>
      <c r="BA457" s="106" t="str">
        <f t="shared" si="578"/>
        <v/>
      </c>
      <c r="BB457" s="106" t="str">
        <f t="shared" si="579"/>
        <v/>
      </c>
      <c r="BC457" s="106" t="str">
        <f t="shared" si="580"/>
        <v/>
      </c>
      <c r="BD457" s="180" t="str">
        <f>IF(OR(P457="",BA457=""),"",IF(BB457="",MAX($BA$4:$BA$503)-BA457+1-COUNTIF($BA$4:BA457,BA457)/1000,INDEX($BD$4:$BD$503,BC457,1)-COUNTIF($BA$4:BA457,BA457)/1000000))</f>
        <v/>
      </c>
      <c r="BE457" s="181" t="str">
        <f t="shared" si="581"/>
        <v/>
      </c>
      <c r="BF457" s="181" t="str">
        <f>IFERROR(IF(BB457="",BD457-BE457*100,INDEX($BF$4:$BF$503,BC457,1)-COUNTIF($BA$4:BA457,BA457)/1000000),"")</f>
        <v/>
      </c>
      <c r="BG457" s="179" t="str">
        <f t="shared" si="582"/>
        <v/>
      </c>
      <c r="BI457" s="120" t="str">
        <f t="shared" si="588"/>
        <v/>
      </c>
      <c r="BJ457" s="121" t="str">
        <f t="shared" si="589"/>
        <v/>
      </c>
      <c r="BK457" s="122" t="str">
        <f t="shared" si="590"/>
        <v/>
      </c>
      <c r="BL457" s="122" t="str">
        <f t="shared" si="591"/>
        <v/>
      </c>
      <c r="BM457" s="122" t="str">
        <f t="shared" si="592"/>
        <v/>
      </c>
      <c r="BN457" s="122" t="str">
        <f t="shared" si="593"/>
        <v/>
      </c>
      <c r="BO457" s="122" t="str">
        <f t="shared" si="594"/>
        <v/>
      </c>
      <c r="BP457" s="123" t="str">
        <f t="shared" si="595"/>
        <v/>
      </c>
      <c r="BQ457" s="122" t="str">
        <f t="shared" si="596"/>
        <v/>
      </c>
      <c r="BR457" s="123" t="str">
        <f t="shared" si="597"/>
        <v/>
      </c>
      <c r="BS457" s="123" t="str">
        <f t="shared" si="598"/>
        <v/>
      </c>
      <c r="BU457" s="198" t="str">
        <f t="shared" si="583"/>
        <v>xxx</v>
      </c>
      <c r="BV457" s="193"/>
      <c r="BW457" s="193"/>
      <c r="BX457" s="193"/>
      <c r="BY457" s="193"/>
      <c r="BZ457" s="193"/>
      <c r="CA457" s="193"/>
      <c r="CB457" s="193"/>
      <c r="CC457" s="194"/>
      <c r="CD457" s="194"/>
      <c r="CE457" s="193"/>
      <c r="CF457" s="201">
        <f>IFERROR(IF(ISNUMBER(BV457), IF(ISNUMBER(MATCH(BV457,$BV$4:BV456,0)),INDEX($CF$4:CF456, MATCH(BV457,$BV$4:BV456,0),1),IF(AND(BR457="",INDEX($BR$4:$BR$503,BV457,1)=""),
IF(INDEX($BL$4:$BL$503,BV457,1)="",0,IFERROR(IF(INDEX($BR$4:$BR$503,BW457,1)="es",COUNTIF($BV$4:$BV$503,BW457),0),0)+IF(ISNUMBER(BV457),SUMIFS($CH$4:$CH$503,$BV$4:$BV$503,"&lt;&gt;"&amp;BV457,$BW$4:$BW$503,BV457),0)),0)),0),0)</f>
        <v>0</v>
      </c>
      <c r="CG457" s="193"/>
      <c r="CH457" s="193"/>
      <c r="CI457" s="193"/>
      <c r="CJ457" s="193"/>
      <c r="CK457" s="201">
        <f t="shared" si="542"/>
        <v>1</v>
      </c>
      <c r="CL457" s="193"/>
      <c r="CM457" s="193"/>
      <c r="CN457" s="193"/>
      <c r="CO457" s="193"/>
      <c r="CP457" s="193"/>
      <c r="CQ457" s="193"/>
      <c r="CR457" s="193"/>
      <c r="CT457" s="193"/>
      <c r="CU457" s="193"/>
      <c r="CV457" s="193"/>
      <c r="CW457" s="208"/>
      <c r="CX457" s="208"/>
      <c r="CY457" s="208"/>
      <c r="CZ457" s="208"/>
      <c r="DA457" s="193"/>
      <c r="DC457" s="133" t="str">
        <f>IF(MAX($DC$3:DC456)&lt;$I$2,MAX($DC$3:DC456)+1,"")</f>
        <v/>
      </c>
      <c r="DD457" s="131" t="str">
        <f t="shared" si="584"/>
        <v/>
      </c>
      <c r="DE457" s="131" t="str">
        <f t="shared" si="585"/>
        <v/>
      </c>
      <c r="DF457" s="134" t="str">
        <f t="shared" si="586"/>
        <v/>
      </c>
      <c r="DG457" s="132" t="str">
        <f t="shared" si="587"/>
        <v/>
      </c>
      <c r="DL457" s="107" t="str">
        <f>IF(DM457&lt;&gt;"",MAX($DL$3:DL456)+1,"")</f>
        <v/>
      </c>
      <c r="DM457" s="107" t="str">
        <f>IF(OR(INDEX(Photos!$B$3:$B$502,ROW(DM457)-ROW($DM$3),1)="", ISNUMBER(MATCH(INDEX(Photos!$B$3:$B$502,ROW(DM457)-ROW($DM$3),1),$BJ$4:$BJ$503,0))),"",INDEX(Photos!$B$3:$B$502,ROW(DM457)-ROW($DM$3),1) )</f>
        <v/>
      </c>
      <c r="DN457" s="107" t="str">
        <f t="shared" si="540"/>
        <v/>
      </c>
      <c r="DS457" s="112"/>
      <c r="DT457" s="112"/>
      <c r="DU457" s="111"/>
      <c r="DV457" s="111"/>
      <c r="DW457" s="145"/>
      <c r="DX457" s="111"/>
      <c r="DY457" s="111"/>
      <c r="DZ457" s="111"/>
      <c r="EA457" s="111"/>
      <c r="EB457" s="111"/>
    </row>
    <row r="458" spans="2:132" x14ac:dyDescent="0.25">
      <c r="B458" s="117" t="str">
        <f>IF(P458&lt;&gt;"",MAX(B$3:$B457)+1,"")</f>
        <v/>
      </c>
      <c r="C458" s="141" t="str">
        <f>IF(D458&lt;&gt;"",MAX(C$3:$C457)+1,"")</f>
        <v/>
      </c>
      <c r="D458" s="115" t="str">
        <f>IF(LEN(Q458)&gt;1,IF(ISNUMBER(MATCH(Q458&amp;" ─ "&amp;P458, $D$2:D457,0)),"",P458&amp;" ─ "&amp;Q458),"")</f>
        <v/>
      </c>
      <c r="E458" s="117" t="str">
        <f>IF(F458&lt;&gt;"",MAX($E$3:E457)+1,"")</f>
        <v/>
      </c>
      <c r="F458" s="116" t="str">
        <f>IF(LEN(T458)&gt;1,IF(ISNUMBER(MATCH(T458&amp;" ─ "&amp;P458, $F$2:F457,0)),"",P458&amp;" ─ "&amp;T458),"")</f>
        <v/>
      </c>
      <c r="G458" s="93">
        <v>455</v>
      </c>
      <c r="H458" s="118" t="str">
        <f t="shared" si="539"/>
        <v/>
      </c>
      <c r="I458" s="119" t="str">
        <f>IF(ISNUMBER(SEARCH("─",H458,1)),MAX($I$3:I457)+1,"")</f>
        <v/>
      </c>
      <c r="M458" s="192" t="str">
        <f t="shared" si="543"/>
        <v/>
      </c>
      <c r="N458" s="142" t="str">
        <f t="shared" si="544"/>
        <v/>
      </c>
      <c r="O458" s="102" t="str">
        <f>IF(P458="","",MAX($O$3:O457)+1)</f>
        <v/>
      </c>
      <c r="P458" s="103" t="str">
        <f>IF(LEN(INDEX(Dashboard!B$6:B$505,ROW(P458)-ROW(P$3),1))&lt;=1,"",TRIM(INDEX(Dashboard!B$6:B$505,ROW(P458)-ROW(P$3),1)))</f>
        <v/>
      </c>
      <c r="Q458" s="104" t="str">
        <f t="shared" si="545"/>
        <v/>
      </c>
      <c r="R458" s="104" t="str">
        <f>IF(LEN(INDEX(Dashboard!D$6:D$505,ROW(R458)-ROW(R$3),1))&lt;=1,"",INDEX(Dashboard!D$6:D$505,ROW(R458)-ROW(R$3),1))</f>
        <v/>
      </c>
      <c r="S458" s="104" t="str">
        <f>IF(LEN(INDEX(Dashboard!E$6:E$505,ROW(S458)-ROW(S$3),1))&lt;=1,"",INDEX(Dashboard!E$6:E$505,ROW(S458)-ROW(S$3),1))</f>
        <v/>
      </c>
      <c r="T458" s="104" t="str">
        <f t="shared" si="546"/>
        <v/>
      </c>
      <c r="U458" s="104" t="str">
        <f t="shared" si="547"/>
        <v/>
      </c>
      <c r="V458" s="104" t="str">
        <f t="shared" si="548"/>
        <v/>
      </c>
      <c r="W458" s="106" t="str">
        <f t="shared" si="541"/>
        <v/>
      </c>
      <c r="X458" s="106" t="str">
        <f t="shared" si="549"/>
        <v/>
      </c>
      <c r="Y458" s="106" t="str">
        <f t="shared" si="550"/>
        <v/>
      </c>
      <c r="Z458" s="106" t="str">
        <f t="shared" si="551"/>
        <v/>
      </c>
      <c r="AA458" s="106" t="str">
        <f t="shared" si="552"/>
        <v/>
      </c>
      <c r="AB458" s="106" t="str">
        <f t="shared" si="553"/>
        <v/>
      </c>
      <c r="AC458" s="106" t="str">
        <f t="shared" si="554"/>
        <v/>
      </c>
      <c r="AD458" s="106" t="str">
        <f t="shared" si="555"/>
        <v/>
      </c>
      <c r="AE458" s="106" t="str">
        <f t="shared" si="556"/>
        <v/>
      </c>
      <c r="AF458" s="106" t="str">
        <f t="shared" si="557"/>
        <v/>
      </c>
      <c r="AG458" s="106" t="str">
        <f t="shared" si="558"/>
        <v/>
      </c>
      <c r="AH458" s="106" t="str">
        <f t="shared" si="559"/>
        <v/>
      </c>
      <c r="AI458" s="106" t="str">
        <f t="shared" si="560"/>
        <v/>
      </c>
      <c r="AJ458" s="106" t="str">
        <f t="shared" si="561"/>
        <v/>
      </c>
      <c r="AK458" s="106" t="str">
        <f t="shared" si="562"/>
        <v/>
      </c>
      <c r="AL458" s="106" t="str">
        <f t="shared" si="563"/>
        <v/>
      </c>
      <c r="AM458" s="106" t="str">
        <f t="shared" si="564"/>
        <v/>
      </c>
      <c r="AN458" s="106" t="str">
        <f t="shared" si="565"/>
        <v/>
      </c>
      <c r="AO458" s="106" t="str">
        <f t="shared" si="566"/>
        <v/>
      </c>
      <c r="AP458" s="106" t="str">
        <f t="shared" si="567"/>
        <v/>
      </c>
      <c r="AQ458" s="106" t="str">
        <f t="shared" si="568"/>
        <v/>
      </c>
      <c r="AR458" s="106" t="str">
        <f t="shared" si="569"/>
        <v/>
      </c>
      <c r="AS458" s="106" t="str">
        <f t="shared" si="570"/>
        <v/>
      </c>
      <c r="AT458" s="106" t="str">
        <f t="shared" si="571"/>
        <v/>
      </c>
      <c r="AU458" s="106" t="str">
        <f t="shared" si="572"/>
        <v/>
      </c>
      <c r="AV458" s="106" t="str">
        <f t="shared" si="573"/>
        <v/>
      </c>
      <c r="AW458" s="106" t="str">
        <f t="shared" si="574"/>
        <v/>
      </c>
      <c r="AX458" s="106" t="str">
        <f t="shared" si="575"/>
        <v/>
      </c>
      <c r="AY458" s="106" t="str">
        <f t="shared" si="576"/>
        <v/>
      </c>
      <c r="AZ458" s="106" t="str">
        <f t="shared" si="577"/>
        <v/>
      </c>
      <c r="BA458" s="106" t="str">
        <f t="shared" si="578"/>
        <v/>
      </c>
      <c r="BB458" s="106" t="str">
        <f t="shared" si="579"/>
        <v/>
      </c>
      <c r="BC458" s="106" t="str">
        <f t="shared" si="580"/>
        <v/>
      </c>
      <c r="BD458" s="180" t="str">
        <f>IF(OR(P458="",BA458=""),"",IF(BB458="",MAX($BA$4:$BA$503)-BA458+1-COUNTIF($BA$4:BA458,BA458)/1000,INDEX($BD$4:$BD$503,BC458,1)-COUNTIF($BA$4:BA458,BA458)/1000000))</f>
        <v/>
      </c>
      <c r="BE458" s="181" t="str">
        <f t="shared" si="581"/>
        <v/>
      </c>
      <c r="BF458" s="181" t="str">
        <f>IFERROR(IF(BB458="",BD458-BE458*100,INDEX($BF$4:$BF$503,BC458,1)-COUNTIF($BA$4:BA458,BA458)/1000000),"")</f>
        <v/>
      </c>
      <c r="BG458" s="179" t="str">
        <f t="shared" si="582"/>
        <v/>
      </c>
      <c r="BI458" s="120" t="str">
        <f t="shared" si="588"/>
        <v/>
      </c>
      <c r="BJ458" s="121" t="str">
        <f t="shared" si="589"/>
        <v/>
      </c>
      <c r="BK458" s="122" t="str">
        <f t="shared" si="590"/>
        <v/>
      </c>
      <c r="BL458" s="122" t="str">
        <f t="shared" si="591"/>
        <v/>
      </c>
      <c r="BM458" s="122" t="str">
        <f t="shared" si="592"/>
        <v/>
      </c>
      <c r="BN458" s="122" t="str">
        <f t="shared" si="593"/>
        <v/>
      </c>
      <c r="BO458" s="122" t="str">
        <f t="shared" si="594"/>
        <v/>
      </c>
      <c r="BP458" s="123" t="str">
        <f t="shared" si="595"/>
        <v/>
      </c>
      <c r="BQ458" s="122" t="str">
        <f t="shared" si="596"/>
        <v/>
      </c>
      <c r="BR458" s="123" t="str">
        <f t="shared" si="597"/>
        <v/>
      </c>
      <c r="BS458" s="123" t="str">
        <f t="shared" si="598"/>
        <v/>
      </c>
      <c r="BU458" s="198" t="str">
        <f t="shared" si="583"/>
        <v>xxx</v>
      </c>
      <c r="BV458" s="193"/>
      <c r="BW458" s="193"/>
      <c r="BX458" s="193"/>
      <c r="BY458" s="193"/>
      <c r="BZ458" s="193"/>
      <c r="CA458" s="193"/>
      <c r="CB458" s="193"/>
      <c r="CC458" s="194"/>
      <c r="CD458" s="194"/>
      <c r="CE458" s="193"/>
      <c r="CF458" s="201">
        <f>IFERROR(IF(ISNUMBER(BV458), IF(ISNUMBER(MATCH(BV458,$BV$4:BV457,0)),INDEX($CF$4:CF457, MATCH(BV458,$BV$4:BV457,0),1),IF(AND(BR458="",INDEX($BR$4:$BR$503,BV458,1)=""),
IF(INDEX($BL$4:$BL$503,BV458,1)="",0,IFERROR(IF(INDEX($BR$4:$BR$503,BW458,1)="es",COUNTIF($BV$4:$BV$503,BW458),0),0)+IF(ISNUMBER(BV458),SUMIFS($CH$4:$CH$503,$BV$4:$BV$503,"&lt;&gt;"&amp;BV458,$BW$4:$BW$503,BV458),0)),0)),0),0)</f>
        <v>0</v>
      </c>
      <c r="CG458" s="193"/>
      <c r="CH458" s="193"/>
      <c r="CI458" s="193"/>
      <c r="CJ458" s="193"/>
      <c r="CK458" s="201">
        <f t="shared" si="542"/>
        <v>1</v>
      </c>
      <c r="CL458" s="193"/>
      <c r="CM458" s="193"/>
      <c r="CN458" s="193"/>
      <c r="CO458" s="193"/>
      <c r="CP458" s="193"/>
      <c r="CQ458" s="193"/>
      <c r="CR458" s="193"/>
      <c r="CT458" s="193"/>
      <c r="CU458" s="193"/>
      <c r="CV458" s="193"/>
      <c r="CW458" s="208"/>
      <c r="CX458" s="208"/>
      <c r="CY458" s="208"/>
      <c r="CZ458" s="208"/>
      <c r="DA458" s="193"/>
      <c r="DC458" s="133" t="str">
        <f>IF(MAX($DC$3:DC457)&lt;$I$2,MAX($DC$3:DC457)+1,"")</f>
        <v/>
      </c>
      <c r="DD458" s="131" t="str">
        <f t="shared" si="584"/>
        <v/>
      </c>
      <c r="DE458" s="131" t="str">
        <f t="shared" si="585"/>
        <v/>
      </c>
      <c r="DF458" s="134" t="str">
        <f t="shared" si="586"/>
        <v/>
      </c>
      <c r="DG458" s="132" t="str">
        <f t="shared" si="587"/>
        <v/>
      </c>
      <c r="DL458" s="107" t="str">
        <f>IF(DM458&lt;&gt;"",MAX($DL$3:DL457)+1,"")</f>
        <v/>
      </c>
      <c r="DM458" s="107" t="str">
        <f>IF(OR(INDEX(Photos!$B$3:$B$502,ROW(DM458)-ROW($DM$3),1)="", ISNUMBER(MATCH(INDEX(Photos!$B$3:$B$502,ROW(DM458)-ROW($DM$3),1),$BJ$4:$BJ$503,0))),"",INDEX(Photos!$B$3:$B$502,ROW(DM458)-ROW($DM$3),1) )</f>
        <v/>
      </c>
      <c r="DN458" s="107" t="str">
        <f t="shared" si="540"/>
        <v/>
      </c>
      <c r="DS458" s="112"/>
      <c r="DT458" s="112"/>
      <c r="DU458" s="111"/>
      <c r="DV458" s="111"/>
      <c r="DW458" s="145"/>
      <c r="DX458" s="111"/>
      <c r="DY458" s="111"/>
      <c r="DZ458" s="111"/>
      <c r="EA458" s="111"/>
      <c r="EB458" s="111"/>
    </row>
    <row r="459" spans="2:132" x14ac:dyDescent="0.25">
      <c r="B459" s="117" t="str">
        <f>IF(P459&lt;&gt;"",MAX(B$3:$B458)+1,"")</f>
        <v/>
      </c>
      <c r="C459" s="141" t="str">
        <f>IF(D459&lt;&gt;"",MAX(C$3:$C458)+1,"")</f>
        <v/>
      </c>
      <c r="D459" s="115" t="str">
        <f>IF(LEN(Q459)&gt;1,IF(ISNUMBER(MATCH(Q459&amp;" ─ "&amp;P459, $D$2:D458,0)),"",P459&amp;" ─ "&amp;Q459),"")</f>
        <v/>
      </c>
      <c r="E459" s="117" t="str">
        <f>IF(F459&lt;&gt;"",MAX($E$3:E458)+1,"")</f>
        <v/>
      </c>
      <c r="F459" s="116" t="str">
        <f>IF(LEN(T459)&gt;1,IF(ISNUMBER(MATCH(T459&amp;" ─ "&amp;P459, $F$2:F458,0)),"",P459&amp;" ─ "&amp;T459),"")</f>
        <v/>
      </c>
      <c r="G459" s="93">
        <v>456</v>
      </c>
      <c r="H459" s="118" t="str">
        <f t="shared" si="539"/>
        <v/>
      </c>
      <c r="I459" s="119" t="str">
        <f>IF(ISNUMBER(SEARCH("─",H459,1)),MAX($I$3:I458)+1,"")</f>
        <v/>
      </c>
      <c r="M459" s="192" t="str">
        <f t="shared" si="543"/>
        <v/>
      </c>
      <c r="N459" s="142" t="str">
        <f t="shared" si="544"/>
        <v/>
      </c>
      <c r="O459" s="102" t="str">
        <f>IF(P459="","",MAX($O$3:O458)+1)</f>
        <v/>
      </c>
      <c r="P459" s="103" t="str">
        <f>IF(LEN(INDEX(Dashboard!B$6:B$505,ROW(P459)-ROW(P$3),1))&lt;=1,"",TRIM(INDEX(Dashboard!B$6:B$505,ROW(P459)-ROW(P$3),1)))</f>
        <v/>
      </c>
      <c r="Q459" s="104" t="str">
        <f t="shared" si="545"/>
        <v/>
      </c>
      <c r="R459" s="104" t="str">
        <f>IF(LEN(INDEX(Dashboard!D$6:D$505,ROW(R459)-ROW(R$3),1))&lt;=1,"",INDEX(Dashboard!D$6:D$505,ROW(R459)-ROW(R$3),1))</f>
        <v/>
      </c>
      <c r="S459" s="104" t="str">
        <f>IF(LEN(INDEX(Dashboard!E$6:E$505,ROW(S459)-ROW(S$3),1))&lt;=1,"",INDEX(Dashboard!E$6:E$505,ROW(S459)-ROW(S$3),1))</f>
        <v/>
      </c>
      <c r="T459" s="104" t="str">
        <f t="shared" si="546"/>
        <v/>
      </c>
      <c r="U459" s="104" t="str">
        <f t="shared" si="547"/>
        <v/>
      </c>
      <c r="V459" s="104" t="str">
        <f t="shared" si="548"/>
        <v/>
      </c>
      <c r="W459" s="106" t="str">
        <f t="shared" si="541"/>
        <v/>
      </c>
      <c r="X459" s="106" t="str">
        <f t="shared" si="549"/>
        <v/>
      </c>
      <c r="Y459" s="106" t="str">
        <f t="shared" si="550"/>
        <v/>
      </c>
      <c r="Z459" s="106" t="str">
        <f t="shared" si="551"/>
        <v/>
      </c>
      <c r="AA459" s="106" t="str">
        <f t="shared" si="552"/>
        <v/>
      </c>
      <c r="AB459" s="106" t="str">
        <f t="shared" si="553"/>
        <v/>
      </c>
      <c r="AC459" s="106" t="str">
        <f t="shared" si="554"/>
        <v/>
      </c>
      <c r="AD459" s="106" t="str">
        <f t="shared" si="555"/>
        <v/>
      </c>
      <c r="AE459" s="106" t="str">
        <f t="shared" si="556"/>
        <v/>
      </c>
      <c r="AF459" s="106" t="str">
        <f t="shared" si="557"/>
        <v/>
      </c>
      <c r="AG459" s="106" t="str">
        <f t="shared" si="558"/>
        <v/>
      </c>
      <c r="AH459" s="106" t="str">
        <f t="shared" si="559"/>
        <v/>
      </c>
      <c r="AI459" s="106" t="str">
        <f t="shared" si="560"/>
        <v/>
      </c>
      <c r="AJ459" s="106" t="str">
        <f t="shared" si="561"/>
        <v/>
      </c>
      <c r="AK459" s="106" t="str">
        <f t="shared" si="562"/>
        <v/>
      </c>
      <c r="AL459" s="106" t="str">
        <f t="shared" si="563"/>
        <v/>
      </c>
      <c r="AM459" s="106" t="str">
        <f t="shared" si="564"/>
        <v/>
      </c>
      <c r="AN459" s="106" t="str">
        <f t="shared" si="565"/>
        <v/>
      </c>
      <c r="AO459" s="106" t="str">
        <f t="shared" si="566"/>
        <v/>
      </c>
      <c r="AP459" s="106" t="str">
        <f t="shared" si="567"/>
        <v/>
      </c>
      <c r="AQ459" s="106" t="str">
        <f t="shared" si="568"/>
        <v/>
      </c>
      <c r="AR459" s="106" t="str">
        <f t="shared" si="569"/>
        <v/>
      </c>
      <c r="AS459" s="106" t="str">
        <f t="shared" si="570"/>
        <v/>
      </c>
      <c r="AT459" s="106" t="str">
        <f t="shared" si="571"/>
        <v/>
      </c>
      <c r="AU459" s="106" t="str">
        <f t="shared" si="572"/>
        <v/>
      </c>
      <c r="AV459" s="106" t="str">
        <f t="shared" si="573"/>
        <v/>
      </c>
      <c r="AW459" s="106" t="str">
        <f t="shared" si="574"/>
        <v/>
      </c>
      <c r="AX459" s="106" t="str">
        <f t="shared" si="575"/>
        <v/>
      </c>
      <c r="AY459" s="106" t="str">
        <f t="shared" si="576"/>
        <v/>
      </c>
      <c r="AZ459" s="106" t="str">
        <f t="shared" si="577"/>
        <v/>
      </c>
      <c r="BA459" s="106" t="str">
        <f t="shared" si="578"/>
        <v/>
      </c>
      <c r="BB459" s="106" t="str">
        <f t="shared" si="579"/>
        <v/>
      </c>
      <c r="BC459" s="106" t="str">
        <f t="shared" si="580"/>
        <v/>
      </c>
      <c r="BD459" s="180" t="str">
        <f>IF(OR(P459="",BA459=""),"",IF(BB459="",MAX($BA$4:$BA$503)-BA459+1-COUNTIF($BA$4:BA459,BA459)/1000,INDEX($BD$4:$BD$503,BC459,1)-COUNTIF($BA$4:BA459,BA459)/1000000))</f>
        <v/>
      </c>
      <c r="BE459" s="181" t="str">
        <f t="shared" si="581"/>
        <v/>
      </c>
      <c r="BF459" s="181" t="str">
        <f>IFERROR(IF(BB459="",BD459-BE459*100,INDEX($BF$4:$BF$503,BC459,1)-COUNTIF($BA$4:BA459,BA459)/1000000),"")</f>
        <v/>
      </c>
      <c r="BG459" s="179" t="str">
        <f t="shared" si="582"/>
        <v/>
      </c>
      <c r="BI459" s="120" t="str">
        <f t="shared" si="588"/>
        <v/>
      </c>
      <c r="BJ459" s="121" t="str">
        <f t="shared" si="589"/>
        <v/>
      </c>
      <c r="BK459" s="122" t="str">
        <f t="shared" si="590"/>
        <v/>
      </c>
      <c r="BL459" s="122" t="str">
        <f t="shared" si="591"/>
        <v/>
      </c>
      <c r="BM459" s="122" t="str">
        <f t="shared" si="592"/>
        <v/>
      </c>
      <c r="BN459" s="122" t="str">
        <f t="shared" si="593"/>
        <v/>
      </c>
      <c r="BO459" s="122" t="str">
        <f t="shared" si="594"/>
        <v/>
      </c>
      <c r="BP459" s="123" t="str">
        <f t="shared" si="595"/>
        <v/>
      </c>
      <c r="BQ459" s="122" t="str">
        <f t="shared" si="596"/>
        <v/>
      </c>
      <c r="BR459" s="123" t="str">
        <f t="shared" si="597"/>
        <v/>
      </c>
      <c r="BS459" s="123" t="str">
        <f t="shared" si="598"/>
        <v/>
      </c>
      <c r="BU459" s="198" t="str">
        <f t="shared" si="583"/>
        <v>xxx</v>
      </c>
      <c r="BV459" s="193"/>
      <c r="BW459" s="193"/>
      <c r="BX459" s="193"/>
      <c r="BY459" s="193"/>
      <c r="BZ459" s="193"/>
      <c r="CA459" s="193"/>
      <c r="CB459" s="193"/>
      <c r="CC459" s="194"/>
      <c r="CD459" s="194"/>
      <c r="CE459" s="193"/>
      <c r="CF459" s="201">
        <f>IFERROR(IF(ISNUMBER(BV459), IF(ISNUMBER(MATCH(BV459,$BV$4:BV458,0)),INDEX($CF$4:CF458, MATCH(BV459,$BV$4:BV458,0),1),IF(AND(BR459="",INDEX($BR$4:$BR$503,BV459,1)=""),
IF(INDEX($BL$4:$BL$503,BV459,1)="",0,IFERROR(IF(INDEX($BR$4:$BR$503,BW459,1)="es",COUNTIF($BV$4:$BV$503,BW459),0),0)+IF(ISNUMBER(BV459),SUMIFS($CH$4:$CH$503,$BV$4:$BV$503,"&lt;&gt;"&amp;BV459,$BW$4:$BW$503,BV459),0)),0)),0),0)</f>
        <v>0</v>
      </c>
      <c r="CG459" s="193"/>
      <c r="CH459" s="193"/>
      <c r="CI459" s="193"/>
      <c r="CJ459" s="193"/>
      <c r="CK459" s="201">
        <f t="shared" si="542"/>
        <v>1</v>
      </c>
      <c r="CL459" s="193"/>
      <c r="CM459" s="193"/>
      <c r="CN459" s="193"/>
      <c r="CO459" s="193"/>
      <c r="CP459" s="193"/>
      <c r="CQ459" s="193"/>
      <c r="CR459" s="193"/>
      <c r="CT459" s="193"/>
      <c r="CU459" s="193"/>
      <c r="CV459" s="193"/>
      <c r="CW459" s="208"/>
      <c r="CX459" s="208"/>
      <c r="CY459" s="208"/>
      <c r="CZ459" s="208"/>
      <c r="DA459" s="193"/>
      <c r="DC459" s="133" t="str">
        <f>IF(MAX($DC$3:DC458)&lt;$I$2,MAX($DC$3:DC458)+1,"")</f>
        <v/>
      </c>
      <c r="DD459" s="131" t="str">
        <f t="shared" si="584"/>
        <v/>
      </c>
      <c r="DE459" s="131" t="str">
        <f t="shared" si="585"/>
        <v/>
      </c>
      <c r="DF459" s="134" t="str">
        <f t="shared" si="586"/>
        <v/>
      </c>
      <c r="DG459" s="132" t="str">
        <f t="shared" si="587"/>
        <v/>
      </c>
      <c r="DL459" s="107" t="str">
        <f>IF(DM459&lt;&gt;"",MAX($DL$3:DL458)+1,"")</f>
        <v/>
      </c>
      <c r="DM459" s="107" t="str">
        <f>IF(OR(INDEX(Photos!$B$3:$B$502,ROW(DM459)-ROW($DM$3),1)="", ISNUMBER(MATCH(INDEX(Photos!$B$3:$B$502,ROW(DM459)-ROW($DM$3),1),$BJ$4:$BJ$503,0))),"",INDEX(Photos!$B$3:$B$502,ROW(DM459)-ROW($DM$3),1) )</f>
        <v/>
      </c>
      <c r="DN459" s="107" t="str">
        <f t="shared" si="540"/>
        <v/>
      </c>
      <c r="DS459" s="112"/>
      <c r="DT459" s="112"/>
      <c r="DU459" s="111"/>
      <c r="DV459" s="111"/>
      <c r="DW459" s="145"/>
      <c r="DX459" s="111"/>
      <c r="DY459" s="111"/>
      <c r="DZ459" s="111"/>
      <c r="EA459" s="111"/>
      <c r="EB459" s="111"/>
    </row>
    <row r="460" spans="2:132" x14ac:dyDescent="0.25">
      <c r="B460" s="117" t="str">
        <f>IF(P460&lt;&gt;"",MAX(B$3:$B459)+1,"")</f>
        <v/>
      </c>
      <c r="C460" s="141" t="str">
        <f>IF(D460&lt;&gt;"",MAX(C$3:$C459)+1,"")</f>
        <v/>
      </c>
      <c r="D460" s="115" t="str">
        <f>IF(LEN(Q460)&gt;1,IF(ISNUMBER(MATCH(Q460&amp;" ─ "&amp;P460, $D$2:D459,0)),"",P460&amp;" ─ "&amp;Q460),"")</f>
        <v/>
      </c>
      <c r="E460" s="117" t="str">
        <f>IF(F460&lt;&gt;"",MAX($E$3:E459)+1,"")</f>
        <v/>
      </c>
      <c r="F460" s="116" t="str">
        <f>IF(LEN(T460)&gt;1,IF(ISNUMBER(MATCH(T460&amp;" ─ "&amp;P460, $F$2:F459,0)),"",P460&amp;" ─ "&amp;T460),"")</f>
        <v/>
      </c>
      <c r="G460" s="93">
        <v>457</v>
      </c>
      <c r="H460" s="118" t="str">
        <f t="shared" si="539"/>
        <v/>
      </c>
      <c r="I460" s="119" t="str">
        <f>IF(ISNUMBER(SEARCH("─",H460,1)),MAX($I$3:I459)+1,"")</f>
        <v/>
      </c>
      <c r="M460" s="192" t="str">
        <f t="shared" si="543"/>
        <v/>
      </c>
      <c r="N460" s="142" t="str">
        <f t="shared" si="544"/>
        <v/>
      </c>
      <c r="O460" s="102" t="str">
        <f>IF(P460="","",MAX($O$3:O459)+1)</f>
        <v/>
      </c>
      <c r="P460" s="103" t="str">
        <f>IF(LEN(INDEX(Dashboard!B$6:B$505,ROW(P460)-ROW(P$3),1))&lt;=1,"",TRIM(INDEX(Dashboard!B$6:B$505,ROW(P460)-ROW(P$3),1)))</f>
        <v/>
      </c>
      <c r="Q460" s="104" t="str">
        <f t="shared" si="545"/>
        <v/>
      </c>
      <c r="R460" s="104" t="str">
        <f>IF(LEN(INDEX(Dashboard!D$6:D$505,ROW(R460)-ROW(R$3),1))&lt;=1,"",INDEX(Dashboard!D$6:D$505,ROW(R460)-ROW(R$3),1))</f>
        <v/>
      </c>
      <c r="S460" s="104" t="str">
        <f>IF(LEN(INDEX(Dashboard!E$6:E$505,ROW(S460)-ROW(S$3),1))&lt;=1,"",INDEX(Dashboard!E$6:E$505,ROW(S460)-ROW(S$3),1))</f>
        <v/>
      </c>
      <c r="T460" s="104" t="str">
        <f t="shared" si="546"/>
        <v/>
      </c>
      <c r="U460" s="104" t="str">
        <f t="shared" si="547"/>
        <v/>
      </c>
      <c r="V460" s="104" t="str">
        <f t="shared" si="548"/>
        <v/>
      </c>
      <c r="W460" s="106" t="str">
        <f t="shared" si="541"/>
        <v/>
      </c>
      <c r="X460" s="106" t="str">
        <f t="shared" si="549"/>
        <v/>
      </c>
      <c r="Y460" s="106" t="str">
        <f t="shared" si="550"/>
        <v/>
      </c>
      <c r="Z460" s="106" t="str">
        <f t="shared" si="551"/>
        <v/>
      </c>
      <c r="AA460" s="106" t="str">
        <f t="shared" si="552"/>
        <v/>
      </c>
      <c r="AB460" s="106" t="str">
        <f t="shared" si="553"/>
        <v/>
      </c>
      <c r="AC460" s="106" t="str">
        <f t="shared" si="554"/>
        <v/>
      </c>
      <c r="AD460" s="106" t="str">
        <f t="shared" si="555"/>
        <v/>
      </c>
      <c r="AE460" s="106" t="str">
        <f t="shared" si="556"/>
        <v/>
      </c>
      <c r="AF460" s="106" t="str">
        <f t="shared" si="557"/>
        <v/>
      </c>
      <c r="AG460" s="106" t="str">
        <f t="shared" si="558"/>
        <v/>
      </c>
      <c r="AH460" s="106" t="str">
        <f t="shared" si="559"/>
        <v/>
      </c>
      <c r="AI460" s="106" t="str">
        <f t="shared" si="560"/>
        <v/>
      </c>
      <c r="AJ460" s="106" t="str">
        <f t="shared" si="561"/>
        <v/>
      </c>
      <c r="AK460" s="106" t="str">
        <f t="shared" si="562"/>
        <v/>
      </c>
      <c r="AL460" s="106" t="str">
        <f t="shared" si="563"/>
        <v/>
      </c>
      <c r="AM460" s="106" t="str">
        <f t="shared" si="564"/>
        <v/>
      </c>
      <c r="AN460" s="106" t="str">
        <f t="shared" si="565"/>
        <v/>
      </c>
      <c r="AO460" s="106" t="str">
        <f t="shared" si="566"/>
        <v/>
      </c>
      <c r="AP460" s="106" t="str">
        <f t="shared" si="567"/>
        <v/>
      </c>
      <c r="AQ460" s="106" t="str">
        <f t="shared" si="568"/>
        <v/>
      </c>
      <c r="AR460" s="106" t="str">
        <f t="shared" si="569"/>
        <v/>
      </c>
      <c r="AS460" s="106" t="str">
        <f t="shared" si="570"/>
        <v/>
      </c>
      <c r="AT460" s="106" t="str">
        <f t="shared" si="571"/>
        <v/>
      </c>
      <c r="AU460" s="106" t="str">
        <f t="shared" si="572"/>
        <v/>
      </c>
      <c r="AV460" s="106" t="str">
        <f t="shared" si="573"/>
        <v/>
      </c>
      <c r="AW460" s="106" t="str">
        <f t="shared" si="574"/>
        <v/>
      </c>
      <c r="AX460" s="106" t="str">
        <f t="shared" si="575"/>
        <v/>
      </c>
      <c r="AY460" s="106" t="str">
        <f t="shared" si="576"/>
        <v/>
      </c>
      <c r="AZ460" s="106" t="str">
        <f t="shared" si="577"/>
        <v/>
      </c>
      <c r="BA460" s="106" t="str">
        <f t="shared" si="578"/>
        <v/>
      </c>
      <c r="BB460" s="106" t="str">
        <f t="shared" si="579"/>
        <v/>
      </c>
      <c r="BC460" s="106" t="str">
        <f t="shared" si="580"/>
        <v/>
      </c>
      <c r="BD460" s="180" t="str">
        <f>IF(OR(P460="",BA460=""),"",IF(BB460="",MAX($BA$4:$BA$503)-BA460+1-COUNTIF($BA$4:BA460,BA460)/1000,INDEX($BD$4:$BD$503,BC460,1)-COUNTIF($BA$4:BA460,BA460)/1000000))</f>
        <v/>
      </c>
      <c r="BE460" s="181" t="str">
        <f t="shared" si="581"/>
        <v/>
      </c>
      <c r="BF460" s="181" t="str">
        <f>IFERROR(IF(BB460="",BD460-BE460*100,INDEX($BF$4:$BF$503,BC460,1)-COUNTIF($BA$4:BA460,BA460)/1000000),"")</f>
        <v/>
      </c>
      <c r="BG460" s="179" t="str">
        <f t="shared" si="582"/>
        <v/>
      </c>
      <c r="BI460" s="120" t="str">
        <f t="shared" si="588"/>
        <v/>
      </c>
      <c r="BJ460" s="121" t="str">
        <f t="shared" si="589"/>
        <v/>
      </c>
      <c r="BK460" s="122" t="str">
        <f t="shared" si="590"/>
        <v/>
      </c>
      <c r="BL460" s="122" t="str">
        <f t="shared" si="591"/>
        <v/>
      </c>
      <c r="BM460" s="122" t="str">
        <f t="shared" si="592"/>
        <v/>
      </c>
      <c r="BN460" s="122" t="str">
        <f t="shared" si="593"/>
        <v/>
      </c>
      <c r="BO460" s="122" t="str">
        <f t="shared" si="594"/>
        <v/>
      </c>
      <c r="BP460" s="123" t="str">
        <f t="shared" si="595"/>
        <v/>
      </c>
      <c r="BQ460" s="122" t="str">
        <f t="shared" si="596"/>
        <v/>
      </c>
      <c r="BR460" s="123" t="str">
        <f t="shared" si="597"/>
        <v/>
      </c>
      <c r="BS460" s="123" t="str">
        <f t="shared" si="598"/>
        <v/>
      </c>
      <c r="BU460" s="198" t="str">
        <f t="shared" si="583"/>
        <v>xxx</v>
      </c>
      <c r="BV460" s="193"/>
      <c r="BW460" s="193"/>
      <c r="BX460" s="193"/>
      <c r="BY460" s="193"/>
      <c r="BZ460" s="193"/>
      <c r="CA460" s="193"/>
      <c r="CB460" s="193"/>
      <c r="CC460" s="194"/>
      <c r="CD460" s="194"/>
      <c r="CE460" s="193"/>
      <c r="CF460" s="201">
        <f>IFERROR(IF(ISNUMBER(BV460), IF(ISNUMBER(MATCH(BV460,$BV$4:BV459,0)),INDEX($CF$4:CF459, MATCH(BV460,$BV$4:BV459,0),1),IF(AND(BR460="",INDEX($BR$4:$BR$503,BV460,1)=""),
IF(INDEX($BL$4:$BL$503,BV460,1)="",0,IFERROR(IF(INDEX($BR$4:$BR$503,BW460,1)="es",COUNTIF($BV$4:$BV$503,BW460),0),0)+IF(ISNUMBER(BV460),SUMIFS($CH$4:$CH$503,$BV$4:$BV$503,"&lt;&gt;"&amp;BV460,$BW$4:$BW$503,BV460),0)),0)),0),0)</f>
        <v>0</v>
      </c>
      <c r="CG460" s="193"/>
      <c r="CH460" s="193"/>
      <c r="CI460" s="193"/>
      <c r="CJ460" s="193"/>
      <c r="CK460" s="201">
        <f t="shared" si="542"/>
        <v>1</v>
      </c>
      <c r="CL460" s="193"/>
      <c r="CM460" s="193"/>
      <c r="CN460" s="193"/>
      <c r="CO460" s="193"/>
      <c r="CP460" s="193"/>
      <c r="CQ460" s="193"/>
      <c r="CR460" s="193"/>
      <c r="CT460" s="193"/>
      <c r="CU460" s="193"/>
      <c r="CV460" s="193"/>
      <c r="CW460" s="208"/>
      <c r="CX460" s="208"/>
      <c r="CY460" s="208"/>
      <c r="CZ460" s="208"/>
      <c r="DA460" s="193"/>
      <c r="DC460" s="133" t="str">
        <f>IF(MAX($DC$3:DC459)&lt;$I$2,MAX($DC$3:DC459)+1,"")</f>
        <v/>
      </c>
      <c r="DD460" s="131" t="str">
        <f t="shared" si="584"/>
        <v/>
      </c>
      <c r="DE460" s="131" t="str">
        <f t="shared" si="585"/>
        <v/>
      </c>
      <c r="DF460" s="134" t="str">
        <f t="shared" si="586"/>
        <v/>
      </c>
      <c r="DG460" s="132" t="str">
        <f t="shared" si="587"/>
        <v/>
      </c>
      <c r="DL460" s="107" t="str">
        <f>IF(DM460&lt;&gt;"",MAX($DL$3:DL459)+1,"")</f>
        <v/>
      </c>
      <c r="DM460" s="107" t="str">
        <f>IF(OR(INDEX(Photos!$B$3:$B$502,ROW(DM460)-ROW($DM$3),1)="", ISNUMBER(MATCH(INDEX(Photos!$B$3:$B$502,ROW(DM460)-ROW($DM$3),1),$BJ$4:$BJ$503,0))),"",INDEX(Photos!$B$3:$B$502,ROW(DM460)-ROW($DM$3),1) )</f>
        <v/>
      </c>
      <c r="DN460" s="107" t="str">
        <f t="shared" si="540"/>
        <v/>
      </c>
      <c r="DS460" s="112"/>
      <c r="DT460" s="112"/>
      <c r="DU460" s="111"/>
      <c r="DV460" s="111"/>
      <c r="DW460" s="145"/>
      <c r="DX460" s="111"/>
      <c r="DY460" s="111"/>
      <c r="DZ460" s="111"/>
      <c r="EA460" s="111"/>
      <c r="EB460" s="111"/>
    </row>
    <row r="461" spans="2:132" x14ac:dyDescent="0.25">
      <c r="B461" s="117" t="str">
        <f>IF(P461&lt;&gt;"",MAX(B$3:$B460)+1,"")</f>
        <v/>
      </c>
      <c r="C461" s="141" t="str">
        <f>IF(D461&lt;&gt;"",MAX(C$3:$C460)+1,"")</f>
        <v/>
      </c>
      <c r="D461" s="115" t="str">
        <f>IF(LEN(Q461)&gt;1,IF(ISNUMBER(MATCH(Q461&amp;" ─ "&amp;P461, $D$2:D460,0)),"",P461&amp;" ─ "&amp;Q461),"")</f>
        <v/>
      </c>
      <c r="E461" s="117" t="str">
        <f>IF(F461&lt;&gt;"",MAX($E$3:E460)+1,"")</f>
        <v/>
      </c>
      <c r="F461" s="116" t="str">
        <f>IF(LEN(T461)&gt;1,IF(ISNUMBER(MATCH(T461&amp;" ─ "&amp;P461, $F$2:F460,0)),"",P461&amp;" ─ "&amp;T461),"")</f>
        <v/>
      </c>
      <c r="G461" s="93">
        <v>458</v>
      </c>
      <c r="H461" s="118" t="str">
        <f t="shared" si="539"/>
        <v/>
      </c>
      <c r="I461" s="119" t="str">
        <f>IF(ISNUMBER(SEARCH("─",H461,1)),MAX($I$3:I460)+1,"")</f>
        <v/>
      </c>
      <c r="M461" s="192" t="str">
        <f t="shared" si="543"/>
        <v/>
      </c>
      <c r="N461" s="142" t="str">
        <f t="shared" si="544"/>
        <v/>
      </c>
      <c r="O461" s="102" t="str">
        <f>IF(P461="","",MAX($O$3:O460)+1)</f>
        <v/>
      </c>
      <c r="P461" s="103" t="str">
        <f>IF(LEN(INDEX(Dashboard!B$6:B$505,ROW(P461)-ROW(P$3),1))&lt;=1,"",TRIM(INDEX(Dashboard!B$6:B$505,ROW(P461)-ROW(P$3),1)))</f>
        <v/>
      </c>
      <c r="Q461" s="104" t="str">
        <f t="shared" si="545"/>
        <v/>
      </c>
      <c r="R461" s="104" t="str">
        <f>IF(LEN(INDEX(Dashboard!D$6:D$505,ROW(R461)-ROW(R$3),1))&lt;=1,"",INDEX(Dashboard!D$6:D$505,ROW(R461)-ROW(R$3),1))</f>
        <v/>
      </c>
      <c r="S461" s="104" t="str">
        <f>IF(LEN(INDEX(Dashboard!E$6:E$505,ROW(S461)-ROW(S$3),1))&lt;=1,"",INDEX(Dashboard!E$6:E$505,ROW(S461)-ROW(S$3),1))</f>
        <v/>
      </c>
      <c r="T461" s="104" t="str">
        <f t="shared" si="546"/>
        <v/>
      </c>
      <c r="U461" s="104" t="str">
        <f t="shared" si="547"/>
        <v/>
      </c>
      <c r="V461" s="104" t="str">
        <f t="shared" si="548"/>
        <v/>
      </c>
      <c r="W461" s="106" t="str">
        <f t="shared" si="541"/>
        <v/>
      </c>
      <c r="X461" s="106" t="str">
        <f t="shared" si="549"/>
        <v/>
      </c>
      <c r="Y461" s="106" t="str">
        <f t="shared" si="550"/>
        <v/>
      </c>
      <c r="Z461" s="106" t="str">
        <f t="shared" si="551"/>
        <v/>
      </c>
      <c r="AA461" s="106" t="str">
        <f t="shared" si="552"/>
        <v/>
      </c>
      <c r="AB461" s="106" t="str">
        <f t="shared" si="553"/>
        <v/>
      </c>
      <c r="AC461" s="106" t="str">
        <f t="shared" si="554"/>
        <v/>
      </c>
      <c r="AD461" s="106" t="str">
        <f t="shared" si="555"/>
        <v/>
      </c>
      <c r="AE461" s="106" t="str">
        <f t="shared" si="556"/>
        <v/>
      </c>
      <c r="AF461" s="106" t="str">
        <f t="shared" si="557"/>
        <v/>
      </c>
      <c r="AG461" s="106" t="str">
        <f t="shared" si="558"/>
        <v/>
      </c>
      <c r="AH461" s="106" t="str">
        <f t="shared" si="559"/>
        <v/>
      </c>
      <c r="AI461" s="106" t="str">
        <f t="shared" si="560"/>
        <v/>
      </c>
      <c r="AJ461" s="106" t="str">
        <f t="shared" si="561"/>
        <v/>
      </c>
      <c r="AK461" s="106" t="str">
        <f t="shared" si="562"/>
        <v/>
      </c>
      <c r="AL461" s="106" t="str">
        <f t="shared" si="563"/>
        <v/>
      </c>
      <c r="AM461" s="106" t="str">
        <f t="shared" si="564"/>
        <v/>
      </c>
      <c r="AN461" s="106" t="str">
        <f t="shared" si="565"/>
        <v/>
      </c>
      <c r="AO461" s="106" t="str">
        <f t="shared" si="566"/>
        <v/>
      </c>
      <c r="AP461" s="106" t="str">
        <f t="shared" si="567"/>
        <v/>
      </c>
      <c r="AQ461" s="106" t="str">
        <f t="shared" si="568"/>
        <v/>
      </c>
      <c r="AR461" s="106" t="str">
        <f t="shared" si="569"/>
        <v/>
      </c>
      <c r="AS461" s="106" t="str">
        <f t="shared" si="570"/>
        <v/>
      </c>
      <c r="AT461" s="106" t="str">
        <f t="shared" si="571"/>
        <v/>
      </c>
      <c r="AU461" s="106" t="str">
        <f t="shared" si="572"/>
        <v/>
      </c>
      <c r="AV461" s="106" t="str">
        <f t="shared" si="573"/>
        <v/>
      </c>
      <c r="AW461" s="106" t="str">
        <f t="shared" si="574"/>
        <v/>
      </c>
      <c r="AX461" s="106" t="str">
        <f t="shared" si="575"/>
        <v/>
      </c>
      <c r="AY461" s="106" t="str">
        <f t="shared" si="576"/>
        <v/>
      </c>
      <c r="AZ461" s="106" t="str">
        <f t="shared" si="577"/>
        <v/>
      </c>
      <c r="BA461" s="106" t="str">
        <f t="shared" si="578"/>
        <v/>
      </c>
      <c r="BB461" s="106" t="str">
        <f t="shared" si="579"/>
        <v/>
      </c>
      <c r="BC461" s="106" t="str">
        <f t="shared" si="580"/>
        <v/>
      </c>
      <c r="BD461" s="180" t="str">
        <f>IF(OR(P461="",BA461=""),"",IF(BB461="",MAX($BA$4:$BA$503)-BA461+1-COUNTIF($BA$4:BA461,BA461)/1000,INDEX($BD$4:$BD$503,BC461,1)-COUNTIF($BA$4:BA461,BA461)/1000000))</f>
        <v/>
      </c>
      <c r="BE461" s="181" t="str">
        <f t="shared" si="581"/>
        <v/>
      </c>
      <c r="BF461" s="181" t="str">
        <f>IFERROR(IF(BB461="",BD461-BE461*100,INDEX($BF$4:$BF$503,BC461,1)-COUNTIF($BA$4:BA461,BA461)/1000000),"")</f>
        <v/>
      </c>
      <c r="BG461" s="179" t="str">
        <f t="shared" si="582"/>
        <v/>
      </c>
      <c r="BI461" s="120" t="str">
        <f t="shared" si="588"/>
        <v/>
      </c>
      <c r="BJ461" s="121" t="str">
        <f t="shared" si="589"/>
        <v/>
      </c>
      <c r="BK461" s="122" t="str">
        <f t="shared" si="590"/>
        <v/>
      </c>
      <c r="BL461" s="122" t="str">
        <f t="shared" si="591"/>
        <v/>
      </c>
      <c r="BM461" s="122" t="str">
        <f t="shared" si="592"/>
        <v/>
      </c>
      <c r="BN461" s="122" t="str">
        <f t="shared" si="593"/>
        <v/>
      </c>
      <c r="BO461" s="122" t="str">
        <f t="shared" si="594"/>
        <v/>
      </c>
      <c r="BP461" s="123" t="str">
        <f t="shared" si="595"/>
        <v/>
      </c>
      <c r="BQ461" s="122" t="str">
        <f t="shared" si="596"/>
        <v/>
      </c>
      <c r="BR461" s="123" t="str">
        <f t="shared" si="597"/>
        <v/>
      </c>
      <c r="BS461" s="123" t="str">
        <f t="shared" si="598"/>
        <v/>
      </c>
      <c r="BU461" s="198" t="str">
        <f t="shared" si="583"/>
        <v>xxx</v>
      </c>
      <c r="BV461" s="193"/>
      <c r="BW461" s="193"/>
      <c r="BX461" s="193"/>
      <c r="BY461" s="193"/>
      <c r="BZ461" s="193"/>
      <c r="CA461" s="193"/>
      <c r="CB461" s="193"/>
      <c r="CC461" s="194"/>
      <c r="CD461" s="194"/>
      <c r="CE461" s="193"/>
      <c r="CF461" s="201">
        <f>IFERROR(IF(ISNUMBER(BV461), IF(ISNUMBER(MATCH(BV461,$BV$4:BV460,0)),INDEX($CF$4:CF460, MATCH(BV461,$BV$4:BV460,0),1),IF(AND(BR461="",INDEX($BR$4:$BR$503,BV461,1)=""),
IF(INDEX($BL$4:$BL$503,BV461,1)="",0,IFERROR(IF(INDEX($BR$4:$BR$503,BW461,1)="es",COUNTIF($BV$4:$BV$503,BW461),0),0)+IF(ISNUMBER(BV461),SUMIFS($CH$4:$CH$503,$BV$4:$BV$503,"&lt;&gt;"&amp;BV461,$BW$4:$BW$503,BV461),0)),0)),0),0)</f>
        <v>0</v>
      </c>
      <c r="CG461" s="193"/>
      <c r="CH461" s="193"/>
      <c r="CI461" s="193"/>
      <c r="CJ461" s="193"/>
      <c r="CK461" s="201">
        <f t="shared" si="542"/>
        <v>1</v>
      </c>
      <c r="CL461" s="193"/>
      <c r="CM461" s="193"/>
      <c r="CN461" s="193"/>
      <c r="CO461" s="193"/>
      <c r="CP461" s="193"/>
      <c r="CQ461" s="193"/>
      <c r="CR461" s="193"/>
      <c r="CT461" s="193"/>
      <c r="CU461" s="193"/>
      <c r="CV461" s="193"/>
      <c r="CW461" s="208"/>
      <c r="CX461" s="208"/>
      <c r="CY461" s="208"/>
      <c r="CZ461" s="208"/>
      <c r="DA461" s="193"/>
      <c r="DC461" s="133" t="str">
        <f>IF(MAX($DC$3:DC460)&lt;$I$2,MAX($DC$3:DC460)+1,"")</f>
        <v/>
      </c>
      <c r="DD461" s="131" t="str">
        <f t="shared" si="584"/>
        <v/>
      </c>
      <c r="DE461" s="131" t="str">
        <f t="shared" si="585"/>
        <v/>
      </c>
      <c r="DF461" s="134" t="str">
        <f t="shared" si="586"/>
        <v/>
      </c>
      <c r="DG461" s="132" t="str">
        <f t="shared" si="587"/>
        <v/>
      </c>
      <c r="DL461" s="107" t="str">
        <f>IF(DM461&lt;&gt;"",MAX($DL$3:DL460)+1,"")</f>
        <v/>
      </c>
      <c r="DM461" s="107" t="str">
        <f>IF(OR(INDEX(Photos!$B$3:$B$502,ROW(DM461)-ROW($DM$3),1)="", ISNUMBER(MATCH(INDEX(Photos!$B$3:$B$502,ROW(DM461)-ROW($DM$3),1),$BJ$4:$BJ$503,0))),"",INDEX(Photos!$B$3:$B$502,ROW(DM461)-ROW($DM$3),1) )</f>
        <v/>
      </c>
      <c r="DN461" s="107" t="str">
        <f t="shared" si="540"/>
        <v/>
      </c>
      <c r="DS461" s="112"/>
      <c r="DT461" s="112"/>
      <c r="DU461" s="111"/>
      <c r="DV461" s="111"/>
      <c r="DW461" s="145"/>
      <c r="DX461" s="111"/>
      <c r="DY461" s="111"/>
      <c r="DZ461" s="111"/>
      <c r="EA461" s="111"/>
      <c r="EB461" s="111"/>
    </row>
    <row r="462" spans="2:132" x14ac:dyDescent="0.25">
      <c r="B462" s="117" t="str">
        <f>IF(P462&lt;&gt;"",MAX(B$3:$B461)+1,"")</f>
        <v/>
      </c>
      <c r="C462" s="141" t="str">
        <f>IF(D462&lt;&gt;"",MAX(C$3:$C461)+1,"")</f>
        <v/>
      </c>
      <c r="D462" s="115" t="str">
        <f>IF(LEN(Q462)&gt;1,IF(ISNUMBER(MATCH(Q462&amp;" ─ "&amp;P462, $D$2:D461,0)),"",P462&amp;" ─ "&amp;Q462),"")</f>
        <v/>
      </c>
      <c r="E462" s="117" t="str">
        <f>IF(F462&lt;&gt;"",MAX($E$3:E461)+1,"")</f>
        <v/>
      </c>
      <c r="F462" s="116" t="str">
        <f>IF(LEN(T462)&gt;1,IF(ISNUMBER(MATCH(T462&amp;" ─ "&amp;P462, $F$2:F461,0)),"",P462&amp;" ─ "&amp;T462),"")</f>
        <v/>
      </c>
      <c r="G462" s="93">
        <v>459</v>
      </c>
      <c r="H462" s="118" t="str">
        <f t="shared" si="539"/>
        <v/>
      </c>
      <c r="I462" s="119" t="str">
        <f>IF(ISNUMBER(SEARCH("─",H462,1)),MAX($I$3:I461)+1,"")</f>
        <v/>
      </c>
      <c r="M462" s="192" t="str">
        <f t="shared" si="543"/>
        <v/>
      </c>
      <c r="N462" s="142" t="str">
        <f t="shared" si="544"/>
        <v/>
      </c>
      <c r="O462" s="102" t="str">
        <f>IF(P462="","",MAX($O$3:O461)+1)</f>
        <v/>
      </c>
      <c r="P462" s="103" t="str">
        <f>IF(LEN(INDEX(Dashboard!B$6:B$505,ROW(P462)-ROW(P$3),1))&lt;=1,"",TRIM(INDEX(Dashboard!B$6:B$505,ROW(P462)-ROW(P$3),1)))</f>
        <v/>
      </c>
      <c r="Q462" s="104" t="str">
        <f t="shared" si="545"/>
        <v/>
      </c>
      <c r="R462" s="104" t="str">
        <f>IF(LEN(INDEX(Dashboard!D$6:D$505,ROW(R462)-ROW(R$3),1))&lt;=1,"",INDEX(Dashboard!D$6:D$505,ROW(R462)-ROW(R$3),1))</f>
        <v/>
      </c>
      <c r="S462" s="104" t="str">
        <f>IF(LEN(INDEX(Dashboard!E$6:E$505,ROW(S462)-ROW(S$3),1))&lt;=1,"",INDEX(Dashboard!E$6:E$505,ROW(S462)-ROW(S$3),1))</f>
        <v/>
      </c>
      <c r="T462" s="104" t="str">
        <f t="shared" si="546"/>
        <v/>
      </c>
      <c r="U462" s="104" t="str">
        <f t="shared" si="547"/>
        <v/>
      </c>
      <c r="V462" s="104" t="str">
        <f t="shared" si="548"/>
        <v/>
      </c>
      <c r="W462" s="106" t="str">
        <f t="shared" si="541"/>
        <v/>
      </c>
      <c r="X462" s="106" t="str">
        <f t="shared" si="549"/>
        <v/>
      </c>
      <c r="Y462" s="106" t="str">
        <f t="shared" si="550"/>
        <v/>
      </c>
      <c r="Z462" s="106" t="str">
        <f t="shared" si="551"/>
        <v/>
      </c>
      <c r="AA462" s="106" t="str">
        <f t="shared" si="552"/>
        <v/>
      </c>
      <c r="AB462" s="106" t="str">
        <f t="shared" si="553"/>
        <v/>
      </c>
      <c r="AC462" s="106" t="str">
        <f t="shared" si="554"/>
        <v/>
      </c>
      <c r="AD462" s="106" t="str">
        <f t="shared" si="555"/>
        <v/>
      </c>
      <c r="AE462" s="106" t="str">
        <f t="shared" si="556"/>
        <v/>
      </c>
      <c r="AF462" s="106" t="str">
        <f t="shared" si="557"/>
        <v/>
      </c>
      <c r="AG462" s="106" t="str">
        <f t="shared" si="558"/>
        <v/>
      </c>
      <c r="AH462" s="106" t="str">
        <f t="shared" si="559"/>
        <v/>
      </c>
      <c r="AI462" s="106" t="str">
        <f t="shared" si="560"/>
        <v/>
      </c>
      <c r="AJ462" s="106" t="str">
        <f t="shared" si="561"/>
        <v/>
      </c>
      <c r="AK462" s="106" t="str">
        <f t="shared" si="562"/>
        <v/>
      </c>
      <c r="AL462" s="106" t="str">
        <f t="shared" si="563"/>
        <v/>
      </c>
      <c r="AM462" s="106" t="str">
        <f t="shared" si="564"/>
        <v/>
      </c>
      <c r="AN462" s="106" t="str">
        <f t="shared" si="565"/>
        <v/>
      </c>
      <c r="AO462" s="106" t="str">
        <f t="shared" si="566"/>
        <v/>
      </c>
      <c r="AP462" s="106" t="str">
        <f t="shared" si="567"/>
        <v/>
      </c>
      <c r="AQ462" s="106" t="str">
        <f t="shared" si="568"/>
        <v/>
      </c>
      <c r="AR462" s="106" t="str">
        <f t="shared" si="569"/>
        <v/>
      </c>
      <c r="AS462" s="106" t="str">
        <f t="shared" si="570"/>
        <v/>
      </c>
      <c r="AT462" s="106" t="str">
        <f t="shared" si="571"/>
        <v/>
      </c>
      <c r="AU462" s="106" t="str">
        <f t="shared" si="572"/>
        <v/>
      </c>
      <c r="AV462" s="106" t="str">
        <f t="shared" si="573"/>
        <v/>
      </c>
      <c r="AW462" s="106" t="str">
        <f t="shared" si="574"/>
        <v/>
      </c>
      <c r="AX462" s="106" t="str">
        <f t="shared" si="575"/>
        <v/>
      </c>
      <c r="AY462" s="106" t="str">
        <f t="shared" si="576"/>
        <v/>
      </c>
      <c r="AZ462" s="106" t="str">
        <f t="shared" si="577"/>
        <v/>
      </c>
      <c r="BA462" s="106" t="str">
        <f t="shared" si="578"/>
        <v/>
      </c>
      <c r="BB462" s="106" t="str">
        <f t="shared" si="579"/>
        <v/>
      </c>
      <c r="BC462" s="106" t="str">
        <f t="shared" si="580"/>
        <v/>
      </c>
      <c r="BD462" s="180" t="str">
        <f>IF(OR(P462="",BA462=""),"",IF(BB462="",MAX($BA$4:$BA$503)-BA462+1-COUNTIF($BA$4:BA462,BA462)/1000,INDEX($BD$4:$BD$503,BC462,1)-COUNTIF($BA$4:BA462,BA462)/1000000))</f>
        <v/>
      </c>
      <c r="BE462" s="181" t="str">
        <f t="shared" si="581"/>
        <v/>
      </c>
      <c r="BF462" s="181" t="str">
        <f>IFERROR(IF(BB462="",BD462-BE462*100,INDEX($BF$4:$BF$503,BC462,1)-COUNTIF($BA$4:BA462,BA462)/1000000),"")</f>
        <v/>
      </c>
      <c r="BG462" s="179" t="str">
        <f t="shared" si="582"/>
        <v/>
      </c>
      <c r="BI462" s="120" t="str">
        <f t="shared" si="588"/>
        <v/>
      </c>
      <c r="BJ462" s="121" t="str">
        <f t="shared" si="589"/>
        <v/>
      </c>
      <c r="BK462" s="122" t="str">
        <f t="shared" si="590"/>
        <v/>
      </c>
      <c r="BL462" s="122" t="str">
        <f t="shared" si="591"/>
        <v/>
      </c>
      <c r="BM462" s="122" t="str">
        <f t="shared" si="592"/>
        <v/>
      </c>
      <c r="BN462" s="122" t="str">
        <f t="shared" si="593"/>
        <v/>
      </c>
      <c r="BO462" s="122" t="str">
        <f t="shared" si="594"/>
        <v/>
      </c>
      <c r="BP462" s="123" t="str">
        <f t="shared" si="595"/>
        <v/>
      </c>
      <c r="BQ462" s="122" t="str">
        <f t="shared" si="596"/>
        <v/>
      </c>
      <c r="BR462" s="123" t="str">
        <f t="shared" si="597"/>
        <v/>
      </c>
      <c r="BS462" s="123" t="str">
        <f t="shared" si="598"/>
        <v/>
      </c>
      <c r="BU462" s="198" t="str">
        <f t="shared" si="583"/>
        <v>xxx</v>
      </c>
      <c r="BV462" s="193"/>
      <c r="BW462" s="193"/>
      <c r="BX462" s="193"/>
      <c r="BY462" s="193"/>
      <c r="BZ462" s="193"/>
      <c r="CA462" s="193"/>
      <c r="CB462" s="193"/>
      <c r="CC462" s="194"/>
      <c r="CD462" s="194"/>
      <c r="CE462" s="193"/>
      <c r="CF462" s="201">
        <f>IFERROR(IF(ISNUMBER(BV462), IF(ISNUMBER(MATCH(BV462,$BV$4:BV461,0)),INDEX($CF$4:CF461, MATCH(BV462,$BV$4:BV461,0),1),IF(AND(BR462="",INDEX($BR$4:$BR$503,BV462,1)=""),
IF(INDEX($BL$4:$BL$503,BV462,1)="",0,IFERROR(IF(INDEX($BR$4:$BR$503,BW462,1)="es",COUNTIF($BV$4:$BV$503,BW462),0),0)+IF(ISNUMBER(BV462),SUMIFS($CH$4:$CH$503,$BV$4:$BV$503,"&lt;&gt;"&amp;BV462,$BW$4:$BW$503,BV462),0)),0)),0),0)</f>
        <v>0</v>
      </c>
      <c r="CG462" s="193"/>
      <c r="CH462" s="193"/>
      <c r="CI462" s="193"/>
      <c r="CJ462" s="193"/>
      <c r="CK462" s="201">
        <f t="shared" si="542"/>
        <v>1</v>
      </c>
      <c r="CL462" s="193"/>
      <c r="CM462" s="193"/>
      <c r="CN462" s="193"/>
      <c r="CO462" s="193"/>
      <c r="CP462" s="193"/>
      <c r="CQ462" s="193"/>
      <c r="CR462" s="193"/>
      <c r="CT462" s="193"/>
      <c r="CU462" s="193"/>
      <c r="CV462" s="193"/>
      <c r="CW462" s="208"/>
      <c r="CX462" s="208"/>
      <c r="CY462" s="208"/>
      <c r="CZ462" s="208"/>
      <c r="DA462" s="193"/>
      <c r="DC462" s="133" t="str">
        <f>IF(MAX($DC$3:DC461)&lt;$I$2,MAX($DC$3:DC461)+1,"")</f>
        <v/>
      </c>
      <c r="DD462" s="131" t="str">
        <f t="shared" si="584"/>
        <v/>
      </c>
      <c r="DE462" s="131" t="str">
        <f t="shared" si="585"/>
        <v/>
      </c>
      <c r="DF462" s="134" t="str">
        <f t="shared" si="586"/>
        <v/>
      </c>
      <c r="DG462" s="132" t="str">
        <f t="shared" si="587"/>
        <v/>
      </c>
      <c r="DL462" s="107" t="str">
        <f>IF(DM462&lt;&gt;"",MAX($DL$3:DL461)+1,"")</f>
        <v/>
      </c>
      <c r="DM462" s="107" t="str">
        <f>IF(OR(INDEX(Photos!$B$3:$B$502,ROW(DM462)-ROW($DM$3),1)="", ISNUMBER(MATCH(INDEX(Photos!$B$3:$B$502,ROW(DM462)-ROW($DM$3),1),$BJ$4:$BJ$503,0))),"",INDEX(Photos!$B$3:$B$502,ROW(DM462)-ROW($DM$3),1) )</f>
        <v/>
      </c>
      <c r="DN462" s="107" t="str">
        <f t="shared" si="540"/>
        <v/>
      </c>
      <c r="DS462" s="112"/>
      <c r="DT462" s="112"/>
      <c r="DU462" s="111"/>
      <c r="DV462" s="111"/>
      <c r="DW462" s="145"/>
      <c r="DX462" s="111"/>
      <c r="DY462" s="111"/>
      <c r="DZ462" s="111"/>
      <c r="EA462" s="111"/>
      <c r="EB462" s="111"/>
    </row>
    <row r="463" spans="2:132" x14ac:dyDescent="0.25">
      <c r="B463" s="117" t="str">
        <f>IF(P463&lt;&gt;"",MAX(B$3:$B462)+1,"")</f>
        <v/>
      </c>
      <c r="C463" s="141" t="str">
        <f>IF(D463&lt;&gt;"",MAX(C$3:$C462)+1,"")</f>
        <v/>
      </c>
      <c r="D463" s="115" t="str">
        <f>IF(LEN(Q463)&gt;1,IF(ISNUMBER(MATCH(Q463&amp;" ─ "&amp;P463, $D$2:D462,0)),"",P463&amp;" ─ "&amp;Q463),"")</f>
        <v/>
      </c>
      <c r="E463" s="117" t="str">
        <f>IF(F463&lt;&gt;"",MAX($E$3:E462)+1,"")</f>
        <v/>
      </c>
      <c r="F463" s="116" t="str">
        <f>IF(LEN(T463)&gt;1,IF(ISNUMBER(MATCH(T463&amp;" ─ "&amp;P463, $F$2:F462,0)),"",P463&amp;" ─ "&amp;T463),"")</f>
        <v/>
      </c>
      <c r="G463" s="93">
        <v>460</v>
      </c>
      <c r="H463" s="118" t="str">
        <f t="shared" si="539"/>
        <v/>
      </c>
      <c r="I463" s="119" t="str">
        <f>IF(ISNUMBER(SEARCH("─",H463,1)),MAX($I$3:I462)+1,"")</f>
        <v/>
      </c>
      <c r="M463" s="192" t="str">
        <f t="shared" si="543"/>
        <v/>
      </c>
      <c r="N463" s="142" t="str">
        <f t="shared" si="544"/>
        <v/>
      </c>
      <c r="O463" s="102" t="str">
        <f>IF(P463="","",MAX($O$3:O462)+1)</f>
        <v/>
      </c>
      <c r="P463" s="103" t="str">
        <f>IF(LEN(INDEX(Dashboard!B$6:B$505,ROW(P463)-ROW(P$3),1))&lt;=1,"",TRIM(INDEX(Dashboard!B$6:B$505,ROW(P463)-ROW(P$3),1)))</f>
        <v/>
      </c>
      <c r="Q463" s="104" t="str">
        <f t="shared" si="545"/>
        <v/>
      </c>
      <c r="R463" s="104" t="str">
        <f>IF(LEN(INDEX(Dashboard!D$6:D$505,ROW(R463)-ROW(R$3),1))&lt;=1,"",INDEX(Dashboard!D$6:D$505,ROW(R463)-ROW(R$3),1))</f>
        <v/>
      </c>
      <c r="S463" s="104" t="str">
        <f>IF(LEN(INDEX(Dashboard!E$6:E$505,ROW(S463)-ROW(S$3),1))&lt;=1,"",INDEX(Dashboard!E$6:E$505,ROW(S463)-ROW(S$3),1))</f>
        <v/>
      </c>
      <c r="T463" s="104" t="str">
        <f t="shared" si="546"/>
        <v/>
      </c>
      <c r="U463" s="104" t="str">
        <f t="shared" si="547"/>
        <v/>
      </c>
      <c r="V463" s="104" t="str">
        <f t="shared" si="548"/>
        <v/>
      </c>
      <c r="W463" s="106" t="str">
        <f t="shared" si="541"/>
        <v/>
      </c>
      <c r="X463" s="106" t="str">
        <f t="shared" si="549"/>
        <v/>
      </c>
      <c r="Y463" s="106" t="str">
        <f t="shared" si="550"/>
        <v/>
      </c>
      <c r="Z463" s="106" t="str">
        <f t="shared" si="551"/>
        <v/>
      </c>
      <c r="AA463" s="106" t="str">
        <f t="shared" si="552"/>
        <v/>
      </c>
      <c r="AB463" s="106" t="str">
        <f t="shared" si="553"/>
        <v/>
      </c>
      <c r="AC463" s="106" t="str">
        <f t="shared" si="554"/>
        <v/>
      </c>
      <c r="AD463" s="106" t="str">
        <f t="shared" si="555"/>
        <v/>
      </c>
      <c r="AE463" s="106" t="str">
        <f t="shared" si="556"/>
        <v/>
      </c>
      <c r="AF463" s="106" t="str">
        <f t="shared" si="557"/>
        <v/>
      </c>
      <c r="AG463" s="106" t="str">
        <f t="shared" si="558"/>
        <v/>
      </c>
      <c r="AH463" s="106" t="str">
        <f t="shared" si="559"/>
        <v/>
      </c>
      <c r="AI463" s="106" t="str">
        <f t="shared" si="560"/>
        <v/>
      </c>
      <c r="AJ463" s="106" t="str">
        <f t="shared" si="561"/>
        <v/>
      </c>
      <c r="AK463" s="106" t="str">
        <f t="shared" si="562"/>
        <v/>
      </c>
      <c r="AL463" s="106" t="str">
        <f t="shared" si="563"/>
        <v/>
      </c>
      <c r="AM463" s="106" t="str">
        <f t="shared" si="564"/>
        <v/>
      </c>
      <c r="AN463" s="106" t="str">
        <f t="shared" si="565"/>
        <v/>
      </c>
      <c r="AO463" s="106" t="str">
        <f t="shared" si="566"/>
        <v/>
      </c>
      <c r="AP463" s="106" t="str">
        <f t="shared" si="567"/>
        <v/>
      </c>
      <c r="AQ463" s="106" t="str">
        <f t="shared" si="568"/>
        <v/>
      </c>
      <c r="AR463" s="106" t="str">
        <f t="shared" si="569"/>
        <v/>
      </c>
      <c r="AS463" s="106" t="str">
        <f t="shared" si="570"/>
        <v/>
      </c>
      <c r="AT463" s="106" t="str">
        <f t="shared" si="571"/>
        <v/>
      </c>
      <c r="AU463" s="106" t="str">
        <f t="shared" si="572"/>
        <v/>
      </c>
      <c r="AV463" s="106" t="str">
        <f t="shared" si="573"/>
        <v/>
      </c>
      <c r="AW463" s="106" t="str">
        <f t="shared" si="574"/>
        <v/>
      </c>
      <c r="AX463" s="106" t="str">
        <f t="shared" si="575"/>
        <v/>
      </c>
      <c r="AY463" s="106" t="str">
        <f t="shared" si="576"/>
        <v/>
      </c>
      <c r="AZ463" s="106" t="str">
        <f t="shared" si="577"/>
        <v/>
      </c>
      <c r="BA463" s="106" t="str">
        <f t="shared" si="578"/>
        <v/>
      </c>
      <c r="BB463" s="106" t="str">
        <f t="shared" si="579"/>
        <v/>
      </c>
      <c r="BC463" s="106" t="str">
        <f t="shared" si="580"/>
        <v/>
      </c>
      <c r="BD463" s="180" t="str">
        <f>IF(OR(P463="",BA463=""),"",IF(BB463="",MAX($BA$4:$BA$503)-BA463+1-COUNTIF($BA$4:BA463,BA463)/1000,INDEX($BD$4:$BD$503,BC463,1)-COUNTIF($BA$4:BA463,BA463)/1000000))</f>
        <v/>
      </c>
      <c r="BE463" s="181" t="str">
        <f t="shared" si="581"/>
        <v/>
      </c>
      <c r="BF463" s="181" t="str">
        <f>IFERROR(IF(BB463="",BD463-BE463*100,INDEX($BF$4:$BF$503,BC463,1)-COUNTIF($BA$4:BA463,BA463)/1000000),"")</f>
        <v/>
      </c>
      <c r="BG463" s="179" t="str">
        <f t="shared" si="582"/>
        <v/>
      </c>
      <c r="BI463" s="120" t="str">
        <f t="shared" si="588"/>
        <v/>
      </c>
      <c r="BJ463" s="121" t="str">
        <f t="shared" si="589"/>
        <v/>
      </c>
      <c r="BK463" s="122" t="str">
        <f t="shared" si="590"/>
        <v/>
      </c>
      <c r="BL463" s="122" t="str">
        <f t="shared" si="591"/>
        <v/>
      </c>
      <c r="BM463" s="122" t="str">
        <f t="shared" si="592"/>
        <v/>
      </c>
      <c r="BN463" s="122" t="str">
        <f t="shared" si="593"/>
        <v/>
      </c>
      <c r="BO463" s="122" t="str">
        <f t="shared" si="594"/>
        <v/>
      </c>
      <c r="BP463" s="123" t="str">
        <f t="shared" si="595"/>
        <v/>
      </c>
      <c r="BQ463" s="122" t="str">
        <f t="shared" si="596"/>
        <v/>
      </c>
      <c r="BR463" s="123" t="str">
        <f t="shared" si="597"/>
        <v/>
      </c>
      <c r="BS463" s="123" t="str">
        <f t="shared" si="598"/>
        <v/>
      </c>
      <c r="BU463" s="198" t="str">
        <f t="shared" si="583"/>
        <v>xxx</v>
      </c>
      <c r="BV463" s="193"/>
      <c r="BW463" s="193"/>
      <c r="BX463" s="193"/>
      <c r="BY463" s="193"/>
      <c r="BZ463" s="193"/>
      <c r="CA463" s="193"/>
      <c r="CB463" s="193"/>
      <c r="CC463" s="194"/>
      <c r="CD463" s="194"/>
      <c r="CE463" s="193"/>
      <c r="CF463" s="201">
        <f>IFERROR(IF(ISNUMBER(BV463), IF(ISNUMBER(MATCH(BV463,$BV$4:BV462,0)),INDEX($CF$4:CF462, MATCH(BV463,$BV$4:BV462,0),1),IF(AND(BR463="",INDEX($BR$4:$BR$503,BV463,1)=""),
IF(INDEX($BL$4:$BL$503,BV463,1)="",0,IFERROR(IF(INDEX($BR$4:$BR$503,BW463,1)="es",COUNTIF($BV$4:$BV$503,BW463),0),0)+IF(ISNUMBER(BV463),SUMIFS($CH$4:$CH$503,$BV$4:$BV$503,"&lt;&gt;"&amp;BV463,$BW$4:$BW$503,BV463),0)),0)),0),0)</f>
        <v>0</v>
      </c>
      <c r="CG463" s="193"/>
      <c r="CH463" s="193"/>
      <c r="CI463" s="193"/>
      <c r="CJ463" s="193"/>
      <c r="CK463" s="201">
        <f t="shared" si="542"/>
        <v>1</v>
      </c>
      <c r="CL463" s="193"/>
      <c r="CM463" s="193"/>
      <c r="CN463" s="193"/>
      <c r="CO463" s="193"/>
      <c r="CP463" s="193"/>
      <c r="CQ463" s="193"/>
      <c r="CR463" s="193"/>
      <c r="CT463" s="193"/>
      <c r="CU463" s="193"/>
      <c r="CV463" s="193"/>
      <c r="CW463" s="208"/>
      <c r="CX463" s="208"/>
      <c r="CY463" s="208"/>
      <c r="CZ463" s="208"/>
      <c r="DA463" s="193"/>
      <c r="DC463" s="133" t="str">
        <f>IF(MAX($DC$3:DC462)&lt;$I$2,MAX($DC$3:DC462)+1,"")</f>
        <v/>
      </c>
      <c r="DD463" s="131" t="str">
        <f t="shared" si="584"/>
        <v/>
      </c>
      <c r="DE463" s="131" t="str">
        <f t="shared" si="585"/>
        <v/>
      </c>
      <c r="DF463" s="134" t="str">
        <f t="shared" si="586"/>
        <v/>
      </c>
      <c r="DG463" s="132" t="str">
        <f t="shared" si="587"/>
        <v/>
      </c>
      <c r="DL463" s="107" t="str">
        <f>IF(DM463&lt;&gt;"",MAX($DL$3:DL462)+1,"")</f>
        <v/>
      </c>
      <c r="DM463" s="107" t="str">
        <f>IF(OR(INDEX(Photos!$B$3:$B$502,ROW(DM463)-ROW($DM$3),1)="", ISNUMBER(MATCH(INDEX(Photos!$B$3:$B$502,ROW(DM463)-ROW($DM$3),1),$BJ$4:$BJ$503,0))),"",INDEX(Photos!$B$3:$B$502,ROW(DM463)-ROW($DM$3),1) )</f>
        <v/>
      </c>
      <c r="DN463" s="107" t="str">
        <f t="shared" si="540"/>
        <v/>
      </c>
      <c r="DS463" s="112"/>
      <c r="DT463" s="112"/>
      <c r="DU463" s="111"/>
      <c r="DV463" s="111"/>
      <c r="DW463" s="145"/>
      <c r="DX463" s="111"/>
      <c r="DY463" s="111"/>
      <c r="DZ463" s="111"/>
      <c r="EA463" s="111"/>
      <c r="EB463" s="111"/>
    </row>
    <row r="464" spans="2:132" x14ac:dyDescent="0.25">
      <c r="B464" s="117" t="str">
        <f>IF(P464&lt;&gt;"",MAX(B$3:$B463)+1,"")</f>
        <v/>
      </c>
      <c r="C464" s="141" t="str">
        <f>IF(D464&lt;&gt;"",MAX(C$3:$C463)+1,"")</f>
        <v/>
      </c>
      <c r="D464" s="115" t="str">
        <f>IF(LEN(Q464)&gt;1,IF(ISNUMBER(MATCH(Q464&amp;" ─ "&amp;P464, $D$2:D463,0)),"",P464&amp;" ─ "&amp;Q464),"")</f>
        <v/>
      </c>
      <c r="E464" s="117" t="str">
        <f>IF(F464&lt;&gt;"",MAX($E$3:E463)+1,"")</f>
        <v/>
      </c>
      <c r="F464" s="116" t="str">
        <f>IF(LEN(T464)&gt;1,IF(ISNUMBER(MATCH(T464&amp;" ─ "&amp;P464, $F$2:F463,0)),"",P464&amp;" ─ "&amp;T464),"")</f>
        <v/>
      </c>
      <c r="G464" s="93">
        <v>461</v>
      </c>
      <c r="H464" s="118" t="str">
        <f t="shared" si="539"/>
        <v/>
      </c>
      <c r="I464" s="119" t="str">
        <f>IF(ISNUMBER(SEARCH("─",H464,1)),MAX($I$3:I463)+1,"")</f>
        <v/>
      </c>
      <c r="M464" s="192" t="str">
        <f t="shared" si="543"/>
        <v/>
      </c>
      <c r="N464" s="142" t="str">
        <f t="shared" si="544"/>
        <v/>
      </c>
      <c r="O464" s="102" t="str">
        <f>IF(P464="","",MAX($O$3:O463)+1)</f>
        <v/>
      </c>
      <c r="P464" s="103" t="str">
        <f>IF(LEN(INDEX(Dashboard!B$6:B$505,ROW(P464)-ROW(P$3),1))&lt;=1,"",TRIM(INDEX(Dashboard!B$6:B$505,ROW(P464)-ROW(P$3),1)))</f>
        <v/>
      </c>
      <c r="Q464" s="104" t="str">
        <f t="shared" si="545"/>
        <v/>
      </c>
      <c r="R464" s="104" t="str">
        <f>IF(LEN(INDEX(Dashboard!D$6:D$505,ROW(R464)-ROW(R$3),1))&lt;=1,"",INDEX(Dashboard!D$6:D$505,ROW(R464)-ROW(R$3),1))</f>
        <v/>
      </c>
      <c r="S464" s="104" t="str">
        <f>IF(LEN(INDEX(Dashboard!E$6:E$505,ROW(S464)-ROW(S$3),1))&lt;=1,"",INDEX(Dashboard!E$6:E$505,ROW(S464)-ROW(S$3),1))</f>
        <v/>
      </c>
      <c r="T464" s="104" t="str">
        <f t="shared" si="546"/>
        <v/>
      </c>
      <c r="U464" s="104" t="str">
        <f t="shared" si="547"/>
        <v/>
      </c>
      <c r="V464" s="104" t="str">
        <f t="shared" si="548"/>
        <v/>
      </c>
      <c r="W464" s="106" t="str">
        <f t="shared" si="541"/>
        <v/>
      </c>
      <c r="X464" s="106" t="str">
        <f t="shared" si="549"/>
        <v/>
      </c>
      <c r="Y464" s="106" t="str">
        <f t="shared" si="550"/>
        <v/>
      </c>
      <c r="Z464" s="106" t="str">
        <f t="shared" si="551"/>
        <v/>
      </c>
      <c r="AA464" s="106" t="str">
        <f t="shared" si="552"/>
        <v/>
      </c>
      <c r="AB464" s="106" t="str">
        <f t="shared" si="553"/>
        <v/>
      </c>
      <c r="AC464" s="106" t="str">
        <f t="shared" si="554"/>
        <v/>
      </c>
      <c r="AD464" s="106" t="str">
        <f t="shared" si="555"/>
        <v/>
      </c>
      <c r="AE464" s="106" t="str">
        <f t="shared" si="556"/>
        <v/>
      </c>
      <c r="AF464" s="106" t="str">
        <f t="shared" si="557"/>
        <v/>
      </c>
      <c r="AG464" s="106" t="str">
        <f t="shared" si="558"/>
        <v/>
      </c>
      <c r="AH464" s="106" t="str">
        <f t="shared" si="559"/>
        <v/>
      </c>
      <c r="AI464" s="106" t="str">
        <f t="shared" si="560"/>
        <v/>
      </c>
      <c r="AJ464" s="106" t="str">
        <f t="shared" si="561"/>
        <v/>
      </c>
      <c r="AK464" s="106" t="str">
        <f t="shared" si="562"/>
        <v/>
      </c>
      <c r="AL464" s="106" t="str">
        <f t="shared" si="563"/>
        <v/>
      </c>
      <c r="AM464" s="106" t="str">
        <f t="shared" si="564"/>
        <v/>
      </c>
      <c r="AN464" s="106" t="str">
        <f t="shared" si="565"/>
        <v/>
      </c>
      <c r="AO464" s="106" t="str">
        <f t="shared" si="566"/>
        <v/>
      </c>
      <c r="AP464" s="106" t="str">
        <f t="shared" si="567"/>
        <v/>
      </c>
      <c r="AQ464" s="106" t="str">
        <f t="shared" si="568"/>
        <v/>
      </c>
      <c r="AR464" s="106" t="str">
        <f t="shared" si="569"/>
        <v/>
      </c>
      <c r="AS464" s="106" t="str">
        <f t="shared" si="570"/>
        <v/>
      </c>
      <c r="AT464" s="106" t="str">
        <f t="shared" si="571"/>
        <v/>
      </c>
      <c r="AU464" s="106" t="str">
        <f t="shared" si="572"/>
        <v/>
      </c>
      <c r="AV464" s="106" t="str">
        <f t="shared" si="573"/>
        <v/>
      </c>
      <c r="AW464" s="106" t="str">
        <f t="shared" si="574"/>
        <v/>
      </c>
      <c r="AX464" s="106" t="str">
        <f t="shared" si="575"/>
        <v/>
      </c>
      <c r="AY464" s="106" t="str">
        <f t="shared" si="576"/>
        <v/>
      </c>
      <c r="AZ464" s="106" t="str">
        <f t="shared" si="577"/>
        <v/>
      </c>
      <c r="BA464" s="106" t="str">
        <f t="shared" si="578"/>
        <v/>
      </c>
      <c r="BB464" s="106" t="str">
        <f t="shared" si="579"/>
        <v/>
      </c>
      <c r="BC464" s="106" t="str">
        <f t="shared" si="580"/>
        <v/>
      </c>
      <c r="BD464" s="180" t="str">
        <f>IF(OR(P464="",BA464=""),"",IF(BB464="",MAX($BA$4:$BA$503)-BA464+1-COUNTIF($BA$4:BA464,BA464)/1000,INDEX($BD$4:$BD$503,BC464,1)-COUNTIF($BA$4:BA464,BA464)/1000000))</f>
        <v/>
      </c>
      <c r="BE464" s="181" t="str">
        <f t="shared" si="581"/>
        <v/>
      </c>
      <c r="BF464" s="181" t="str">
        <f>IFERROR(IF(BB464="",BD464-BE464*100,INDEX($BF$4:$BF$503,BC464,1)-COUNTIF($BA$4:BA464,BA464)/1000000),"")</f>
        <v/>
      </c>
      <c r="BG464" s="179" t="str">
        <f t="shared" si="582"/>
        <v/>
      </c>
      <c r="BI464" s="120" t="str">
        <f t="shared" si="588"/>
        <v/>
      </c>
      <c r="BJ464" s="121" t="str">
        <f t="shared" si="589"/>
        <v/>
      </c>
      <c r="BK464" s="122" t="str">
        <f t="shared" si="590"/>
        <v/>
      </c>
      <c r="BL464" s="122" t="str">
        <f t="shared" si="591"/>
        <v/>
      </c>
      <c r="BM464" s="122" t="str">
        <f t="shared" si="592"/>
        <v/>
      </c>
      <c r="BN464" s="122" t="str">
        <f t="shared" si="593"/>
        <v/>
      </c>
      <c r="BO464" s="122" t="str">
        <f t="shared" si="594"/>
        <v/>
      </c>
      <c r="BP464" s="123" t="str">
        <f t="shared" si="595"/>
        <v/>
      </c>
      <c r="BQ464" s="122" t="str">
        <f t="shared" si="596"/>
        <v/>
      </c>
      <c r="BR464" s="123" t="str">
        <f t="shared" si="597"/>
        <v/>
      </c>
      <c r="BS464" s="123" t="str">
        <f t="shared" si="598"/>
        <v/>
      </c>
      <c r="BU464" s="198" t="str">
        <f t="shared" si="583"/>
        <v>xxx</v>
      </c>
      <c r="BV464" s="193"/>
      <c r="BW464" s="193"/>
      <c r="BX464" s="193"/>
      <c r="BY464" s="193"/>
      <c r="BZ464" s="193"/>
      <c r="CA464" s="193"/>
      <c r="CB464" s="193"/>
      <c r="CC464" s="194"/>
      <c r="CD464" s="194"/>
      <c r="CE464" s="193"/>
      <c r="CF464" s="201">
        <f>IFERROR(IF(ISNUMBER(BV464), IF(ISNUMBER(MATCH(BV464,$BV$4:BV463,0)),INDEX($CF$4:CF463, MATCH(BV464,$BV$4:BV463,0),1),IF(AND(BR464="",INDEX($BR$4:$BR$503,BV464,1)=""),
IF(INDEX($BL$4:$BL$503,BV464,1)="",0,IFERROR(IF(INDEX($BR$4:$BR$503,BW464,1)="es",COUNTIF($BV$4:$BV$503,BW464),0),0)+IF(ISNUMBER(BV464),SUMIFS($CH$4:$CH$503,$BV$4:$BV$503,"&lt;&gt;"&amp;BV464,$BW$4:$BW$503,BV464),0)),0)),0),0)</f>
        <v>0</v>
      </c>
      <c r="CG464" s="193"/>
      <c r="CH464" s="193"/>
      <c r="CI464" s="193"/>
      <c r="CJ464" s="193"/>
      <c r="CK464" s="201">
        <f t="shared" si="542"/>
        <v>1</v>
      </c>
      <c r="CL464" s="193"/>
      <c r="CM464" s="193"/>
      <c r="CN464" s="193"/>
      <c r="CO464" s="193"/>
      <c r="CP464" s="193"/>
      <c r="CQ464" s="193"/>
      <c r="CR464" s="193"/>
      <c r="CT464" s="193"/>
      <c r="CU464" s="193"/>
      <c r="CV464" s="193"/>
      <c r="CW464" s="208"/>
      <c r="CX464" s="208"/>
      <c r="CY464" s="208"/>
      <c r="CZ464" s="208"/>
      <c r="DA464" s="193"/>
      <c r="DC464" s="133" t="str">
        <f>IF(MAX($DC$3:DC463)&lt;$I$2,MAX($DC$3:DC463)+1,"")</f>
        <v/>
      </c>
      <c r="DD464" s="131" t="str">
        <f t="shared" si="584"/>
        <v/>
      </c>
      <c r="DE464" s="131" t="str">
        <f t="shared" si="585"/>
        <v/>
      </c>
      <c r="DF464" s="134" t="str">
        <f t="shared" si="586"/>
        <v/>
      </c>
      <c r="DG464" s="132" t="str">
        <f t="shared" si="587"/>
        <v/>
      </c>
      <c r="DL464" s="107" t="str">
        <f>IF(DM464&lt;&gt;"",MAX($DL$3:DL463)+1,"")</f>
        <v/>
      </c>
      <c r="DM464" s="107" t="str">
        <f>IF(OR(INDEX(Photos!$B$3:$B$502,ROW(DM464)-ROW($DM$3),1)="", ISNUMBER(MATCH(INDEX(Photos!$B$3:$B$502,ROW(DM464)-ROW($DM$3),1),$BJ$4:$BJ$503,0))),"",INDEX(Photos!$B$3:$B$502,ROW(DM464)-ROW($DM$3),1) )</f>
        <v/>
      </c>
      <c r="DN464" s="107" t="str">
        <f t="shared" si="540"/>
        <v/>
      </c>
      <c r="DS464" s="112"/>
      <c r="DT464" s="112"/>
      <c r="DU464" s="111"/>
      <c r="DV464" s="111"/>
      <c r="DW464" s="145"/>
      <c r="DX464" s="111"/>
      <c r="DY464" s="111"/>
      <c r="DZ464" s="111"/>
      <c r="EA464" s="111"/>
      <c r="EB464" s="111"/>
    </row>
    <row r="465" spans="2:132" x14ac:dyDescent="0.25">
      <c r="B465" s="117" t="str">
        <f>IF(P465&lt;&gt;"",MAX(B$3:$B464)+1,"")</f>
        <v/>
      </c>
      <c r="C465" s="141" t="str">
        <f>IF(D465&lt;&gt;"",MAX(C$3:$C464)+1,"")</f>
        <v/>
      </c>
      <c r="D465" s="115" t="str">
        <f>IF(LEN(Q465)&gt;1,IF(ISNUMBER(MATCH(Q465&amp;" ─ "&amp;P465, $D$2:D464,0)),"",P465&amp;" ─ "&amp;Q465),"")</f>
        <v/>
      </c>
      <c r="E465" s="117" t="str">
        <f>IF(F465&lt;&gt;"",MAX($E$3:E464)+1,"")</f>
        <v/>
      </c>
      <c r="F465" s="116" t="str">
        <f>IF(LEN(T465)&gt;1,IF(ISNUMBER(MATCH(T465&amp;" ─ "&amp;P465, $F$2:F464,0)),"",P465&amp;" ─ "&amp;T465),"")</f>
        <v/>
      </c>
      <c r="G465" s="93">
        <v>462</v>
      </c>
      <c r="H465" s="118" t="str">
        <f t="shared" si="539"/>
        <v/>
      </c>
      <c r="I465" s="119" t="str">
        <f>IF(ISNUMBER(SEARCH("─",H465,1)),MAX($I$3:I464)+1,"")</f>
        <v/>
      </c>
      <c r="M465" s="192" t="str">
        <f t="shared" si="543"/>
        <v/>
      </c>
      <c r="N465" s="142" t="str">
        <f t="shared" si="544"/>
        <v/>
      </c>
      <c r="O465" s="102" t="str">
        <f>IF(P465="","",MAX($O$3:O464)+1)</f>
        <v/>
      </c>
      <c r="P465" s="103" t="str">
        <f>IF(LEN(INDEX(Dashboard!B$6:B$505,ROW(P465)-ROW(P$3),1))&lt;=1,"",TRIM(INDEX(Dashboard!B$6:B$505,ROW(P465)-ROW(P$3),1)))</f>
        <v/>
      </c>
      <c r="Q465" s="104" t="str">
        <f t="shared" si="545"/>
        <v/>
      </c>
      <c r="R465" s="104" t="str">
        <f>IF(LEN(INDEX(Dashboard!D$6:D$505,ROW(R465)-ROW(R$3),1))&lt;=1,"",INDEX(Dashboard!D$6:D$505,ROW(R465)-ROW(R$3),1))</f>
        <v/>
      </c>
      <c r="S465" s="104" t="str">
        <f>IF(LEN(INDEX(Dashboard!E$6:E$505,ROW(S465)-ROW(S$3),1))&lt;=1,"",INDEX(Dashboard!E$6:E$505,ROW(S465)-ROW(S$3),1))</f>
        <v/>
      </c>
      <c r="T465" s="104" t="str">
        <f t="shared" si="546"/>
        <v/>
      </c>
      <c r="U465" s="104" t="str">
        <f t="shared" si="547"/>
        <v/>
      </c>
      <c r="V465" s="104" t="str">
        <f t="shared" si="548"/>
        <v/>
      </c>
      <c r="W465" s="106" t="str">
        <f t="shared" si="541"/>
        <v/>
      </c>
      <c r="X465" s="106" t="str">
        <f t="shared" si="549"/>
        <v/>
      </c>
      <c r="Y465" s="106" t="str">
        <f t="shared" si="550"/>
        <v/>
      </c>
      <c r="Z465" s="106" t="str">
        <f t="shared" si="551"/>
        <v/>
      </c>
      <c r="AA465" s="106" t="str">
        <f t="shared" si="552"/>
        <v/>
      </c>
      <c r="AB465" s="106" t="str">
        <f t="shared" si="553"/>
        <v/>
      </c>
      <c r="AC465" s="106" t="str">
        <f t="shared" si="554"/>
        <v/>
      </c>
      <c r="AD465" s="106" t="str">
        <f t="shared" si="555"/>
        <v/>
      </c>
      <c r="AE465" s="106" t="str">
        <f t="shared" si="556"/>
        <v/>
      </c>
      <c r="AF465" s="106" t="str">
        <f t="shared" si="557"/>
        <v/>
      </c>
      <c r="AG465" s="106" t="str">
        <f t="shared" si="558"/>
        <v/>
      </c>
      <c r="AH465" s="106" t="str">
        <f t="shared" si="559"/>
        <v/>
      </c>
      <c r="AI465" s="106" t="str">
        <f t="shared" si="560"/>
        <v/>
      </c>
      <c r="AJ465" s="106" t="str">
        <f t="shared" si="561"/>
        <v/>
      </c>
      <c r="AK465" s="106" t="str">
        <f t="shared" si="562"/>
        <v/>
      </c>
      <c r="AL465" s="106" t="str">
        <f t="shared" si="563"/>
        <v/>
      </c>
      <c r="AM465" s="106" t="str">
        <f t="shared" si="564"/>
        <v/>
      </c>
      <c r="AN465" s="106" t="str">
        <f t="shared" si="565"/>
        <v/>
      </c>
      <c r="AO465" s="106" t="str">
        <f t="shared" si="566"/>
        <v/>
      </c>
      <c r="AP465" s="106" t="str">
        <f t="shared" si="567"/>
        <v/>
      </c>
      <c r="AQ465" s="106" t="str">
        <f t="shared" si="568"/>
        <v/>
      </c>
      <c r="AR465" s="106" t="str">
        <f t="shared" si="569"/>
        <v/>
      </c>
      <c r="AS465" s="106" t="str">
        <f t="shared" si="570"/>
        <v/>
      </c>
      <c r="AT465" s="106" t="str">
        <f t="shared" si="571"/>
        <v/>
      </c>
      <c r="AU465" s="106" t="str">
        <f t="shared" si="572"/>
        <v/>
      </c>
      <c r="AV465" s="106" t="str">
        <f t="shared" si="573"/>
        <v/>
      </c>
      <c r="AW465" s="106" t="str">
        <f t="shared" si="574"/>
        <v/>
      </c>
      <c r="AX465" s="106" t="str">
        <f t="shared" si="575"/>
        <v/>
      </c>
      <c r="AY465" s="106" t="str">
        <f t="shared" si="576"/>
        <v/>
      </c>
      <c r="AZ465" s="106" t="str">
        <f t="shared" si="577"/>
        <v/>
      </c>
      <c r="BA465" s="106" t="str">
        <f t="shared" si="578"/>
        <v/>
      </c>
      <c r="BB465" s="106" t="str">
        <f t="shared" si="579"/>
        <v/>
      </c>
      <c r="BC465" s="106" t="str">
        <f t="shared" si="580"/>
        <v/>
      </c>
      <c r="BD465" s="180" t="str">
        <f>IF(OR(P465="",BA465=""),"",IF(BB465="",MAX($BA$4:$BA$503)-BA465+1-COUNTIF($BA$4:BA465,BA465)/1000,INDEX($BD$4:$BD$503,BC465,1)-COUNTIF($BA$4:BA465,BA465)/1000000))</f>
        <v/>
      </c>
      <c r="BE465" s="181" t="str">
        <f t="shared" si="581"/>
        <v/>
      </c>
      <c r="BF465" s="181" t="str">
        <f>IFERROR(IF(BB465="",BD465-BE465*100,INDEX($BF$4:$BF$503,BC465,1)-COUNTIF($BA$4:BA465,BA465)/1000000),"")</f>
        <v/>
      </c>
      <c r="BG465" s="179" t="str">
        <f t="shared" si="582"/>
        <v/>
      </c>
      <c r="BI465" s="120" t="str">
        <f t="shared" si="588"/>
        <v/>
      </c>
      <c r="BJ465" s="121" t="str">
        <f t="shared" si="589"/>
        <v/>
      </c>
      <c r="BK465" s="122" t="str">
        <f t="shared" si="590"/>
        <v/>
      </c>
      <c r="BL465" s="122" t="str">
        <f t="shared" si="591"/>
        <v/>
      </c>
      <c r="BM465" s="122" t="str">
        <f t="shared" si="592"/>
        <v/>
      </c>
      <c r="BN465" s="122" t="str">
        <f t="shared" si="593"/>
        <v/>
      </c>
      <c r="BO465" s="122" t="str">
        <f t="shared" si="594"/>
        <v/>
      </c>
      <c r="BP465" s="123" t="str">
        <f t="shared" si="595"/>
        <v/>
      </c>
      <c r="BQ465" s="122" t="str">
        <f t="shared" si="596"/>
        <v/>
      </c>
      <c r="BR465" s="123" t="str">
        <f t="shared" si="597"/>
        <v/>
      </c>
      <c r="BS465" s="123" t="str">
        <f t="shared" si="598"/>
        <v/>
      </c>
      <c r="BU465" s="198" t="str">
        <f t="shared" si="583"/>
        <v>xxx</v>
      </c>
      <c r="BV465" s="193"/>
      <c r="BW465" s="193"/>
      <c r="BX465" s="193"/>
      <c r="BY465" s="193"/>
      <c r="BZ465" s="193"/>
      <c r="CA465" s="193"/>
      <c r="CB465" s="193"/>
      <c r="CC465" s="194"/>
      <c r="CD465" s="194"/>
      <c r="CE465" s="193"/>
      <c r="CF465" s="201">
        <f>IFERROR(IF(ISNUMBER(BV465), IF(ISNUMBER(MATCH(BV465,$BV$4:BV464,0)),INDEX($CF$4:CF464, MATCH(BV465,$BV$4:BV464,0),1),IF(AND(BR465="",INDEX($BR$4:$BR$503,BV465,1)=""),
IF(INDEX($BL$4:$BL$503,BV465,1)="",0,IFERROR(IF(INDEX($BR$4:$BR$503,BW465,1)="es",COUNTIF($BV$4:$BV$503,BW465),0),0)+IF(ISNUMBER(BV465),SUMIFS($CH$4:$CH$503,$BV$4:$BV$503,"&lt;&gt;"&amp;BV465,$BW$4:$BW$503,BV465),0)),0)),0),0)</f>
        <v>0</v>
      </c>
      <c r="CG465" s="193"/>
      <c r="CH465" s="193"/>
      <c r="CI465" s="193"/>
      <c r="CJ465" s="193"/>
      <c r="CK465" s="201">
        <f t="shared" si="542"/>
        <v>1</v>
      </c>
      <c r="CL465" s="193"/>
      <c r="CM465" s="193"/>
      <c r="CN465" s="193"/>
      <c r="CO465" s="193"/>
      <c r="CP465" s="193"/>
      <c r="CQ465" s="193"/>
      <c r="CR465" s="193"/>
      <c r="CT465" s="193"/>
      <c r="CU465" s="193"/>
      <c r="CV465" s="193"/>
      <c r="CW465" s="208"/>
      <c r="CX465" s="208"/>
      <c r="CY465" s="208"/>
      <c r="CZ465" s="208"/>
      <c r="DA465" s="193"/>
      <c r="DC465" s="133" t="str">
        <f>IF(MAX($DC$3:DC464)&lt;$I$2,MAX($DC$3:DC464)+1,"")</f>
        <v/>
      </c>
      <c r="DD465" s="131" t="str">
        <f t="shared" si="584"/>
        <v/>
      </c>
      <c r="DE465" s="131" t="str">
        <f t="shared" si="585"/>
        <v/>
      </c>
      <c r="DF465" s="134" t="str">
        <f t="shared" si="586"/>
        <v/>
      </c>
      <c r="DG465" s="132" t="str">
        <f t="shared" si="587"/>
        <v/>
      </c>
      <c r="DL465" s="107" t="str">
        <f>IF(DM465&lt;&gt;"",MAX($DL$3:DL464)+1,"")</f>
        <v/>
      </c>
      <c r="DM465" s="107" t="str">
        <f>IF(OR(INDEX(Photos!$B$3:$B$502,ROW(DM465)-ROW($DM$3),1)="", ISNUMBER(MATCH(INDEX(Photos!$B$3:$B$502,ROW(DM465)-ROW($DM$3),1),$BJ$4:$BJ$503,0))),"",INDEX(Photos!$B$3:$B$502,ROW(DM465)-ROW($DM$3),1) )</f>
        <v/>
      </c>
      <c r="DN465" s="107" t="str">
        <f t="shared" si="540"/>
        <v/>
      </c>
      <c r="DS465" s="112"/>
      <c r="DT465" s="112"/>
      <c r="DU465" s="111"/>
      <c r="DV465" s="111"/>
      <c r="DW465" s="145"/>
      <c r="DX465" s="111"/>
      <c r="DY465" s="111"/>
      <c r="DZ465" s="111"/>
      <c r="EA465" s="111"/>
      <c r="EB465" s="111"/>
    </row>
    <row r="466" spans="2:132" x14ac:dyDescent="0.25">
      <c r="B466" s="117" t="str">
        <f>IF(P466&lt;&gt;"",MAX(B$3:$B465)+1,"")</f>
        <v/>
      </c>
      <c r="C466" s="141" t="str">
        <f>IF(D466&lt;&gt;"",MAX(C$3:$C465)+1,"")</f>
        <v/>
      </c>
      <c r="D466" s="115" t="str">
        <f>IF(LEN(Q466)&gt;1,IF(ISNUMBER(MATCH(Q466&amp;" ─ "&amp;P466, $D$2:D465,0)),"",P466&amp;" ─ "&amp;Q466),"")</f>
        <v/>
      </c>
      <c r="E466" s="117" t="str">
        <f>IF(F466&lt;&gt;"",MAX($E$3:E465)+1,"")</f>
        <v/>
      </c>
      <c r="F466" s="116" t="str">
        <f>IF(LEN(T466)&gt;1,IF(ISNUMBER(MATCH(T466&amp;" ─ "&amp;P466, $F$2:F465,0)),"",P466&amp;" ─ "&amp;T466),"")</f>
        <v/>
      </c>
      <c r="G466" s="93">
        <v>463</v>
      </c>
      <c r="H466" s="118" t="str">
        <f t="shared" si="539"/>
        <v/>
      </c>
      <c r="I466" s="119" t="str">
        <f>IF(ISNUMBER(SEARCH("─",H466,1)),MAX($I$3:I465)+1,"")</f>
        <v/>
      </c>
      <c r="M466" s="192" t="str">
        <f t="shared" si="543"/>
        <v/>
      </c>
      <c r="N466" s="142" t="str">
        <f t="shared" si="544"/>
        <v/>
      </c>
      <c r="O466" s="102" t="str">
        <f>IF(P466="","",MAX($O$3:O465)+1)</f>
        <v/>
      </c>
      <c r="P466" s="103" t="str">
        <f>IF(LEN(INDEX(Dashboard!B$6:B$505,ROW(P466)-ROW(P$3),1))&lt;=1,"",TRIM(INDEX(Dashboard!B$6:B$505,ROW(P466)-ROW(P$3),1)))</f>
        <v/>
      </c>
      <c r="Q466" s="104" t="str">
        <f t="shared" si="545"/>
        <v/>
      </c>
      <c r="R466" s="104" t="str">
        <f>IF(LEN(INDEX(Dashboard!D$6:D$505,ROW(R466)-ROW(R$3),1))&lt;=1,"",INDEX(Dashboard!D$6:D$505,ROW(R466)-ROW(R$3),1))</f>
        <v/>
      </c>
      <c r="S466" s="104" t="str">
        <f>IF(LEN(INDEX(Dashboard!E$6:E$505,ROW(S466)-ROW(S$3),1))&lt;=1,"",INDEX(Dashboard!E$6:E$505,ROW(S466)-ROW(S$3),1))</f>
        <v/>
      </c>
      <c r="T466" s="104" t="str">
        <f t="shared" si="546"/>
        <v/>
      </c>
      <c r="U466" s="104" t="str">
        <f t="shared" si="547"/>
        <v/>
      </c>
      <c r="V466" s="104" t="str">
        <f t="shared" si="548"/>
        <v/>
      </c>
      <c r="W466" s="106" t="str">
        <f t="shared" si="541"/>
        <v/>
      </c>
      <c r="X466" s="106" t="str">
        <f t="shared" si="549"/>
        <v/>
      </c>
      <c r="Y466" s="106" t="str">
        <f t="shared" si="550"/>
        <v/>
      </c>
      <c r="Z466" s="106" t="str">
        <f t="shared" si="551"/>
        <v/>
      </c>
      <c r="AA466" s="106" t="str">
        <f t="shared" si="552"/>
        <v/>
      </c>
      <c r="AB466" s="106" t="str">
        <f t="shared" si="553"/>
        <v/>
      </c>
      <c r="AC466" s="106" t="str">
        <f t="shared" si="554"/>
        <v/>
      </c>
      <c r="AD466" s="106" t="str">
        <f t="shared" si="555"/>
        <v/>
      </c>
      <c r="AE466" s="106" t="str">
        <f t="shared" si="556"/>
        <v/>
      </c>
      <c r="AF466" s="106" t="str">
        <f t="shared" si="557"/>
        <v/>
      </c>
      <c r="AG466" s="106" t="str">
        <f t="shared" si="558"/>
        <v/>
      </c>
      <c r="AH466" s="106" t="str">
        <f t="shared" si="559"/>
        <v/>
      </c>
      <c r="AI466" s="106" t="str">
        <f t="shared" si="560"/>
        <v/>
      </c>
      <c r="AJ466" s="106" t="str">
        <f t="shared" si="561"/>
        <v/>
      </c>
      <c r="AK466" s="106" t="str">
        <f t="shared" si="562"/>
        <v/>
      </c>
      <c r="AL466" s="106" t="str">
        <f t="shared" si="563"/>
        <v/>
      </c>
      <c r="AM466" s="106" t="str">
        <f t="shared" si="564"/>
        <v/>
      </c>
      <c r="AN466" s="106" t="str">
        <f t="shared" si="565"/>
        <v/>
      </c>
      <c r="AO466" s="106" t="str">
        <f t="shared" si="566"/>
        <v/>
      </c>
      <c r="AP466" s="106" t="str">
        <f t="shared" si="567"/>
        <v/>
      </c>
      <c r="AQ466" s="106" t="str">
        <f t="shared" si="568"/>
        <v/>
      </c>
      <c r="AR466" s="106" t="str">
        <f t="shared" si="569"/>
        <v/>
      </c>
      <c r="AS466" s="106" t="str">
        <f t="shared" si="570"/>
        <v/>
      </c>
      <c r="AT466" s="106" t="str">
        <f t="shared" si="571"/>
        <v/>
      </c>
      <c r="AU466" s="106" t="str">
        <f t="shared" si="572"/>
        <v/>
      </c>
      <c r="AV466" s="106" t="str">
        <f t="shared" si="573"/>
        <v/>
      </c>
      <c r="AW466" s="106" t="str">
        <f t="shared" si="574"/>
        <v/>
      </c>
      <c r="AX466" s="106" t="str">
        <f t="shared" si="575"/>
        <v/>
      </c>
      <c r="AY466" s="106" t="str">
        <f t="shared" si="576"/>
        <v/>
      </c>
      <c r="AZ466" s="106" t="str">
        <f t="shared" si="577"/>
        <v/>
      </c>
      <c r="BA466" s="106" t="str">
        <f t="shared" si="578"/>
        <v/>
      </c>
      <c r="BB466" s="106" t="str">
        <f t="shared" si="579"/>
        <v/>
      </c>
      <c r="BC466" s="106" t="str">
        <f t="shared" si="580"/>
        <v/>
      </c>
      <c r="BD466" s="180" t="str">
        <f>IF(OR(P466="",BA466=""),"",IF(BB466="",MAX($BA$4:$BA$503)-BA466+1-COUNTIF($BA$4:BA466,BA466)/1000,INDEX($BD$4:$BD$503,BC466,1)-COUNTIF($BA$4:BA466,BA466)/1000000))</f>
        <v/>
      </c>
      <c r="BE466" s="181" t="str">
        <f t="shared" si="581"/>
        <v/>
      </c>
      <c r="BF466" s="181" t="str">
        <f>IFERROR(IF(BB466="",BD466-BE466*100,INDEX($BF$4:$BF$503,BC466,1)-COUNTIF($BA$4:BA466,BA466)/1000000),"")</f>
        <v/>
      </c>
      <c r="BG466" s="179" t="str">
        <f t="shared" si="582"/>
        <v/>
      </c>
      <c r="BI466" s="120" t="str">
        <f t="shared" si="588"/>
        <v/>
      </c>
      <c r="BJ466" s="121" t="str">
        <f t="shared" si="589"/>
        <v/>
      </c>
      <c r="BK466" s="122" t="str">
        <f t="shared" si="590"/>
        <v/>
      </c>
      <c r="BL466" s="122" t="str">
        <f t="shared" si="591"/>
        <v/>
      </c>
      <c r="BM466" s="122" t="str">
        <f t="shared" si="592"/>
        <v/>
      </c>
      <c r="BN466" s="122" t="str">
        <f t="shared" si="593"/>
        <v/>
      </c>
      <c r="BO466" s="122" t="str">
        <f t="shared" si="594"/>
        <v/>
      </c>
      <c r="BP466" s="123" t="str">
        <f t="shared" si="595"/>
        <v/>
      </c>
      <c r="BQ466" s="122" t="str">
        <f t="shared" si="596"/>
        <v/>
      </c>
      <c r="BR466" s="123" t="str">
        <f t="shared" si="597"/>
        <v/>
      </c>
      <c r="BS466" s="123" t="str">
        <f t="shared" si="598"/>
        <v/>
      </c>
      <c r="BU466" s="198" t="str">
        <f t="shared" si="583"/>
        <v>xxx</v>
      </c>
      <c r="BV466" s="193"/>
      <c r="BW466" s="193"/>
      <c r="BX466" s="193"/>
      <c r="BY466" s="193"/>
      <c r="BZ466" s="193"/>
      <c r="CA466" s="193"/>
      <c r="CB466" s="193"/>
      <c r="CC466" s="194"/>
      <c r="CD466" s="194"/>
      <c r="CE466" s="193"/>
      <c r="CF466" s="201">
        <f>IFERROR(IF(ISNUMBER(BV466), IF(ISNUMBER(MATCH(BV466,$BV$4:BV465,0)),INDEX($CF$4:CF465, MATCH(BV466,$BV$4:BV465,0),1),IF(AND(BR466="",INDEX($BR$4:$BR$503,BV466,1)=""),
IF(INDEX($BL$4:$BL$503,BV466,1)="",0,IFERROR(IF(INDEX($BR$4:$BR$503,BW466,1)="es",COUNTIF($BV$4:$BV$503,BW466),0),0)+IF(ISNUMBER(BV466),SUMIFS($CH$4:$CH$503,$BV$4:$BV$503,"&lt;&gt;"&amp;BV466,$BW$4:$BW$503,BV466),0)),0)),0),0)</f>
        <v>0</v>
      </c>
      <c r="CG466" s="193"/>
      <c r="CH466" s="193"/>
      <c r="CI466" s="193"/>
      <c r="CJ466" s="193"/>
      <c r="CK466" s="201">
        <f t="shared" si="542"/>
        <v>1</v>
      </c>
      <c r="CL466" s="193"/>
      <c r="CM466" s="193"/>
      <c r="CN466" s="193"/>
      <c r="CO466" s="193"/>
      <c r="CP466" s="193"/>
      <c r="CQ466" s="193"/>
      <c r="CR466" s="193"/>
      <c r="CT466" s="193"/>
      <c r="CU466" s="193"/>
      <c r="CV466" s="193"/>
      <c r="CW466" s="208"/>
      <c r="CX466" s="208"/>
      <c r="CY466" s="208"/>
      <c r="CZ466" s="208"/>
      <c r="DA466" s="193"/>
      <c r="DC466" s="133" t="str">
        <f>IF(MAX($DC$3:DC465)&lt;$I$2,MAX($DC$3:DC465)+1,"")</f>
        <v/>
      </c>
      <c r="DD466" s="131" t="str">
        <f t="shared" si="584"/>
        <v/>
      </c>
      <c r="DE466" s="131" t="str">
        <f t="shared" si="585"/>
        <v/>
      </c>
      <c r="DF466" s="134" t="str">
        <f t="shared" si="586"/>
        <v/>
      </c>
      <c r="DG466" s="132" t="str">
        <f t="shared" si="587"/>
        <v/>
      </c>
      <c r="DL466" s="107" t="str">
        <f>IF(DM466&lt;&gt;"",MAX($DL$3:DL465)+1,"")</f>
        <v/>
      </c>
      <c r="DM466" s="107" t="str">
        <f>IF(OR(INDEX(Photos!$B$3:$B$502,ROW(DM466)-ROW($DM$3),1)="", ISNUMBER(MATCH(INDEX(Photos!$B$3:$B$502,ROW(DM466)-ROW($DM$3),1),$BJ$4:$BJ$503,0))),"",INDEX(Photos!$B$3:$B$502,ROW(DM466)-ROW($DM$3),1) )</f>
        <v/>
      </c>
      <c r="DN466" s="107" t="str">
        <f t="shared" si="540"/>
        <v/>
      </c>
      <c r="DS466" s="112"/>
      <c r="DT466" s="112"/>
      <c r="DU466" s="111"/>
      <c r="DV466" s="111"/>
      <c r="DW466" s="145"/>
      <c r="DX466" s="111"/>
      <c r="DY466" s="111"/>
      <c r="DZ466" s="111"/>
      <c r="EA466" s="111"/>
      <c r="EB466" s="111"/>
    </row>
    <row r="467" spans="2:132" x14ac:dyDescent="0.25">
      <c r="B467" s="117" t="str">
        <f>IF(P467&lt;&gt;"",MAX(B$3:$B466)+1,"")</f>
        <v/>
      </c>
      <c r="C467" s="141" t="str">
        <f>IF(D467&lt;&gt;"",MAX(C$3:$C466)+1,"")</f>
        <v/>
      </c>
      <c r="D467" s="115" t="str">
        <f>IF(LEN(Q467)&gt;1,IF(ISNUMBER(MATCH(Q467&amp;" ─ "&amp;P467, $D$2:D466,0)),"",P467&amp;" ─ "&amp;Q467),"")</f>
        <v/>
      </c>
      <c r="E467" s="117" t="str">
        <f>IF(F467&lt;&gt;"",MAX($E$3:E466)+1,"")</f>
        <v/>
      </c>
      <c r="F467" s="116" t="str">
        <f>IF(LEN(T467)&gt;1,IF(ISNUMBER(MATCH(T467&amp;" ─ "&amp;P467, $F$2:F466,0)),"",P467&amp;" ─ "&amp;T467),"")</f>
        <v/>
      </c>
      <c r="G467" s="93">
        <v>464</v>
      </c>
      <c r="H467" s="118" t="str">
        <f t="shared" si="539"/>
        <v/>
      </c>
      <c r="I467" s="119" t="str">
        <f>IF(ISNUMBER(SEARCH("─",H467,1)),MAX($I$3:I466)+1,"")</f>
        <v/>
      </c>
      <c r="M467" s="192" t="str">
        <f t="shared" si="543"/>
        <v/>
      </c>
      <c r="N467" s="142" t="str">
        <f t="shared" si="544"/>
        <v/>
      </c>
      <c r="O467" s="102" t="str">
        <f>IF(P467="","",MAX($O$3:O466)+1)</f>
        <v/>
      </c>
      <c r="P467" s="103" t="str">
        <f>IF(LEN(INDEX(Dashboard!B$6:B$505,ROW(P467)-ROW(P$3),1))&lt;=1,"",TRIM(INDEX(Dashboard!B$6:B$505,ROW(P467)-ROW(P$3),1)))</f>
        <v/>
      </c>
      <c r="Q467" s="104" t="str">
        <f t="shared" si="545"/>
        <v/>
      </c>
      <c r="R467" s="104" t="str">
        <f>IF(LEN(INDEX(Dashboard!D$6:D$505,ROW(R467)-ROW(R$3),1))&lt;=1,"",INDEX(Dashboard!D$6:D$505,ROW(R467)-ROW(R$3),1))</f>
        <v/>
      </c>
      <c r="S467" s="104" t="str">
        <f>IF(LEN(INDEX(Dashboard!E$6:E$505,ROW(S467)-ROW(S$3),1))&lt;=1,"",INDEX(Dashboard!E$6:E$505,ROW(S467)-ROW(S$3),1))</f>
        <v/>
      </c>
      <c r="T467" s="104" t="str">
        <f t="shared" si="546"/>
        <v/>
      </c>
      <c r="U467" s="104" t="str">
        <f t="shared" si="547"/>
        <v/>
      </c>
      <c r="V467" s="104" t="str">
        <f t="shared" si="548"/>
        <v/>
      </c>
      <c r="W467" s="106" t="str">
        <f t="shared" si="541"/>
        <v/>
      </c>
      <c r="X467" s="106" t="str">
        <f t="shared" si="549"/>
        <v/>
      </c>
      <c r="Y467" s="106" t="str">
        <f t="shared" si="550"/>
        <v/>
      </c>
      <c r="Z467" s="106" t="str">
        <f t="shared" si="551"/>
        <v/>
      </c>
      <c r="AA467" s="106" t="str">
        <f t="shared" si="552"/>
        <v/>
      </c>
      <c r="AB467" s="106" t="str">
        <f t="shared" si="553"/>
        <v/>
      </c>
      <c r="AC467" s="106" t="str">
        <f t="shared" si="554"/>
        <v/>
      </c>
      <c r="AD467" s="106" t="str">
        <f t="shared" si="555"/>
        <v/>
      </c>
      <c r="AE467" s="106" t="str">
        <f t="shared" si="556"/>
        <v/>
      </c>
      <c r="AF467" s="106" t="str">
        <f t="shared" si="557"/>
        <v/>
      </c>
      <c r="AG467" s="106" t="str">
        <f t="shared" si="558"/>
        <v/>
      </c>
      <c r="AH467" s="106" t="str">
        <f t="shared" si="559"/>
        <v/>
      </c>
      <c r="AI467" s="106" t="str">
        <f t="shared" si="560"/>
        <v/>
      </c>
      <c r="AJ467" s="106" t="str">
        <f t="shared" si="561"/>
        <v/>
      </c>
      <c r="AK467" s="106" t="str">
        <f t="shared" si="562"/>
        <v/>
      </c>
      <c r="AL467" s="106" t="str">
        <f t="shared" si="563"/>
        <v/>
      </c>
      <c r="AM467" s="106" t="str">
        <f t="shared" si="564"/>
        <v/>
      </c>
      <c r="AN467" s="106" t="str">
        <f t="shared" si="565"/>
        <v/>
      </c>
      <c r="AO467" s="106" t="str">
        <f t="shared" si="566"/>
        <v/>
      </c>
      <c r="AP467" s="106" t="str">
        <f t="shared" si="567"/>
        <v/>
      </c>
      <c r="AQ467" s="106" t="str">
        <f t="shared" si="568"/>
        <v/>
      </c>
      <c r="AR467" s="106" t="str">
        <f t="shared" si="569"/>
        <v/>
      </c>
      <c r="AS467" s="106" t="str">
        <f t="shared" si="570"/>
        <v/>
      </c>
      <c r="AT467" s="106" t="str">
        <f t="shared" si="571"/>
        <v/>
      </c>
      <c r="AU467" s="106" t="str">
        <f t="shared" si="572"/>
        <v/>
      </c>
      <c r="AV467" s="106" t="str">
        <f t="shared" si="573"/>
        <v/>
      </c>
      <c r="AW467" s="106" t="str">
        <f t="shared" si="574"/>
        <v/>
      </c>
      <c r="AX467" s="106" t="str">
        <f t="shared" si="575"/>
        <v/>
      </c>
      <c r="AY467" s="106" t="str">
        <f t="shared" si="576"/>
        <v/>
      </c>
      <c r="AZ467" s="106" t="str">
        <f t="shared" si="577"/>
        <v/>
      </c>
      <c r="BA467" s="106" t="str">
        <f t="shared" si="578"/>
        <v/>
      </c>
      <c r="BB467" s="106" t="str">
        <f t="shared" si="579"/>
        <v/>
      </c>
      <c r="BC467" s="106" t="str">
        <f t="shared" si="580"/>
        <v/>
      </c>
      <c r="BD467" s="180" t="str">
        <f>IF(OR(P467="",BA467=""),"",IF(BB467="",MAX($BA$4:$BA$503)-BA467+1-COUNTIF($BA$4:BA467,BA467)/1000,INDEX($BD$4:$BD$503,BC467,1)-COUNTIF($BA$4:BA467,BA467)/1000000))</f>
        <v/>
      </c>
      <c r="BE467" s="181" t="str">
        <f t="shared" si="581"/>
        <v/>
      </c>
      <c r="BF467" s="181" t="str">
        <f>IFERROR(IF(BB467="",BD467-BE467*100,INDEX($BF$4:$BF$503,BC467,1)-COUNTIF($BA$4:BA467,BA467)/1000000),"")</f>
        <v/>
      </c>
      <c r="BG467" s="179" t="str">
        <f t="shared" si="582"/>
        <v/>
      </c>
      <c r="BI467" s="120" t="str">
        <f t="shared" si="588"/>
        <v/>
      </c>
      <c r="BJ467" s="121" t="str">
        <f t="shared" si="589"/>
        <v/>
      </c>
      <c r="BK467" s="122" t="str">
        <f t="shared" si="590"/>
        <v/>
      </c>
      <c r="BL467" s="122" t="str">
        <f t="shared" si="591"/>
        <v/>
      </c>
      <c r="BM467" s="122" t="str">
        <f t="shared" si="592"/>
        <v/>
      </c>
      <c r="BN467" s="122" t="str">
        <f t="shared" si="593"/>
        <v/>
      </c>
      <c r="BO467" s="122" t="str">
        <f t="shared" si="594"/>
        <v/>
      </c>
      <c r="BP467" s="123" t="str">
        <f t="shared" si="595"/>
        <v/>
      </c>
      <c r="BQ467" s="122" t="str">
        <f t="shared" si="596"/>
        <v/>
      </c>
      <c r="BR467" s="123" t="str">
        <f t="shared" si="597"/>
        <v/>
      </c>
      <c r="BS467" s="123" t="str">
        <f t="shared" si="598"/>
        <v/>
      </c>
      <c r="BU467" s="198" t="str">
        <f t="shared" si="583"/>
        <v>xxx</v>
      </c>
      <c r="BV467" s="193"/>
      <c r="BW467" s="193"/>
      <c r="BX467" s="193"/>
      <c r="BY467" s="193"/>
      <c r="BZ467" s="193"/>
      <c r="CA467" s="193"/>
      <c r="CB467" s="193"/>
      <c r="CC467" s="194"/>
      <c r="CD467" s="194"/>
      <c r="CE467" s="193"/>
      <c r="CF467" s="201">
        <f>IFERROR(IF(ISNUMBER(BV467), IF(ISNUMBER(MATCH(BV467,$BV$4:BV466,0)),INDEX($CF$4:CF466, MATCH(BV467,$BV$4:BV466,0),1),IF(AND(BR467="",INDEX($BR$4:$BR$503,BV467,1)=""),
IF(INDEX($BL$4:$BL$503,BV467,1)="",0,IFERROR(IF(INDEX($BR$4:$BR$503,BW467,1)="es",COUNTIF($BV$4:$BV$503,BW467),0),0)+IF(ISNUMBER(BV467),SUMIFS($CH$4:$CH$503,$BV$4:$BV$503,"&lt;&gt;"&amp;BV467,$BW$4:$BW$503,BV467),0)),0)),0),0)</f>
        <v>0</v>
      </c>
      <c r="CG467" s="193"/>
      <c r="CH467" s="193"/>
      <c r="CI467" s="193"/>
      <c r="CJ467" s="193"/>
      <c r="CK467" s="201">
        <f t="shared" si="542"/>
        <v>1</v>
      </c>
      <c r="CL467" s="193"/>
      <c r="CM467" s="193"/>
      <c r="CN467" s="193"/>
      <c r="CO467" s="193"/>
      <c r="CP467" s="193"/>
      <c r="CQ467" s="193"/>
      <c r="CR467" s="193"/>
      <c r="CT467" s="193"/>
      <c r="CU467" s="193"/>
      <c r="CV467" s="193"/>
      <c r="CW467" s="208"/>
      <c r="CX467" s="208"/>
      <c r="CY467" s="208"/>
      <c r="CZ467" s="208"/>
      <c r="DA467" s="193"/>
      <c r="DC467" s="133" t="str">
        <f>IF(MAX($DC$3:DC466)&lt;$I$2,MAX($DC$3:DC466)+1,"")</f>
        <v/>
      </c>
      <c r="DD467" s="131" t="str">
        <f t="shared" si="584"/>
        <v/>
      </c>
      <c r="DE467" s="131" t="str">
        <f t="shared" si="585"/>
        <v/>
      </c>
      <c r="DF467" s="134" t="str">
        <f t="shared" si="586"/>
        <v/>
      </c>
      <c r="DG467" s="132" t="str">
        <f t="shared" si="587"/>
        <v/>
      </c>
      <c r="DL467" s="107" t="str">
        <f>IF(DM467&lt;&gt;"",MAX($DL$3:DL466)+1,"")</f>
        <v/>
      </c>
      <c r="DM467" s="107" t="str">
        <f>IF(OR(INDEX(Photos!$B$3:$B$502,ROW(DM467)-ROW($DM$3),1)="", ISNUMBER(MATCH(INDEX(Photos!$B$3:$B$502,ROW(DM467)-ROW($DM$3),1),$BJ$4:$BJ$503,0))),"",INDEX(Photos!$B$3:$B$502,ROW(DM467)-ROW($DM$3),1) )</f>
        <v/>
      </c>
      <c r="DN467" s="107" t="str">
        <f t="shared" si="540"/>
        <v/>
      </c>
      <c r="DS467" s="112"/>
      <c r="DT467" s="112"/>
      <c r="DU467" s="111"/>
      <c r="DV467" s="111"/>
      <c r="DW467" s="145"/>
      <c r="DX467" s="111"/>
      <c r="DY467" s="111"/>
      <c r="DZ467" s="111"/>
      <c r="EA467" s="111"/>
      <c r="EB467" s="111"/>
    </row>
    <row r="468" spans="2:132" x14ac:dyDescent="0.25">
      <c r="B468" s="117" t="str">
        <f>IF(P468&lt;&gt;"",MAX(B$3:$B467)+1,"")</f>
        <v/>
      </c>
      <c r="C468" s="141" t="str">
        <f>IF(D468&lt;&gt;"",MAX(C$3:$C467)+1,"")</f>
        <v/>
      </c>
      <c r="D468" s="115" t="str">
        <f>IF(LEN(Q468)&gt;1,IF(ISNUMBER(MATCH(Q468&amp;" ─ "&amp;P468, $D$2:D467,0)),"",P468&amp;" ─ "&amp;Q468),"")</f>
        <v/>
      </c>
      <c r="E468" s="117" t="str">
        <f>IF(F468&lt;&gt;"",MAX($E$3:E467)+1,"")</f>
        <v/>
      </c>
      <c r="F468" s="116" t="str">
        <f>IF(LEN(T468)&gt;1,IF(ISNUMBER(MATCH(T468&amp;" ─ "&amp;P468, $F$2:F467,0)),"",P468&amp;" ─ "&amp;T468),"")</f>
        <v/>
      </c>
      <c r="G468" s="93">
        <v>465</v>
      </c>
      <c r="H468" s="118" t="str">
        <f t="shared" si="539"/>
        <v/>
      </c>
      <c r="I468" s="119" t="str">
        <f>IF(ISNUMBER(SEARCH("─",H468,1)),MAX($I$3:I467)+1,"")</f>
        <v/>
      </c>
      <c r="M468" s="192" t="str">
        <f t="shared" si="543"/>
        <v/>
      </c>
      <c r="N468" s="142" t="str">
        <f t="shared" si="544"/>
        <v/>
      </c>
      <c r="O468" s="102" t="str">
        <f>IF(P468="","",MAX($O$3:O467)+1)</f>
        <v/>
      </c>
      <c r="P468" s="103" t="str">
        <f>IF(LEN(INDEX(Dashboard!B$6:B$505,ROW(P468)-ROW(P$3),1))&lt;=1,"",TRIM(INDEX(Dashboard!B$6:B$505,ROW(P468)-ROW(P$3),1)))</f>
        <v/>
      </c>
      <c r="Q468" s="104" t="str">
        <f t="shared" si="545"/>
        <v/>
      </c>
      <c r="R468" s="104" t="str">
        <f>IF(LEN(INDEX(Dashboard!D$6:D$505,ROW(R468)-ROW(R$3),1))&lt;=1,"",INDEX(Dashboard!D$6:D$505,ROW(R468)-ROW(R$3),1))</f>
        <v/>
      </c>
      <c r="S468" s="104" t="str">
        <f>IF(LEN(INDEX(Dashboard!E$6:E$505,ROW(S468)-ROW(S$3),1))&lt;=1,"",INDEX(Dashboard!E$6:E$505,ROW(S468)-ROW(S$3),1))</f>
        <v/>
      </c>
      <c r="T468" s="104" t="str">
        <f t="shared" si="546"/>
        <v/>
      </c>
      <c r="U468" s="104" t="str">
        <f t="shared" si="547"/>
        <v/>
      </c>
      <c r="V468" s="104" t="str">
        <f t="shared" si="548"/>
        <v/>
      </c>
      <c r="W468" s="106" t="str">
        <f t="shared" si="541"/>
        <v/>
      </c>
      <c r="X468" s="106" t="str">
        <f t="shared" si="549"/>
        <v/>
      </c>
      <c r="Y468" s="106" t="str">
        <f t="shared" si="550"/>
        <v/>
      </c>
      <c r="Z468" s="106" t="str">
        <f t="shared" si="551"/>
        <v/>
      </c>
      <c r="AA468" s="106" t="str">
        <f t="shared" si="552"/>
        <v/>
      </c>
      <c r="AB468" s="106" t="str">
        <f t="shared" si="553"/>
        <v/>
      </c>
      <c r="AC468" s="106" t="str">
        <f t="shared" si="554"/>
        <v/>
      </c>
      <c r="AD468" s="106" t="str">
        <f t="shared" si="555"/>
        <v/>
      </c>
      <c r="AE468" s="106" t="str">
        <f t="shared" si="556"/>
        <v/>
      </c>
      <c r="AF468" s="106" t="str">
        <f t="shared" si="557"/>
        <v/>
      </c>
      <c r="AG468" s="106" t="str">
        <f t="shared" si="558"/>
        <v/>
      </c>
      <c r="AH468" s="106" t="str">
        <f t="shared" si="559"/>
        <v/>
      </c>
      <c r="AI468" s="106" t="str">
        <f t="shared" si="560"/>
        <v/>
      </c>
      <c r="AJ468" s="106" t="str">
        <f t="shared" si="561"/>
        <v/>
      </c>
      <c r="AK468" s="106" t="str">
        <f t="shared" si="562"/>
        <v/>
      </c>
      <c r="AL468" s="106" t="str">
        <f t="shared" si="563"/>
        <v/>
      </c>
      <c r="AM468" s="106" t="str">
        <f t="shared" si="564"/>
        <v/>
      </c>
      <c r="AN468" s="106" t="str">
        <f t="shared" si="565"/>
        <v/>
      </c>
      <c r="AO468" s="106" t="str">
        <f t="shared" si="566"/>
        <v/>
      </c>
      <c r="AP468" s="106" t="str">
        <f t="shared" si="567"/>
        <v/>
      </c>
      <c r="AQ468" s="106" t="str">
        <f t="shared" si="568"/>
        <v/>
      </c>
      <c r="AR468" s="106" t="str">
        <f t="shared" si="569"/>
        <v/>
      </c>
      <c r="AS468" s="106" t="str">
        <f t="shared" si="570"/>
        <v/>
      </c>
      <c r="AT468" s="106" t="str">
        <f t="shared" si="571"/>
        <v/>
      </c>
      <c r="AU468" s="106" t="str">
        <f t="shared" si="572"/>
        <v/>
      </c>
      <c r="AV468" s="106" t="str">
        <f t="shared" si="573"/>
        <v/>
      </c>
      <c r="AW468" s="106" t="str">
        <f t="shared" si="574"/>
        <v/>
      </c>
      <c r="AX468" s="106" t="str">
        <f t="shared" si="575"/>
        <v/>
      </c>
      <c r="AY468" s="106" t="str">
        <f t="shared" si="576"/>
        <v/>
      </c>
      <c r="AZ468" s="106" t="str">
        <f t="shared" si="577"/>
        <v/>
      </c>
      <c r="BA468" s="106" t="str">
        <f t="shared" si="578"/>
        <v/>
      </c>
      <c r="BB468" s="106" t="str">
        <f t="shared" si="579"/>
        <v/>
      </c>
      <c r="BC468" s="106" t="str">
        <f t="shared" si="580"/>
        <v/>
      </c>
      <c r="BD468" s="180" t="str">
        <f>IF(OR(P468="",BA468=""),"",IF(BB468="",MAX($BA$4:$BA$503)-BA468+1-COUNTIF($BA$4:BA468,BA468)/1000,INDEX($BD$4:$BD$503,BC468,1)-COUNTIF($BA$4:BA468,BA468)/1000000))</f>
        <v/>
      </c>
      <c r="BE468" s="181" t="str">
        <f t="shared" si="581"/>
        <v/>
      </c>
      <c r="BF468" s="181" t="str">
        <f>IFERROR(IF(BB468="",BD468-BE468*100,INDEX($BF$4:$BF$503,BC468,1)-COUNTIF($BA$4:BA468,BA468)/1000000),"")</f>
        <v/>
      </c>
      <c r="BG468" s="179" t="str">
        <f t="shared" si="582"/>
        <v/>
      </c>
      <c r="BI468" s="120" t="str">
        <f t="shared" si="588"/>
        <v/>
      </c>
      <c r="BJ468" s="121" t="str">
        <f t="shared" si="589"/>
        <v/>
      </c>
      <c r="BK468" s="122" t="str">
        <f t="shared" si="590"/>
        <v/>
      </c>
      <c r="BL468" s="122" t="str">
        <f t="shared" si="591"/>
        <v/>
      </c>
      <c r="BM468" s="122" t="str">
        <f t="shared" si="592"/>
        <v/>
      </c>
      <c r="BN468" s="122" t="str">
        <f t="shared" si="593"/>
        <v/>
      </c>
      <c r="BO468" s="122" t="str">
        <f t="shared" si="594"/>
        <v/>
      </c>
      <c r="BP468" s="123" t="str">
        <f t="shared" si="595"/>
        <v/>
      </c>
      <c r="BQ468" s="122" t="str">
        <f t="shared" si="596"/>
        <v/>
      </c>
      <c r="BR468" s="123" t="str">
        <f t="shared" si="597"/>
        <v/>
      </c>
      <c r="BS468" s="123" t="str">
        <f t="shared" si="598"/>
        <v/>
      </c>
      <c r="BU468" s="198" t="str">
        <f t="shared" si="583"/>
        <v>xxx</v>
      </c>
      <c r="BV468" s="193"/>
      <c r="BW468" s="193"/>
      <c r="BX468" s="193"/>
      <c r="BY468" s="193"/>
      <c r="BZ468" s="193"/>
      <c r="CA468" s="193"/>
      <c r="CB468" s="193"/>
      <c r="CC468" s="194"/>
      <c r="CD468" s="194"/>
      <c r="CE468" s="193"/>
      <c r="CF468" s="201">
        <f>IFERROR(IF(ISNUMBER(BV468), IF(ISNUMBER(MATCH(BV468,$BV$4:BV467,0)),INDEX($CF$4:CF467, MATCH(BV468,$BV$4:BV467,0),1),IF(AND(BR468="",INDEX($BR$4:$BR$503,BV468,1)=""),
IF(INDEX($BL$4:$BL$503,BV468,1)="",0,IFERROR(IF(INDEX($BR$4:$BR$503,BW468,1)="es",COUNTIF($BV$4:$BV$503,BW468),0),0)+IF(ISNUMBER(BV468),SUMIFS($CH$4:$CH$503,$BV$4:$BV$503,"&lt;&gt;"&amp;BV468,$BW$4:$BW$503,BV468),0)),0)),0),0)</f>
        <v>0</v>
      </c>
      <c r="CG468" s="193"/>
      <c r="CH468" s="193"/>
      <c r="CI468" s="193"/>
      <c r="CJ468" s="193"/>
      <c r="CK468" s="201">
        <f t="shared" si="542"/>
        <v>1</v>
      </c>
      <c r="CL468" s="193"/>
      <c r="CM468" s="193"/>
      <c r="CN468" s="193"/>
      <c r="CO468" s="193"/>
      <c r="CP468" s="193"/>
      <c r="CQ468" s="193"/>
      <c r="CR468" s="193"/>
      <c r="CT468" s="193"/>
      <c r="CU468" s="193"/>
      <c r="CV468" s="193"/>
      <c r="CW468" s="208"/>
      <c r="CX468" s="208"/>
      <c r="CY468" s="208"/>
      <c r="CZ468" s="208"/>
      <c r="DA468" s="193"/>
      <c r="DC468" s="133" t="str">
        <f>IF(MAX($DC$3:DC467)&lt;$I$2,MAX($DC$3:DC467)+1,"")</f>
        <v/>
      </c>
      <c r="DD468" s="131" t="str">
        <f t="shared" si="584"/>
        <v/>
      </c>
      <c r="DE468" s="131" t="str">
        <f t="shared" si="585"/>
        <v/>
      </c>
      <c r="DF468" s="134" t="str">
        <f t="shared" si="586"/>
        <v/>
      </c>
      <c r="DG468" s="132" t="str">
        <f t="shared" si="587"/>
        <v/>
      </c>
      <c r="DL468" s="107" t="str">
        <f>IF(DM468&lt;&gt;"",MAX($DL$3:DL467)+1,"")</f>
        <v/>
      </c>
      <c r="DM468" s="107" t="str">
        <f>IF(OR(INDEX(Photos!$B$3:$B$502,ROW(DM468)-ROW($DM$3),1)="", ISNUMBER(MATCH(INDEX(Photos!$B$3:$B$502,ROW(DM468)-ROW($DM$3),1),$BJ$4:$BJ$503,0))),"",INDEX(Photos!$B$3:$B$502,ROW(DM468)-ROW($DM$3),1) )</f>
        <v/>
      </c>
      <c r="DN468" s="107" t="str">
        <f t="shared" si="540"/>
        <v/>
      </c>
      <c r="DS468" s="112"/>
      <c r="DT468" s="112"/>
      <c r="DU468" s="111"/>
      <c r="DV468" s="111"/>
      <c r="DW468" s="145"/>
      <c r="DX468" s="111"/>
      <c r="DY468" s="111"/>
      <c r="DZ468" s="111"/>
      <c r="EA468" s="111"/>
      <c r="EB468" s="111"/>
    </row>
    <row r="469" spans="2:132" x14ac:dyDescent="0.25">
      <c r="B469" s="117" t="str">
        <f>IF(P469&lt;&gt;"",MAX(B$3:$B468)+1,"")</f>
        <v/>
      </c>
      <c r="C469" s="141" t="str">
        <f>IF(D469&lt;&gt;"",MAX(C$3:$C468)+1,"")</f>
        <v/>
      </c>
      <c r="D469" s="115" t="str">
        <f>IF(LEN(Q469)&gt;1,IF(ISNUMBER(MATCH(Q469&amp;" ─ "&amp;P469, $D$2:D468,0)),"",P469&amp;" ─ "&amp;Q469),"")</f>
        <v/>
      </c>
      <c r="E469" s="117" t="str">
        <f>IF(F469&lt;&gt;"",MAX($E$3:E468)+1,"")</f>
        <v/>
      </c>
      <c r="F469" s="116" t="str">
        <f>IF(LEN(T469)&gt;1,IF(ISNUMBER(MATCH(T469&amp;" ─ "&amp;P469, $F$2:F468,0)),"",P469&amp;" ─ "&amp;T469),"")</f>
        <v/>
      </c>
      <c r="G469" s="93">
        <v>466</v>
      </c>
      <c r="H469" s="118" t="str">
        <f t="shared" si="539"/>
        <v/>
      </c>
      <c r="I469" s="119" t="str">
        <f>IF(ISNUMBER(SEARCH("─",H469,1)),MAX($I$3:I468)+1,"")</f>
        <v/>
      </c>
      <c r="M469" s="192" t="str">
        <f t="shared" si="543"/>
        <v/>
      </c>
      <c r="N469" s="142" t="str">
        <f t="shared" si="544"/>
        <v/>
      </c>
      <c r="O469" s="102" t="str">
        <f>IF(P469="","",MAX($O$3:O468)+1)</f>
        <v/>
      </c>
      <c r="P469" s="103" t="str">
        <f>IF(LEN(INDEX(Dashboard!B$6:B$505,ROW(P469)-ROW(P$3),1))&lt;=1,"",TRIM(INDEX(Dashboard!B$6:B$505,ROW(P469)-ROW(P$3),1)))</f>
        <v/>
      </c>
      <c r="Q469" s="104" t="str">
        <f t="shared" si="545"/>
        <v/>
      </c>
      <c r="R469" s="104" t="str">
        <f>IF(LEN(INDEX(Dashboard!D$6:D$505,ROW(R469)-ROW(R$3),1))&lt;=1,"",INDEX(Dashboard!D$6:D$505,ROW(R469)-ROW(R$3),1))</f>
        <v/>
      </c>
      <c r="S469" s="104" t="str">
        <f>IF(LEN(INDEX(Dashboard!E$6:E$505,ROW(S469)-ROW(S$3),1))&lt;=1,"",INDEX(Dashboard!E$6:E$505,ROW(S469)-ROW(S$3),1))</f>
        <v/>
      </c>
      <c r="T469" s="104" t="str">
        <f t="shared" si="546"/>
        <v/>
      </c>
      <c r="U469" s="104" t="str">
        <f t="shared" si="547"/>
        <v/>
      </c>
      <c r="V469" s="104" t="str">
        <f t="shared" si="548"/>
        <v/>
      </c>
      <c r="W469" s="106" t="str">
        <f t="shared" si="541"/>
        <v/>
      </c>
      <c r="X469" s="106" t="str">
        <f t="shared" si="549"/>
        <v/>
      </c>
      <c r="Y469" s="106" t="str">
        <f t="shared" si="550"/>
        <v/>
      </c>
      <c r="Z469" s="106" t="str">
        <f t="shared" si="551"/>
        <v/>
      </c>
      <c r="AA469" s="106" t="str">
        <f t="shared" si="552"/>
        <v/>
      </c>
      <c r="AB469" s="106" t="str">
        <f t="shared" si="553"/>
        <v/>
      </c>
      <c r="AC469" s="106" t="str">
        <f t="shared" si="554"/>
        <v/>
      </c>
      <c r="AD469" s="106" t="str">
        <f t="shared" si="555"/>
        <v/>
      </c>
      <c r="AE469" s="106" t="str">
        <f t="shared" si="556"/>
        <v/>
      </c>
      <c r="AF469" s="106" t="str">
        <f t="shared" si="557"/>
        <v/>
      </c>
      <c r="AG469" s="106" t="str">
        <f t="shared" si="558"/>
        <v/>
      </c>
      <c r="AH469" s="106" t="str">
        <f t="shared" si="559"/>
        <v/>
      </c>
      <c r="AI469" s="106" t="str">
        <f t="shared" si="560"/>
        <v/>
      </c>
      <c r="AJ469" s="106" t="str">
        <f t="shared" si="561"/>
        <v/>
      </c>
      <c r="AK469" s="106" t="str">
        <f t="shared" si="562"/>
        <v/>
      </c>
      <c r="AL469" s="106" t="str">
        <f t="shared" si="563"/>
        <v/>
      </c>
      <c r="AM469" s="106" t="str">
        <f t="shared" si="564"/>
        <v/>
      </c>
      <c r="AN469" s="106" t="str">
        <f t="shared" si="565"/>
        <v/>
      </c>
      <c r="AO469" s="106" t="str">
        <f t="shared" si="566"/>
        <v/>
      </c>
      <c r="AP469" s="106" t="str">
        <f t="shared" si="567"/>
        <v/>
      </c>
      <c r="AQ469" s="106" t="str">
        <f t="shared" si="568"/>
        <v/>
      </c>
      <c r="AR469" s="106" t="str">
        <f t="shared" si="569"/>
        <v/>
      </c>
      <c r="AS469" s="106" t="str">
        <f t="shared" si="570"/>
        <v/>
      </c>
      <c r="AT469" s="106" t="str">
        <f t="shared" si="571"/>
        <v/>
      </c>
      <c r="AU469" s="106" t="str">
        <f t="shared" si="572"/>
        <v/>
      </c>
      <c r="AV469" s="106" t="str">
        <f t="shared" si="573"/>
        <v/>
      </c>
      <c r="AW469" s="106" t="str">
        <f t="shared" si="574"/>
        <v/>
      </c>
      <c r="AX469" s="106" t="str">
        <f t="shared" si="575"/>
        <v/>
      </c>
      <c r="AY469" s="106" t="str">
        <f t="shared" si="576"/>
        <v/>
      </c>
      <c r="AZ469" s="106" t="str">
        <f t="shared" si="577"/>
        <v/>
      </c>
      <c r="BA469" s="106" t="str">
        <f t="shared" si="578"/>
        <v/>
      </c>
      <c r="BB469" s="106" t="str">
        <f t="shared" si="579"/>
        <v/>
      </c>
      <c r="BC469" s="106" t="str">
        <f t="shared" si="580"/>
        <v/>
      </c>
      <c r="BD469" s="180" t="str">
        <f>IF(OR(P469="",BA469=""),"",IF(BB469="",MAX($BA$4:$BA$503)-BA469+1-COUNTIF($BA$4:BA469,BA469)/1000,INDEX($BD$4:$BD$503,BC469,1)-COUNTIF($BA$4:BA469,BA469)/1000000))</f>
        <v/>
      </c>
      <c r="BE469" s="181" t="str">
        <f t="shared" si="581"/>
        <v/>
      </c>
      <c r="BF469" s="181" t="str">
        <f>IFERROR(IF(BB469="",BD469-BE469*100,INDEX($BF$4:$BF$503,BC469,1)-COUNTIF($BA$4:BA469,BA469)/1000000),"")</f>
        <v/>
      </c>
      <c r="BG469" s="179" t="str">
        <f t="shared" si="582"/>
        <v/>
      </c>
      <c r="BI469" s="120" t="str">
        <f t="shared" si="588"/>
        <v/>
      </c>
      <c r="BJ469" s="121" t="str">
        <f t="shared" si="589"/>
        <v/>
      </c>
      <c r="BK469" s="122" t="str">
        <f t="shared" si="590"/>
        <v/>
      </c>
      <c r="BL469" s="122" t="str">
        <f t="shared" si="591"/>
        <v/>
      </c>
      <c r="BM469" s="122" t="str">
        <f t="shared" si="592"/>
        <v/>
      </c>
      <c r="BN469" s="122" t="str">
        <f t="shared" si="593"/>
        <v/>
      </c>
      <c r="BO469" s="122" t="str">
        <f t="shared" si="594"/>
        <v/>
      </c>
      <c r="BP469" s="123" t="str">
        <f t="shared" si="595"/>
        <v/>
      </c>
      <c r="BQ469" s="122" t="str">
        <f t="shared" si="596"/>
        <v/>
      </c>
      <c r="BR469" s="123" t="str">
        <f t="shared" si="597"/>
        <v/>
      </c>
      <c r="BS469" s="123" t="str">
        <f t="shared" si="598"/>
        <v/>
      </c>
      <c r="BU469" s="198" t="str">
        <f t="shared" si="583"/>
        <v>xxx</v>
      </c>
      <c r="BV469" s="193"/>
      <c r="BW469" s="193"/>
      <c r="BX469" s="193"/>
      <c r="BY469" s="193"/>
      <c r="BZ469" s="193"/>
      <c r="CA469" s="193"/>
      <c r="CB469" s="193"/>
      <c r="CC469" s="194"/>
      <c r="CD469" s="194"/>
      <c r="CE469" s="193"/>
      <c r="CF469" s="201">
        <f>IFERROR(IF(ISNUMBER(BV469), IF(ISNUMBER(MATCH(BV469,$BV$4:BV468,0)),INDEX($CF$4:CF468, MATCH(BV469,$BV$4:BV468,0),1),IF(AND(BR469="",INDEX($BR$4:$BR$503,BV469,1)=""),
IF(INDEX($BL$4:$BL$503,BV469,1)="",0,IFERROR(IF(INDEX($BR$4:$BR$503,BW469,1)="es",COUNTIF($BV$4:$BV$503,BW469),0),0)+IF(ISNUMBER(BV469),SUMIFS($CH$4:$CH$503,$BV$4:$BV$503,"&lt;&gt;"&amp;BV469,$BW$4:$BW$503,BV469),0)),0)),0),0)</f>
        <v>0</v>
      </c>
      <c r="CG469" s="193"/>
      <c r="CH469" s="193"/>
      <c r="CI469" s="193"/>
      <c r="CJ469" s="193"/>
      <c r="CK469" s="201">
        <f t="shared" si="542"/>
        <v>1</v>
      </c>
      <c r="CL469" s="193"/>
      <c r="CM469" s="193"/>
      <c r="CN469" s="193"/>
      <c r="CO469" s="193"/>
      <c r="CP469" s="193"/>
      <c r="CQ469" s="193"/>
      <c r="CR469" s="193"/>
      <c r="CT469" s="193"/>
      <c r="CU469" s="193"/>
      <c r="CV469" s="193"/>
      <c r="CW469" s="208"/>
      <c r="CX469" s="208"/>
      <c r="CY469" s="208"/>
      <c r="CZ469" s="208"/>
      <c r="DA469" s="193"/>
      <c r="DC469" s="133" t="str">
        <f>IF(MAX($DC$3:DC468)&lt;$I$2,MAX($DC$3:DC468)+1,"")</f>
        <v/>
      </c>
      <c r="DD469" s="131" t="str">
        <f t="shared" si="584"/>
        <v/>
      </c>
      <c r="DE469" s="131" t="str">
        <f t="shared" si="585"/>
        <v/>
      </c>
      <c r="DF469" s="134" t="str">
        <f t="shared" si="586"/>
        <v/>
      </c>
      <c r="DG469" s="132" t="str">
        <f t="shared" si="587"/>
        <v/>
      </c>
      <c r="DL469" s="107" t="str">
        <f>IF(DM469&lt;&gt;"",MAX($DL$3:DL468)+1,"")</f>
        <v/>
      </c>
      <c r="DM469" s="107" t="str">
        <f>IF(OR(INDEX(Photos!$B$3:$B$502,ROW(DM469)-ROW($DM$3),1)="", ISNUMBER(MATCH(INDEX(Photos!$B$3:$B$502,ROW(DM469)-ROW($DM$3),1),$BJ$4:$BJ$503,0))),"",INDEX(Photos!$B$3:$B$502,ROW(DM469)-ROW($DM$3),1) )</f>
        <v/>
      </c>
      <c r="DN469" s="107" t="str">
        <f t="shared" si="540"/>
        <v/>
      </c>
      <c r="DS469" s="112"/>
      <c r="DT469" s="112"/>
      <c r="DU469" s="111"/>
      <c r="DV469" s="111"/>
      <c r="DW469" s="145"/>
      <c r="DX469" s="111"/>
      <c r="DY469" s="111"/>
      <c r="DZ469" s="111"/>
      <c r="EA469" s="111"/>
      <c r="EB469" s="111"/>
    </row>
    <row r="470" spans="2:132" x14ac:dyDescent="0.25">
      <c r="B470" s="117" t="str">
        <f>IF(P470&lt;&gt;"",MAX(B$3:$B469)+1,"")</f>
        <v/>
      </c>
      <c r="C470" s="141" t="str">
        <f>IF(D470&lt;&gt;"",MAX(C$3:$C469)+1,"")</f>
        <v/>
      </c>
      <c r="D470" s="115" t="str">
        <f>IF(LEN(Q470)&gt;1,IF(ISNUMBER(MATCH(Q470&amp;" ─ "&amp;P470, $D$2:D469,0)),"",P470&amp;" ─ "&amp;Q470),"")</f>
        <v/>
      </c>
      <c r="E470" s="117" t="str">
        <f>IF(F470&lt;&gt;"",MAX($E$3:E469)+1,"")</f>
        <v/>
      </c>
      <c r="F470" s="116" t="str">
        <f>IF(LEN(T470)&gt;1,IF(ISNUMBER(MATCH(T470&amp;" ─ "&amp;P470, $F$2:F469,0)),"",P470&amp;" ─ "&amp;T470),"")</f>
        <v/>
      </c>
      <c r="G470" s="93">
        <v>467</v>
      </c>
      <c r="H470" s="118" t="str">
        <f t="shared" si="539"/>
        <v/>
      </c>
      <c r="I470" s="119" t="str">
        <f>IF(ISNUMBER(SEARCH("─",H470,1)),MAX($I$3:I469)+1,"")</f>
        <v/>
      </c>
      <c r="M470" s="192" t="str">
        <f t="shared" si="543"/>
        <v/>
      </c>
      <c r="N470" s="142" t="str">
        <f t="shared" si="544"/>
        <v/>
      </c>
      <c r="O470" s="102" t="str">
        <f>IF(P470="","",MAX($O$3:O469)+1)</f>
        <v/>
      </c>
      <c r="P470" s="103" t="str">
        <f>IF(LEN(INDEX(Dashboard!B$6:B$505,ROW(P470)-ROW(P$3),1))&lt;=1,"",TRIM(INDEX(Dashboard!B$6:B$505,ROW(P470)-ROW(P$3),1)))</f>
        <v/>
      </c>
      <c r="Q470" s="104" t="str">
        <f t="shared" si="545"/>
        <v/>
      </c>
      <c r="R470" s="104" t="str">
        <f>IF(LEN(INDEX(Dashboard!D$6:D$505,ROW(R470)-ROW(R$3),1))&lt;=1,"",INDEX(Dashboard!D$6:D$505,ROW(R470)-ROW(R$3),1))</f>
        <v/>
      </c>
      <c r="S470" s="104" t="str">
        <f>IF(LEN(INDEX(Dashboard!E$6:E$505,ROW(S470)-ROW(S$3),1))&lt;=1,"",INDEX(Dashboard!E$6:E$505,ROW(S470)-ROW(S$3),1))</f>
        <v/>
      </c>
      <c r="T470" s="104" t="str">
        <f t="shared" si="546"/>
        <v/>
      </c>
      <c r="U470" s="104" t="str">
        <f t="shared" si="547"/>
        <v/>
      </c>
      <c r="V470" s="104" t="str">
        <f t="shared" si="548"/>
        <v/>
      </c>
      <c r="W470" s="106" t="str">
        <f t="shared" si="541"/>
        <v/>
      </c>
      <c r="X470" s="106" t="str">
        <f t="shared" si="549"/>
        <v/>
      </c>
      <c r="Y470" s="106" t="str">
        <f t="shared" si="550"/>
        <v/>
      </c>
      <c r="Z470" s="106" t="str">
        <f t="shared" si="551"/>
        <v/>
      </c>
      <c r="AA470" s="106" t="str">
        <f t="shared" si="552"/>
        <v/>
      </c>
      <c r="AB470" s="106" t="str">
        <f t="shared" si="553"/>
        <v/>
      </c>
      <c r="AC470" s="106" t="str">
        <f t="shared" si="554"/>
        <v/>
      </c>
      <c r="AD470" s="106" t="str">
        <f t="shared" si="555"/>
        <v/>
      </c>
      <c r="AE470" s="106" t="str">
        <f t="shared" si="556"/>
        <v/>
      </c>
      <c r="AF470" s="106" t="str">
        <f t="shared" si="557"/>
        <v/>
      </c>
      <c r="AG470" s="106" t="str">
        <f t="shared" si="558"/>
        <v/>
      </c>
      <c r="AH470" s="106" t="str">
        <f t="shared" si="559"/>
        <v/>
      </c>
      <c r="AI470" s="106" t="str">
        <f t="shared" si="560"/>
        <v/>
      </c>
      <c r="AJ470" s="106" t="str">
        <f t="shared" si="561"/>
        <v/>
      </c>
      <c r="AK470" s="106" t="str">
        <f t="shared" si="562"/>
        <v/>
      </c>
      <c r="AL470" s="106" t="str">
        <f t="shared" si="563"/>
        <v/>
      </c>
      <c r="AM470" s="106" t="str">
        <f t="shared" si="564"/>
        <v/>
      </c>
      <c r="AN470" s="106" t="str">
        <f t="shared" si="565"/>
        <v/>
      </c>
      <c r="AO470" s="106" t="str">
        <f t="shared" si="566"/>
        <v/>
      </c>
      <c r="AP470" s="106" t="str">
        <f t="shared" si="567"/>
        <v/>
      </c>
      <c r="AQ470" s="106" t="str">
        <f t="shared" si="568"/>
        <v/>
      </c>
      <c r="AR470" s="106" t="str">
        <f t="shared" si="569"/>
        <v/>
      </c>
      <c r="AS470" s="106" t="str">
        <f t="shared" si="570"/>
        <v/>
      </c>
      <c r="AT470" s="106" t="str">
        <f t="shared" si="571"/>
        <v/>
      </c>
      <c r="AU470" s="106" t="str">
        <f t="shared" si="572"/>
        <v/>
      </c>
      <c r="AV470" s="106" t="str">
        <f t="shared" si="573"/>
        <v/>
      </c>
      <c r="AW470" s="106" t="str">
        <f t="shared" si="574"/>
        <v/>
      </c>
      <c r="AX470" s="106" t="str">
        <f t="shared" si="575"/>
        <v/>
      </c>
      <c r="AY470" s="106" t="str">
        <f t="shared" si="576"/>
        <v/>
      </c>
      <c r="AZ470" s="106" t="str">
        <f t="shared" si="577"/>
        <v/>
      </c>
      <c r="BA470" s="106" t="str">
        <f t="shared" si="578"/>
        <v/>
      </c>
      <c r="BB470" s="106" t="str">
        <f t="shared" si="579"/>
        <v/>
      </c>
      <c r="BC470" s="106" t="str">
        <f t="shared" si="580"/>
        <v/>
      </c>
      <c r="BD470" s="180" t="str">
        <f>IF(OR(P470="",BA470=""),"",IF(BB470="",MAX($BA$4:$BA$503)-BA470+1-COUNTIF($BA$4:BA470,BA470)/1000,INDEX($BD$4:$BD$503,BC470,1)-COUNTIF($BA$4:BA470,BA470)/1000000))</f>
        <v/>
      </c>
      <c r="BE470" s="181" t="str">
        <f t="shared" si="581"/>
        <v/>
      </c>
      <c r="BF470" s="181" t="str">
        <f>IFERROR(IF(BB470="",BD470-BE470*100,INDEX($BF$4:$BF$503,BC470,1)-COUNTIF($BA$4:BA470,BA470)/1000000),"")</f>
        <v/>
      </c>
      <c r="BG470" s="179" t="str">
        <f t="shared" si="582"/>
        <v/>
      </c>
      <c r="BI470" s="120" t="str">
        <f t="shared" si="588"/>
        <v/>
      </c>
      <c r="BJ470" s="121" t="str">
        <f t="shared" si="589"/>
        <v/>
      </c>
      <c r="BK470" s="122" t="str">
        <f t="shared" si="590"/>
        <v/>
      </c>
      <c r="BL470" s="122" t="str">
        <f t="shared" si="591"/>
        <v/>
      </c>
      <c r="BM470" s="122" t="str">
        <f t="shared" si="592"/>
        <v/>
      </c>
      <c r="BN470" s="122" t="str">
        <f t="shared" si="593"/>
        <v/>
      </c>
      <c r="BO470" s="122" t="str">
        <f t="shared" si="594"/>
        <v/>
      </c>
      <c r="BP470" s="123" t="str">
        <f t="shared" si="595"/>
        <v/>
      </c>
      <c r="BQ470" s="122" t="str">
        <f t="shared" si="596"/>
        <v/>
      </c>
      <c r="BR470" s="123" t="str">
        <f t="shared" si="597"/>
        <v/>
      </c>
      <c r="BS470" s="123" t="str">
        <f t="shared" si="598"/>
        <v/>
      </c>
      <c r="BU470" s="198" t="str">
        <f t="shared" si="583"/>
        <v>xxx</v>
      </c>
      <c r="BV470" s="193"/>
      <c r="BW470" s="193"/>
      <c r="BX470" s="193"/>
      <c r="BY470" s="193"/>
      <c r="BZ470" s="193"/>
      <c r="CA470" s="193"/>
      <c r="CB470" s="193"/>
      <c r="CC470" s="194"/>
      <c r="CD470" s="194"/>
      <c r="CE470" s="193"/>
      <c r="CF470" s="201">
        <f>IFERROR(IF(ISNUMBER(BV470), IF(ISNUMBER(MATCH(BV470,$BV$4:BV469,0)),INDEX($CF$4:CF469, MATCH(BV470,$BV$4:BV469,0),1),IF(AND(BR470="",INDEX($BR$4:$BR$503,BV470,1)=""),
IF(INDEX($BL$4:$BL$503,BV470,1)="",0,IFERROR(IF(INDEX($BR$4:$BR$503,BW470,1)="es",COUNTIF($BV$4:$BV$503,BW470),0),0)+IF(ISNUMBER(BV470),SUMIFS($CH$4:$CH$503,$BV$4:$BV$503,"&lt;&gt;"&amp;BV470,$BW$4:$BW$503,BV470),0)),0)),0),0)</f>
        <v>0</v>
      </c>
      <c r="CG470" s="193"/>
      <c r="CH470" s="193"/>
      <c r="CI470" s="193"/>
      <c r="CJ470" s="193"/>
      <c r="CK470" s="201">
        <f t="shared" si="542"/>
        <v>1</v>
      </c>
      <c r="CL470" s="193"/>
      <c r="CM470" s="193"/>
      <c r="CN470" s="193"/>
      <c r="CO470" s="193"/>
      <c r="CP470" s="193"/>
      <c r="CQ470" s="193"/>
      <c r="CR470" s="193"/>
      <c r="CT470" s="193"/>
      <c r="CU470" s="193"/>
      <c r="CV470" s="193"/>
      <c r="CW470" s="208"/>
      <c r="CX470" s="208"/>
      <c r="CY470" s="208"/>
      <c r="CZ470" s="208"/>
      <c r="DA470" s="193"/>
      <c r="DC470" s="133" t="str">
        <f>IF(MAX($DC$3:DC469)&lt;$I$2,MAX($DC$3:DC469)+1,"")</f>
        <v/>
      </c>
      <c r="DD470" s="131" t="str">
        <f t="shared" si="584"/>
        <v/>
      </c>
      <c r="DE470" s="131" t="str">
        <f t="shared" si="585"/>
        <v/>
      </c>
      <c r="DF470" s="134" t="str">
        <f t="shared" si="586"/>
        <v/>
      </c>
      <c r="DG470" s="132" t="str">
        <f t="shared" si="587"/>
        <v/>
      </c>
      <c r="DL470" s="107" t="str">
        <f>IF(DM470&lt;&gt;"",MAX($DL$3:DL469)+1,"")</f>
        <v/>
      </c>
      <c r="DM470" s="107" t="str">
        <f>IF(OR(INDEX(Photos!$B$3:$B$502,ROW(DM470)-ROW($DM$3),1)="", ISNUMBER(MATCH(INDEX(Photos!$B$3:$B$502,ROW(DM470)-ROW($DM$3),1),$BJ$4:$BJ$503,0))),"",INDEX(Photos!$B$3:$B$502,ROW(DM470)-ROW($DM$3),1) )</f>
        <v/>
      </c>
      <c r="DN470" s="107" t="str">
        <f t="shared" si="540"/>
        <v/>
      </c>
      <c r="DS470" s="112"/>
      <c r="DT470" s="112"/>
      <c r="DU470" s="111"/>
      <c r="DV470" s="111"/>
      <c r="DW470" s="145"/>
      <c r="DX470" s="111"/>
      <c r="DY470" s="111"/>
      <c r="DZ470" s="111"/>
      <c r="EA470" s="111"/>
      <c r="EB470" s="111"/>
    </row>
    <row r="471" spans="2:132" x14ac:dyDescent="0.25">
      <c r="B471" s="117" t="str">
        <f>IF(P471&lt;&gt;"",MAX(B$3:$B470)+1,"")</f>
        <v/>
      </c>
      <c r="C471" s="141" t="str">
        <f>IF(D471&lt;&gt;"",MAX(C$3:$C470)+1,"")</f>
        <v/>
      </c>
      <c r="D471" s="115" t="str">
        <f>IF(LEN(Q471)&gt;1,IF(ISNUMBER(MATCH(Q471&amp;" ─ "&amp;P471, $D$2:D470,0)),"",P471&amp;" ─ "&amp;Q471),"")</f>
        <v/>
      </c>
      <c r="E471" s="117" t="str">
        <f>IF(F471&lt;&gt;"",MAX($E$3:E470)+1,"")</f>
        <v/>
      </c>
      <c r="F471" s="116" t="str">
        <f>IF(LEN(T471)&gt;1,IF(ISNUMBER(MATCH(T471&amp;" ─ "&amp;P471, $F$2:F470,0)),"",P471&amp;" ─ "&amp;T471),"")</f>
        <v/>
      </c>
      <c r="G471" s="93">
        <v>468</v>
      </c>
      <c r="H471" s="118" t="str">
        <f t="shared" si="539"/>
        <v/>
      </c>
      <c r="I471" s="119" t="str">
        <f>IF(ISNUMBER(SEARCH("─",H471,1)),MAX($I$3:I470)+1,"")</f>
        <v/>
      </c>
      <c r="M471" s="192" t="str">
        <f t="shared" si="543"/>
        <v/>
      </c>
      <c r="N471" s="142" t="str">
        <f t="shared" si="544"/>
        <v/>
      </c>
      <c r="O471" s="102" t="str">
        <f>IF(P471="","",MAX($O$3:O470)+1)</f>
        <v/>
      </c>
      <c r="P471" s="103" t="str">
        <f>IF(LEN(INDEX(Dashboard!B$6:B$505,ROW(P471)-ROW(P$3),1))&lt;=1,"",TRIM(INDEX(Dashboard!B$6:B$505,ROW(P471)-ROW(P$3),1)))</f>
        <v/>
      </c>
      <c r="Q471" s="104" t="str">
        <f t="shared" si="545"/>
        <v/>
      </c>
      <c r="R471" s="104" t="str">
        <f>IF(LEN(INDEX(Dashboard!D$6:D$505,ROW(R471)-ROW(R$3),1))&lt;=1,"",INDEX(Dashboard!D$6:D$505,ROW(R471)-ROW(R$3),1))</f>
        <v/>
      </c>
      <c r="S471" s="104" t="str">
        <f>IF(LEN(INDEX(Dashboard!E$6:E$505,ROW(S471)-ROW(S$3),1))&lt;=1,"",INDEX(Dashboard!E$6:E$505,ROW(S471)-ROW(S$3),1))</f>
        <v/>
      </c>
      <c r="T471" s="104" t="str">
        <f t="shared" si="546"/>
        <v/>
      </c>
      <c r="U471" s="104" t="str">
        <f t="shared" si="547"/>
        <v/>
      </c>
      <c r="V471" s="104" t="str">
        <f t="shared" si="548"/>
        <v/>
      </c>
      <c r="W471" s="106" t="str">
        <f t="shared" si="541"/>
        <v/>
      </c>
      <c r="X471" s="106" t="str">
        <f t="shared" si="549"/>
        <v/>
      </c>
      <c r="Y471" s="106" t="str">
        <f t="shared" si="550"/>
        <v/>
      </c>
      <c r="Z471" s="106" t="str">
        <f t="shared" si="551"/>
        <v/>
      </c>
      <c r="AA471" s="106" t="str">
        <f t="shared" si="552"/>
        <v/>
      </c>
      <c r="AB471" s="106" t="str">
        <f t="shared" si="553"/>
        <v/>
      </c>
      <c r="AC471" s="106" t="str">
        <f t="shared" si="554"/>
        <v/>
      </c>
      <c r="AD471" s="106" t="str">
        <f t="shared" si="555"/>
        <v/>
      </c>
      <c r="AE471" s="106" t="str">
        <f t="shared" si="556"/>
        <v/>
      </c>
      <c r="AF471" s="106" t="str">
        <f t="shared" si="557"/>
        <v/>
      </c>
      <c r="AG471" s="106" t="str">
        <f t="shared" si="558"/>
        <v/>
      </c>
      <c r="AH471" s="106" t="str">
        <f t="shared" si="559"/>
        <v/>
      </c>
      <c r="AI471" s="106" t="str">
        <f t="shared" si="560"/>
        <v/>
      </c>
      <c r="AJ471" s="106" t="str">
        <f t="shared" si="561"/>
        <v/>
      </c>
      <c r="AK471" s="106" t="str">
        <f t="shared" si="562"/>
        <v/>
      </c>
      <c r="AL471" s="106" t="str">
        <f t="shared" si="563"/>
        <v/>
      </c>
      <c r="AM471" s="106" t="str">
        <f t="shared" si="564"/>
        <v/>
      </c>
      <c r="AN471" s="106" t="str">
        <f t="shared" si="565"/>
        <v/>
      </c>
      <c r="AO471" s="106" t="str">
        <f t="shared" si="566"/>
        <v/>
      </c>
      <c r="AP471" s="106" t="str">
        <f t="shared" si="567"/>
        <v/>
      </c>
      <c r="AQ471" s="106" t="str">
        <f t="shared" si="568"/>
        <v/>
      </c>
      <c r="AR471" s="106" t="str">
        <f t="shared" si="569"/>
        <v/>
      </c>
      <c r="AS471" s="106" t="str">
        <f t="shared" si="570"/>
        <v/>
      </c>
      <c r="AT471" s="106" t="str">
        <f t="shared" si="571"/>
        <v/>
      </c>
      <c r="AU471" s="106" t="str">
        <f t="shared" si="572"/>
        <v/>
      </c>
      <c r="AV471" s="106" t="str">
        <f t="shared" si="573"/>
        <v/>
      </c>
      <c r="AW471" s="106" t="str">
        <f t="shared" si="574"/>
        <v/>
      </c>
      <c r="AX471" s="106" t="str">
        <f t="shared" si="575"/>
        <v/>
      </c>
      <c r="AY471" s="106" t="str">
        <f t="shared" si="576"/>
        <v/>
      </c>
      <c r="AZ471" s="106" t="str">
        <f t="shared" si="577"/>
        <v/>
      </c>
      <c r="BA471" s="106" t="str">
        <f t="shared" si="578"/>
        <v/>
      </c>
      <c r="BB471" s="106" t="str">
        <f t="shared" si="579"/>
        <v/>
      </c>
      <c r="BC471" s="106" t="str">
        <f t="shared" si="580"/>
        <v/>
      </c>
      <c r="BD471" s="180" t="str">
        <f>IF(OR(P471="",BA471=""),"",IF(BB471="",MAX($BA$4:$BA$503)-BA471+1-COUNTIF($BA$4:BA471,BA471)/1000,INDEX($BD$4:$BD$503,BC471,1)-COUNTIF($BA$4:BA471,BA471)/1000000))</f>
        <v/>
      </c>
      <c r="BE471" s="181" t="str">
        <f t="shared" si="581"/>
        <v/>
      </c>
      <c r="BF471" s="181" t="str">
        <f>IFERROR(IF(BB471="",BD471-BE471*100,INDEX($BF$4:$BF$503,BC471,1)-COUNTIF($BA$4:BA471,BA471)/1000000),"")</f>
        <v/>
      </c>
      <c r="BG471" s="179" t="str">
        <f t="shared" si="582"/>
        <v/>
      </c>
      <c r="BI471" s="120" t="str">
        <f t="shared" si="588"/>
        <v/>
      </c>
      <c r="BJ471" s="121" t="str">
        <f t="shared" si="589"/>
        <v/>
      </c>
      <c r="BK471" s="122" t="str">
        <f t="shared" si="590"/>
        <v/>
      </c>
      <c r="BL471" s="122" t="str">
        <f t="shared" si="591"/>
        <v/>
      </c>
      <c r="BM471" s="122" t="str">
        <f t="shared" si="592"/>
        <v/>
      </c>
      <c r="BN471" s="122" t="str">
        <f t="shared" si="593"/>
        <v/>
      </c>
      <c r="BO471" s="122" t="str">
        <f t="shared" si="594"/>
        <v/>
      </c>
      <c r="BP471" s="123" t="str">
        <f t="shared" si="595"/>
        <v/>
      </c>
      <c r="BQ471" s="122" t="str">
        <f t="shared" si="596"/>
        <v/>
      </c>
      <c r="BR471" s="123" t="str">
        <f t="shared" si="597"/>
        <v/>
      </c>
      <c r="BS471" s="123" t="str">
        <f t="shared" si="598"/>
        <v/>
      </c>
      <c r="BU471" s="198" t="str">
        <f t="shared" si="583"/>
        <v>xxx</v>
      </c>
      <c r="BV471" s="193"/>
      <c r="BW471" s="193"/>
      <c r="BX471" s="193"/>
      <c r="BY471" s="193"/>
      <c r="BZ471" s="193"/>
      <c r="CA471" s="193"/>
      <c r="CB471" s="193"/>
      <c r="CC471" s="194"/>
      <c r="CD471" s="194"/>
      <c r="CE471" s="193"/>
      <c r="CF471" s="201">
        <f>IFERROR(IF(ISNUMBER(BV471), IF(ISNUMBER(MATCH(BV471,$BV$4:BV470,0)),INDEX($CF$4:CF470, MATCH(BV471,$BV$4:BV470,0),1),IF(AND(BR471="",INDEX($BR$4:$BR$503,BV471,1)=""),
IF(INDEX($BL$4:$BL$503,BV471,1)="",0,IFERROR(IF(INDEX($BR$4:$BR$503,BW471,1)="es",COUNTIF($BV$4:$BV$503,BW471),0),0)+IF(ISNUMBER(BV471),SUMIFS($CH$4:$CH$503,$BV$4:$BV$503,"&lt;&gt;"&amp;BV471,$BW$4:$BW$503,BV471),0)),0)),0),0)</f>
        <v>0</v>
      </c>
      <c r="CG471" s="193"/>
      <c r="CH471" s="193"/>
      <c r="CI471" s="193"/>
      <c r="CJ471" s="193"/>
      <c r="CK471" s="201">
        <f t="shared" si="542"/>
        <v>1</v>
      </c>
      <c r="CL471" s="193"/>
      <c r="CM471" s="193"/>
      <c r="CN471" s="193"/>
      <c r="CO471" s="193"/>
      <c r="CP471" s="193"/>
      <c r="CQ471" s="193"/>
      <c r="CR471" s="193"/>
      <c r="CT471" s="193"/>
      <c r="CU471" s="193"/>
      <c r="CV471" s="193"/>
      <c r="CW471" s="208"/>
      <c r="CX471" s="208"/>
      <c r="CY471" s="208"/>
      <c r="CZ471" s="208"/>
      <c r="DA471" s="193"/>
      <c r="DC471" s="133" t="str">
        <f>IF(MAX($DC$3:DC470)&lt;$I$2,MAX($DC$3:DC470)+1,"")</f>
        <v/>
      </c>
      <c r="DD471" s="131" t="str">
        <f t="shared" si="584"/>
        <v/>
      </c>
      <c r="DE471" s="131" t="str">
        <f t="shared" si="585"/>
        <v/>
      </c>
      <c r="DF471" s="134" t="str">
        <f t="shared" si="586"/>
        <v/>
      </c>
      <c r="DG471" s="132" t="str">
        <f t="shared" si="587"/>
        <v/>
      </c>
      <c r="DL471" s="107" t="str">
        <f>IF(DM471&lt;&gt;"",MAX($DL$3:DL470)+1,"")</f>
        <v/>
      </c>
      <c r="DM471" s="107" t="str">
        <f>IF(OR(INDEX(Photos!$B$3:$B$502,ROW(DM471)-ROW($DM$3),1)="", ISNUMBER(MATCH(INDEX(Photos!$B$3:$B$502,ROW(DM471)-ROW($DM$3),1),$BJ$4:$BJ$503,0))),"",INDEX(Photos!$B$3:$B$502,ROW(DM471)-ROW($DM$3),1) )</f>
        <v/>
      </c>
      <c r="DN471" s="107" t="str">
        <f t="shared" si="540"/>
        <v/>
      </c>
      <c r="DS471" s="112"/>
      <c r="DT471" s="112"/>
      <c r="DU471" s="111"/>
      <c r="DV471" s="111"/>
      <c r="DW471" s="145"/>
      <c r="DX471" s="111"/>
      <c r="DY471" s="111"/>
      <c r="DZ471" s="111"/>
      <c r="EA471" s="111"/>
      <c r="EB471" s="111"/>
    </row>
    <row r="472" spans="2:132" x14ac:dyDescent="0.25">
      <c r="B472" s="117" t="str">
        <f>IF(P472&lt;&gt;"",MAX(B$3:$B471)+1,"")</f>
        <v/>
      </c>
      <c r="C472" s="141" t="str">
        <f>IF(D472&lt;&gt;"",MAX(C$3:$C471)+1,"")</f>
        <v/>
      </c>
      <c r="D472" s="115" t="str">
        <f>IF(LEN(Q472)&gt;1,IF(ISNUMBER(MATCH(Q472&amp;" ─ "&amp;P472, $D$2:D471,0)),"",P472&amp;" ─ "&amp;Q472),"")</f>
        <v/>
      </c>
      <c r="E472" s="117" t="str">
        <f>IF(F472&lt;&gt;"",MAX($E$3:E471)+1,"")</f>
        <v/>
      </c>
      <c r="F472" s="116" t="str">
        <f>IF(LEN(T472)&gt;1,IF(ISNUMBER(MATCH(T472&amp;" ─ "&amp;P472, $F$2:F471,0)),"",P472&amp;" ─ "&amp;T472),"")</f>
        <v/>
      </c>
      <c r="G472" s="93">
        <v>469</v>
      </c>
      <c r="H472" s="118" t="str">
        <f t="shared" si="539"/>
        <v/>
      </c>
      <c r="I472" s="119" t="str">
        <f>IF(ISNUMBER(SEARCH("─",H472,1)),MAX($I$3:I471)+1,"")</f>
        <v/>
      </c>
      <c r="M472" s="192" t="str">
        <f t="shared" si="543"/>
        <v/>
      </c>
      <c r="N472" s="142" t="str">
        <f t="shared" si="544"/>
        <v/>
      </c>
      <c r="O472" s="102" t="str">
        <f>IF(P472="","",MAX($O$3:O471)+1)</f>
        <v/>
      </c>
      <c r="P472" s="103" t="str">
        <f>IF(LEN(INDEX(Dashboard!B$6:B$505,ROW(P472)-ROW(P$3),1))&lt;=1,"",TRIM(INDEX(Dashboard!B$6:B$505,ROW(P472)-ROW(P$3),1)))</f>
        <v/>
      </c>
      <c r="Q472" s="104" t="str">
        <f t="shared" si="545"/>
        <v/>
      </c>
      <c r="R472" s="104" t="str">
        <f>IF(LEN(INDEX(Dashboard!D$6:D$505,ROW(R472)-ROW(R$3),1))&lt;=1,"",INDEX(Dashboard!D$6:D$505,ROW(R472)-ROW(R$3),1))</f>
        <v/>
      </c>
      <c r="S472" s="104" t="str">
        <f>IF(LEN(INDEX(Dashboard!E$6:E$505,ROW(S472)-ROW(S$3),1))&lt;=1,"",INDEX(Dashboard!E$6:E$505,ROW(S472)-ROW(S$3),1))</f>
        <v/>
      </c>
      <c r="T472" s="104" t="str">
        <f t="shared" si="546"/>
        <v/>
      </c>
      <c r="U472" s="104" t="str">
        <f t="shared" si="547"/>
        <v/>
      </c>
      <c r="V472" s="104" t="str">
        <f t="shared" si="548"/>
        <v/>
      </c>
      <c r="W472" s="106" t="str">
        <f t="shared" si="541"/>
        <v/>
      </c>
      <c r="X472" s="106" t="str">
        <f t="shared" si="549"/>
        <v/>
      </c>
      <c r="Y472" s="106" t="str">
        <f t="shared" si="550"/>
        <v/>
      </c>
      <c r="Z472" s="106" t="str">
        <f t="shared" si="551"/>
        <v/>
      </c>
      <c r="AA472" s="106" t="str">
        <f t="shared" si="552"/>
        <v/>
      </c>
      <c r="AB472" s="106" t="str">
        <f t="shared" si="553"/>
        <v/>
      </c>
      <c r="AC472" s="106" t="str">
        <f t="shared" si="554"/>
        <v/>
      </c>
      <c r="AD472" s="106" t="str">
        <f t="shared" si="555"/>
        <v/>
      </c>
      <c r="AE472" s="106" t="str">
        <f t="shared" si="556"/>
        <v/>
      </c>
      <c r="AF472" s="106" t="str">
        <f t="shared" si="557"/>
        <v/>
      </c>
      <c r="AG472" s="106" t="str">
        <f t="shared" si="558"/>
        <v/>
      </c>
      <c r="AH472" s="106" t="str">
        <f t="shared" si="559"/>
        <v/>
      </c>
      <c r="AI472" s="106" t="str">
        <f t="shared" si="560"/>
        <v/>
      </c>
      <c r="AJ472" s="106" t="str">
        <f t="shared" si="561"/>
        <v/>
      </c>
      <c r="AK472" s="106" t="str">
        <f t="shared" si="562"/>
        <v/>
      </c>
      <c r="AL472" s="106" t="str">
        <f t="shared" si="563"/>
        <v/>
      </c>
      <c r="AM472" s="106" t="str">
        <f t="shared" si="564"/>
        <v/>
      </c>
      <c r="AN472" s="106" t="str">
        <f t="shared" si="565"/>
        <v/>
      </c>
      <c r="AO472" s="106" t="str">
        <f t="shared" si="566"/>
        <v/>
      </c>
      <c r="AP472" s="106" t="str">
        <f t="shared" si="567"/>
        <v/>
      </c>
      <c r="AQ472" s="106" t="str">
        <f t="shared" si="568"/>
        <v/>
      </c>
      <c r="AR472" s="106" t="str">
        <f t="shared" si="569"/>
        <v/>
      </c>
      <c r="AS472" s="106" t="str">
        <f t="shared" si="570"/>
        <v/>
      </c>
      <c r="AT472" s="106" t="str">
        <f t="shared" si="571"/>
        <v/>
      </c>
      <c r="AU472" s="106" t="str">
        <f t="shared" si="572"/>
        <v/>
      </c>
      <c r="AV472" s="106" t="str">
        <f t="shared" si="573"/>
        <v/>
      </c>
      <c r="AW472" s="106" t="str">
        <f t="shared" si="574"/>
        <v/>
      </c>
      <c r="AX472" s="106" t="str">
        <f t="shared" si="575"/>
        <v/>
      </c>
      <c r="AY472" s="106" t="str">
        <f t="shared" si="576"/>
        <v/>
      </c>
      <c r="AZ472" s="106" t="str">
        <f t="shared" si="577"/>
        <v/>
      </c>
      <c r="BA472" s="106" t="str">
        <f t="shared" si="578"/>
        <v/>
      </c>
      <c r="BB472" s="106" t="str">
        <f t="shared" si="579"/>
        <v/>
      </c>
      <c r="BC472" s="106" t="str">
        <f t="shared" si="580"/>
        <v/>
      </c>
      <c r="BD472" s="180" t="str">
        <f>IF(OR(P472="",BA472=""),"",IF(BB472="",MAX($BA$4:$BA$503)-BA472+1-COUNTIF($BA$4:BA472,BA472)/1000,INDEX($BD$4:$BD$503,BC472,1)-COUNTIF($BA$4:BA472,BA472)/1000000))</f>
        <v/>
      </c>
      <c r="BE472" s="181" t="str">
        <f t="shared" si="581"/>
        <v/>
      </c>
      <c r="BF472" s="181" t="str">
        <f>IFERROR(IF(BB472="",BD472-BE472*100,INDEX($BF$4:$BF$503,BC472,1)-COUNTIF($BA$4:BA472,BA472)/1000000),"")</f>
        <v/>
      </c>
      <c r="BG472" s="179" t="str">
        <f t="shared" si="582"/>
        <v/>
      </c>
      <c r="BI472" s="120" t="str">
        <f t="shared" si="588"/>
        <v/>
      </c>
      <c r="BJ472" s="121" t="str">
        <f t="shared" si="589"/>
        <v/>
      </c>
      <c r="BK472" s="122" t="str">
        <f t="shared" si="590"/>
        <v/>
      </c>
      <c r="BL472" s="122" t="str">
        <f t="shared" si="591"/>
        <v/>
      </c>
      <c r="BM472" s="122" t="str">
        <f t="shared" si="592"/>
        <v/>
      </c>
      <c r="BN472" s="122" t="str">
        <f t="shared" si="593"/>
        <v/>
      </c>
      <c r="BO472" s="122" t="str">
        <f t="shared" si="594"/>
        <v/>
      </c>
      <c r="BP472" s="123" t="str">
        <f t="shared" si="595"/>
        <v/>
      </c>
      <c r="BQ472" s="122" t="str">
        <f t="shared" si="596"/>
        <v/>
      </c>
      <c r="BR472" s="123" t="str">
        <f t="shared" si="597"/>
        <v/>
      </c>
      <c r="BS472" s="123" t="str">
        <f t="shared" si="598"/>
        <v/>
      </c>
      <c r="BU472" s="198" t="str">
        <f t="shared" si="583"/>
        <v>xxx</v>
      </c>
      <c r="BV472" s="193"/>
      <c r="BW472" s="193"/>
      <c r="BX472" s="193"/>
      <c r="BY472" s="193"/>
      <c r="BZ472" s="193"/>
      <c r="CA472" s="193"/>
      <c r="CB472" s="193"/>
      <c r="CC472" s="194"/>
      <c r="CD472" s="194"/>
      <c r="CE472" s="193"/>
      <c r="CF472" s="201">
        <f>IFERROR(IF(ISNUMBER(BV472), IF(ISNUMBER(MATCH(BV472,$BV$4:BV471,0)),INDEX($CF$4:CF471, MATCH(BV472,$BV$4:BV471,0),1),IF(AND(BR472="",INDEX($BR$4:$BR$503,BV472,1)=""),
IF(INDEX($BL$4:$BL$503,BV472,1)="",0,IFERROR(IF(INDEX($BR$4:$BR$503,BW472,1)="es",COUNTIF($BV$4:$BV$503,BW472),0),0)+IF(ISNUMBER(BV472),SUMIFS($CH$4:$CH$503,$BV$4:$BV$503,"&lt;&gt;"&amp;BV472,$BW$4:$BW$503,BV472),0)),0)),0),0)</f>
        <v>0</v>
      </c>
      <c r="CG472" s="193"/>
      <c r="CH472" s="193"/>
      <c r="CI472" s="193"/>
      <c r="CJ472" s="193"/>
      <c r="CK472" s="201">
        <f t="shared" si="542"/>
        <v>1</v>
      </c>
      <c r="CL472" s="193"/>
      <c r="CM472" s="193"/>
      <c r="CN472" s="193"/>
      <c r="CO472" s="193"/>
      <c r="CP472" s="193"/>
      <c r="CQ472" s="193"/>
      <c r="CR472" s="193"/>
      <c r="CT472" s="193"/>
      <c r="CU472" s="193"/>
      <c r="CV472" s="193"/>
      <c r="CW472" s="208"/>
      <c r="CX472" s="208"/>
      <c r="CY472" s="208"/>
      <c r="CZ472" s="208"/>
      <c r="DA472" s="193"/>
      <c r="DC472" s="133" t="str">
        <f>IF(MAX($DC$3:DC471)&lt;$I$2,MAX($DC$3:DC471)+1,"")</f>
        <v/>
      </c>
      <c r="DD472" s="131" t="str">
        <f t="shared" si="584"/>
        <v/>
      </c>
      <c r="DE472" s="131" t="str">
        <f t="shared" si="585"/>
        <v/>
      </c>
      <c r="DF472" s="134" t="str">
        <f t="shared" si="586"/>
        <v/>
      </c>
      <c r="DG472" s="132" t="str">
        <f t="shared" si="587"/>
        <v/>
      </c>
      <c r="DL472" s="107" t="str">
        <f>IF(DM472&lt;&gt;"",MAX($DL$3:DL471)+1,"")</f>
        <v/>
      </c>
      <c r="DM472" s="107" t="str">
        <f>IF(OR(INDEX(Photos!$B$3:$B$502,ROW(DM472)-ROW($DM$3),1)="", ISNUMBER(MATCH(INDEX(Photos!$B$3:$B$502,ROW(DM472)-ROW($DM$3),1),$BJ$4:$BJ$503,0))),"",INDEX(Photos!$B$3:$B$502,ROW(DM472)-ROW($DM$3),1) )</f>
        <v/>
      </c>
      <c r="DN472" s="107" t="str">
        <f t="shared" si="540"/>
        <v/>
      </c>
      <c r="DS472" s="112"/>
      <c r="DT472" s="112"/>
      <c r="DU472" s="111"/>
      <c r="DV472" s="111"/>
      <c r="DW472" s="145"/>
      <c r="DX472" s="111"/>
      <c r="DY472" s="111"/>
      <c r="DZ472" s="111"/>
      <c r="EA472" s="111"/>
      <c r="EB472" s="111"/>
    </row>
    <row r="473" spans="2:132" x14ac:dyDescent="0.25">
      <c r="B473" s="117" t="str">
        <f>IF(P473&lt;&gt;"",MAX(B$3:$B472)+1,"")</f>
        <v/>
      </c>
      <c r="C473" s="141" t="str">
        <f>IF(D473&lt;&gt;"",MAX(C$3:$C472)+1,"")</f>
        <v/>
      </c>
      <c r="D473" s="115" t="str">
        <f>IF(LEN(Q473)&gt;1,IF(ISNUMBER(MATCH(Q473&amp;" ─ "&amp;P473, $D$2:D472,0)),"",P473&amp;" ─ "&amp;Q473),"")</f>
        <v/>
      </c>
      <c r="E473" s="117" t="str">
        <f>IF(F473&lt;&gt;"",MAX($E$3:E472)+1,"")</f>
        <v/>
      </c>
      <c r="F473" s="116" t="str">
        <f>IF(LEN(T473)&gt;1,IF(ISNUMBER(MATCH(T473&amp;" ─ "&amp;P473, $F$2:F472,0)),"",P473&amp;" ─ "&amp;T473),"")</f>
        <v/>
      </c>
      <c r="G473" s="93">
        <v>470</v>
      </c>
      <c r="H473" s="118" t="str">
        <f t="shared" si="539"/>
        <v/>
      </c>
      <c r="I473" s="119" t="str">
        <f>IF(ISNUMBER(SEARCH("─",H473,1)),MAX($I$3:I472)+1,"")</f>
        <v/>
      </c>
      <c r="M473" s="192" t="str">
        <f t="shared" si="543"/>
        <v/>
      </c>
      <c r="N473" s="142" t="str">
        <f t="shared" si="544"/>
        <v/>
      </c>
      <c r="O473" s="102" t="str">
        <f>IF(P473="","",MAX($O$3:O472)+1)</f>
        <v/>
      </c>
      <c r="P473" s="103" t="str">
        <f>IF(LEN(INDEX(Dashboard!B$6:B$505,ROW(P473)-ROW(P$3),1))&lt;=1,"",TRIM(INDEX(Dashboard!B$6:B$505,ROW(P473)-ROW(P$3),1)))</f>
        <v/>
      </c>
      <c r="Q473" s="104" t="str">
        <f t="shared" si="545"/>
        <v/>
      </c>
      <c r="R473" s="104" t="str">
        <f>IF(LEN(INDEX(Dashboard!D$6:D$505,ROW(R473)-ROW(R$3),1))&lt;=1,"",INDEX(Dashboard!D$6:D$505,ROW(R473)-ROW(R$3),1))</f>
        <v/>
      </c>
      <c r="S473" s="104" t="str">
        <f>IF(LEN(INDEX(Dashboard!E$6:E$505,ROW(S473)-ROW(S$3),1))&lt;=1,"",INDEX(Dashboard!E$6:E$505,ROW(S473)-ROW(S$3),1))</f>
        <v/>
      </c>
      <c r="T473" s="104" t="str">
        <f t="shared" si="546"/>
        <v/>
      </c>
      <c r="U473" s="104" t="str">
        <f t="shared" si="547"/>
        <v/>
      </c>
      <c r="V473" s="104" t="str">
        <f t="shared" si="548"/>
        <v/>
      </c>
      <c r="W473" s="106" t="str">
        <f t="shared" si="541"/>
        <v/>
      </c>
      <c r="X473" s="106" t="str">
        <f t="shared" si="549"/>
        <v/>
      </c>
      <c r="Y473" s="106" t="str">
        <f t="shared" si="550"/>
        <v/>
      </c>
      <c r="Z473" s="106" t="str">
        <f t="shared" si="551"/>
        <v/>
      </c>
      <c r="AA473" s="106" t="str">
        <f t="shared" si="552"/>
        <v/>
      </c>
      <c r="AB473" s="106" t="str">
        <f t="shared" si="553"/>
        <v/>
      </c>
      <c r="AC473" s="106" t="str">
        <f t="shared" si="554"/>
        <v/>
      </c>
      <c r="AD473" s="106" t="str">
        <f t="shared" si="555"/>
        <v/>
      </c>
      <c r="AE473" s="106" t="str">
        <f t="shared" si="556"/>
        <v/>
      </c>
      <c r="AF473" s="106" t="str">
        <f t="shared" si="557"/>
        <v/>
      </c>
      <c r="AG473" s="106" t="str">
        <f t="shared" si="558"/>
        <v/>
      </c>
      <c r="AH473" s="106" t="str">
        <f t="shared" si="559"/>
        <v/>
      </c>
      <c r="AI473" s="106" t="str">
        <f t="shared" si="560"/>
        <v/>
      </c>
      <c r="AJ473" s="106" t="str">
        <f t="shared" si="561"/>
        <v/>
      </c>
      <c r="AK473" s="106" t="str">
        <f t="shared" si="562"/>
        <v/>
      </c>
      <c r="AL473" s="106" t="str">
        <f t="shared" si="563"/>
        <v/>
      </c>
      <c r="AM473" s="106" t="str">
        <f t="shared" si="564"/>
        <v/>
      </c>
      <c r="AN473" s="106" t="str">
        <f t="shared" si="565"/>
        <v/>
      </c>
      <c r="AO473" s="106" t="str">
        <f t="shared" si="566"/>
        <v/>
      </c>
      <c r="AP473" s="106" t="str">
        <f t="shared" si="567"/>
        <v/>
      </c>
      <c r="AQ473" s="106" t="str">
        <f t="shared" si="568"/>
        <v/>
      </c>
      <c r="AR473" s="106" t="str">
        <f t="shared" si="569"/>
        <v/>
      </c>
      <c r="AS473" s="106" t="str">
        <f t="shared" si="570"/>
        <v/>
      </c>
      <c r="AT473" s="106" t="str">
        <f t="shared" si="571"/>
        <v/>
      </c>
      <c r="AU473" s="106" t="str">
        <f t="shared" si="572"/>
        <v/>
      </c>
      <c r="AV473" s="106" t="str">
        <f t="shared" si="573"/>
        <v/>
      </c>
      <c r="AW473" s="106" t="str">
        <f t="shared" si="574"/>
        <v/>
      </c>
      <c r="AX473" s="106" t="str">
        <f t="shared" si="575"/>
        <v/>
      </c>
      <c r="AY473" s="106" t="str">
        <f t="shared" si="576"/>
        <v/>
      </c>
      <c r="AZ473" s="106" t="str">
        <f t="shared" si="577"/>
        <v/>
      </c>
      <c r="BA473" s="106" t="str">
        <f t="shared" si="578"/>
        <v/>
      </c>
      <c r="BB473" s="106" t="str">
        <f t="shared" si="579"/>
        <v/>
      </c>
      <c r="BC473" s="106" t="str">
        <f t="shared" si="580"/>
        <v/>
      </c>
      <c r="BD473" s="180" t="str">
        <f>IF(OR(P473="",BA473=""),"",IF(BB473="",MAX($BA$4:$BA$503)-BA473+1-COUNTIF($BA$4:BA473,BA473)/1000,INDEX($BD$4:$BD$503,BC473,1)-COUNTIF($BA$4:BA473,BA473)/1000000))</f>
        <v/>
      </c>
      <c r="BE473" s="181" t="str">
        <f t="shared" si="581"/>
        <v/>
      </c>
      <c r="BF473" s="181" t="str">
        <f>IFERROR(IF(BB473="",BD473-BE473*100,INDEX($BF$4:$BF$503,BC473,1)-COUNTIF($BA$4:BA473,BA473)/1000000),"")</f>
        <v/>
      </c>
      <c r="BG473" s="179" t="str">
        <f t="shared" si="582"/>
        <v/>
      </c>
      <c r="BI473" s="120" t="str">
        <f t="shared" si="588"/>
        <v/>
      </c>
      <c r="BJ473" s="121" t="str">
        <f t="shared" si="589"/>
        <v/>
      </c>
      <c r="BK473" s="122" t="str">
        <f t="shared" si="590"/>
        <v/>
      </c>
      <c r="BL473" s="122" t="str">
        <f t="shared" si="591"/>
        <v/>
      </c>
      <c r="BM473" s="122" t="str">
        <f t="shared" si="592"/>
        <v/>
      </c>
      <c r="BN473" s="122" t="str">
        <f t="shared" si="593"/>
        <v/>
      </c>
      <c r="BO473" s="122" t="str">
        <f t="shared" si="594"/>
        <v/>
      </c>
      <c r="BP473" s="123" t="str">
        <f t="shared" si="595"/>
        <v/>
      </c>
      <c r="BQ473" s="122" t="str">
        <f t="shared" si="596"/>
        <v/>
      </c>
      <c r="BR473" s="123" t="str">
        <f t="shared" si="597"/>
        <v/>
      </c>
      <c r="BS473" s="123" t="str">
        <f t="shared" si="598"/>
        <v/>
      </c>
      <c r="BU473" s="198" t="str">
        <f t="shared" si="583"/>
        <v>xxx</v>
      </c>
      <c r="BV473" s="193"/>
      <c r="BW473" s="193"/>
      <c r="BX473" s="193"/>
      <c r="BY473" s="193"/>
      <c r="BZ473" s="193"/>
      <c r="CA473" s="193"/>
      <c r="CB473" s="193"/>
      <c r="CC473" s="194"/>
      <c r="CD473" s="194"/>
      <c r="CE473" s="193"/>
      <c r="CF473" s="201">
        <f>IFERROR(IF(ISNUMBER(BV473), IF(ISNUMBER(MATCH(BV473,$BV$4:BV472,0)),INDEX($CF$4:CF472, MATCH(BV473,$BV$4:BV472,0),1),IF(AND(BR473="",INDEX($BR$4:$BR$503,BV473,1)=""),
IF(INDEX($BL$4:$BL$503,BV473,1)="",0,IFERROR(IF(INDEX($BR$4:$BR$503,BW473,1)="es",COUNTIF($BV$4:$BV$503,BW473),0),0)+IF(ISNUMBER(BV473),SUMIFS($CH$4:$CH$503,$BV$4:$BV$503,"&lt;&gt;"&amp;BV473,$BW$4:$BW$503,BV473),0)),0)),0),0)</f>
        <v>0</v>
      </c>
      <c r="CG473" s="193"/>
      <c r="CH473" s="193"/>
      <c r="CI473" s="193"/>
      <c r="CJ473" s="193"/>
      <c r="CK473" s="201">
        <f t="shared" si="542"/>
        <v>1</v>
      </c>
      <c r="CL473" s="193"/>
      <c r="CM473" s="193"/>
      <c r="CN473" s="193"/>
      <c r="CO473" s="193"/>
      <c r="CP473" s="193"/>
      <c r="CQ473" s="193"/>
      <c r="CR473" s="193"/>
      <c r="CT473" s="193"/>
      <c r="CU473" s="193"/>
      <c r="CV473" s="193"/>
      <c r="CW473" s="208"/>
      <c r="CX473" s="208"/>
      <c r="CY473" s="208"/>
      <c r="CZ473" s="208"/>
      <c r="DA473" s="193"/>
      <c r="DC473" s="133" t="str">
        <f>IF(MAX($DC$3:DC472)&lt;$I$2,MAX($DC$3:DC472)+1,"")</f>
        <v/>
      </c>
      <c r="DD473" s="131" t="str">
        <f t="shared" si="584"/>
        <v/>
      </c>
      <c r="DE473" s="131" t="str">
        <f t="shared" si="585"/>
        <v/>
      </c>
      <c r="DF473" s="134" t="str">
        <f t="shared" si="586"/>
        <v/>
      </c>
      <c r="DG473" s="132" t="str">
        <f t="shared" si="587"/>
        <v/>
      </c>
      <c r="DL473" s="107" t="str">
        <f>IF(DM473&lt;&gt;"",MAX($DL$3:DL472)+1,"")</f>
        <v/>
      </c>
      <c r="DM473" s="107" t="str">
        <f>IF(OR(INDEX(Photos!$B$3:$B$502,ROW(DM473)-ROW($DM$3),1)="", ISNUMBER(MATCH(INDEX(Photos!$B$3:$B$502,ROW(DM473)-ROW($DM$3),1),$BJ$4:$BJ$503,0))),"",INDEX(Photos!$B$3:$B$502,ROW(DM473)-ROW($DM$3),1) )</f>
        <v/>
      </c>
      <c r="DN473" s="107" t="str">
        <f t="shared" si="540"/>
        <v/>
      </c>
      <c r="DS473" s="112"/>
      <c r="DT473" s="112"/>
      <c r="DU473" s="111"/>
      <c r="DV473" s="111"/>
      <c r="DW473" s="145"/>
      <c r="DX473" s="111"/>
      <c r="DY473" s="111"/>
      <c r="DZ473" s="111"/>
      <c r="EA473" s="111"/>
      <c r="EB473" s="111"/>
    </row>
    <row r="474" spans="2:132" x14ac:dyDescent="0.25">
      <c r="B474" s="117" t="str">
        <f>IF(P474&lt;&gt;"",MAX(B$3:$B473)+1,"")</f>
        <v/>
      </c>
      <c r="C474" s="141" t="str">
        <f>IF(D474&lt;&gt;"",MAX(C$3:$C473)+1,"")</f>
        <v/>
      </c>
      <c r="D474" s="115" t="str">
        <f>IF(LEN(Q474)&gt;1,IF(ISNUMBER(MATCH(Q474&amp;" ─ "&amp;P474, $D$2:D473,0)),"",P474&amp;" ─ "&amp;Q474),"")</f>
        <v/>
      </c>
      <c r="E474" s="117" t="str">
        <f>IF(F474&lt;&gt;"",MAX($E$3:E473)+1,"")</f>
        <v/>
      </c>
      <c r="F474" s="116" t="str">
        <f>IF(LEN(T474)&gt;1,IF(ISNUMBER(MATCH(T474&amp;" ─ "&amp;P474, $F$2:F473,0)),"",P474&amp;" ─ "&amp;T474),"")</f>
        <v/>
      </c>
      <c r="G474" s="93">
        <v>471</v>
      </c>
      <c r="H474" s="118" t="str">
        <f t="shared" si="539"/>
        <v/>
      </c>
      <c r="I474" s="119" t="str">
        <f>IF(ISNUMBER(SEARCH("─",H474,1)),MAX($I$3:I473)+1,"")</f>
        <v/>
      </c>
      <c r="M474" s="192" t="str">
        <f t="shared" si="543"/>
        <v/>
      </c>
      <c r="N474" s="142" t="str">
        <f t="shared" si="544"/>
        <v/>
      </c>
      <c r="O474" s="102" t="str">
        <f>IF(P474="","",MAX($O$3:O473)+1)</f>
        <v/>
      </c>
      <c r="P474" s="103" t="str">
        <f>IF(LEN(INDEX(Dashboard!B$6:B$505,ROW(P474)-ROW(P$3),1))&lt;=1,"",TRIM(INDEX(Dashboard!B$6:B$505,ROW(P474)-ROW(P$3),1)))</f>
        <v/>
      </c>
      <c r="Q474" s="104" t="str">
        <f t="shared" si="545"/>
        <v/>
      </c>
      <c r="R474" s="104" t="str">
        <f>IF(LEN(INDEX(Dashboard!D$6:D$505,ROW(R474)-ROW(R$3),1))&lt;=1,"",INDEX(Dashboard!D$6:D$505,ROW(R474)-ROW(R$3),1))</f>
        <v/>
      </c>
      <c r="S474" s="104" t="str">
        <f>IF(LEN(INDEX(Dashboard!E$6:E$505,ROW(S474)-ROW(S$3),1))&lt;=1,"",INDEX(Dashboard!E$6:E$505,ROW(S474)-ROW(S$3),1))</f>
        <v/>
      </c>
      <c r="T474" s="104" t="str">
        <f t="shared" si="546"/>
        <v/>
      </c>
      <c r="U474" s="104" t="str">
        <f t="shared" si="547"/>
        <v/>
      </c>
      <c r="V474" s="104" t="str">
        <f t="shared" si="548"/>
        <v/>
      </c>
      <c r="W474" s="106" t="str">
        <f t="shared" si="541"/>
        <v/>
      </c>
      <c r="X474" s="106" t="str">
        <f t="shared" si="549"/>
        <v/>
      </c>
      <c r="Y474" s="106" t="str">
        <f t="shared" si="550"/>
        <v/>
      </c>
      <c r="Z474" s="106" t="str">
        <f t="shared" si="551"/>
        <v/>
      </c>
      <c r="AA474" s="106" t="str">
        <f t="shared" si="552"/>
        <v/>
      </c>
      <c r="AB474" s="106" t="str">
        <f t="shared" si="553"/>
        <v/>
      </c>
      <c r="AC474" s="106" t="str">
        <f t="shared" si="554"/>
        <v/>
      </c>
      <c r="AD474" s="106" t="str">
        <f t="shared" si="555"/>
        <v/>
      </c>
      <c r="AE474" s="106" t="str">
        <f t="shared" si="556"/>
        <v/>
      </c>
      <c r="AF474" s="106" t="str">
        <f t="shared" si="557"/>
        <v/>
      </c>
      <c r="AG474" s="106" t="str">
        <f t="shared" si="558"/>
        <v/>
      </c>
      <c r="AH474" s="106" t="str">
        <f t="shared" si="559"/>
        <v/>
      </c>
      <c r="AI474" s="106" t="str">
        <f t="shared" si="560"/>
        <v/>
      </c>
      <c r="AJ474" s="106" t="str">
        <f t="shared" si="561"/>
        <v/>
      </c>
      <c r="AK474" s="106" t="str">
        <f t="shared" si="562"/>
        <v/>
      </c>
      <c r="AL474" s="106" t="str">
        <f t="shared" si="563"/>
        <v/>
      </c>
      <c r="AM474" s="106" t="str">
        <f t="shared" si="564"/>
        <v/>
      </c>
      <c r="AN474" s="106" t="str">
        <f t="shared" si="565"/>
        <v/>
      </c>
      <c r="AO474" s="106" t="str">
        <f t="shared" si="566"/>
        <v/>
      </c>
      <c r="AP474" s="106" t="str">
        <f t="shared" si="567"/>
        <v/>
      </c>
      <c r="AQ474" s="106" t="str">
        <f t="shared" si="568"/>
        <v/>
      </c>
      <c r="AR474" s="106" t="str">
        <f t="shared" si="569"/>
        <v/>
      </c>
      <c r="AS474" s="106" t="str">
        <f t="shared" si="570"/>
        <v/>
      </c>
      <c r="AT474" s="106" t="str">
        <f t="shared" si="571"/>
        <v/>
      </c>
      <c r="AU474" s="106" t="str">
        <f t="shared" si="572"/>
        <v/>
      </c>
      <c r="AV474" s="106" t="str">
        <f t="shared" si="573"/>
        <v/>
      </c>
      <c r="AW474" s="106" t="str">
        <f t="shared" si="574"/>
        <v/>
      </c>
      <c r="AX474" s="106" t="str">
        <f t="shared" si="575"/>
        <v/>
      </c>
      <c r="AY474" s="106" t="str">
        <f t="shared" si="576"/>
        <v/>
      </c>
      <c r="AZ474" s="106" t="str">
        <f t="shared" si="577"/>
        <v/>
      </c>
      <c r="BA474" s="106" t="str">
        <f t="shared" si="578"/>
        <v/>
      </c>
      <c r="BB474" s="106" t="str">
        <f t="shared" si="579"/>
        <v/>
      </c>
      <c r="BC474" s="106" t="str">
        <f t="shared" si="580"/>
        <v/>
      </c>
      <c r="BD474" s="180" t="str">
        <f>IF(OR(P474="",BA474=""),"",IF(BB474="",MAX($BA$4:$BA$503)-BA474+1-COUNTIF($BA$4:BA474,BA474)/1000,INDEX($BD$4:$BD$503,BC474,1)-COUNTIF($BA$4:BA474,BA474)/1000000))</f>
        <v/>
      </c>
      <c r="BE474" s="181" t="str">
        <f t="shared" si="581"/>
        <v/>
      </c>
      <c r="BF474" s="181" t="str">
        <f>IFERROR(IF(BB474="",BD474-BE474*100,INDEX($BF$4:$BF$503,BC474,1)-COUNTIF($BA$4:BA474,BA474)/1000000),"")</f>
        <v/>
      </c>
      <c r="BG474" s="179" t="str">
        <f t="shared" si="582"/>
        <v/>
      </c>
      <c r="BI474" s="120" t="str">
        <f t="shared" si="588"/>
        <v/>
      </c>
      <c r="BJ474" s="121" t="str">
        <f t="shared" si="589"/>
        <v/>
      </c>
      <c r="BK474" s="122" t="str">
        <f t="shared" si="590"/>
        <v/>
      </c>
      <c r="BL474" s="122" t="str">
        <f t="shared" si="591"/>
        <v/>
      </c>
      <c r="BM474" s="122" t="str">
        <f t="shared" si="592"/>
        <v/>
      </c>
      <c r="BN474" s="122" t="str">
        <f t="shared" si="593"/>
        <v/>
      </c>
      <c r="BO474" s="122" t="str">
        <f t="shared" si="594"/>
        <v/>
      </c>
      <c r="BP474" s="123" t="str">
        <f t="shared" si="595"/>
        <v/>
      </c>
      <c r="BQ474" s="122" t="str">
        <f t="shared" si="596"/>
        <v/>
      </c>
      <c r="BR474" s="123" t="str">
        <f t="shared" si="597"/>
        <v/>
      </c>
      <c r="BS474" s="123" t="str">
        <f t="shared" si="598"/>
        <v/>
      </c>
      <c r="BU474" s="198" t="str">
        <f t="shared" si="583"/>
        <v>xxx</v>
      </c>
      <c r="BV474" s="193"/>
      <c r="BW474" s="193"/>
      <c r="BX474" s="193"/>
      <c r="BY474" s="193"/>
      <c r="BZ474" s="193"/>
      <c r="CA474" s="193"/>
      <c r="CB474" s="193"/>
      <c r="CC474" s="194"/>
      <c r="CD474" s="194"/>
      <c r="CE474" s="193"/>
      <c r="CF474" s="201">
        <f>IFERROR(IF(ISNUMBER(BV474), IF(ISNUMBER(MATCH(BV474,$BV$4:BV473,0)),INDEX($CF$4:CF473, MATCH(BV474,$BV$4:BV473,0),1),IF(AND(BR474="",INDEX($BR$4:$BR$503,BV474,1)=""),
IF(INDEX($BL$4:$BL$503,BV474,1)="",0,IFERROR(IF(INDEX($BR$4:$BR$503,BW474,1)="es",COUNTIF($BV$4:$BV$503,BW474),0),0)+IF(ISNUMBER(BV474),SUMIFS($CH$4:$CH$503,$BV$4:$BV$503,"&lt;&gt;"&amp;BV474,$BW$4:$BW$503,BV474),0)),0)),0),0)</f>
        <v>0</v>
      </c>
      <c r="CG474" s="193"/>
      <c r="CH474" s="193"/>
      <c r="CI474" s="193"/>
      <c r="CJ474" s="193"/>
      <c r="CK474" s="201">
        <f t="shared" si="542"/>
        <v>1</v>
      </c>
      <c r="CL474" s="193"/>
      <c r="CM474" s="193"/>
      <c r="CN474" s="193"/>
      <c r="CO474" s="193"/>
      <c r="CP474" s="193"/>
      <c r="CQ474" s="193"/>
      <c r="CR474" s="193"/>
      <c r="CT474" s="193"/>
      <c r="CU474" s="193"/>
      <c r="CV474" s="193"/>
      <c r="CW474" s="208"/>
      <c r="CX474" s="208"/>
      <c r="CY474" s="208"/>
      <c r="CZ474" s="208"/>
      <c r="DA474" s="193"/>
      <c r="DC474" s="133" t="str">
        <f>IF(MAX($DC$3:DC473)&lt;$I$2,MAX($DC$3:DC473)+1,"")</f>
        <v/>
      </c>
      <c r="DD474" s="131" t="str">
        <f t="shared" si="584"/>
        <v/>
      </c>
      <c r="DE474" s="131" t="str">
        <f t="shared" si="585"/>
        <v/>
      </c>
      <c r="DF474" s="134" t="str">
        <f t="shared" si="586"/>
        <v/>
      </c>
      <c r="DG474" s="132" t="str">
        <f t="shared" si="587"/>
        <v/>
      </c>
      <c r="DL474" s="107" t="str">
        <f>IF(DM474&lt;&gt;"",MAX($DL$3:DL473)+1,"")</f>
        <v/>
      </c>
      <c r="DM474" s="107" t="str">
        <f>IF(OR(INDEX(Photos!$B$3:$B$502,ROW(DM474)-ROW($DM$3),1)="", ISNUMBER(MATCH(INDEX(Photos!$B$3:$B$502,ROW(DM474)-ROW($DM$3),1),$BJ$4:$BJ$503,0))),"",INDEX(Photos!$B$3:$B$502,ROW(DM474)-ROW($DM$3),1) )</f>
        <v/>
      </c>
      <c r="DN474" s="107" t="str">
        <f t="shared" si="540"/>
        <v/>
      </c>
      <c r="DS474" s="112"/>
      <c r="DT474" s="112"/>
      <c r="DU474" s="111"/>
      <c r="DV474" s="111"/>
      <c r="DW474" s="145"/>
      <c r="DX474" s="111"/>
      <c r="DY474" s="111"/>
      <c r="DZ474" s="111"/>
      <c r="EA474" s="111"/>
      <c r="EB474" s="111"/>
    </row>
    <row r="475" spans="2:132" x14ac:dyDescent="0.25">
      <c r="B475" s="117" t="str">
        <f>IF(P475&lt;&gt;"",MAX(B$3:$B474)+1,"")</f>
        <v/>
      </c>
      <c r="C475" s="141" t="str">
        <f>IF(D475&lt;&gt;"",MAX(C$3:$C474)+1,"")</f>
        <v/>
      </c>
      <c r="D475" s="115" t="str">
        <f>IF(LEN(Q475)&gt;1,IF(ISNUMBER(MATCH(Q475&amp;" ─ "&amp;P475, $D$2:D474,0)),"",P475&amp;" ─ "&amp;Q475),"")</f>
        <v/>
      </c>
      <c r="E475" s="117" t="str">
        <f>IF(F475&lt;&gt;"",MAX($E$3:E474)+1,"")</f>
        <v/>
      </c>
      <c r="F475" s="116" t="str">
        <f>IF(LEN(T475)&gt;1,IF(ISNUMBER(MATCH(T475&amp;" ─ "&amp;P475, $F$2:F474,0)),"",P475&amp;" ─ "&amp;T475),"")</f>
        <v/>
      </c>
      <c r="G475" s="93">
        <v>472</v>
      </c>
      <c r="H475" s="118" t="str">
        <f t="shared" si="539"/>
        <v/>
      </c>
      <c r="I475" s="119" t="str">
        <f>IF(ISNUMBER(SEARCH("─",H475,1)),MAX($I$3:I474)+1,"")</f>
        <v/>
      </c>
      <c r="M475" s="192" t="str">
        <f t="shared" si="543"/>
        <v/>
      </c>
      <c r="N475" s="142" t="str">
        <f t="shared" si="544"/>
        <v/>
      </c>
      <c r="O475" s="102" t="str">
        <f>IF(P475="","",MAX($O$3:O474)+1)</f>
        <v/>
      </c>
      <c r="P475" s="103" t="str">
        <f>IF(LEN(INDEX(Dashboard!B$6:B$505,ROW(P475)-ROW(P$3),1))&lt;=1,"",TRIM(INDEX(Dashboard!B$6:B$505,ROW(P475)-ROW(P$3),1)))</f>
        <v/>
      </c>
      <c r="Q475" s="104" t="str">
        <f t="shared" si="545"/>
        <v/>
      </c>
      <c r="R475" s="104" t="str">
        <f>IF(LEN(INDEX(Dashboard!D$6:D$505,ROW(R475)-ROW(R$3),1))&lt;=1,"",INDEX(Dashboard!D$6:D$505,ROW(R475)-ROW(R$3),1))</f>
        <v/>
      </c>
      <c r="S475" s="104" t="str">
        <f>IF(LEN(INDEX(Dashboard!E$6:E$505,ROW(S475)-ROW(S$3),1))&lt;=1,"",INDEX(Dashboard!E$6:E$505,ROW(S475)-ROW(S$3),1))</f>
        <v/>
      </c>
      <c r="T475" s="104" t="str">
        <f t="shared" si="546"/>
        <v/>
      </c>
      <c r="U475" s="104" t="str">
        <f t="shared" si="547"/>
        <v/>
      </c>
      <c r="V475" s="104" t="str">
        <f t="shared" si="548"/>
        <v/>
      </c>
      <c r="W475" s="106" t="str">
        <f t="shared" si="541"/>
        <v/>
      </c>
      <c r="X475" s="106" t="str">
        <f t="shared" si="549"/>
        <v/>
      </c>
      <c r="Y475" s="106" t="str">
        <f t="shared" si="550"/>
        <v/>
      </c>
      <c r="Z475" s="106" t="str">
        <f t="shared" si="551"/>
        <v/>
      </c>
      <c r="AA475" s="106" t="str">
        <f t="shared" si="552"/>
        <v/>
      </c>
      <c r="AB475" s="106" t="str">
        <f t="shared" si="553"/>
        <v/>
      </c>
      <c r="AC475" s="106" t="str">
        <f t="shared" si="554"/>
        <v/>
      </c>
      <c r="AD475" s="106" t="str">
        <f t="shared" si="555"/>
        <v/>
      </c>
      <c r="AE475" s="106" t="str">
        <f t="shared" si="556"/>
        <v/>
      </c>
      <c r="AF475" s="106" t="str">
        <f t="shared" si="557"/>
        <v/>
      </c>
      <c r="AG475" s="106" t="str">
        <f t="shared" si="558"/>
        <v/>
      </c>
      <c r="AH475" s="106" t="str">
        <f t="shared" si="559"/>
        <v/>
      </c>
      <c r="AI475" s="106" t="str">
        <f t="shared" si="560"/>
        <v/>
      </c>
      <c r="AJ475" s="106" t="str">
        <f t="shared" si="561"/>
        <v/>
      </c>
      <c r="AK475" s="106" t="str">
        <f t="shared" si="562"/>
        <v/>
      </c>
      <c r="AL475" s="106" t="str">
        <f t="shared" si="563"/>
        <v/>
      </c>
      <c r="AM475" s="106" t="str">
        <f t="shared" si="564"/>
        <v/>
      </c>
      <c r="AN475" s="106" t="str">
        <f t="shared" si="565"/>
        <v/>
      </c>
      <c r="AO475" s="106" t="str">
        <f t="shared" si="566"/>
        <v/>
      </c>
      <c r="AP475" s="106" t="str">
        <f t="shared" si="567"/>
        <v/>
      </c>
      <c r="AQ475" s="106" t="str">
        <f t="shared" si="568"/>
        <v/>
      </c>
      <c r="AR475" s="106" t="str">
        <f t="shared" si="569"/>
        <v/>
      </c>
      <c r="AS475" s="106" t="str">
        <f t="shared" si="570"/>
        <v/>
      </c>
      <c r="AT475" s="106" t="str">
        <f t="shared" si="571"/>
        <v/>
      </c>
      <c r="AU475" s="106" t="str">
        <f t="shared" si="572"/>
        <v/>
      </c>
      <c r="AV475" s="106" t="str">
        <f t="shared" si="573"/>
        <v/>
      </c>
      <c r="AW475" s="106" t="str">
        <f t="shared" si="574"/>
        <v/>
      </c>
      <c r="AX475" s="106" t="str">
        <f t="shared" si="575"/>
        <v/>
      </c>
      <c r="AY475" s="106" t="str">
        <f t="shared" si="576"/>
        <v/>
      </c>
      <c r="AZ475" s="106" t="str">
        <f t="shared" si="577"/>
        <v/>
      </c>
      <c r="BA475" s="106" t="str">
        <f t="shared" si="578"/>
        <v/>
      </c>
      <c r="BB475" s="106" t="str">
        <f t="shared" si="579"/>
        <v/>
      </c>
      <c r="BC475" s="106" t="str">
        <f t="shared" si="580"/>
        <v/>
      </c>
      <c r="BD475" s="180" t="str">
        <f>IF(OR(P475="",BA475=""),"",IF(BB475="",MAX($BA$4:$BA$503)-BA475+1-COUNTIF($BA$4:BA475,BA475)/1000,INDEX($BD$4:$BD$503,BC475,1)-COUNTIF($BA$4:BA475,BA475)/1000000))</f>
        <v/>
      </c>
      <c r="BE475" s="181" t="str">
        <f t="shared" si="581"/>
        <v/>
      </c>
      <c r="BF475" s="181" t="str">
        <f>IFERROR(IF(BB475="",BD475-BE475*100,INDEX($BF$4:$BF$503,BC475,1)-COUNTIF($BA$4:BA475,BA475)/1000000),"")</f>
        <v/>
      </c>
      <c r="BG475" s="179" t="str">
        <f t="shared" si="582"/>
        <v/>
      </c>
      <c r="BI475" s="120" t="str">
        <f t="shared" si="588"/>
        <v/>
      </c>
      <c r="BJ475" s="121" t="str">
        <f t="shared" si="589"/>
        <v/>
      </c>
      <c r="BK475" s="122" t="str">
        <f t="shared" si="590"/>
        <v/>
      </c>
      <c r="BL475" s="122" t="str">
        <f t="shared" si="591"/>
        <v/>
      </c>
      <c r="BM475" s="122" t="str">
        <f t="shared" si="592"/>
        <v/>
      </c>
      <c r="BN475" s="122" t="str">
        <f t="shared" si="593"/>
        <v/>
      </c>
      <c r="BO475" s="122" t="str">
        <f t="shared" si="594"/>
        <v/>
      </c>
      <c r="BP475" s="123" t="str">
        <f t="shared" si="595"/>
        <v/>
      </c>
      <c r="BQ475" s="122" t="str">
        <f t="shared" si="596"/>
        <v/>
      </c>
      <c r="BR475" s="123" t="str">
        <f t="shared" si="597"/>
        <v/>
      </c>
      <c r="BS475" s="123" t="str">
        <f t="shared" si="598"/>
        <v/>
      </c>
      <c r="BU475" s="198" t="str">
        <f t="shared" si="583"/>
        <v>xxx</v>
      </c>
      <c r="BV475" s="193"/>
      <c r="BW475" s="193"/>
      <c r="BX475" s="193"/>
      <c r="BY475" s="193"/>
      <c r="BZ475" s="193"/>
      <c r="CA475" s="193"/>
      <c r="CB475" s="193"/>
      <c r="CC475" s="194"/>
      <c r="CD475" s="194"/>
      <c r="CE475" s="193"/>
      <c r="CF475" s="201">
        <f>IFERROR(IF(ISNUMBER(BV475), IF(ISNUMBER(MATCH(BV475,$BV$4:BV474,0)),INDEX($CF$4:CF474, MATCH(BV475,$BV$4:BV474,0),1),IF(AND(BR475="",INDEX($BR$4:$BR$503,BV475,1)=""),
IF(INDEX($BL$4:$BL$503,BV475,1)="",0,IFERROR(IF(INDEX($BR$4:$BR$503,BW475,1)="es",COUNTIF($BV$4:$BV$503,BW475),0),0)+IF(ISNUMBER(BV475),SUMIFS($CH$4:$CH$503,$BV$4:$BV$503,"&lt;&gt;"&amp;BV475,$BW$4:$BW$503,BV475),0)),0)),0),0)</f>
        <v>0</v>
      </c>
      <c r="CG475" s="193"/>
      <c r="CH475" s="193"/>
      <c r="CI475" s="193"/>
      <c r="CJ475" s="193"/>
      <c r="CK475" s="201">
        <f t="shared" si="542"/>
        <v>1</v>
      </c>
      <c r="CL475" s="193"/>
      <c r="CM475" s="193"/>
      <c r="CN475" s="193"/>
      <c r="CO475" s="193"/>
      <c r="CP475" s="193"/>
      <c r="CQ475" s="193"/>
      <c r="CR475" s="193"/>
      <c r="CT475" s="193"/>
      <c r="CU475" s="193"/>
      <c r="CV475" s="193"/>
      <c r="CW475" s="208"/>
      <c r="CX475" s="208"/>
      <c r="CY475" s="208"/>
      <c r="CZ475" s="208"/>
      <c r="DA475" s="193"/>
      <c r="DC475" s="133" t="str">
        <f>IF(MAX($DC$3:DC474)&lt;$I$2,MAX($DC$3:DC474)+1,"")</f>
        <v/>
      </c>
      <c r="DD475" s="131" t="str">
        <f t="shared" si="584"/>
        <v/>
      </c>
      <c r="DE475" s="131" t="str">
        <f t="shared" si="585"/>
        <v/>
      </c>
      <c r="DF475" s="134" t="str">
        <f t="shared" si="586"/>
        <v/>
      </c>
      <c r="DG475" s="132" t="str">
        <f t="shared" si="587"/>
        <v/>
      </c>
      <c r="DL475" s="107" t="str">
        <f>IF(DM475&lt;&gt;"",MAX($DL$3:DL474)+1,"")</f>
        <v/>
      </c>
      <c r="DM475" s="107" t="str">
        <f>IF(OR(INDEX(Photos!$B$3:$B$502,ROW(DM475)-ROW($DM$3),1)="", ISNUMBER(MATCH(INDEX(Photos!$B$3:$B$502,ROW(DM475)-ROW($DM$3),1),$BJ$4:$BJ$503,0))),"",INDEX(Photos!$B$3:$B$502,ROW(DM475)-ROW($DM$3),1) )</f>
        <v/>
      </c>
      <c r="DN475" s="107" t="str">
        <f t="shared" si="540"/>
        <v/>
      </c>
      <c r="DS475" s="112"/>
      <c r="DT475" s="112"/>
      <c r="DU475" s="111"/>
      <c r="DV475" s="111"/>
      <c r="DW475" s="145"/>
      <c r="DX475" s="111"/>
      <c r="DY475" s="111"/>
      <c r="DZ475" s="111"/>
      <c r="EA475" s="111"/>
      <c r="EB475" s="111"/>
    </row>
    <row r="476" spans="2:132" x14ac:dyDescent="0.25">
      <c r="B476" s="117" t="str">
        <f>IF(P476&lt;&gt;"",MAX(B$3:$B475)+1,"")</f>
        <v/>
      </c>
      <c r="C476" s="141" t="str">
        <f>IF(D476&lt;&gt;"",MAX(C$3:$C475)+1,"")</f>
        <v/>
      </c>
      <c r="D476" s="115" t="str">
        <f>IF(LEN(Q476)&gt;1,IF(ISNUMBER(MATCH(Q476&amp;" ─ "&amp;P476, $D$2:D475,0)),"",P476&amp;" ─ "&amp;Q476),"")</f>
        <v/>
      </c>
      <c r="E476" s="117" t="str">
        <f>IF(F476&lt;&gt;"",MAX($E$3:E475)+1,"")</f>
        <v/>
      </c>
      <c r="F476" s="116" t="str">
        <f>IF(LEN(T476)&gt;1,IF(ISNUMBER(MATCH(T476&amp;" ─ "&amp;P476, $F$2:F475,0)),"",P476&amp;" ─ "&amp;T476),"")</f>
        <v/>
      </c>
      <c r="G476" s="93">
        <v>473</v>
      </c>
      <c r="H476" s="118" t="str">
        <f t="shared" si="539"/>
        <v/>
      </c>
      <c r="I476" s="119" t="str">
        <f>IF(ISNUMBER(SEARCH("─",H476,1)),MAX($I$3:I475)+1,"")</f>
        <v/>
      </c>
      <c r="M476" s="192" t="str">
        <f t="shared" si="543"/>
        <v/>
      </c>
      <c r="N476" s="142" t="str">
        <f t="shared" si="544"/>
        <v/>
      </c>
      <c r="O476" s="102" t="str">
        <f>IF(P476="","",MAX($O$3:O475)+1)</f>
        <v/>
      </c>
      <c r="P476" s="103" t="str">
        <f>IF(LEN(INDEX(Dashboard!B$6:B$505,ROW(P476)-ROW(P$3),1))&lt;=1,"",TRIM(INDEX(Dashboard!B$6:B$505,ROW(P476)-ROW(P$3),1)))</f>
        <v/>
      </c>
      <c r="Q476" s="104" t="str">
        <f t="shared" si="545"/>
        <v/>
      </c>
      <c r="R476" s="104" t="str">
        <f>IF(LEN(INDEX(Dashboard!D$6:D$505,ROW(R476)-ROW(R$3),1))&lt;=1,"",INDEX(Dashboard!D$6:D$505,ROW(R476)-ROW(R$3),1))</f>
        <v/>
      </c>
      <c r="S476" s="104" t="str">
        <f>IF(LEN(INDEX(Dashboard!E$6:E$505,ROW(S476)-ROW(S$3),1))&lt;=1,"",INDEX(Dashboard!E$6:E$505,ROW(S476)-ROW(S$3),1))</f>
        <v/>
      </c>
      <c r="T476" s="104" t="str">
        <f t="shared" si="546"/>
        <v/>
      </c>
      <c r="U476" s="104" t="str">
        <f t="shared" si="547"/>
        <v/>
      </c>
      <c r="V476" s="104" t="str">
        <f t="shared" si="548"/>
        <v/>
      </c>
      <c r="W476" s="106" t="str">
        <f t="shared" si="541"/>
        <v/>
      </c>
      <c r="X476" s="106" t="str">
        <f t="shared" si="549"/>
        <v/>
      </c>
      <c r="Y476" s="106" t="str">
        <f t="shared" si="550"/>
        <v/>
      </c>
      <c r="Z476" s="106" t="str">
        <f t="shared" si="551"/>
        <v/>
      </c>
      <c r="AA476" s="106" t="str">
        <f t="shared" si="552"/>
        <v/>
      </c>
      <c r="AB476" s="106" t="str">
        <f t="shared" si="553"/>
        <v/>
      </c>
      <c r="AC476" s="106" t="str">
        <f t="shared" si="554"/>
        <v/>
      </c>
      <c r="AD476" s="106" t="str">
        <f t="shared" si="555"/>
        <v/>
      </c>
      <c r="AE476" s="106" t="str">
        <f t="shared" si="556"/>
        <v/>
      </c>
      <c r="AF476" s="106" t="str">
        <f t="shared" si="557"/>
        <v/>
      </c>
      <c r="AG476" s="106" t="str">
        <f t="shared" si="558"/>
        <v/>
      </c>
      <c r="AH476" s="106" t="str">
        <f t="shared" si="559"/>
        <v/>
      </c>
      <c r="AI476" s="106" t="str">
        <f t="shared" si="560"/>
        <v/>
      </c>
      <c r="AJ476" s="106" t="str">
        <f t="shared" si="561"/>
        <v/>
      </c>
      <c r="AK476" s="106" t="str">
        <f t="shared" si="562"/>
        <v/>
      </c>
      <c r="AL476" s="106" t="str">
        <f t="shared" si="563"/>
        <v/>
      </c>
      <c r="AM476" s="106" t="str">
        <f t="shared" si="564"/>
        <v/>
      </c>
      <c r="AN476" s="106" t="str">
        <f t="shared" si="565"/>
        <v/>
      </c>
      <c r="AO476" s="106" t="str">
        <f t="shared" si="566"/>
        <v/>
      </c>
      <c r="AP476" s="106" t="str">
        <f t="shared" si="567"/>
        <v/>
      </c>
      <c r="AQ476" s="106" t="str">
        <f t="shared" si="568"/>
        <v/>
      </c>
      <c r="AR476" s="106" t="str">
        <f t="shared" si="569"/>
        <v/>
      </c>
      <c r="AS476" s="106" t="str">
        <f t="shared" si="570"/>
        <v/>
      </c>
      <c r="AT476" s="106" t="str">
        <f t="shared" si="571"/>
        <v/>
      </c>
      <c r="AU476" s="106" t="str">
        <f t="shared" si="572"/>
        <v/>
      </c>
      <c r="AV476" s="106" t="str">
        <f t="shared" si="573"/>
        <v/>
      </c>
      <c r="AW476" s="106" t="str">
        <f t="shared" si="574"/>
        <v/>
      </c>
      <c r="AX476" s="106" t="str">
        <f t="shared" si="575"/>
        <v/>
      </c>
      <c r="AY476" s="106" t="str">
        <f t="shared" si="576"/>
        <v/>
      </c>
      <c r="AZ476" s="106" t="str">
        <f t="shared" si="577"/>
        <v/>
      </c>
      <c r="BA476" s="106" t="str">
        <f t="shared" si="578"/>
        <v/>
      </c>
      <c r="BB476" s="106" t="str">
        <f t="shared" si="579"/>
        <v/>
      </c>
      <c r="BC476" s="106" t="str">
        <f t="shared" si="580"/>
        <v/>
      </c>
      <c r="BD476" s="180" t="str">
        <f>IF(OR(P476="",BA476=""),"",IF(BB476="",MAX($BA$4:$BA$503)-BA476+1-COUNTIF($BA$4:BA476,BA476)/1000,INDEX($BD$4:$BD$503,BC476,1)-COUNTIF($BA$4:BA476,BA476)/1000000))</f>
        <v/>
      </c>
      <c r="BE476" s="181" t="str">
        <f t="shared" si="581"/>
        <v/>
      </c>
      <c r="BF476" s="181" t="str">
        <f>IFERROR(IF(BB476="",BD476-BE476*100,INDEX($BF$4:$BF$503,BC476,1)-COUNTIF($BA$4:BA476,BA476)/1000000),"")</f>
        <v/>
      </c>
      <c r="BG476" s="179" t="str">
        <f t="shared" si="582"/>
        <v/>
      </c>
      <c r="BI476" s="120" t="str">
        <f t="shared" si="588"/>
        <v/>
      </c>
      <c r="BJ476" s="121" t="str">
        <f t="shared" si="589"/>
        <v/>
      </c>
      <c r="BK476" s="122" t="str">
        <f t="shared" si="590"/>
        <v/>
      </c>
      <c r="BL476" s="122" t="str">
        <f t="shared" si="591"/>
        <v/>
      </c>
      <c r="BM476" s="122" t="str">
        <f t="shared" si="592"/>
        <v/>
      </c>
      <c r="BN476" s="122" t="str">
        <f t="shared" si="593"/>
        <v/>
      </c>
      <c r="BO476" s="122" t="str">
        <f t="shared" si="594"/>
        <v/>
      </c>
      <c r="BP476" s="123" t="str">
        <f t="shared" si="595"/>
        <v/>
      </c>
      <c r="BQ476" s="122" t="str">
        <f t="shared" si="596"/>
        <v/>
      </c>
      <c r="BR476" s="123" t="str">
        <f t="shared" si="597"/>
        <v/>
      </c>
      <c r="BS476" s="123" t="str">
        <f t="shared" si="598"/>
        <v/>
      </c>
      <c r="BU476" s="198" t="str">
        <f t="shared" si="583"/>
        <v>xxx</v>
      </c>
      <c r="BV476" s="193"/>
      <c r="BW476" s="193"/>
      <c r="BX476" s="193"/>
      <c r="BY476" s="193"/>
      <c r="BZ476" s="193"/>
      <c r="CA476" s="193"/>
      <c r="CB476" s="193"/>
      <c r="CC476" s="194"/>
      <c r="CD476" s="194"/>
      <c r="CE476" s="193"/>
      <c r="CF476" s="201">
        <f>IFERROR(IF(ISNUMBER(BV476), IF(ISNUMBER(MATCH(BV476,$BV$4:BV475,0)),INDEX($CF$4:CF475, MATCH(BV476,$BV$4:BV475,0),1),IF(AND(BR476="",INDEX($BR$4:$BR$503,BV476,1)=""),
IF(INDEX($BL$4:$BL$503,BV476,1)="",0,IFERROR(IF(INDEX($BR$4:$BR$503,BW476,1)="es",COUNTIF($BV$4:$BV$503,BW476),0),0)+IF(ISNUMBER(BV476),SUMIFS($CH$4:$CH$503,$BV$4:$BV$503,"&lt;&gt;"&amp;BV476,$BW$4:$BW$503,BV476),0)),0)),0),0)</f>
        <v>0</v>
      </c>
      <c r="CG476" s="193"/>
      <c r="CH476" s="193"/>
      <c r="CI476" s="193"/>
      <c r="CJ476" s="193"/>
      <c r="CK476" s="201">
        <f t="shared" si="542"/>
        <v>1</v>
      </c>
      <c r="CL476" s="193"/>
      <c r="CM476" s="193"/>
      <c r="CN476" s="193"/>
      <c r="CO476" s="193"/>
      <c r="CP476" s="193"/>
      <c r="CQ476" s="193"/>
      <c r="CR476" s="193"/>
      <c r="CT476" s="193"/>
      <c r="CU476" s="193"/>
      <c r="CV476" s="193"/>
      <c r="CW476" s="208"/>
      <c r="CX476" s="208"/>
      <c r="CY476" s="208"/>
      <c r="CZ476" s="208"/>
      <c r="DA476" s="193"/>
      <c r="DC476" s="133" t="str">
        <f>IF(MAX($DC$3:DC475)&lt;$I$2,MAX($DC$3:DC475)+1,"")</f>
        <v/>
      </c>
      <c r="DD476" s="131" t="str">
        <f t="shared" si="584"/>
        <v/>
      </c>
      <c r="DE476" s="131" t="str">
        <f t="shared" si="585"/>
        <v/>
      </c>
      <c r="DF476" s="134" t="str">
        <f t="shared" si="586"/>
        <v/>
      </c>
      <c r="DG476" s="132" t="str">
        <f t="shared" si="587"/>
        <v/>
      </c>
      <c r="DL476" s="107" t="str">
        <f>IF(DM476&lt;&gt;"",MAX($DL$3:DL475)+1,"")</f>
        <v/>
      </c>
      <c r="DM476" s="107" t="str">
        <f>IF(OR(INDEX(Photos!$B$3:$B$502,ROW(DM476)-ROW($DM$3),1)="", ISNUMBER(MATCH(INDEX(Photos!$B$3:$B$502,ROW(DM476)-ROW($DM$3),1),$BJ$4:$BJ$503,0))),"",INDEX(Photos!$B$3:$B$502,ROW(DM476)-ROW($DM$3),1) )</f>
        <v/>
      </c>
      <c r="DN476" s="107" t="str">
        <f t="shared" si="540"/>
        <v/>
      </c>
      <c r="DS476" s="112"/>
      <c r="DT476" s="112"/>
      <c r="DU476" s="111"/>
      <c r="DV476" s="111"/>
      <c r="DW476" s="145"/>
      <c r="DX476" s="111"/>
      <c r="DY476" s="111"/>
      <c r="DZ476" s="111"/>
      <c r="EA476" s="111"/>
      <c r="EB476" s="111"/>
    </row>
    <row r="477" spans="2:132" x14ac:dyDescent="0.25">
      <c r="B477" s="117" t="str">
        <f>IF(P477&lt;&gt;"",MAX(B$3:$B476)+1,"")</f>
        <v/>
      </c>
      <c r="C477" s="141" t="str">
        <f>IF(D477&lt;&gt;"",MAX(C$3:$C476)+1,"")</f>
        <v/>
      </c>
      <c r="D477" s="115" t="str">
        <f>IF(LEN(Q477)&gt;1,IF(ISNUMBER(MATCH(Q477&amp;" ─ "&amp;P477, $D$2:D476,0)),"",P477&amp;" ─ "&amp;Q477),"")</f>
        <v/>
      </c>
      <c r="E477" s="117" t="str">
        <f>IF(F477&lt;&gt;"",MAX($E$3:E476)+1,"")</f>
        <v/>
      </c>
      <c r="F477" s="116" t="str">
        <f>IF(LEN(T477)&gt;1,IF(ISNUMBER(MATCH(T477&amp;" ─ "&amp;P477, $F$2:F476,0)),"",P477&amp;" ─ "&amp;T477),"")</f>
        <v/>
      </c>
      <c r="G477" s="93">
        <v>474</v>
      </c>
      <c r="H477" s="118" t="str">
        <f t="shared" si="539"/>
        <v/>
      </c>
      <c r="I477" s="119" t="str">
        <f>IF(ISNUMBER(SEARCH("─",H477,1)),MAX($I$3:I476)+1,"")</f>
        <v/>
      </c>
      <c r="M477" s="192" t="str">
        <f t="shared" si="543"/>
        <v/>
      </c>
      <c r="N477" s="142" t="str">
        <f t="shared" si="544"/>
        <v/>
      </c>
      <c r="O477" s="102" t="str">
        <f>IF(P477="","",MAX($O$3:O476)+1)</f>
        <v/>
      </c>
      <c r="P477" s="103" t="str">
        <f>IF(LEN(INDEX(Dashboard!B$6:B$505,ROW(P477)-ROW(P$3),1))&lt;=1,"",TRIM(INDEX(Dashboard!B$6:B$505,ROW(P477)-ROW(P$3),1)))</f>
        <v/>
      </c>
      <c r="Q477" s="104" t="str">
        <f t="shared" si="545"/>
        <v/>
      </c>
      <c r="R477" s="104" t="str">
        <f>IF(LEN(INDEX(Dashboard!D$6:D$505,ROW(R477)-ROW(R$3),1))&lt;=1,"",INDEX(Dashboard!D$6:D$505,ROW(R477)-ROW(R$3),1))</f>
        <v/>
      </c>
      <c r="S477" s="104" t="str">
        <f>IF(LEN(INDEX(Dashboard!E$6:E$505,ROW(S477)-ROW(S$3),1))&lt;=1,"",INDEX(Dashboard!E$6:E$505,ROW(S477)-ROW(S$3),1))</f>
        <v/>
      </c>
      <c r="T477" s="104" t="str">
        <f t="shared" si="546"/>
        <v/>
      </c>
      <c r="U477" s="104" t="str">
        <f t="shared" si="547"/>
        <v/>
      </c>
      <c r="V477" s="104" t="str">
        <f t="shared" si="548"/>
        <v/>
      </c>
      <c r="W477" s="106" t="str">
        <f t="shared" si="541"/>
        <v/>
      </c>
      <c r="X477" s="106" t="str">
        <f t="shared" si="549"/>
        <v/>
      </c>
      <c r="Y477" s="106" t="str">
        <f t="shared" si="550"/>
        <v/>
      </c>
      <c r="Z477" s="106" t="str">
        <f t="shared" si="551"/>
        <v/>
      </c>
      <c r="AA477" s="106" t="str">
        <f t="shared" si="552"/>
        <v/>
      </c>
      <c r="AB477" s="106" t="str">
        <f t="shared" si="553"/>
        <v/>
      </c>
      <c r="AC477" s="106" t="str">
        <f t="shared" si="554"/>
        <v/>
      </c>
      <c r="AD477" s="106" t="str">
        <f t="shared" si="555"/>
        <v/>
      </c>
      <c r="AE477" s="106" t="str">
        <f t="shared" si="556"/>
        <v/>
      </c>
      <c r="AF477" s="106" t="str">
        <f t="shared" si="557"/>
        <v/>
      </c>
      <c r="AG477" s="106" t="str">
        <f t="shared" si="558"/>
        <v/>
      </c>
      <c r="AH477" s="106" t="str">
        <f t="shared" si="559"/>
        <v/>
      </c>
      <c r="AI477" s="106" t="str">
        <f t="shared" si="560"/>
        <v/>
      </c>
      <c r="AJ477" s="106" t="str">
        <f t="shared" si="561"/>
        <v/>
      </c>
      <c r="AK477" s="106" t="str">
        <f t="shared" si="562"/>
        <v/>
      </c>
      <c r="AL477" s="106" t="str">
        <f t="shared" si="563"/>
        <v/>
      </c>
      <c r="AM477" s="106" t="str">
        <f t="shared" si="564"/>
        <v/>
      </c>
      <c r="AN477" s="106" t="str">
        <f t="shared" si="565"/>
        <v/>
      </c>
      <c r="AO477" s="106" t="str">
        <f t="shared" si="566"/>
        <v/>
      </c>
      <c r="AP477" s="106" t="str">
        <f t="shared" si="567"/>
        <v/>
      </c>
      <c r="AQ477" s="106" t="str">
        <f t="shared" si="568"/>
        <v/>
      </c>
      <c r="AR477" s="106" t="str">
        <f t="shared" si="569"/>
        <v/>
      </c>
      <c r="AS477" s="106" t="str">
        <f t="shared" si="570"/>
        <v/>
      </c>
      <c r="AT477" s="106" t="str">
        <f t="shared" si="571"/>
        <v/>
      </c>
      <c r="AU477" s="106" t="str">
        <f t="shared" si="572"/>
        <v/>
      </c>
      <c r="AV477" s="106" t="str">
        <f t="shared" si="573"/>
        <v/>
      </c>
      <c r="AW477" s="106" t="str">
        <f t="shared" si="574"/>
        <v/>
      </c>
      <c r="AX477" s="106" t="str">
        <f t="shared" si="575"/>
        <v/>
      </c>
      <c r="AY477" s="106" t="str">
        <f t="shared" si="576"/>
        <v/>
      </c>
      <c r="AZ477" s="106" t="str">
        <f t="shared" si="577"/>
        <v/>
      </c>
      <c r="BA477" s="106" t="str">
        <f t="shared" si="578"/>
        <v/>
      </c>
      <c r="BB477" s="106" t="str">
        <f t="shared" si="579"/>
        <v/>
      </c>
      <c r="BC477" s="106" t="str">
        <f t="shared" si="580"/>
        <v/>
      </c>
      <c r="BD477" s="180" t="str">
        <f>IF(OR(P477="",BA477=""),"",IF(BB477="",MAX($BA$4:$BA$503)-BA477+1-COUNTIF($BA$4:BA477,BA477)/1000,INDEX($BD$4:$BD$503,BC477,1)-COUNTIF($BA$4:BA477,BA477)/1000000))</f>
        <v/>
      </c>
      <c r="BE477" s="181" t="str">
        <f t="shared" si="581"/>
        <v/>
      </c>
      <c r="BF477" s="181" t="str">
        <f>IFERROR(IF(BB477="",BD477-BE477*100,INDEX($BF$4:$BF$503,BC477,1)-COUNTIF($BA$4:BA477,BA477)/1000000),"")</f>
        <v/>
      </c>
      <c r="BG477" s="179" t="str">
        <f t="shared" si="582"/>
        <v/>
      </c>
      <c r="BI477" s="120" t="str">
        <f t="shared" si="588"/>
        <v/>
      </c>
      <c r="BJ477" s="121" t="str">
        <f t="shared" si="589"/>
        <v/>
      </c>
      <c r="BK477" s="122" t="str">
        <f t="shared" si="590"/>
        <v/>
      </c>
      <c r="BL477" s="122" t="str">
        <f t="shared" si="591"/>
        <v/>
      </c>
      <c r="BM477" s="122" t="str">
        <f t="shared" si="592"/>
        <v/>
      </c>
      <c r="BN477" s="122" t="str">
        <f t="shared" si="593"/>
        <v/>
      </c>
      <c r="BO477" s="122" t="str">
        <f t="shared" si="594"/>
        <v/>
      </c>
      <c r="BP477" s="123" t="str">
        <f t="shared" si="595"/>
        <v/>
      </c>
      <c r="BQ477" s="122" t="str">
        <f t="shared" si="596"/>
        <v/>
      </c>
      <c r="BR477" s="123" t="str">
        <f t="shared" si="597"/>
        <v/>
      </c>
      <c r="BS477" s="123" t="str">
        <f t="shared" si="598"/>
        <v/>
      </c>
      <c r="BU477" s="198" t="str">
        <f t="shared" si="583"/>
        <v>xxx</v>
      </c>
      <c r="BV477" s="193"/>
      <c r="BW477" s="193"/>
      <c r="BX477" s="193"/>
      <c r="BY477" s="193"/>
      <c r="BZ477" s="193"/>
      <c r="CA477" s="193"/>
      <c r="CB477" s="193"/>
      <c r="CC477" s="194"/>
      <c r="CD477" s="194"/>
      <c r="CE477" s="193"/>
      <c r="CF477" s="201">
        <f>IFERROR(IF(ISNUMBER(BV477), IF(ISNUMBER(MATCH(BV477,$BV$4:BV476,0)),INDEX($CF$4:CF476, MATCH(BV477,$BV$4:BV476,0),1),IF(AND(BR477="",INDEX($BR$4:$BR$503,BV477,1)=""),
IF(INDEX($BL$4:$BL$503,BV477,1)="",0,IFERROR(IF(INDEX($BR$4:$BR$503,BW477,1)="es",COUNTIF($BV$4:$BV$503,BW477),0),0)+IF(ISNUMBER(BV477),SUMIFS($CH$4:$CH$503,$BV$4:$BV$503,"&lt;&gt;"&amp;BV477,$BW$4:$BW$503,BV477),0)),0)),0),0)</f>
        <v>0</v>
      </c>
      <c r="CG477" s="193"/>
      <c r="CH477" s="193"/>
      <c r="CI477" s="193"/>
      <c r="CJ477" s="193"/>
      <c r="CK477" s="201">
        <f t="shared" si="542"/>
        <v>1</v>
      </c>
      <c r="CL477" s="193"/>
      <c r="CM477" s="193"/>
      <c r="CN477" s="193"/>
      <c r="CO477" s="193"/>
      <c r="CP477" s="193"/>
      <c r="CQ477" s="193"/>
      <c r="CR477" s="193"/>
      <c r="CT477" s="193"/>
      <c r="CU477" s="193"/>
      <c r="CV477" s="193"/>
      <c r="CW477" s="208"/>
      <c r="CX477" s="208"/>
      <c r="CY477" s="208"/>
      <c r="CZ477" s="208"/>
      <c r="DA477" s="193"/>
      <c r="DC477" s="133" t="str">
        <f>IF(MAX($DC$3:DC476)&lt;$I$2,MAX($DC$3:DC476)+1,"")</f>
        <v/>
      </c>
      <c r="DD477" s="131" t="str">
        <f t="shared" si="584"/>
        <v/>
      </c>
      <c r="DE477" s="131" t="str">
        <f t="shared" si="585"/>
        <v/>
      </c>
      <c r="DF477" s="134" t="str">
        <f t="shared" si="586"/>
        <v/>
      </c>
      <c r="DG477" s="132" t="str">
        <f t="shared" si="587"/>
        <v/>
      </c>
      <c r="DL477" s="107" t="str">
        <f>IF(DM477&lt;&gt;"",MAX($DL$3:DL476)+1,"")</f>
        <v/>
      </c>
      <c r="DM477" s="107" t="str">
        <f>IF(OR(INDEX(Photos!$B$3:$B$502,ROW(DM477)-ROW($DM$3),1)="", ISNUMBER(MATCH(INDEX(Photos!$B$3:$B$502,ROW(DM477)-ROW($DM$3),1),$BJ$4:$BJ$503,0))),"",INDEX(Photos!$B$3:$B$502,ROW(DM477)-ROW($DM$3),1) )</f>
        <v/>
      </c>
      <c r="DN477" s="107" t="str">
        <f t="shared" si="540"/>
        <v/>
      </c>
      <c r="DS477" s="112"/>
      <c r="DT477" s="112"/>
      <c r="DU477" s="111"/>
      <c r="DV477" s="111"/>
      <c r="DW477" s="145"/>
      <c r="DX477" s="111"/>
      <c r="DY477" s="111"/>
      <c r="DZ477" s="111"/>
      <c r="EA477" s="111"/>
      <c r="EB477" s="111"/>
    </row>
    <row r="478" spans="2:132" x14ac:dyDescent="0.25">
      <c r="B478" s="117" t="str">
        <f>IF(P478&lt;&gt;"",MAX(B$3:$B477)+1,"")</f>
        <v/>
      </c>
      <c r="C478" s="141" t="str">
        <f>IF(D478&lt;&gt;"",MAX(C$3:$C477)+1,"")</f>
        <v/>
      </c>
      <c r="D478" s="115" t="str">
        <f>IF(LEN(Q478)&gt;1,IF(ISNUMBER(MATCH(Q478&amp;" ─ "&amp;P478, $D$2:D477,0)),"",P478&amp;" ─ "&amp;Q478),"")</f>
        <v/>
      </c>
      <c r="E478" s="117" t="str">
        <f>IF(F478&lt;&gt;"",MAX($E$3:E477)+1,"")</f>
        <v/>
      </c>
      <c r="F478" s="116" t="str">
        <f>IF(LEN(T478)&gt;1,IF(ISNUMBER(MATCH(T478&amp;" ─ "&amp;P478, $F$2:F477,0)),"",P478&amp;" ─ "&amp;T478),"")</f>
        <v/>
      </c>
      <c r="G478" s="93">
        <v>475</v>
      </c>
      <c r="H478" s="118" t="str">
        <f t="shared" ref="H478:H503" si="599">IF(G478&gt;$H$2,"",IF(G478&lt;=$C$3,INDEX(allNames,MATCH(G478,$B$4:$B$503,0),1),IF(G478&lt;=$E$3,INDEX($D$4:$D$503,MATCH(G478,$C$4:$C$503,0),1),INDEX($F$4:$F$503,MATCH(G478,$E$4:$E$503,0),1))))</f>
        <v/>
      </c>
      <c r="I478" s="119" t="str">
        <f>IF(ISNUMBER(SEARCH("─",H478,1)),MAX($I$3:I477)+1,"")</f>
        <v/>
      </c>
      <c r="M478" s="192" t="str">
        <f t="shared" si="543"/>
        <v/>
      </c>
      <c r="N478" s="142" t="str">
        <f t="shared" si="544"/>
        <v/>
      </c>
      <c r="O478" s="102" t="str">
        <f>IF(P478="","",MAX($O$3:O477)+1)</f>
        <v/>
      </c>
      <c r="P478" s="103" t="str">
        <f>IF(LEN(INDEX(Dashboard!B$6:B$505,ROW(P478)-ROW(P$3),1))&lt;=1,"",TRIM(INDEX(Dashboard!B$6:B$505,ROW(P478)-ROW(P$3),1)))</f>
        <v/>
      </c>
      <c r="Q478" s="104" t="str">
        <f t="shared" si="545"/>
        <v/>
      </c>
      <c r="R478" s="104" t="str">
        <f>IF(LEN(INDEX(Dashboard!D$6:D$505,ROW(R478)-ROW(R$3),1))&lt;=1,"",INDEX(Dashboard!D$6:D$505,ROW(R478)-ROW(R$3),1))</f>
        <v/>
      </c>
      <c r="S478" s="104" t="str">
        <f>IF(LEN(INDEX(Dashboard!E$6:E$505,ROW(S478)-ROW(S$3),1))&lt;=1,"",INDEX(Dashboard!E$6:E$505,ROW(S478)-ROW(S$3),1))</f>
        <v/>
      </c>
      <c r="T478" s="104" t="str">
        <f t="shared" si="546"/>
        <v/>
      </c>
      <c r="U478" s="104" t="str">
        <f t="shared" si="547"/>
        <v/>
      </c>
      <c r="V478" s="104" t="str">
        <f t="shared" si="548"/>
        <v/>
      </c>
      <c r="W478" s="106" t="str">
        <f t="shared" si="541"/>
        <v/>
      </c>
      <c r="X478" s="106" t="str">
        <f t="shared" si="549"/>
        <v/>
      </c>
      <c r="Y478" s="106" t="str">
        <f t="shared" si="550"/>
        <v/>
      </c>
      <c r="Z478" s="106" t="str">
        <f t="shared" si="551"/>
        <v/>
      </c>
      <c r="AA478" s="106" t="str">
        <f t="shared" si="552"/>
        <v/>
      </c>
      <c r="AB478" s="106" t="str">
        <f t="shared" si="553"/>
        <v/>
      </c>
      <c r="AC478" s="106" t="str">
        <f t="shared" si="554"/>
        <v/>
      </c>
      <c r="AD478" s="106" t="str">
        <f t="shared" si="555"/>
        <v/>
      </c>
      <c r="AE478" s="106" t="str">
        <f t="shared" si="556"/>
        <v/>
      </c>
      <c r="AF478" s="106" t="str">
        <f t="shared" si="557"/>
        <v/>
      </c>
      <c r="AG478" s="106" t="str">
        <f t="shared" si="558"/>
        <v/>
      </c>
      <c r="AH478" s="106" t="str">
        <f t="shared" si="559"/>
        <v/>
      </c>
      <c r="AI478" s="106" t="str">
        <f t="shared" si="560"/>
        <v/>
      </c>
      <c r="AJ478" s="106" t="str">
        <f t="shared" si="561"/>
        <v/>
      </c>
      <c r="AK478" s="106" t="str">
        <f t="shared" si="562"/>
        <v/>
      </c>
      <c r="AL478" s="106" t="str">
        <f t="shared" si="563"/>
        <v/>
      </c>
      <c r="AM478" s="106" t="str">
        <f t="shared" si="564"/>
        <v/>
      </c>
      <c r="AN478" s="106" t="str">
        <f t="shared" si="565"/>
        <v/>
      </c>
      <c r="AO478" s="106" t="str">
        <f t="shared" si="566"/>
        <v/>
      </c>
      <c r="AP478" s="106" t="str">
        <f t="shared" si="567"/>
        <v/>
      </c>
      <c r="AQ478" s="106" t="str">
        <f t="shared" si="568"/>
        <v/>
      </c>
      <c r="AR478" s="106" t="str">
        <f t="shared" si="569"/>
        <v/>
      </c>
      <c r="AS478" s="106" t="str">
        <f t="shared" si="570"/>
        <v/>
      </c>
      <c r="AT478" s="106" t="str">
        <f t="shared" si="571"/>
        <v/>
      </c>
      <c r="AU478" s="106" t="str">
        <f t="shared" si="572"/>
        <v/>
      </c>
      <c r="AV478" s="106" t="str">
        <f t="shared" si="573"/>
        <v/>
      </c>
      <c r="AW478" s="106" t="str">
        <f t="shared" si="574"/>
        <v/>
      </c>
      <c r="AX478" s="106" t="str">
        <f t="shared" si="575"/>
        <v/>
      </c>
      <c r="AY478" s="106" t="str">
        <f t="shared" si="576"/>
        <v/>
      </c>
      <c r="AZ478" s="106" t="str">
        <f t="shared" si="577"/>
        <v/>
      </c>
      <c r="BA478" s="106" t="str">
        <f t="shared" si="578"/>
        <v/>
      </c>
      <c r="BB478" s="106" t="str">
        <f t="shared" si="579"/>
        <v/>
      </c>
      <c r="BC478" s="106" t="str">
        <f t="shared" si="580"/>
        <v/>
      </c>
      <c r="BD478" s="180" t="str">
        <f>IF(OR(P478="",BA478=""),"",IF(BB478="",MAX($BA$4:$BA$503)-BA478+1-COUNTIF($BA$4:BA478,BA478)/1000,INDEX($BD$4:$BD$503,BC478,1)-COUNTIF($BA$4:BA478,BA478)/1000000))</f>
        <v/>
      </c>
      <c r="BE478" s="181" t="str">
        <f t="shared" si="581"/>
        <v/>
      </c>
      <c r="BF478" s="181" t="str">
        <f>IFERROR(IF(BB478="",BD478-BE478*100,INDEX($BF$4:$BF$503,BC478,1)-COUNTIF($BA$4:BA478,BA478)/1000000),"")</f>
        <v/>
      </c>
      <c r="BG478" s="179" t="str">
        <f t="shared" si="582"/>
        <v/>
      </c>
      <c r="BI478" s="120" t="str">
        <f t="shared" si="588"/>
        <v/>
      </c>
      <c r="BJ478" s="121" t="str">
        <f t="shared" si="589"/>
        <v/>
      </c>
      <c r="BK478" s="122" t="str">
        <f t="shared" si="590"/>
        <v/>
      </c>
      <c r="BL478" s="122" t="str">
        <f t="shared" si="591"/>
        <v/>
      </c>
      <c r="BM478" s="122" t="str">
        <f t="shared" si="592"/>
        <v/>
      </c>
      <c r="BN478" s="122" t="str">
        <f t="shared" si="593"/>
        <v/>
      </c>
      <c r="BO478" s="122" t="str">
        <f t="shared" si="594"/>
        <v/>
      </c>
      <c r="BP478" s="123" t="str">
        <f t="shared" si="595"/>
        <v/>
      </c>
      <c r="BQ478" s="122" t="str">
        <f t="shared" si="596"/>
        <v/>
      </c>
      <c r="BR478" s="123" t="str">
        <f t="shared" si="597"/>
        <v/>
      </c>
      <c r="BS478" s="123" t="str">
        <f t="shared" si="598"/>
        <v/>
      </c>
      <c r="BU478" s="198" t="str">
        <f t="shared" si="583"/>
        <v>xxx</v>
      </c>
      <c r="BV478" s="193"/>
      <c r="BW478" s="193"/>
      <c r="BX478" s="193"/>
      <c r="BY478" s="193"/>
      <c r="BZ478" s="193"/>
      <c r="CA478" s="193"/>
      <c r="CB478" s="193"/>
      <c r="CC478" s="194"/>
      <c r="CD478" s="194"/>
      <c r="CE478" s="193"/>
      <c r="CF478" s="201">
        <f>IFERROR(IF(ISNUMBER(BV478), IF(ISNUMBER(MATCH(BV478,$BV$4:BV477,0)),INDEX($CF$4:CF477, MATCH(BV478,$BV$4:BV477,0),1),IF(AND(BR478="",INDEX($BR$4:$BR$503,BV478,1)=""),
IF(INDEX($BL$4:$BL$503,BV478,1)="",0,IFERROR(IF(INDEX($BR$4:$BR$503,BW478,1)="es",COUNTIF($BV$4:$BV$503,BW478),0),0)+IF(ISNUMBER(BV478),SUMIFS($CH$4:$CH$503,$BV$4:$BV$503,"&lt;&gt;"&amp;BV478,$BW$4:$BW$503,BV478),0)),0)),0),0)</f>
        <v>0</v>
      </c>
      <c r="CG478" s="193"/>
      <c r="CH478" s="193"/>
      <c r="CI478" s="193"/>
      <c r="CJ478" s="193"/>
      <c r="CK478" s="201">
        <f t="shared" si="542"/>
        <v>1</v>
      </c>
      <c r="CL478" s="193"/>
      <c r="CM478" s="193"/>
      <c r="CN478" s="193"/>
      <c r="CO478" s="193"/>
      <c r="CP478" s="193"/>
      <c r="CQ478" s="193"/>
      <c r="CR478" s="193"/>
      <c r="CT478" s="193"/>
      <c r="CU478" s="193"/>
      <c r="CV478" s="193"/>
      <c r="CW478" s="208"/>
      <c r="CX478" s="208"/>
      <c r="CY478" s="208"/>
      <c r="CZ478" s="208"/>
      <c r="DA478" s="193"/>
      <c r="DC478" s="133" t="str">
        <f>IF(MAX($DC$3:DC477)&lt;$I$2,MAX($DC$3:DC477)+1,"")</f>
        <v/>
      </c>
      <c r="DD478" s="131" t="str">
        <f t="shared" si="584"/>
        <v/>
      </c>
      <c r="DE478" s="131" t="str">
        <f t="shared" si="585"/>
        <v/>
      </c>
      <c r="DF478" s="134" t="str">
        <f t="shared" si="586"/>
        <v/>
      </c>
      <c r="DG478" s="132" t="str">
        <f t="shared" si="587"/>
        <v/>
      </c>
      <c r="DL478" s="107" t="str">
        <f>IF(DM478&lt;&gt;"",MAX($DL$3:DL477)+1,"")</f>
        <v/>
      </c>
      <c r="DM478" s="107" t="str">
        <f>IF(OR(INDEX(Photos!$B$3:$B$502,ROW(DM478)-ROW($DM$3),1)="", ISNUMBER(MATCH(INDEX(Photos!$B$3:$B$502,ROW(DM478)-ROW($DM$3),1),$BJ$4:$BJ$503,0))),"",INDEX(Photos!$B$3:$B$502,ROW(DM478)-ROW($DM$3),1) )</f>
        <v/>
      </c>
      <c r="DN478" s="107" t="str">
        <f t="shared" si="540"/>
        <v/>
      </c>
      <c r="DS478" s="112"/>
      <c r="DT478" s="112"/>
      <c r="DU478" s="111"/>
      <c r="DV478" s="111"/>
      <c r="DW478" s="145"/>
      <c r="DX478" s="111"/>
      <c r="DY478" s="111"/>
      <c r="DZ478" s="111"/>
      <c r="EA478" s="111"/>
      <c r="EB478" s="111"/>
    </row>
    <row r="479" spans="2:132" x14ac:dyDescent="0.25">
      <c r="B479" s="117" t="str">
        <f>IF(P479&lt;&gt;"",MAX(B$3:$B478)+1,"")</f>
        <v/>
      </c>
      <c r="C479" s="141" t="str">
        <f>IF(D479&lt;&gt;"",MAX(C$3:$C478)+1,"")</f>
        <v/>
      </c>
      <c r="D479" s="115" t="str">
        <f>IF(LEN(Q479)&gt;1,IF(ISNUMBER(MATCH(Q479&amp;" ─ "&amp;P479, $D$2:D478,0)),"",P479&amp;" ─ "&amp;Q479),"")</f>
        <v/>
      </c>
      <c r="E479" s="117" t="str">
        <f>IF(F479&lt;&gt;"",MAX($E$3:E478)+1,"")</f>
        <v/>
      </c>
      <c r="F479" s="116" t="str">
        <f>IF(LEN(T479)&gt;1,IF(ISNUMBER(MATCH(T479&amp;" ─ "&amp;P479, $F$2:F478,0)),"",P479&amp;" ─ "&amp;T479),"")</f>
        <v/>
      </c>
      <c r="G479" s="93">
        <v>476</v>
      </c>
      <c r="H479" s="118" t="str">
        <f t="shared" si="599"/>
        <v/>
      </c>
      <c r="I479" s="119" t="str">
        <f>IF(ISNUMBER(SEARCH("─",H479,1)),MAX($I$3:I478)+1,"")</f>
        <v/>
      </c>
      <c r="M479" s="192" t="str">
        <f t="shared" si="543"/>
        <v/>
      </c>
      <c r="N479" s="142" t="str">
        <f t="shared" si="544"/>
        <v/>
      </c>
      <c r="O479" s="102" t="str">
        <f>IF(P479="","",MAX($O$3:O478)+1)</f>
        <v/>
      </c>
      <c r="P479" s="103" t="str">
        <f>IF(LEN(INDEX(Dashboard!B$6:B$505,ROW(P479)-ROW(P$3),1))&lt;=1,"",TRIM(INDEX(Dashboard!B$6:B$505,ROW(P479)-ROW(P$3),1)))</f>
        <v/>
      </c>
      <c r="Q479" s="104" t="str">
        <f t="shared" si="545"/>
        <v/>
      </c>
      <c r="R479" s="104" t="str">
        <f>IF(LEN(INDEX(Dashboard!D$6:D$505,ROW(R479)-ROW(R$3),1))&lt;=1,"",INDEX(Dashboard!D$6:D$505,ROW(R479)-ROW(R$3),1))</f>
        <v/>
      </c>
      <c r="S479" s="104" t="str">
        <f>IF(LEN(INDEX(Dashboard!E$6:E$505,ROW(S479)-ROW(S$3),1))&lt;=1,"",INDEX(Dashboard!E$6:E$505,ROW(S479)-ROW(S$3),1))</f>
        <v/>
      </c>
      <c r="T479" s="104" t="str">
        <f t="shared" si="546"/>
        <v/>
      </c>
      <c r="U479" s="104" t="str">
        <f t="shared" si="547"/>
        <v/>
      </c>
      <c r="V479" s="104" t="str">
        <f t="shared" si="548"/>
        <v/>
      </c>
      <c r="W479" s="106" t="str">
        <f t="shared" si="541"/>
        <v/>
      </c>
      <c r="X479" s="106" t="str">
        <f t="shared" si="549"/>
        <v/>
      </c>
      <c r="Y479" s="106" t="str">
        <f t="shared" si="550"/>
        <v/>
      </c>
      <c r="Z479" s="106" t="str">
        <f t="shared" si="551"/>
        <v/>
      </c>
      <c r="AA479" s="106" t="str">
        <f t="shared" si="552"/>
        <v/>
      </c>
      <c r="AB479" s="106" t="str">
        <f t="shared" si="553"/>
        <v/>
      </c>
      <c r="AC479" s="106" t="str">
        <f t="shared" si="554"/>
        <v/>
      </c>
      <c r="AD479" s="106" t="str">
        <f t="shared" si="555"/>
        <v/>
      </c>
      <c r="AE479" s="106" t="str">
        <f t="shared" si="556"/>
        <v/>
      </c>
      <c r="AF479" s="106" t="str">
        <f t="shared" si="557"/>
        <v/>
      </c>
      <c r="AG479" s="106" t="str">
        <f t="shared" si="558"/>
        <v/>
      </c>
      <c r="AH479" s="106" t="str">
        <f t="shared" si="559"/>
        <v/>
      </c>
      <c r="AI479" s="106" t="str">
        <f t="shared" si="560"/>
        <v/>
      </c>
      <c r="AJ479" s="106" t="str">
        <f t="shared" si="561"/>
        <v/>
      </c>
      <c r="AK479" s="106" t="str">
        <f t="shared" si="562"/>
        <v/>
      </c>
      <c r="AL479" s="106" t="str">
        <f t="shared" si="563"/>
        <v/>
      </c>
      <c r="AM479" s="106" t="str">
        <f t="shared" si="564"/>
        <v/>
      </c>
      <c r="AN479" s="106" t="str">
        <f t="shared" si="565"/>
        <v/>
      </c>
      <c r="AO479" s="106" t="str">
        <f t="shared" si="566"/>
        <v/>
      </c>
      <c r="AP479" s="106" t="str">
        <f t="shared" si="567"/>
        <v/>
      </c>
      <c r="AQ479" s="106" t="str">
        <f t="shared" si="568"/>
        <v/>
      </c>
      <c r="AR479" s="106" t="str">
        <f t="shared" si="569"/>
        <v/>
      </c>
      <c r="AS479" s="106" t="str">
        <f t="shared" si="570"/>
        <v/>
      </c>
      <c r="AT479" s="106" t="str">
        <f t="shared" si="571"/>
        <v/>
      </c>
      <c r="AU479" s="106" t="str">
        <f t="shared" si="572"/>
        <v/>
      </c>
      <c r="AV479" s="106" t="str">
        <f t="shared" si="573"/>
        <v/>
      </c>
      <c r="AW479" s="106" t="str">
        <f t="shared" si="574"/>
        <v/>
      </c>
      <c r="AX479" s="106" t="str">
        <f t="shared" si="575"/>
        <v/>
      </c>
      <c r="AY479" s="106" t="str">
        <f t="shared" si="576"/>
        <v/>
      </c>
      <c r="AZ479" s="106" t="str">
        <f t="shared" si="577"/>
        <v/>
      </c>
      <c r="BA479" s="106" t="str">
        <f t="shared" si="578"/>
        <v/>
      </c>
      <c r="BB479" s="106" t="str">
        <f t="shared" si="579"/>
        <v/>
      </c>
      <c r="BC479" s="106" t="str">
        <f t="shared" si="580"/>
        <v/>
      </c>
      <c r="BD479" s="180" t="str">
        <f>IF(OR(P479="",BA479=""),"",IF(BB479="",MAX($BA$4:$BA$503)-BA479+1-COUNTIF($BA$4:BA479,BA479)/1000,INDEX($BD$4:$BD$503,BC479,1)-COUNTIF($BA$4:BA479,BA479)/1000000))</f>
        <v/>
      </c>
      <c r="BE479" s="181" t="str">
        <f t="shared" si="581"/>
        <v/>
      </c>
      <c r="BF479" s="181" t="str">
        <f>IFERROR(IF(BB479="",BD479-BE479*100,INDEX($BF$4:$BF$503,BC479,1)-COUNTIF($BA$4:BA479,BA479)/1000000),"")</f>
        <v/>
      </c>
      <c r="BG479" s="179" t="str">
        <f t="shared" si="582"/>
        <v/>
      </c>
      <c r="BI479" s="120" t="str">
        <f t="shared" si="588"/>
        <v/>
      </c>
      <c r="BJ479" s="121" t="str">
        <f t="shared" si="589"/>
        <v/>
      </c>
      <c r="BK479" s="122" t="str">
        <f t="shared" si="590"/>
        <v/>
      </c>
      <c r="BL479" s="122" t="str">
        <f t="shared" si="591"/>
        <v/>
      </c>
      <c r="BM479" s="122" t="str">
        <f t="shared" si="592"/>
        <v/>
      </c>
      <c r="BN479" s="122" t="str">
        <f t="shared" si="593"/>
        <v/>
      </c>
      <c r="BO479" s="122" t="str">
        <f t="shared" si="594"/>
        <v/>
      </c>
      <c r="BP479" s="123" t="str">
        <f t="shared" si="595"/>
        <v/>
      </c>
      <c r="BQ479" s="122" t="str">
        <f t="shared" si="596"/>
        <v/>
      </c>
      <c r="BR479" s="123" t="str">
        <f t="shared" si="597"/>
        <v/>
      </c>
      <c r="BS479" s="123" t="str">
        <f t="shared" si="598"/>
        <v/>
      </c>
      <c r="BU479" s="198" t="str">
        <f t="shared" si="583"/>
        <v>xxx</v>
      </c>
      <c r="BV479" s="193"/>
      <c r="BW479" s="193"/>
      <c r="BX479" s="193"/>
      <c r="BY479" s="193"/>
      <c r="BZ479" s="193"/>
      <c r="CA479" s="193"/>
      <c r="CB479" s="193"/>
      <c r="CC479" s="194"/>
      <c r="CD479" s="194"/>
      <c r="CE479" s="193"/>
      <c r="CF479" s="201">
        <f>IFERROR(IF(ISNUMBER(BV479), IF(ISNUMBER(MATCH(BV479,$BV$4:BV478,0)),INDEX($CF$4:CF478, MATCH(BV479,$BV$4:BV478,0),1),IF(AND(BR479="",INDEX($BR$4:$BR$503,BV479,1)=""),
IF(INDEX($BL$4:$BL$503,BV479,1)="",0,IFERROR(IF(INDEX($BR$4:$BR$503,BW479,1)="es",COUNTIF($BV$4:$BV$503,BW479),0),0)+IF(ISNUMBER(BV479),SUMIFS($CH$4:$CH$503,$BV$4:$BV$503,"&lt;&gt;"&amp;BV479,$BW$4:$BW$503,BV479),0)),0)),0),0)</f>
        <v>0</v>
      </c>
      <c r="CG479" s="193"/>
      <c r="CH479" s="193"/>
      <c r="CI479" s="193"/>
      <c r="CJ479" s="193"/>
      <c r="CK479" s="201">
        <f t="shared" si="542"/>
        <v>1</v>
      </c>
      <c r="CL479" s="193"/>
      <c r="CM479" s="193"/>
      <c r="CN479" s="193"/>
      <c r="CO479" s="193"/>
      <c r="CP479" s="193"/>
      <c r="CQ479" s="193"/>
      <c r="CR479" s="193"/>
      <c r="CT479" s="193"/>
      <c r="CU479" s="193"/>
      <c r="CV479" s="193"/>
      <c r="CW479" s="208"/>
      <c r="CX479" s="208"/>
      <c r="CY479" s="208"/>
      <c r="CZ479" s="208"/>
      <c r="DA479" s="193"/>
      <c r="DC479" s="133" t="str">
        <f>IF(MAX($DC$3:DC478)&lt;$I$2,MAX($DC$3:DC478)+1,"")</f>
        <v/>
      </c>
      <c r="DD479" s="131" t="str">
        <f t="shared" si="584"/>
        <v/>
      </c>
      <c r="DE479" s="131" t="str">
        <f t="shared" si="585"/>
        <v/>
      </c>
      <c r="DF479" s="134" t="str">
        <f t="shared" si="586"/>
        <v/>
      </c>
      <c r="DG479" s="132" t="str">
        <f t="shared" si="587"/>
        <v/>
      </c>
      <c r="DL479" s="107" t="str">
        <f>IF(DM479&lt;&gt;"",MAX($DL$3:DL478)+1,"")</f>
        <v/>
      </c>
      <c r="DM479" s="107" t="str">
        <f>IF(OR(INDEX(Photos!$B$3:$B$502,ROW(DM479)-ROW($DM$3),1)="", ISNUMBER(MATCH(INDEX(Photos!$B$3:$B$502,ROW(DM479)-ROW($DM$3),1),$BJ$4:$BJ$503,0))),"",INDEX(Photos!$B$3:$B$502,ROW(DM479)-ROW($DM$3),1) )</f>
        <v/>
      </c>
      <c r="DN479" s="107" t="str">
        <f t="shared" si="540"/>
        <v/>
      </c>
      <c r="DS479" s="112"/>
      <c r="DT479" s="112"/>
      <c r="DU479" s="111"/>
      <c r="DV479" s="111"/>
      <c r="DW479" s="145"/>
      <c r="DX479" s="111"/>
      <c r="DY479" s="111"/>
      <c r="DZ479" s="111"/>
      <c r="EA479" s="111"/>
      <c r="EB479" s="111"/>
    </row>
    <row r="480" spans="2:132" x14ac:dyDescent="0.25">
      <c r="B480" s="117" t="str">
        <f>IF(P480&lt;&gt;"",MAX(B$3:$B479)+1,"")</f>
        <v/>
      </c>
      <c r="C480" s="141" t="str">
        <f>IF(D480&lt;&gt;"",MAX(C$3:$C479)+1,"")</f>
        <v/>
      </c>
      <c r="D480" s="115" t="str">
        <f>IF(LEN(Q480)&gt;1,IF(ISNUMBER(MATCH(Q480&amp;" ─ "&amp;P480, $D$2:D479,0)),"",P480&amp;" ─ "&amp;Q480),"")</f>
        <v/>
      </c>
      <c r="E480" s="117" t="str">
        <f>IF(F480&lt;&gt;"",MAX($E$3:E479)+1,"")</f>
        <v/>
      </c>
      <c r="F480" s="116" t="str">
        <f>IF(LEN(T480)&gt;1,IF(ISNUMBER(MATCH(T480&amp;" ─ "&amp;P480, $F$2:F479,0)),"",P480&amp;" ─ "&amp;T480),"")</f>
        <v/>
      </c>
      <c r="G480" s="93">
        <v>477</v>
      </c>
      <c r="H480" s="118" t="str">
        <f t="shared" si="599"/>
        <v/>
      </c>
      <c r="I480" s="119" t="str">
        <f>IF(ISNUMBER(SEARCH("─",H480,1)),MAX($I$3:I479)+1,"")</f>
        <v/>
      </c>
      <c r="M480" s="192" t="str">
        <f t="shared" si="543"/>
        <v/>
      </c>
      <c r="N480" s="142" t="str">
        <f t="shared" si="544"/>
        <v/>
      </c>
      <c r="O480" s="102" t="str">
        <f>IF(P480="","",MAX($O$3:O479)+1)</f>
        <v/>
      </c>
      <c r="P480" s="103" t="str">
        <f>IF(LEN(INDEX(Dashboard!B$6:B$505,ROW(P480)-ROW(P$3),1))&lt;=1,"",TRIM(INDEX(Dashboard!B$6:B$505,ROW(P480)-ROW(P$3),1)))</f>
        <v/>
      </c>
      <c r="Q480" s="104" t="str">
        <f t="shared" si="545"/>
        <v/>
      </c>
      <c r="R480" s="104" t="str">
        <f>IF(LEN(INDEX(Dashboard!D$6:D$505,ROW(R480)-ROW(R$3),1))&lt;=1,"",INDEX(Dashboard!D$6:D$505,ROW(R480)-ROW(R$3),1))</f>
        <v/>
      </c>
      <c r="S480" s="104" t="str">
        <f>IF(LEN(INDEX(Dashboard!E$6:E$505,ROW(S480)-ROW(S$3),1))&lt;=1,"",INDEX(Dashboard!E$6:E$505,ROW(S480)-ROW(S$3),1))</f>
        <v/>
      </c>
      <c r="T480" s="104" t="str">
        <f t="shared" si="546"/>
        <v/>
      </c>
      <c r="U480" s="104" t="str">
        <f t="shared" si="547"/>
        <v/>
      </c>
      <c r="V480" s="104" t="str">
        <f t="shared" si="548"/>
        <v/>
      </c>
      <c r="W480" s="106" t="str">
        <f t="shared" si="541"/>
        <v/>
      </c>
      <c r="X480" s="106" t="str">
        <f t="shared" si="549"/>
        <v/>
      </c>
      <c r="Y480" s="106" t="str">
        <f t="shared" si="550"/>
        <v/>
      </c>
      <c r="Z480" s="106" t="str">
        <f t="shared" si="551"/>
        <v/>
      </c>
      <c r="AA480" s="106" t="str">
        <f t="shared" si="552"/>
        <v/>
      </c>
      <c r="AB480" s="106" t="str">
        <f t="shared" si="553"/>
        <v/>
      </c>
      <c r="AC480" s="106" t="str">
        <f t="shared" si="554"/>
        <v/>
      </c>
      <c r="AD480" s="106" t="str">
        <f t="shared" si="555"/>
        <v/>
      </c>
      <c r="AE480" s="106" t="str">
        <f t="shared" si="556"/>
        <v/>
      </c>
      <c r="AF480" s="106" t="str">
        <f t="shared" si="557"/>
        <v/>
      </c>
      <c r="AG480" s="106" t="str">
        <f t="shared" si="558"/>
        <v/>
      </c>
      <c r="AH480" s="106" t="str">
        <f t="shared" si="559"/>
        <v/>
      </c>
      <c r="AI480" s="106" t="str">
        <f t="shared" si="560"/>
        <v/>
      </c>
      <c r="AJ480" s="106" t="str">
        <f t="shared" si="561"/>
        <v/>
      </c>
      <c r="AK480" s="106" t="str">
        <f t="shared" si="562"/>
        <v/>
      </c>
      <c r="AL480" s="106" t="str">
        <f t="shared" si="563"/>
        <v/>
      </c>
      <c r="AM480" s="106" t="str">
        <f t="shared" si="564"/>
        <v/>
      </c>
      <c r="AN480" s="106" t="str">
        <f t="shared" si="565"/>
        <v/>
      </c>
      <c r="AO480" s="106" t="str">
        <f t="shared" si="566"/>
        <v/>
      </c>
      <c r="AP480" s="106" t="str">
        <f t="shared" si="567"/>
        <v/>
      </c>
      <c r="AQ480" s="106" t="str">
        <f t="shared" si="568"/>
        <v/>
      </c>
      <c r="AR480" s="106" t="str">
        <f t="shared" si="569"/>
        <v/>
      </c>
      <c r="AS480" s="106" t="str">
        <f t="shared" si="570"/>
        <v/>
      </c>
      <c r="AT480" s="106" t="str">
        <f t="shared" si="571"/>
        <v/>
      </c>
      <c r="AU480" s="106" t="str">
        <f t="shared" si="572"/>
        <v/>
      </c>
      <c r="AV480" s="106" t="str">
        <f t="shared" si="573"/>
        <v/>
      </c>
      <c r="AW480" s="106" t="str">
        <f t="shared" si="574"/>
        <v/>
      </c>
      <c r="AX480" s="106" t="str">
        <f t="shared" si="575"/>
        <v/>
      </c>
      <c r="AY480" s="106" t="str">
        <f t="shared" si="576"/>
        <v/>
      </c>
      <c r="AZ480" s="106" t="str">
        <f t="shared" si="577"/>
        <v/>
      </c>
      <c r="BA480" s="106" t="str">
        <f t="shared" si="578"/>
        <v/>
      </c>
      <c r="BB480" s="106" t="str">
        <f t="shared" si="579"/>
        <v/>
      </c>
      <c r="BC480" s="106" t="str">
        <f t="shared" si="580"/>
        <v/>
      </c>
      <c r="BD480" s="180" t="str">
        <f>IF(OR(P480="",BA480=""),"",IF(BB480="",MAX($BA$4:$BA$503)-BA480+1-COUNTIF($BA$4:BA480,BA480)/1000,INDEX($BD$4:$BD$503,BC480,1)-COUNTIF($BA$4:BA480,BA480)/1000000))</f>
        <v/>
      </c>
      <c r="BE480" s="181" t="str">
        <f t="shared" si="581"/>
        <v/>
      </c>
      <c r="BF480" s="181" t="str">
        <f>IFERROR(IF(BB480="",BD480-BE480*100,INDEX($BF$4:$BF$503,BC480,1)-COUNTIF($BA$4:BA480,BA480)/1000000),"")</f>
        <v/>
      </c>
      <c r="BG480" s="179" t="str">
        <f t="shared" si="582"/>
        <v/>
      </c>
      <c r="BI480" s="120" t="str">
        <f t="shared" si="588"/>
        <v/>
      </c>
      <c r="BJ480" s="121" t="str">
        <f t="shared" si="589"/>
        <v/>
      </c>
      <c r="BK480" s="122" t="str">
        <f t="shared" si="590"/>
        <v/>
      </c>
      <c r="BL480" s="122" t="str">
        <f t="shared" si="591"/>
        <v/>
      </c>
      <c r="BM480" s="122" t="str">
        <f t="shared" si="592"/>
        <v/>
      </c>
      <c r="BN480" s="122" t="str">
        <f t="shared" si="593"/>
        <v/>
      </c>
      <c r="BO480" s="122" t="str">
        <f t="shared" si="594"/>
        <v/>
      </c>
      <c r="BP480" s="123" t="str">
        <f t="shared" si="595"/>
        <v/>
      </c>
      <c r="BQ480" s="122" t="str">
        <f t="shared" si="596"/>
        <v/>
      </c>
      <c r="BR480" s="123" t="str">
        <f t="shared" si="597"/>
        <v/>
      </c>
      <c r="BS480" s="123" t="str">
        <f t="shared" si="598"/>
        <v/>
      </c>
      <c r="BU480" s="198" t="str">
        <f t="shared" si="583"/>
        <v>xxx</v>
      </c>
      <c r="BV480" s="193"/>
      <c r="BW480" s="193"/>
      <c r="BX480" s="193"/>
      <c r="BY480" s="193"/>
      <c r="BZ480" s="193"/>
      <c r="CA480" s="193"/>
      <c r="CB480" s="193"/>
      <c r="CC480" s="194"/>
      <c r="CD480" s="194"/>
      <c r="CE480" s="193"/>
      <c r="CF480" s="201">
        <f>IFERROR(IF(ISNUMBER(BV480), IF(ISNUMBER(MATCH(BV480,$BV$4:BV479,0)),INDEX($CF$4:CF479, MATCH(BV480,$BV$4:BV479,0),1),IF(AND(BR480="",INDEX($BR$4:$BR$503,BV480,1)=""),
IF(INDEX($BL$4:$BL$503,BV480,1)="",0,IFERROR(IF(INDEX($BR$4:$BR$503,BW480,1)="es",COUNTIF($BV$4:$BV$503,BW480),0),0)+IF(ISNUMBER(BV480),SUMIFS($CH$4:$CH$503,$BV$4:$BV$503,"&lt;&gt;"&amp;BV480,$BW$4:$BW$503,BV480),0)),0)),0),0)</f>
        <v>0</v>
      </c>
      <c r="CG480" s="193"/>
      <c r="CH480" s="193"/>
      <c r="CI480" s="193"/>
      <c r="CJ480" s="193"/>
      <c r="CK480" s="201">
        <f t="shared" si="542"/>
        <v>1</v>
      </c>
      <c r="CL480" s="193"/>
      <c r="CM480" s="193"/>
      <c r="CN480" s="193"/>
      <c r="CO480" s="193"/>
      <c r="CP480" s="193"/>
      <c r="CQ480" s="193"/>
      <c r="CR480" s="193"/>
      <c r="CT480" s="193"/>
      <c r="CU480" s="193"/>
      <c r="CV480" s="193"/>
      <c r="CW480" s="208"/>
      <c r="CX480" s="208"/>
      <c r="CY480" s="208"/>
      <c r="CZ480" s="208"/>
      <c r="DA480" s="193"/>
      <c r="DC480" s="133" t="str">
        <f>IF(MAX($DC$3:DC479)&lt;$I$2,MAX($DC$3:DC479)+1,"")</f>
        <v/>
      </c>
      <c r="DD480" s="131" t="str">
        <f t="shared" si="584"/>
        <v/>
      </c>
      <c r="DE480" s="131" t="str">
        <f t="shared" si="585"/>
        <v/>
      </c>
      <c r="DF480" s="134" t="str">
        <f t="shared" si="586"/>
        <v/>
      </c>
      <c r="DG480" s="132" t="str">
        <f t="shared" si="587"/>
        <v/>
      </c>
      <c r="DL480" s="107" t="str">
        <f>IF(DM480&lt;&gt;"",MAX($DL$3:DL479)+1,"")</f>
        <v/>
      </c>
      <c r="DM480" s="107" t="str">
        <f>IF(OR(INDEX(Photos!$B$3:$B$502,ROW(DM480)-ROW($DM$3),1)="", ISNUMBER(MATCH(INDEX(Photos!$B$3:$B$502,ROW(DM480)-ROW($DM$3),1),$BJ$4:$BJ$503,0))),"",INDEX(Photos!$B$3:$B$502,ROW(DM480)-ROW($DM$3),1) )</f>
        <v/>
      </c>
      <c r="DN480" s="107" t="str">
        <f t="shared" si="540"/>
        <v/>
      </c>
      <c r="DS480" s="112"/>
      <c r="DT480" s="112"/>
      <c r="DU480" s="111"/>
      <c r="DV480" s="111"/>
      <c r="DW480" s="145"/>
      <c r="DX480" s="111"/>
      <c r="DY480" s="111"/>
      <c r="DZ480" s="111"/>
      <c r="EA480" s="111"/>
      <c r="EB480" s="111"/>
    </row>
    <row r="481" spans="2:132" x14ac:dyDescent="0.25">
      <c r="B481" s="117" t="str">
        <f>IF(P481&lt;&gt;"",MAX(B$3:$B480)+1,"")</f>
        <v/>
      </c>
      <c r="C481" s="141" t="str">
        <f>IF(D481&lt;&gt;"",MAX(C$3:$C480)+1,"")</f>
        <v/>
      </c>
      <c r="D481" s="115" t="str">
        <f>IF(LEN(Q481)&gt;1,IF(ISNUMBER(MATCH(Q481&amp;" ─ "&amp;P481, $D$2:D480,0)),"",P481&amp;" ─ "&amp;Q481),"")</f>
        <v/>
      </c>
      <c r="E481" s="117" t="str">
        <f>IF(F481&lt;&gt;"",MAX($E$3:E480)+1,"")</f>
        <v/>
      </c>
      <c r="F481" s="116" t="str">
        <f>IF(LEN(T481)&gt;1,IF(ISNUMBER(MATCH(T481&amp;" ─ "&amp;P481, $F$2:F480,0)),"",P481&amp;" ─ "&amp;T481),"")</f>
        <v/>
      </c>
      <c r="G481" s="93">
        <v>478</v>
      </c>
      <c r="H481" s="118" t="str">
        <f t="shared" si="599"/>
        <v/>
      </c>
      <c r="I481" s="119" t="str">
        <f>IF(ISNUMBER(SEARCH("─",H481,1)),MAX($I$3:I480)+1,"")</f>
        <v/>
      </c>
      <c r="M481" s="192" t="str">
        <f t="shared" si="543"/>
        <v/>
      </c>
      <c r="N481" s="142" t="str">
        <f t="shared" si="544"/>
        <v/>
      </c>
      <c r="O481" s="102" t="str">
        <f>IF(P481="","",MAX($O$3:O480)+1)</f>
        <v/>
      </c>
      <c r="P481" s="103" t="str">
        <f>IF(LEN(INDEX(Dashboard!B$6:B$505,ROW(P481)-ROW(P$3),1))&lt;=1,"",TRIM(INDEX(Dashboard!B$6:B$505,ROW(P481)-ROW(P$3),1)))</f>
        <v/>
      </c>
      <c r="Q481" s="104" t="str">
        <f t="shared" si="545"/>
        <v/>
      </c>
      <c r="R481" s="104" t="str">
        <f>IF(LEN(INDEX(Dashboard!D$6:D$505,ROW(R481)-ROW(R$3),1))&lt;=1,"",INDEX(Dashboard!D$6:D$505,ROW(R481)-ROW(R$3),1))</f>
        <v/>
      </c>
      <c r="S481" s="104" t="str">
        <f>IF(LEN(INDEX(Dashboard!E$6:E$505,ROW(S481)-ROW(S$3),1))&lt;=1,"",INDEX(Dashboard!E$6:E$505,ROW(S481)-ROW(S$3),1))</f>
        <v/>
      </c>
      <c r="T481" s="104" t="str">
        <f t="shared" si="546"/>
        <v/>
      </c>
      <c r="U481" s="104" t="str">
        <f t="shared" si="547"/>
        <v/>
      </c>
      <c r="V481" s="104" t="str">
        <f t="shared" si="548"/>
        <v/>
      </c>
      <c r="W481" s="106" t="str">
        <f t="shared" si="541"/>
        <v/>
      </c>
      <c r="X481" s="106" t="str">
        <f t="shared" si="549"/>
        <v/>
      </c>
      <c r="Y481" s="106" t="str">
        <f t="shared" si="550"/>
        <v/>
      </c>
      <c r="Z481" s="106" t="str">
        <f t="shared" si="551"/>
        <v/>
      </c>
      <c r="AA481" s="106" t="str">
        <f t="shared" si="552"/>
        <v/>
      </c>
      <c r="AB481" s="106" t="str">
        <f t="shared" si="553"/>
        <v/>
      </c>
      <c r="AC481" s="106" t="str">
        <f t="shared" si="554"/>
        <v/>
      </c>
      <c r="AD481" s="106" t="str">
        <f t="shared" si="555"/>
        <v/>
      </c>
      <c r="AE481" s="106" t="str">
        <f t="shared" si="556"/>
        <v/>
      </c>
      <c r="AF481" s="106" t="str">
        <f t="shared" si="557"/>
        <v/>
      </c>
      <c r="AG481" s="106" t="str">
        <f t="shared" si="558"/>
        <v/>
      </c>
      <c r="AH481" s="106" t="str">
        <f t="shared" si="559"/>
        <v/>
      </c>
      <c r="AI481" s="106" t="str">
        <f t="shared" si="560"/>
        <v/>
      </c>
      <c r="AJ481" s="106" t="str">
        <f t="shared" si="561"/>
        <v/>
      </c>
      <c r="AK481" s="106" t="str">
        <f t="shared" si="562"/>
        <v/>
      </c>
      <c r="AL481" s="106" t="str">
        <f t="shared" si="563"/>
        <v/>
      </c>
      <c r="AM481" s="106" t="str">
        <f t="shared" si="564"/>
        <v/>
      </c>
      <c r="AN481" s="106" t="str">
        <f t="shared" si="565"/>
        <v/>
      </c>
      <c r="AO481" s="106" t="str">
        <f t="shared" si="566"/>
        <v/>
      </c>
      <c r="AP481" s="106" t="str">
        <f t="shared" si="567"/>
        <v/>
      </c>
      <c r="AQ481" s="106" t="str">
        <f t="shared" si="568"/>
        <v/>
      </c>
      <c r="AR481" s="106" t="str">
        <f t="shared" si="569"/>
        <v/>
      </c>
      <c r="AS481" s="106" t="str">
        <f t="shared" si="570"/>
        <v/>
      </c>
      <c r="AT481" s="106" t="str">
        <f t="shared" si="571"/>
        <v/>
      </c>
      <c r="AU481" s="106" t="str">
        <f t="shared" si="572"/>
        <v/>
      </c>
      <c r="AV481" s="106" t="str">
        <f t="shared" si="573"/>
        <v/>
      </c>
      <c r="AW481" s="106" t="str">
        <f t="shared" si="574"/>
        <v/>
      </c>
      <c r="AX481" s="106" t="str">
        <f t="shared" si="575"/>
        <v/>
      </c>
      <c r="AY481" s="106" t="str">
        <f t="shared" si="576"/>
        <v/>
      </c>
      <c r="AZ481" s="106" t="str">
        <f t="shared" si="577"/>
        <v/>
      </c>
      <c r="BA481" s="106" t="str">
        <f t="shared" si="578"/>
        <v/>
      </c>
      <c r="BB481" s="106" t="str">
        <f t="shared" si="579"/>
        <v/>
      </c>
      <c r="BC481" s="106" t="str">
        <f t="shared" si="580"/>
        <v/>
      </c>
      <c r="BD481" s="180" t="str">
        <f>IF(OR(P481="",BA481=""),"",IF(BB481="",MAX($BA$4:$BA$503)-BA481+1-COUNTIF($BA$4:BA481,BA481)/1000,INDEX($BD$4:$BD$503,BC481,1)-COUNTIF($BA$4:BA481,BA481)/1000000))</f>
        <v/>
      </c>
      <c r="BE481" s="181" t="str">
        <f t="shared" si="581"/>
        <v/>
      </c>
      <c r="BF481" s="181" t="str">
        <f>IFERROR(IF(BB481="",BD481-BE481*100,INDEX($BF$4:$BF$503,BC481,1)-COUNTIF($BA$4:BA481,BA481)/1000000),"")</f>
        <v/>
      </c>
      <c r="BG481" s="179" t="str">
        <f t="shared" si="582"/>
        <v/>
      </c>
      <c r="BI481" s="120" t="str">
        <f t="shared" si="588"/>
        <v/>
      </c>
      <c r="BJ481" s="121" t="str">
        <f t="shared" si="589"/>
        <v/>
      </c>
      <c r="BK481" s="122" t="str">
        <f t="shared" si="590"/>
        <v/>
      </c>
      <c r="BL481" s="122" t="str">
        <f t="shared" si="591"/>
        <v/>
      </c>
      <c r="BM481" s="122" t="str">
        <f t="shared" si="592"/>
        <v/>
      </c>
      <c r="BN481" s="122" t="str">
        <f t="shared" si="593"/>
        <v/>
      </c>
      <c r="BO481" s="122" t="str">
        <f t="shared" si="594"/>
        <v/>
      </c>
      <c r="BP481" s="123" t="str">
        <f t="shared" si="595"/>
        <v/>
      </c>
      <c r="BQ481" s="122" t="str">
        <f t="shared" si="596"/>
        <v/>
      </c>
      <c r="BR481" s="123" t="str">
        <f t="shared" si="597"/>
        <v/>
      </c>
      <c r="BS481" s="123" t="str">
        <f t="shared" si="598"/>
        <v/>
      </c>
      <c r="BU481" s="198" t="str">
        <f t="shared" si="583"/>
        <v>xxx</v>
      </c>
      <c r="BV481" s="193"/>
      <c r="BW481" s="193"/>
      <c r="BX481" s="193"/>
      <c r="BY481" s="193"/>
      <c r="BZ481" s="193"/>
      <c r="CA481" s="193"/>
      <c r="CB481" s="193"/>
      <c r="CC481" s="194"/>
      <c r="CD481" s="194"/>
      <c r="CE481" s="193"/>
      <c r="CF481" s="201">
        <f>IFERROR(IF(ISNUMBER(BV481), IF(ISNUMBER(MATCH(BV481,$BV$4:BV480,0)),INDEX($CF$4:CF480, MATCH(BV481,$BV$4:BV480,0),1),IF(AND(BR481="",INDEX($BR$4:$BR$503,BV481,1)=""),
IF(INDEX($BL$4:$BL$503,BV481,1)="",0,IFERROR(IF(INDEX($BR$4:$BR$503,BW481,1)="es",COUNTIF($BV$4:$BV$503,BW481),0),0)+IF(ISNUMBER(BV481),SUMIFS($CH$4:$CH$503,$BV$4:$BV$503,"&lt;&gt;"&amp;BV481,$BW$4:$BW$503,BV481),0)),0)),0),0)</f>
        <v>0</v>
      </c>
      <c r="CG481" s="193"/>
      <c r="CH481" s="193"/>
      <c r="CI481" s="193"/>
      <c r="CJ481" s="193"/>
      <c r="CK481" s="201">
        <f t="shared" si="542"/>
        <v>1</v>
      </c>
      <c r="CL481" s="193"/>
      <c r="CM481" s="193"/>
      <c r="CN481" s="193"/>
      <c r="CO481" s="193"/>
      <c r="CP481" s="193"/>
      <c r="CQ481" s="193"/>
      <c r="CR481" s="193"/>
      <c r="CT481" s="193"/>
      <c r="CU481" s="193"/>
      <c r="CV481" s="193"/>
      <c r="CW481" s="208"/>
      <c r="CX481" s="208"/>
      <c r="CY481" s="208"/>
      <c r="CZ481" s="208"/>
      <c r="DA481" s="193"/>
      <c r="DC481" s="133" t="str">
        <f>IF(MAX($DC$3:DC480)&lt;$I$2,MAX($DC$3:DC480)+1,"")</f>
        <v/>
      </c>
      <c r="DD481" s="131" t="str">
        <f t="shared" si="584"/>
        <v/>
      </c>
      <c r="DE481" s="131" t="str">
        <f t="shared" si="585"/>
        <v/>
      </c>
      <c r="DF481" s="134" t="str">
        <f t="shared" si="586"/>
        <v/>
      </c>
      <c r="DG481" s="132" t="str">
        <f t="shared" si="587"/>
        <v/>
      </c>
      <c r="DL481" s="107" t="str">
        <f>IF(DM481&lt;&gt;"",MAX($DL$3:DL480)+1,"")</f>
        <v/>
      </c>
      <c r="DM481" s="107" t="str">
        <f>IF(OR(INDEX(Photos!$B$3:$B$502,ROW(DM481)-ROW($DM$3),1)="", ISNUMBER(MATCH(INDEX(Photos!$B$3:$B$502,ROW(DM481)-ROW($DM$3),1),$BJ$4:$BJ$503,0))),"",INDEX(Photos!$B$3:$B$502,ROW(DM481)-ROW($DM$3),1) )</f>
        <v/>
      </c>
      <c r="DN481" s="107" t="str">
        <f t="shared" si="540"/>
        <v/>
      </c>
      <c r="DS481" s="112"/>
      <c r="DT481" s="112"/>
      <c r="DU481" s="111"/>
      <c r="DV481" s="111"/>
      <c r="DW481" s="145"/>
      <c r="DX481" s="111"/>
      <c r="DY481" s="111"/>
      <c r="DZ481" s="111"/>
      <c r="EA481" s="111"/>
      <c r="EB481" s="111"/>
    </row>
    <row r="482" spans="2:132" x14ac:dyDescent="0.25">
      <c r="B482" s="117" t="str">
        <f>IF(P482&lt;&gt;"",MAX(B$3:$B481)+1,"")</f>
        <v/>
      </c>
      <c r="C482" s="141" t="str">
        <f>IF(D482&lt;&gt;"",MAX(C$3:$C481)+1,"")</f>
        <v/>
      </c>
      <c r="D482" s="115" t="str">
        <f>IF(LEN(Q482)&gt;1,IF(ISNUMBER(MATCH(Q482&amp;" ─ "&amp;P482, $D$2:D481,0)),"",P482&amp;" ─ "&amp;Q482),"")</f>
        <v/>
      </c>
      <c r="E482" s="117" t="str">
        <f>IF(F482&lt;&gt;"",MAX($E$3:E481)+1,"")</f>
        <v/>
      </c>
      <c r="F482" s="116" t="str">
        <f>IF(LEN(T482)&gt;1,IF(ISNUMBER(MATCH(T482&amp;" ─ "&amp;P482, $F$2:F481,0)),"",P482&amp;" ─ "&amp;T482),"")</f>
        <v/>
      </c>
      <c r="G482" s="93">
        <v>479</v>
      </c>
      <c r="H482" s="118" t="str">
        <f t="shared" si="599"/>
        <v/>
      </c>
      <c r="I482" s="119" t="str">
        <f>IF(ISNUMBER(SEARCH("─",H482,1)),MAX($I$3:I481)+1,"")</f>
        <v/>
      </c>
      <c r="M482" s="192" t="str">
        <f t="shared" si="543"/>
        <v/>
      </c>
      <c r="N482" s="142" t="str">
        <f t="shared" si="544"/>
        <v/>
      </c>
      <c r="O482" s="102" t="str">
        <f>IF(P482="","",MAX($O$3:O481)+1)</f>
        <v/>
      </c>
      <c r="P482" s="103" t="str">
        <f>IF(LEN(INDEX(Dashboard!B$6:B$505,ROW(P482)-ROW(P$3),1))&lt;=1,"",TRIM(INDEX(Dashboard!B$6:B$505,ROW(P482)-ROW(P$3),1)))</f>
        <v/>
      </c>
      <c r="Q482" s="104" t="str">
        <f t="shared" si="545"/>
        <v/>
      </c>
      <c r="R482" s="104" t="str">
        <f>IF(LEN(INDEX(Dashboard!D$6:D$505,ROW(R482)-ROW(R$3),1))&lt;=1,"",INDEX(Dashboard!D$6:D$505,ROW(R482)-ROW(R$3),1))</f>
        <v/>
      </c>
      <c r="S482" s="104" t="str">
        <f>IF(LEN(INDEX(Dashboard!E$6:E$505,ROW(S482)-ROW(S$3),1))&lt;=1,"",INDEX(Dashboard!E$6:E$505,ROW(S482)-ROW(S$3),1))</f>
        <v/>
      </c>
      <c r="T482" s="104" t="str">
        <f t="shared" si="546"/>
        <v/>
      </c>
      <c r="U482" s="104" t="str">
        <f t="shared" si="547"/>
        <v/>
      </c>
      <c r="V482" s="104" t="str">
        <f t="shared" si="548"/>
        <v/>
      </c>
      <c r="W482" s="106" t="str">
        <f t="shared" si="541"/>
        <v/>
      </c>
      <c r="X482" s="106" t="str">
        <f t="shared" si="549"/>
        <v/>
      </c>
      <c r="Y482" s="106" t="str">
        <f t="shared" si="550"/>
        <v/>
      </c>
      <c r="Z482" s="106" t="str">
        <f t="shared" si="551"/>
        <v/>
      </c>
      <c r="AA482" s="106" t="str">
        <f t="shared" si="552"/>
        <v/>
      </c>
      <c r="AB482" s="106" t="str">
        <f t="shared" si="553"/>
        <v/>
      </c>
      <c r="AC482" s="106" t="str">
        <f t="shared" si="554"/>
        <v/>
      </c>
      <c r="AD482" s="106" t="str">
        <f t="shared" si="555"/>
        <v/>
      </c>
      <c r="AE482" s="106" t="str">
        <f t="shared" si="556"/>
        <v/>
      </c>
      <c r="AF482" s="106" t="str">
        <f t="shared" si="557"/>
        <v/>
      </c>
      <c r="AG482" s="106" t="str">
        <f t="shared" si="558"/>
        <v/>
      </c>
      <c r="AH482" s="106" t="str">
        <f t="shared" si="559"/>
        <v/>
      </c>
      <c r="AI482" s="106" t="str">
        <f t="shared" si="560"/>
        <v/>
      </c>
      <c r="AJ482" s="106" t="str">
        <f t="shared" si="561"/>
        <v/>
      </c>
      <c r="AK482" s="106" t="str">
        <f t="shared" si="562"/>
        <v/>
      </c>
      <c r="AL482" s="106" t="str">
        <f t="shared" si="563"/>
        <v/>
      </c>
      <c r="AM482" s="106" t="str">
        <f t="shared" si="564"/>
        <v/>
      </c>
      <c r="AN482" s="106" t="str">
        <f t="shared" si="565"/>
        <v/>
      </c>
      <c r="AO482" s="106" t="str">
        <f t="shared" si="566"/>
        <v/>
      </c>
      <c r="AP482" s="106" t="str">
        <f t="shared" si="567"/>
        <v/>
      </c>
      <c r="AQ482" s="106" t="str">
        <f t="shared" si="568"/>
        <v/>
      </c>
      <c r="AR482" s="106" t="str">
        <f t="shared" si="569"/>
        <v/>
      </c>
      <c r="AS482" s="106" t="str">
        <f t="shared" si="570"/>
        <v/>
      </c>
      <c r="AT482" s="106" t="str">
        <f t="shared" si="571"/>
        <v/>
      </c>
      <c r="AU482" s="106" t="str">
        <f t="shared" si="572"/>
        <v/>
      </c>
      <c r="AV482" s="106" t="str">
        <f t="shared" si="573"/>
        <v/>
      </c>
      <c r="AW482" s="106" t="str">
        <f t="shared" si="574"/>
        <v/>
      </c>
      <c r="AX482" s="106" t="str">
        <f t="shared" si="575"/>
        <v/>
      </c>
      <c r="AY482" s="106" t="str">
        <f t="shared" si="576"/>
        <v/>
      </c>
      <c r="AZ482" s="106" t="str">
        <f t="shared" si="577"/>
        <v/>
      </c>
      <c r="BA482" s="106" t="str">
        <f t="shared" si="578"/>
        <v/>
      </c>
      <c r="BB482" s="106" t="str">
        <f t="shared" si="579"/>
        <v/>
      </c>
      <c r="BC482" s="106" t="str">
        <f t="shared" si="580"/>
        <v/>
      </c>
      <c r="BD482" s="180" t="str">
        <f>IF(OR(P482="",BA482=""),"",IF(BB482="",MAX($BA$4:$BA$503)-BA482+1-COUNTIF($BA$4:BA482,BA482)/1000,INDEX($BD$4:$BD$503,BC482,1)-COUNTIF($BA$4:BA482,BA482)/1000000))</f>
        <v/>
      </c>
      <c r="BE482" s="181" t="str">
        <f t="shared" si="581"/>
        <v/>
      </c>
      <c r="BF482" s="181" t="str">
        <f>IFERROR(IF(BB482="",BD482-BE482*100,INDEX($BF$4:$BF$503,BC482,1)-COUNTIF($BA$4:BA482,BA482)/1000000),"")</f>
        <v/>
      </c>
      <c r="BG482" s="179" t="str">
        <f t="shared" si="582"/>
        <v/>
      </c>
      <c r="BI482" s="120" t="str">
        <f t="shared" si="588"/>
        <v/>
      </c>
      <c r="BJ482" s="121" t="str">
        <f t="shared" si="589"/>
        <v/>
      </c>
      <c r="BK482" s="122" t="str">
        <f t="shared" si="590"/>
        <v/>
      </c>
      <c r="BL482" s="122" t="str">
        <f t="shared" si="591"/>
        <v/>
      </c>
      <c r="BM482" s="122" t="str">
        <f t="shared" si="592"/>
        <v/>
      </c>
      <c r="BN482" s="122" t="str">
        <f t="shared" si="593"/>
        <v/>
      </c>
      <c r="BO482" s="122" t="str">
        <f t="shared" si="594"/>
        <v/>
      </c>
      <c r="BP482" s="123" t="str">
        <f t="shared" si="595"/>
        <v/>
      </c>
      <c r="BQ482" s="122" t="str">
        <f t="shared" si="596"/>
        <v/>
      </c>
      <c r="BR482" s="123" t="str">
        <f t="shared" si="597"/>
        <v/>
      </c>
      <c r="BS482" s="123" t="str">
        <f t="shared" si="598"/>
        <v/>
      </c>
      <c r="BU482" s="198" t="str">
        <f t="shared" si="583"/>
        <v>xxx</v>
      </c>
      <c r="BV482" s="193"/>
      <c r="BW482" s="193"/>
      <c r="BX482" s="193"/>
      <c r="BY482" s="193"/>
      <c r="BZ482" s="193"/>
      <c r="CA482" s="193"/>
      <c r="CB482" s="193"/>
      <c r="CC482" s="194"/>
      <c r="CD482" s="194"/>
      <c r="CE482" s="193"/>
      <c r="CF482" s="201">
        <f>IFERROR(IF(ISNUMBER(BV482), IF(ISNUMBER(MATCH(BV482,$BV$4:BV481,0)),INDEX($CF$4:CF481, MATCH(BV482,$BV$4:BV481,0),1),IF(AND(BR482="",INDEX($BR$4:$BR$503,BV482,1)=""),
IF(INDEX($BL$4:$BL$503,BV482,1)="",0,IFERROR(IF(INDEX($BR$4:$BR$503,BW482,1)="es",COUNTIF($BV$4:$BV$503,BW482),0),0)+IF(ISNUMBER(BV482),SUMIFS($CH$4:$CH$503,$BV$4:$BV$503,"&lt;&gt;"&amp;BV482,$BW$4:$BW$503,BV482),0)),0)),0),0)</f>
        <v>0</v>
      </c>
      <c r="CG482" s="193"/>
      <c r="CH482" s="193"/>
      <c r="CI482" s="193"/>
      <c r="CJ482" s="193"/>
      <c r="CK482" s="201">
        <f t="shared" si="542"/>
        <v>1</v>
      </c>
      <c r="CL482" s="193"/>
      <c r="CM482" s="193"/>
      <c r="CN482" s="193"/>
      <c r="CO482" s="193"/>
      <c r="CP482" s="193"/>
      <c r="CQ482" s="193"/>
      <c r="CR482" s="193"/>
      <c r="CT482" s="193"/>
      <c r="CU482" s="193"/>
      <c r="CV482" s="193"/>
      <c r="CW482" s="208"/>
      <c r="CX482" s="208"/>
      <c r="CY482" s="208"/>
      <c r="CZ482" s="208"/>
      <c r="DA482" s="193"/>
      <c r="DC482" s="133" t="str">
        <f>IF(MAX($DC$3:DC481)&lt;$I$2,MAX($DC$3:DC481)+1,"")</f>
        <v/>
      </c>
      <c r="DD482" s="131" t="str">
        <f t="shared" si="584"/>
        <v/>
      </c>
      <c r="DE482" s="131" t="str">
        <f t="shared" si="585"/>
        <v/>
      </c>
      <c r="DF482" s="134" t="str">
        <f t="shared" si="586"/>
        <v/>
      </c>
      <c r="DG482" s="132" t="str">
        <f t="shared" si="587"/>
        <v/>
      </c>
      <c r="DL482" s="107" t="str">
        <f>IF(DM482&lt;&gt;"",MAX($DL$3:DL481)+1,"")</f>
        <v/>
      </c>
      <c r="DM482" s="107" t="str">
        <f>IF(OR(INDEX(Photos!$B$3:$B$502,ROW(DM482)-ROW($DM$3),1)="", ISNUMBER(MATCH(INDEX(Photos!$B$3:$B$502,ROW(DM482)-ROW($DM$3),1),$BJ$4:$BJ$503,0))),"",INDEX(Photos!$B$3:$B$502,ROW(DM482)-ROW($DM$3),1) )</f>
        <v/>
      </c>
      <c r="DN482" s="107" t="str">
        <f t="shared" si="540"/>
        <v/>
      </c>
      <c r="DS482" s="112"/>
      <c r="DT482" s="112"/>
      <c r="DU482" s="111"/>
      <c r="DV482" s="111"/>
      <c r="DW482" s="145"/>
      <c r="DX482" s="111"/>
      <c r="DY482" s="111"/>
      <c r="DZ482" s="111"/>
      <c r="EA482" s="111"/>
      <c r="EB482" s="111"/>
    </row>
    <row r="483" spans="2:132" x14ac:dyDescent="0.25">
      <c r="B483" s="117" t="str">
        <f>IF(P483&lt;&gt;"",MAX(B$3:$B482)+1,"")</f>
        <v/>
      </c>
      <c r="C483" s="141" t="str">
        <f>IF(D483&lt;&gt;"",MAX(C$3:$C482)+1,"")</f>
        <v/>
      </c>
      <c r="D483" s="115" t="str">
        <f>IF(LEN(Q483)&gt;1,IF(ISNUMBER(MATCH(Q483&amp;" ─ "&amp;P483, $D$2:D482,0)),"",P483&amp;" ─ "&amp;Q483),"")</f>
        <v/>
      </c>
      <c r="E483" s="117" t="str">
        <f>IF(F483&lt;&gt;"",MAX($E$3:E482)+1,"")</f>
        <v/>
      </c>
      <c r="F483" s="116" t="str">
        <f>IF(LEN(T483)&gt;1,IF(ISNUMBER(MATCH(T483&amp;" ─ "&amp;P483, $F$2:F482,0)),"",P483&amp;" ─ "&amp;T483),"")</f>
        <v/>
      </c>
      <c r="G483" s="93">
        <v>480</v>
      </c>
      <c r="H483" s="118" t="str">
        <f t="shared" si="599"/>
        <v/>
      </c>
      <c r="I483" s="119" t="str">
        <f>IF(ISNUMBER(SEARCH("─",H483,1)),MAX($I$3:I482)+1,"")</f>
        <v/>
      </c>
      <c r="M483" s="192" t="str">
        <f t="shared" si="543"/>
        <v/>
      </c>
      <c r="N483" s="142" t="str">
        <f t="shared" si="544"/>
        <v/>
      </c>
      <c r="O483" s="102" t="str">
        <f>IF(P483="","",MAX($O$3:O482)+1)</f>
        <v/>
      </c>
      <c r="P483" s="103" t="str">
        <f>IF(LEN(INDEX(Dashboard!B$6:B$505,ROW(P483)-ROW(P$3),1))&lt;=1,"",TRIM(INDEX(Dashboard!B$6:B$505,ROW(P483)-ROW(P$3),1)))</f>
        <v/>
      </c>
      <c r="Q483" s="104" t="str">
        <f t="shared" si="545"/>
        <v/>
      </c>
      <c r="R483" s="104" t="str">
        <f>IF(LEN(INDEX(Dashboard!D$6:D$505,ROW(R483)-ROW(R$3),1))&lt;=1,"",INDEX(Dashboard!D$6:D$505,ROW(R483)-ROW(R$3),1))</f>
        <v/>
      </c>
      <c r="S483" s="104" t="str">
        <f>IF(LEN(INDEX(Dashboard!E$6:E$505,ROW(S483)-ROW(S$3),1))&lt;=1,"",INDEX(Dashboard!E$6:E$505,ROW(S483)-ROW(S$3),1))</f>
        <v/>
      </c>
      <c r="T483" s="104" t="str">
        <f t="shared" si="546"/>
        <v/>
      </c>
      <c r="U483" s="104" t="str">
        <f t="shared" si="547"/>
        <v/>
      </c>
      <c r="V483" s="104" t="str">
        <f t="shared" si="548"/>
        <v/>
      </c>
      <c r="W483" s="106" t="str">
        <f t="shared" si="541"/>
        <v/>
      </c>
      <c r="X483" s="106" t="str">
        <f t="shared" si="549"/>
        <v/>
      </c>
      <c r="Y483" s="106" t="str">
        <f t="shared" si="550"/>
        <v/>
      </c>
      <c r="Z483" s="106" t="str">
        <f t="shared" si="551"/>
        <v/>
      </c>
      <c r="AA483" s="106" t="str">
        <f t="shared" si="552"/>
        <v/>
      </c>
      <c r="AB483" s="106" t="str">
        <f t="shared" si="553"/>
        <v/>
      </c>
      <c r="AC483" s="106" t="str">
        <f t="shared" si="554"/>
        <v/>
      </c>
      <c r="AD483" s="106" t="str">
        <f t="shared" si="555"/>
        <v/>
      </c>
      <c r="AE483" s="106" t="str">
        <f t="shared" si="556"/>
        <v/>
      </c>
      <c r="AF483" s="106" t="str">
        <f t="shared" si="557"/>
        <v/>
      </c>
      <c r="AG483" s="106" t="str">
        <f t="shared" si="558"/>
        <v/>
      </c>
      <c r="AH483" s="106" t="str">
        <f t="shared" si="559"/>
        <v/>
      </c>
      <c r="AI483" s="106" t="str">
        <f t="shared" si="560"/>
        <v/>
      </c>
      <c r="AJ483" s="106" t="str">
        <f t="shared" si="561"/>
        <v/>
      </c>
      <c r="AK483" s="106" t="str">
        <f t="shared" si="562"/>
        <v/>
      </c>
      <c r="AL483" s="106" t="str">
        <f t="shared" si="563"/>
        <v/>
      </c>
      <c r="AM483" s="106" t="str">
        <f t="shared" si="564"/>
        <v/>
      </c>
      <c r="AN483" s="106" t="str">
        <f t="shared" si="565"/>
        <v/>
      </c>
      <c r="AO483" s="106" t="str">
        <f t="shared" si="566"/>
        <v/>
      </c>
      <c r="AP483" s="106" t="str">
        <f t="shared" si="567"/>
        <v/>
      </c>
      <c r="AQ483" s="106" t="str">
        <f t="shared" si="568"/>
        <v/>
      </c>
      <c r="AR483" s="106" t="str">
        <f t="shared" si="569"/>
        <v/>
      </c>
      <c r="AS483" s="106" t="str">
        <f t="shared" si="570"/>
        <v/>
      </c>
      <c r="AT483" s="106" t="str">
        <f t="shared" si="571"/>
        <v/>
      </c>
      <c r="AU483" s="106" t="str">
        <f t="shared" si="572"/>
        <v/>
      </c>
      <c r="AV483" s="106" t="str">
        <f t="shared" si="573"/>
        <v/>
      </c>
      <c r="AW483" s="106" t="str">
        <f t="shared" si="574"/>
        <v/>
      </c>
      <c r="AX483" s="106" t="str">
        <f t="shared" si="575"/>
        <v/>
      </c>
      <c r="AY483" s="106" t="str">
        <f t="shared" si="576"/>
        <v/>
      </c>
      <c r="AZ483" s="106" t="str">
        <f t="shared" si="577"/>
        <v/>
      </c>
      <c r="BA483" s="106" t="str">
        <f t="shared" si="578"/>
        <v/>
      </c>
      <c r="BB483" s="106" t="str">
        <f t="shared" si="579"/>
        <v/>
      </c>
      <c r="BC483" s="106" t="str">
        <f t="shared" si="580"/>
        <v/>
      </c>
      <c r="BD483" s="180" t="str">
        <f>IF(OR(P483="",BA483=""),"",IF(BB483="",MAX($BA$4:$BA$503)-BA483+1-COUNTIF($BA$4:BA483,BA483)/1000,INDEX($BD$4:$BD$503,BC483,1)-COUNTIF($BA$4:BA483,BA483)/1000000))</f>
        <v/>
      </c>
      <c r="BE483" s="181" t="str">
        <f t="shared" si="581"/>
        <v/>
      </c>
      <c r="BF483" s="181" t="str">
        <f>IFERROR(IF(BB483="",BD483-BE483*100,INDEX($BF$4:$BF$503,BC483,1)-COUNTIF($BA$4:BA483,BA483)/1000000),"")</f>
        <v/>
      </c>
      <c r="BG483" s="179" t="str">
        <f t="shared" si="582"/>
        <v/>
      </c>
      <c r="BI483" s="120" t="str">
        <f t="shared" si="588"/>
        <v/>
      </c>
      <c r="BJ483" s="121" t="str">
        <f t="shared" si="589"/>
        <v/>
      </c>
      <c r="BK483" s="122" t="str">
        <f t="shared" si="590"/>
        <v/>
      </c>
      <c r="BL483" s="122" t="str">
        <f t="shared" si="591"/>
        <v/>
      </c>
      <c r="BM483" s="122" t="str">
        <f t="shared" si="592"/>
        <v/>
      </c>
      <c r="BN483" s="122" t="str">
        <f t="shared" si="593"/>
        <v/>
      </c>
      <c r="BO483" s="122" t="str">
        <f t="shared" si="594"/>
        <v/>
      </c>
      <c r="BP483" s="123" t="str">
        <f t="shared" si="595"/>
        <v/>
      </c>
      <c r="BQ483" s="122" t="str">
        <f t="shared" si="596"/>
        <v/>
      </c>
      <c r="BR483" s="123" t="str">
        <f t="shared" si="597"/>
        <v/>
      </c>
      <c r="BS483" s="123" t="str">
        <f t="shared" si="598"/>
        <v/>
      </c>
      <c r="BU483" s="198" t="str">
        <f t="shared" si="583"/>
        <v>xxx</v>
      </c>
      <c r="BV483" s="193"/>
      <c r="BW483" s="193"/>
      <c r="BX483" s="193"/>
      <c r="BY483" s="193"/>
      <c r="BZ483" s="193"/>
      <c r="CA483" s="193"/>
      <c r="CB483" s="193"/>
      <c r="CC483" s="194"/>
      <c r="CD483" s="194"/>
      <c r="CE483" s="193"/>
      <c r="CF483" s="201">
        <f>IFERROR(IF(ISNUMBER(BV483), IF(ISNUMBER(MATCH(BV483,$BV$4:BV482,0)),INDEX($CF$4:CF482, MATCH(BV483,$BV$4:BV482,0),1),IF(AND(BR483="",INDEX($BR$4:$BR$503,BV483,1)=""),
IF(INDEX($BL$4:$BL$503,BV483,1)="",0,IFERROR(IF(INDEX($BR$4:$BR$503,BW483,1)="es",COUNTIF($BV$4:$BV$503,BW483),0),0)+IF(ISNUMBER(BV483),SUMIFS($CH$4:$CH$503,$BV$4:$BV$503,"&lt;&gt;"&amp;BV483,$BW$4:$BW$503,BV483),0)),0)),0),0)</f>
        <v>0</v>
      </c>
      <c r="CG483" s="193"/>
      <c r="CH483" s="193"/>
      <c r="CI483" s="193"/>
      <c r="CJ483" s="193"/>
      <c r="CK483" s="201">
        <f t="shared" si="542"/>
        <v>1</v>
      </c>
      <c r="CL483" s="193"/>
      <c r="CM483" s="193"/>
      <c r="CN483" s="193"/>
      <c r="CO483" s="193"/>
      <c r="CP483" s="193"/>
      <c r="CQ483" s="193"/>
      <c r="CR483" s="193"/>
      <c r="CT483" s="193"/>
      <c r="CU483" s="193"/>
      <c r="CV483" s="193"/>
      <c r="CW483" s="208"/>
      <c r="CX483" s="208"/>
      <c r="CY483" s="208"/>
      <c r="CZ483" s="208"/>
      <c r="DA483" s="193"/>
      <c r="DC483" s="133" t="str">
        <f>IF(MAX($DC$3:DC482)&lt;$I$2,MAX($DC$3:DC482)+1,"")</f>
        <v/>
      </c>
      <c r="DD483" s="131" t="str">
        <f t="shared" si="584"/>
        <v/>
      </c>
      <c r="DE483" s="131" t="str">
        <f t="shared" si="585"/>
        <v/>
      </c>
      <c r="DF483" s="134" t="str">
        <f t="shared" si="586"/>
        <v/>
      </c>
      <c r="DG483" s="132" t="str">
        <f t="shared" si="587"/>
        <v/>
      </c>
      <c r="DL483" s="107" t="str">
        <f>IF(DM483&lt;&gt;"",MAX($DL$3:DL482)+1,"")</f>
        <v/>
      </c>
      <c r="DM483" s="107" t="str">
        <f>IF(OR(INDEX(Photos!$B$3:$B$502,ROW(DM483)-ROW($DM$3),1)="", ISNUMBER(MATCH(INDEX(Photos!$B$3:$B$502,ROW(DM483)-ROW($DM$3),1),$BJ$4:$BJ$503,0))),"",INDEX(Photos!$B$3:$B$502,ROW(DM483)-ROW($DM$3),1) )</f>
        <v/>
      </c>
      <c r="DN483" s="107" t="str">
        <f t="shared" si="540"/>
        <v/>
      </c>
      <c r="DS483" s="112"/>
      <c r="DT483" s="112"/>
      <c r="DU483" s="111"/>
      <c r="DV483" s="111"/>
      <c r="DW483" s="145"/>
      <c r="DX483" s="111"/>
      <c r="DY483" s="111"/>
      <c r="DZ483" s="111"/>
      <c r="EA483" s="111"/>
      <c r="EB483" s="111"/>
    </row>
    <row r="484" spans="2:132" x14ac:dyDescent="0.25">
      <c r="B484" s="117" t="str">
        <f>IF(P484&lt;&gt;"",MAX(B$3:$B483)+1,"")</f>
        <v/>
      </c>
      <c r="C484" s="141" t="str">
        <f>IF(D484&lt;&gt;"",MAX(C$3:$C483)+1,"")</f>
        <v/>
      </c>
      <c r="D484" s="115" t="str">
        <f>IF(LEN(Q484)&gt;1,IF(ISNUMBER(MATCH(Q484&amp;" ─ "&amp;P484, $D$2:D483,0)),"",P484&amp;" ─ "&amp;Q484),"")</f>
        <v/>
      </c>
      <c r="E484" s="117" t="str">
        <f>IF(F484&lt;&gt;"",MAX($E$3:E483)+1,"")</f>
        <v/>
      </c>
      <c r="F484" s="116" t="str">
        <f>IF(LEN(T484)&gt;1,IF(ISNUMBER(MATCH(T484&amp;" ─ "&amp;P484, $F$2:F483,0)),"",P484&amp;" ─ "&amp;T484),"")</f>
        <v/>
      </c>
      <c r="G484" s="93">
        <v>481</v>
      </c>
      <c r="H484" s="118" t="str">
        <f t="shared" si="599"/>
        <v/>
      </c>
      <c r="I484" s="119" t="str">
        <f>IF(ISNUMBER(SEARCH("─",H484,1)),MAX($I$3:I483)+1,"")</f>
        <v/>
      </c>
      <c r="M484" s="192" t="str">
        <f t="shared" si="543"/>
        <v/>
      </c>
      <c r="N484" s="142" t="str">
        <f t="shared" si="544"/>
        <v/>
      </c>
      <c r="O484" s="102" t="str">
        <f>IF(P484="","",MAX($O$3:O483)+1)</f>
        <v/>
      </c>
      <c r="P484" s="103" t="str">
        <f>IF(LEN(INDEX(Dashboard!B$6:B$505,ROW(P484)-ROW(P$3),1))&lt;=1,"",TRIM(INDEX(Dashboard!B$6:B$505,ROW(P484)-ROW(P$3),1)))</f>
        <v/>
      </c>
      <c r="Q484" s="104" t="str">
        <f t="shared" si="545"/>
        <v/>
      </c>
      <c r="R484" s="104" t="str">
        <f>IF(LEN(INDEX(Dashboard!D$6:D$505,ROW(R484)-ROW(R$3),1))&lt;=1,"",INDEX(Dashboard!D$6:D$505,ROW(R484)-ROW(R$3),1))</f>
        <v/>
      </c>
      <c r="S484" s="104" t="str">
        <f>IF(LEN(INDEX(Dashboard!E$6:E$505,ROW(S484)-ROW(S$3),1))&lt;=1,"",INDEX(Dashboard!E$6:E$505,ROW(S484)-ROW(S$3),1))</f>
        <v/>
      </c>
      <c r="T484" s="104" t="str">
        <f t="shared" si="546"/>
        <v/>
      </c>
      <c r="U484" s="104" t="str">
        <f t="shared" si="547"/>
        <v/>
      </c>
      <c r="V484" s="104" t="str">
        <f t="shared" si="548"/>
        <v/>
      </c>
      <c r="W484" s="106" t="str">
        <f t="shared" si="541"/>
        <v/>
      </c>
      <c r="X484" s="106" t="str">
        <f t="shared" si="549"/>
        <v/>
      </c>
      <c r="Y484" s="106" t="str">
        <f t="shared" si="550"/>
        <v/>
      </c>
      <c r="Z484" s="106" t="str">
        <f t="shared" si="551"/>
        <v/>
      </c>
      <c r="AA484" s="106" t="str">
        <f t="shared" si="552"/>
        <v/>
      </c>
      <c r="AB484" s="106" t="str">
        <f t="shared" si="553"/>
        <v/>
      </c>
      <c r="AC484" s="106" t="str">
        <f t="shared" si="554"/>
        <v/>
      </c>
      <c r="AD484" s="106" t="str">
        <f t="shared" si="555"/>
        <v/>
      </c>
      <c r="AE484" s="106" t="str">
        <f t="shared" si="556"/>
        <v/>
      </c>
      <c r="AF484" s="106" t="str">
        <f t="shared" si="557"/>
        <v/>
      </c>
      <c r="AG484" s="106" t="str">
        <f t="shared" si="558"/>
        <v/>
      </c>
      <c r="AH484" s="106" t="str">
        <f t="shared" si="559"/>
        <v/>
      </c>
      <c r="AI484" s="106" t="str">
        <f t="shared" si="560"/>
        <v/>
      </c>
      <c r="AJ484" s="106" t="str">
        <f t="shared" si="561"/>
        <v/>
      </c>
      <c r="AK484" s="106" t="str">
        <f t="shared" si="562"/>
        <v/>
      </c>
      <c r="AL484" s="106" t="str">
        <f t="shared" si="563"/>
        <v/>
      </c>
      <c r="AM484" s="106" t="str">
        <f t="shared" si="564"/>
        <v/>
      </c>
      <c r="AN484" s="106" t="str">
        <f t="shared" si="565"/>
        <v/>
      </c>
      <c r="AO484" s="106" t="str">
        <f t="shared" si="566"/>
        <v/>
      </c>
      <c r="AP484" s="106" t="str">
        <f t="shared" si="567"/>
        <v/>
      </c>
      <c r="AQ484" s="106" t="str">
        <f t="shared" si="568"/>
        <v/>
      </c>
      <c r="AR484" s="106" t="str">
        <f t="shared" si="569"/>
        <v/>
      </c>
      <c r="AS484" s="106" t="str">
        <f t="shared" si="570"/>
        <v/>
      </c>
      <c r="AT484" s="106" t="str">
        <f t="shared" si="571"/>
        <v/>
      </c>
      <c r="AU484" s="106" t="str">
        <f t="shared" si="572"/>
        <v/>
      </c>
      <c r="AV484" s="106" t="str">
        <f t="shared" si="573"/>
        <v/>
      </c>
      <c r="AW484" s="106" t="str">
        <f t="shared" si="574"/>
        <v/>
      </c>
      <c r="AX484" s="106" t="str">
        <f t="shared" si="575"/>
        <v/>
      </c>
      <c r="AY484" s="106" t="str">
        <f t="shared" si="576"/>
        <v/>
      </c>
      <c r="AZ484" s="106" t="str">
        <f t="shared" si="577"/>
        <v/>
      </c>
      <c r="BA484" s="106" t="str">
        <f t="shared" si="578"/>
        <v/>
      </c>
      <c r="BB484" s="106" t="str">
        <f t="shared" si="579"/>
        <v/>
      </c>
      <c r="BC484" s="106" t="str">
        <f t="shared" si="580"/>
        <v/>
      </c>
      <c r="BD484" s="180" t="str">
        <f>IF(OR(P484="",BA484=""),"",IF(BB484="",MAX($BA$4:$BA$503)-BA484+1-COUNTIF($BA$4:BA484,BA484)/1000,INDEX($BD$4:$BD$503,BC484,1)-COUNTIF($BA$4:BA484,BA484)/1000000))</f>
        <v/>
      </c>
      <c r="BE484" s="181" t="str">
        <f t="shared" si="581"/>
        <v/>
      </c>
      <c r="BF484" s="181" t="str">
        <f>IFERROR(IF(BB484="",BD484-BE484*100,INDEX($BF$4:$BF$503,BC484,1)-COUNTIF($BA$4:BA484,BA484)/1000000),"")</f>
        <v/>
      </c>
      <c r="BG484" s="179" t="str">
        <f t="shared" si="582"/>
        <v/>
      </c>
      <c r="BI484" s="120" t="str">
        <f t="shared" si="588"/>
        <v/>
      </c>
      <c r="BJ484" s="121" t="str">
        <f t="shared" si="589"/>
        <v/>
      </c>
      <c r="BK484" s="122" t="str">
        <f t="shared" si="590"/>
        <v/>
      </c>
      <c r="BL484" s="122" t="str">
        <f t="shared" si="591"/>
        <v/>
      </c>
      <c r="BM484" s="122" t="str">
        <f t="shared" si="592"/>
        <v/>
      </c>
      <c r="BN484" s="122" t="str">
        <f t="shared" si="593"/>
        <v/>
      </c>
      <c r="BO484" s="122" t="str">
        <f t="shared" si="594"/>
        <v/>
      </c>
      <c r="BP484" s="123" t="str">
        <f t="shared" si="595"/>
        <v/>
      </c>
      <c r="BQ484" s="122" t="str">
        <f t="shared" si="596"/>
        <v/>
      </c>
      <c r="BR484" s="123" t="str">
        <f t="shared" si="597"/>
        <v/>
      </c>
      <c r="BS484" s="123" t="str">
        <f t="shared" si="598"/>
        <v/>
      </c>
      <c r="BU484" s="198" t="str">
        <f t="shared" si="583"/>
        <v>xxx</v>
      </c>
      <c r="BV484" s="193"/>
      <c r="BW484" s="193"/>
      <c r="BX484" s="193"/>
      <c r="BY484" s="193"/>
      <c r="BZ484" s="193"/>
      <c r="CA484" s="193"/>
      <c r="CB484" s="193"/>
      <c r="CC484" s="194"/>
      <c r="CD484" s="194"/>
      <c r="CE484" s="193"/>
      <c r="CF484" s="201">
        <f>IFERROR(IF(ISNUMBER(BV484), IF(ISNUMBER(MATCH(BV484,$BV$4:BV483,0)),INDEX($CF$4:CF483, MATCH(BV484,$BV$4:BV483,0),1),IF(AND(BR484="",INDEX($BR$4:$BR$503,BV484,1)=""),
IF(INDEX($BL$4:$BL$503,BV484,1)="",0,IFERROR(IF(INDEX($BR$4:$BR$503,BW484,1)="es",COUNTIF($BV$4:$BV$503,BW484),0),0)+IF(ISNUMBER(BV484),SUMIFS($CH$4:$CH$503,$BV$4:$BV$503,"&lt;&gt;"&amp;BV484,$BW$4:$BW$503,BV484),0)),0)),0),0)</f>
        <v>0</v>
      </c>
      <c r="CG484" s="193"/>
      <c r="CH484" s="193"/>
      <c r="CI484" s="193"/>
      <c r="CJ484" s="193"/>
      <c r="CK484" s="201">
        <f t="shared" si="542"/>
        <v>1</v>
      </c>
      <c r="CL484" s="193"/>
      <c r="CM484" s="193"/>
      <c r="CN484" s="193"/>
      <c r="CO484" s="193"/>
      <c r="CP484" s="193"/>
      <c r="CQ484" s="193"/>
      <c r="CR484" s="193"/>
      <c r="CT484" s="193"/>
      <c r="CU484" s="193"/>
      <c r="CV484" s="193"/>
      <c r="CW484" s="208"/>
      <c r="CX484" s="208"/>
      <c r="CY484" s="208"/>
      <c r="CZ484" s="208"/>
      <c r="DA484" s="193"/>
      <c r="DC484" s="133" t="str">
        <f>IF(MAX($DC$3:DC483)&lt;$I$2,MAX($DC$3:DC483)+1,"")</f>
        <v/>
      </c>
      <c r="DD484" s="131" t="str">
        <f t="shared" si="584"/>
        <v/>
      </c>
      <c r="DE484" s="131" t="str">
        <f t="shared" si="585"/>
        <v/>
      </c>
      <c r="DF484" s="134" t="str">
        <f t="shared" si="586"/>
        <v/>
      </c>
      <c r="DG484" s="132" t="str">
        <f t="shared" si="587"/>
        <v/>
      </c>
      <c r="DL484" s="107" t="str">
        <f>IF(DM484&lt;&gt;"",MAX($DL$3:DL483)+1,"")</f>
        <v/>
      </c>
      <c r="DM484" s="107" t="str">
        <f>IF(OR(INDEX(Photos!$B$3:$B$502,ROW(DM484)-ROW($DM$3),1)="", ISNUMBER(MATCH(INDEX(Photos!$B$3:$B$502,ROW(DM484)-ROW($DM$3),1),$BJ$4:$BJ$503,0))),"",INDEX(Photos!$B$3:$B$502,ROW(DM484)-ROW($DM$3),1) )</f>
        <v/>
      </c>
      <c r="DN484" s="107" t="str">
        <f t="shared" si="540"/>
        <v/>
      </c>
      <c r="DS484" s="112"/>
      <c r="DT484" s="112"/>
      <c r="DU484" s="111"/>
      <c r="DV484" s="111"/>
      <c r="DW484" s="145"/>
      <c r="DX484" s="111"/>
      <c r="DY484" s="111"/>
      <c r="DZ484" s="111"/>
      <c r="EA484" s="111"/>
      <c r="EB484" s="111"/>
    </row>
    <row r="485" spans="2:132" x14ac:dyDescent="0.25">
      <c r="B485" s="117" t="str">
        <f>IF(P485&lt;&gt;"",MAX(B$3:$B484)+1,"")</f>
        <v/>
      </c>
      <c r="C485" s="141" t="str">
        <f>IF(D485&lt;&gt;"",MAX(C$3:$C484)+1,"")</f>
        <v/>
      </c>
      <c r="D485" s="115" t="str">
        <f>IF(LEN(Q485)&gt;1,IF(ISNUMBER(MATCH(Q485&amp;" ─ "&amp;P485, $D$2:D484,0)),"",P485&amp;" ─ "&amp;Q485),"")</f>
        <v/>
      </c>
      <c r="E485" s="117" t="str">
        <f>IF(F485&lt;&gt;"",MAX($E$3:E484)+1,"")</f>
        <v/>
      </c>
      <c r="F485" s="116" t="str">
        <f>IF(LEN(T485)&gt;1,IF(ISNUMBER(MATCH(T485&amp;" ─ "&amp;P485, $F$2:F484,0)),"",P485&amp;" ─ "&amp;T485),"")</f>
        <v/>
      </c>
      <c r="G485" s="93">
        <v>482</v>
      </c>
      <c r="H485" s="118" t="str">
        <f t="shared" si="599"/>
        <v/>
      </c>
      <c r="I485" s="119" t="str">
        <f>IF(ISNUMBER(SEARCH("─",H485,1)),MAX($I$3:I484)+1,"")</f>
        <v/>
      </c>
      <c r="M485" s="192" t="str">
        <f t="shared" si="543"/>
        <v/>
      </c>
      <c r="N485" s="142" t="str">
        <f t="shared" si="544"/>
        <v/>
      </c>
      <c r="O485" s="102" t="str">
        <f>IF(P485="","",MAX($O$3:O484)+1)</f>
        <v/>
      </c>
      <c r="P485" s="103" t="str">
        <f>IF(LEN(INDEX(Dashboard!B$6:B$505,ROW(P485)-ROW(P$3),1))&lt;=1,"",TRIM(INDEX(Dashboard!B$6:B$505,ROW(P485)-ROW(P$3),1)))</f>
        <v/>
      </c>
      <c r="Q485" s="104" t="str">
        <f t="shared" si="545"/>
        <v/>
      </c>
      <c r="R485" s="104" t="str">
        <f>IF(LEN(INDEX(Dashboard!D$6:D$505,ROW(R485)-ROW(R$3),1))&lt;=1,"",INDEX(Dashboard!D$6:D$505,ROW(R485)-ROW(R$3),1))</f>
        <v/>
      </c>
      <c r="S485" s="104" t="str">
        <f>IF(LEN(INDEX(Dashboard!E$6:E$505,ROW(S485)-ROW(S$3),1))&lt;=1,"",INDEX(Dashboard!E$6:E$505,ROW(S485)-ROW(S$3),1))</f>
        <v/>
      </c>
      <c r="T485" s="104" t="str">
        <f t="shared" si="546"/>
        <v/>
      </c>
      <c r="U485" s="104" t="str">
        <f t="shared" si="547"/>
        <v/>
      </c>
      <c r="V485" s="104" t="str">
        <f t="shared" si="548"/>
        <v/>
      </c>
      <c r="W485" s="106" t="str">
        <f t="shared" si="541"/>
        <v/>
      </c>
      <c r="X485" s="106" t="str">
        <f t="shared" si="549"/>
        <v/>
      </c>
      <c r="Y485" s="106" t="str">
        <f t="shared" si="550"/>
        <v/>
      </c>
      <c r="Z485" s="106" t="str">
        <f t="shared" si="551"/>
        <v/>
      </c>
      <c r="AA485" s="106" t="str">
        <f t="shared" si="552"/>
        <v/>
      </c>
      <c r="AB485" s="106" t="str">
        <f t="shared" si="553"/>
        <v/>
      </c>
      <c r="AC485" s="106" t="str">
        <f t="shared" si="554"/>
        <v/>
      </c>
      <c r="AD485" s="106" t="str">
        <f t="shared" si="555"/>
        <v/>
      </c>
      <c r="AE485" s="106" t="str">
        <f t="shared" si="556"/>
        <v/>
      </c>
      <c r="AF485" s="106" t="str">
        <f t="shared" si="557"/>
        <v/>
      </c>
      <c r="AG485" s="106" t="str">
        <f t="shared" si="558"/>
        <v/>
      </c>
      <c r="AH485" s="106" t="str">
        <f t="shared" si="559"/>
        <v/>
      </c>
      <c r="AI485" s="106" t="str">
        <f t="shared" si="560"/>
        <v/>
      </c>
      <c r="AJ485" s="106" t="str">
        <f t="shared" si="561"/>
        <v/>
      </c>
      <c r="AK485" s="106" t="str">
        <f t="shared" si="562"/>
        <v/>
      </c>
      <c r="AL485" s="106" t="str">
        <f t="shared" si="563"/>
        <v/>
      </c>
      <c r="AM485" s="106" t="str">
        <f t="shared" si="564"/>
        <v/>
      </c>
      <c r="AN485" s="106" t="str">
        <f t="shared" si="565"/>
        <v/>
      </c>
      <c r="AO485" s="106" t="str">
        <f t="shared" si="566"/>
        <v/>
      </c>
      <c r="AP485" s="106" t="str">
        <f t="shared" si="567"/>
        <v/>
      </c>
      <c r="AQ485" s="106" t="str">
        <f t="shared" si="568"/>
        <v/>
      </c>
      <c r="AR485" s="106" t="str">
        <f t="shared" si="569"/>
        <v/>
      </c>
      <c r="AS485" s="106" t="str">
        <f t="shared" si="570"/>
        <v/>
      </c>
      <c r="AT485" s="106" t="str">
        <f t="shared" si="571"/>
        <v/>
      </c>
      <c r="AU485" s="106" t="str">
        <f t="shared" si="572"/>
        <v/>
      </c>
      <c r="AV485" s="106" t="str">
        <f t="shared" si="573"/>
        <v/>
      </c>
      <c r="AW485" s="106" t="str">
        <f t="shared" si="574"/>
        <v/>
      </c>
      <c r="AX485" s="106" t="str">
        <f t="shared" si="575"/>
        <v/>
      </c>
      <c r="AY485" s="106" t="str">
        <f t="shared" si="576"/>
        <v/>
      </c>
      <c r="AZ485" s="106" t="str">
        <f t="shared" si="577"/>
        <v/>
      </c>
      <c r="BA485" s="106" t="str">
        <f t="shared" si="578"/>
        <v/>
      </c>
      <c r="BB485" s="106" t="str">
        <f t="shared" si="579"/>
        <v/>
      </c>
      <c r="BC485" s="106" t="str">
        <f t="shared" si="580"/>
        <v/>
      </c>
      <c r="BD485" s="180" t="str">
        <f>IF(OR(P485="",BA485=""),"",IF(BB485="",MAX($BA$4:$BA$503)-BA485+1-COUNTIF($BA$4:BA485,BA485)/1000,INDEX($BD$4:$BD$503,BC485,1)-COUNTIF($BA$4:BA485,BA485)/1000000))</f>
        <v/>
      </c>
      <c r="BE485" s="181" t="str">
        <f t="shared" si="581"/>
        <v/>
      </c>
      <c r="BF485" s="181" t="str">
        <f>IFERROR(IF(BB485="",BD485-BE485*100,INDEX($BF$4:$BF$503,BC485,1)-COUNTIF($BA$4:BA485,BA485)/1000000),"")</f>
        <v/>
      </c>
      <c r="BG485" s="179" t="str">
        <f t="shared" si="582"/>
        <v/>
      </c>
      <c r="BI485" s="120" t="str">
        <f t="shared" si="588"/>
        <v/>
      </c>
      <c r="BJ485" s="121" t="str">
        <f t="shared" si="589"/>
        <v/>
      </c>
      <c r="BK485" s="122" t="str">
        <f t="shared" si="590"/>
        <v/>
      </c>
      <c r="BL485" s="122" t="str">
        <f t="shared" si="591"/>
        <v/>
      </c>
      <c r="BM485" s="122" t="str">
        <f t="shared" si="592"/>
        <v/>
      </c>
      <c r="BN485" s="122" t="str">
        <f t="shared" si="593"/>
        <v/>
      </c>
      <c r="BO485" s="122" t="str">
        <f t="shared" si="594"/>
        <v/>
      </c>
      <c r="BP485" s="123" t="str">
        <f t="shared" si="595"/>
        <v/>
      </c>
      <c r="BQ485" s="122" t="str">
        <f t="shared" si="596"/>
        <v/>
      </c>
      <c r="BR485" s="123" t="str">
        <f t="shared" si="597"/>
        <v/>
      </c>
      <c r="BS485" s="123" t="str">
        <f t="shared" si="598"/>
        <v/>
      </c>
      <c r="BU485" s="198" t="str">
        <f t="shared" si="583"/>
        <v>xxx</v>
      </c>
      <c r="BV485" s="193"/>
      <c r="BW485" s="193"/>
      <c r="BX485" s="193"/>
      <c r="BY485" s="193"/>
      <c r="BZ485" s="193"/>
      <c r="CA485" s="193"/>
      <c r="CB485" s="193"/>
      <c r="CC485" s="194"/>
      <c r="CD485" s="194"/>
      <c r="CE485" s="193"/>
      <c r="CF485" s="201">
        <f>IFERROR(IF(ISNUMBER(BV485), IF(ISNUMBER(MATCH(BV485,$BV$4:BV484,0)),INDEX($CF$4:CF484, MATCH(BV485,$BV$4:BV484,0),1),IF(AND(BR485="",INDEX($BR$4:$BR$503,BV485,1)=""),
IF(INDEX($BL$4:$BL$503,BV485,1)="",0,IFERROR(IF(INDEX($BR$4:$BR$503,BW485,1)="es",COUNTIF($BV$4:$BV$503,BW485),0),0)+IF(ISNUMBER(BV485),SUMIFS($CH$4:$CH$503,$BV$4:$BV$503,"&lt;&gt;"&amp;BV485,$BW$4:$BW$503,BV485),0)),0)),0),0)</f>
        <v>0</v>
      </c>
      <c r="CG485" s="193"/>
      <c r="CH485" s="193"/>
      <c r="CI485" s="193"/>
      <c r="CJ485" s="193"/>
      <c r="CK485" s="201">
        <f t="shared" si="542"/>
        <v>1</v>
      </c>
      <c r="CL485" s="193"/>
      <c r="CM485" s="193"/>
      <c r="CN485" s="193"/>
      <c r="CO485" s="193"/>
      <c r="CP485" s="193"/>
      <c r="CQ485" s="193"/>
      <c r="CR485" s="193"/>
      <c r="CT485" s="193"/>
      <c r="CU485" s="193"/>
      <c r="CV485" s="193"/>
      <c r="CW485" s="208"/>
      <c r="CX485" s="208"/>
      <c r="CY485" s="208"/>
      <c r="CZ485" s="208"/>
      <c r="DA485" s="193"/>
      <c r="DC485" s="133" t="str">
        <f>IF(MAX($DC$3:DC484)&lt;$I$2,MAX($DC$3:DC484)+1,"")</f>
        <v/>
      </c>
      <c r="DD485" s="131" t="str">
        <f t="shared" si="584"/>
        <v/>
      </c>
      <c r="DE485" s="131" t="str">
        <f t="shared" si="585"/>
        <v/>
      </c>
      <c r="DF485" s="134" t="str">
        <f t="shared" si="586"/>
        <v/>
      </c>
      <c r="DG485" s="132" t="str">
        <f t="shared" si="587"/>
        <v/>
      </c>
      <c r="DL485" s="107" t="str">
        <f>IF(DM485&lt;&gt;"",MAX($DL$3:DL484)+1,"")</f>
        <v/>
      </c>
      <c r="DM485" s="107" t="str">
        <f>IF(OR(INDEX(Photos!$B$3:$B$502,ROW(DM485)-ROW($DM$3),1)="", ISNUMBER(MATCH(INDEX(Photos!$B$3:$B$502,ROW(DM485)-ROW($DM$3),1),$BJ$4:$BJ$503,0))),"",INDEX(Photos!$B$3:$B$502,ROW(DM485)-ROW($DM$3),1) )</f>
        <v/>
      </c>
      <c r="DN485" s="107" t="str">
        <f t="shared" si="540"/>
        <v/>
      </c>
      <c r="DS485" s="112"/>
      <c r="DT485" s="112"/>
      <c r="DU485" s="111"/>
      <c r="DV485" s="111"/>
      <c r="DW485" s="145"/>
      <c r="DX485" s="111"/>
      <c r="DY485" s="111"/>
      <c r="DZ485" s="111"/>
      <c r="EA485" s="111"/>
      <c r="EB485" s="111"/>
    </row>
    <row r="486" spans="2:132" x14ac:dyDescent="0.25">
      <c r="B486" s="117" t="str">
        <f>IF(P486&lt;&gt;"",MAX(B$3:$B485)+1,"")</f>
        <v/>
      </c>
      <c r="C486" s="141" t="str">
        <f>IF(D486&lt;&gt;"",MAX(C$3:$C485)+1,"")</f>
        <v/>
      </c>
      <c r="D486" s="115" t="str">
        <f>IF(LEN(Q486)&gt;1,IF(ISNUMBER(MATCH(Q486&amp;" ─ "&amp;P486, $D$2:D485,0)),"",P486&amp;" ─ "&amp;Q486),"")</f>
        <v/>
      </c>
      <c r="E486" s="117" t="str">
        <f>IF(F486&lt;&gt;"",MAX($E$3:E485)+1,"")</f>
        <v/>
      </c>
      <c r="F486" s="116" t="str">
        <f>IF(LEN(T486)&gt;1,IF(ISNUMBER(MATCH(T486&amp;" ─ "&amp;P486, $F$2:F485,0)),"",P486&amp;" ─ "&amp;T486),"")</f>
        <v/>
      </c>
      <c r="G486" s="93">
        <v>483</v>
      </c>
      <c r="H486" s="118" t="str">
        <f t="shared" si="599"/>
        <v/>
      </c>
      <c r="I486" s="119" t="str">
        <f>IF(ISNUMBER(SEARCH("─",H486,1)),MAX($I$3:I485)+1,"")</f>
        <v/>
      </c>
      <c r="M486" s="192" t="str">
        <f t="shared" si="543"/>
        <v/>
      </c>
      <c r="N486" s="142" t="str">
        <f t="shared" si="544"/>
        <v/>
      </c>
      <c r="O486" s="102" t="str">
        <f>IF(P486="","",MAX($O$3:O485)+1)</f>
        <v/>
      </c>
      <c r="P486" s="103" t="str">
        <f>IF(LEN(INDEX(Dashboard!B$6:B$505,ROW(P486)-ROW(P$3),1))&lt;=1,"",TRIM(INDEX(Dashboard!B$6:B$505,ROW(P486)-ROW(P$3),1)))</f>
        <v/>
      </c>
      <c r="Q486" s="104" t="str">
        <f t="shared" si="545"/>
        <v/>
      </c>
      <c r="R486" s="104" t="str">
        <f>IF(LEN(INDEX(Dashboard!D$6:D$505,ROW(R486)-ROW(R$3),1))&lt;=1,"",INDEX(Dashboard!D$6:D$505,ROW(R486)-ROW(R$3),1))</f>
        <v/>
      </c>
      <c r="S486" s="104" t="str">
        <f>IF(LEN(INDEX(Dashboard!E$6:E$505,ROW(S486)-ROW(S$3),1))&lt;=1,"",INDEX(Dashboard!E$6:E$505,ROW(S486)-ROW(S$3),1))</f>
        <v/>
      </c>
      <c r="T486" s="104" t="str">
        <f t="shared" si="546"/>
        <v/>
      </c>
      <c r="U486" s="104" t="str">
        <f t="shared" si="547"/>
        <v/>
      </c>
      <c r="V486" s="104" t="str">
        <f t="shared" si="548"/>
        <v/>
      </c>
      <c r="W486" s="106" t="str">
        <f t="shared" si="541"/>
        <v/>
      </c>
      <c r="X486" s="106" t="str">
        <f t="shared" si="549"/>
        <v/>
      </c>
      <c r="Y486" s="106" t="str">
        <f t="shared" si="550"/>
        <v/>
      </c>
      <c r="Z486" s="106" t="str">
        <f t="shared" si="551"/>
        <v/>
      </c>
      <c r="AA486" s="106" t="str">
        <f t="shared" si="552"/>
        <v/>
      </c>
      <c r="AB486" s="106" t="str">
        <f t="shared" si="553"/>
        <v/>
      </c>
      <c r="AC486" s="106" t="str">
        <f t="shared" si="554"/>
        <v/>
      </c>
      <c r="AD486" s="106" t="str">
        <f t="shared" si="555"/>
        <v/>
      </c>
      <c r="AE486" s="106" t="str">
        <f t="shared" si="556"/>
        <v/>
      </c>
      <c r="AF486" s="106" t="str">
        <f t="shared" si="557"/>
        <v/>
      </c>
      <c r="AG486" s="106" t="str">
        <f t="shared" si="558"/>
        <v/>
      </c>
      <c r="AH486" s="106" t="str">
        <f t="shared" si="559"/>
        <v/>
      </c>
      <c r="AI486" s="106" t="str">
        <f t="shared" si="560"/>
        <v/>
      </c>
      <c r="AJ486" s="106" t="str">
        <f t="shared" si="561"/>
        <v/>
      </c>
      <c r="AK486" s="106" t="str">
        <f t="shared" si="562"/>
        <v/>
      </c>
      <c r="AL486" s="106" t="str">
        <f t="shared" si="563"/>
        <v/>
      </c>
      <c r="AM486" s="106" t="str">
        <f t="shared" si="564"/>
        <v/>
      </c>
      <c r="AN486" s="106" t="str">
        <f t="shared" si="565"/>
        <v/>
      </c>
      <c r="AO486" s="106" t="str">
        <f t="shared" si="566"/>
        <v/>
      </c>
      <c r="AP486" s="106" t="str">
        <f t="shared" si="567"/>
        <v/>
      </c>
      <c r="AQ486" s="106" t="str">
        <f t="shared" si="568"/>
        <v/>
      </c>
      <c r="AR486" s="106" t="str">
        <f t="shared" si="569"/>
        <v/>
      </c>
      <c r="AS486" s="106" t="str">
        <f t="shared" si="570"/>
        <v/>
      </c>
      <c r="AT486" s="106" t="str">
        <f t="shared" si="571"/>
        <v/>
      </c>
      <c r="AU486" s="106" t="str">
        <f t="shared" si="572"/>
        <v/>
      </c>
      <c r="AV486" s="106" t="str">
        <f t="shared" si="573"/>
        <v/>
      </c>
      <c r="AW486" s="106" t="str">
        <f t="shared" si="574"/>
        <v/>
      </c>
      <c r="AX486" s="106" t="str">
        <f t="shared" si="575"/>
        <v/>
      </c>
      <c r="AY486" s="106" t="str">
        <f t="shared" si="576"/>
        <v/>
      </c>
      <c r="AZ486" s="106" t="str">
        <f t="shared" si="577"/>
        <v/>
      </c>
      <c r="BA486" s="106" t="str">
        <f t="shared" si="578"/>
        <v/>
      </c>
      <c r="BB486" s="106" t="str">
        <f t="shared" si="579"/>
        <v/>
      </c>
      <c r="BC486" s="106" t="str">
        <f t="shared" si="580"/>
        <v/>
      </c>
      <c r="BD486" s="180" t="str">
        <f>IF(OR(P486="",BA486=""),"",IF(BB486="",MAX($BA$4:$BA$503)-BA486+1-COUNTIF($BA$4:BA486,BA486)/1000,INDEX($BD$4:$BD$503,BC486,1)-COUNTIF($BA$4:BA486,BA486)/1000000))</f>
        <v/>
      </c>
      <c r="BE486" s="181" t="str">
        <f t="shared" si="581"/>
        <v/>
      </c>
      <c r="BF486" s="181" t="str">
        <f>IFERROR(IF(BB486="",BD486-BE486*100,INDEX($BF$4:$BF$503,BC486,1)-COUNTIF($BA$4:BA486,BA486)/1000000),"")</f>
        <v/>
      </c>
      <c r="BG486" s="179" t="str">
        <f t="shared" si="582"/>
        <v/>
      </c>
      <c r="BI486" s="120" t="str">
        <f t="shared" si="588"/>
        <v/>
      </c>
      <c r="BJ486" s="121" t="str">
        <f t="shared" si="589"/>
        <v/>
      </c>
      <c r="BK486" s="122" t="str">
        <f t="shared" si="590"/>
        <v/>
      </c>
      <c r="BL486" s="122" t="str">
        <f t="shared" si="591"/>
        <v/>
      </c>
      <c r="BM486" s="122" t="str">
        <f t="shared" si="592"/>
        <v/>
      </c>
      <c r="BN486" s="122" t="str">
        <f t="shared" si="593"/>
        <v/>
      </c>
      <c r="BO486" s="122" t="str">
        <f t="shared" si="594"/>
        <v/>
      </c>
      <c r="BP486" s="123" t="str">
        <f t="shared" si="595"/>
        <v/>
      </c>
      <c r="BQ486" s="122" t="str">
        <f t="shared" si="596"/>
        <v/>
      </c>
      <c r="BR486" s="123" t="str">
        <f t="shared" si="597"/>
        <v/>
      </c>
      <c r="BS486" s="123" t="str">
        <f t="shared" si="598"/>
        <v/>
      </c>
      <c r="BU486" s="198" t="str">
        <f t="shared" si="583"/>
        <v>xxx</v>
      </c>
      <c r="BV486" s="193"/>
      <c r="BW486" s="193"/>
      <c r="BX486" s="193"/>
      <c r="BY486" s="193"/>
      <c r="BZ486" s="193"/>
      <c r="CA486" s="193"/>
      <c r="CB486" s="193"/>
      <c r="CC486" s="194"/>
      <c r="CD486" s="194"/>
      <c r="CE486" s="193"/>
      <c r="CF486" s="201">
        <f>IFERROR(IF(ISNUMBER(BV486), IF(ISNUMBER(MATCH(BV486,$BV$4:BV485,0)),INDEX($CF$4:CF485, MATCH(BV486,$BV$4:BV485,0),1),IF(AND(BR486="",INDEX($BR$4:$BR$503,BV486,1)=""),
IF(INDEX($BL$4:$BL$503,BV486,1)="",0,IFERROR(IF(INDEX($BR$4:$BR$503,BW486,1)="es",COUNTIF($BV$4:$BV$503,BW486),0),0)+IF(ISNUMBER(BV486),SUMIFS($CH$4:$CH$503,$BV$4:$BV$503,"&lt;&gt;"&amp;BV486,$BW$4:$BW$503,BV486),0)),0)),0),0)</f>
        <v>0</v>
      </c>
      <c r="CG486" s="193"/>
      <c r="CH486" s="193"/>
      <c r="CI486" s="193"/>
      <c r="CJ486" s="193"/>
      <c r="CK486" s="201">
        <f t="shared" si="542"/>
        <v>1</v>
      </c>
      <c r="CL486" s="193"/>
      <c r="CM486" s="193"/>
      <c r="CN486" s="193"/>
      <c r="CO486" s="193"/>
      <c r="CP486" s="193"/>
      <c r="CQ486" s="193"/>
      <c r="CR486" s="193"/>
      <c r="CT486" s="193"/>
      <c r="CU486" s="193"/>
      <c r="CV486" s="193"/>
      <c r="CW486" s="208"/>
      <c r="CX486" s="208"/>
      <c r="CY486" s="208"/>
      <c r="CZ486" s="208"/>
      <c r="DA486" s="193"/>
      <c r="DC486" s="133" t="str">
        <f>IF(MAX($DC$3:DC485)&lt;$I$2,MAX($DC$3:DC485)+1,"")</f>
        <v/>
      </c>
      <c r="DD486" s="131" t="str">
        <f t="shared" si="584"/>
        <v/>
      </c>
      <c r="DE486" s="131" t="str">
        <f t="shared" si="585"/>
        <v/>
      </c>
      <c r="DF486" s="134" t="str">
        <f t="shared" si="586"/>
        <v/>
      </c>
      <c r="DG486" s="132" t="str">
        <f t="shared" si="587"/>
        <v/>
      </c>
      <c r="DL486" s="107" t="str">
        <f>IF(DM486&lt;&gt;"",MAX($DL$3:DL485)+1,"")</f>
        <v/>
      </c>
      <c r="DM486" s="107" t="str">
        <f>IF(OR(INDEX(Photos!$B$3:$B$502,ROW(DM486)-ROW($DM$3),1)="", ISNUMBER(MATCH(INDEX(Photos!$B$3:$B$502,ROW(DM486)-ROW($DM$3),1),$BJ$4:$BJ$503,0))),"",INDEX(Photos!$B$3:$B$502,ROW(DM486)-ROW($DM$3),1) )</f>
        <v/>
      </c>
      <c r="DN486" s="107" t="str">
        <f t="shared" si="540"/>
        <v/>
      </c>
      <c r="DS486" s="112"/>
      <c r="DT486" s="112"/>
      <c r="DU486" s="111"/>
      <c r="DV486" s="111"/>
      <c r="DW486" s="145"/>
      <c r="DX486" s="111"/>
      <c r="DY486" s="111"/>
      <c r="DZ486" s="111"/>
      <c r="EA486" s="111"/>
      <c r="EB486" s="111"/>
    </row>
    <row r="487" spans="2:132" x14ac:dyDescent="0.25">
      <c r="B487" s="117" t="str">
        <f>IF(P487&lt;&gt;"",MAX(B$3:$B486)+1,"")</f>
        <v/>
      </c>
      <c r="C487" s="141" t="str">
        <f>IF(D487&lt;&gt;"",MAX(C$3:$C486)+1,"")</f>
        <v/>
      </c>
      <c r="D487" s="115" t="str">
        <f>IF(LEN(Q487)&gt;1,IF(ISNUMBER(MATCH(Q487&amp;" ─ "&amp;P487, $D$2:D486,0)),"",P487&amp;" ─ "&amp;Q487),"")</f>
        <v/>
      </c>
      <c r="E487" s="117" t="str">
        <f>IF(F487&lt;&gt;"",MAX($E$3:E486)+1,"")</f>
        <v/>
      </c>
      <c r="F487" s="116" t="str">
        <f>IF(LEN(T487)&gt;1,IF(ISNUMBER(MATCH(T487&amp;" ─ "&amp;P487, $F$2:F486,0)),"",P487&amp;" ─ "&amp;T487),"")</f>
        <v/>
      </c>
      <c r="G487" s="93">
        <v>484</v>
      </c>
      <c r="H487" s="118" t="str">
        <f t="shared" si="599"/>
        <v/>
      </c>
      <c r="I487" s="119" t="str">
        <f>IF(ISNUMBER(SEARCH("─",H487,1)),MAX($I$3:I486)+1,"")</f>
        <v/>
      </c>
      <c r="M487" s="192" t="str">
        <f t="shared" si="543"/>
        <v/>
      </c>
      <c r="N487" s="142" t="str">
        <f t="shared" si="544"/>
        <v/>
      </c>
      <c r="O487" s="102" t="str">
        <f>IF(P487="","",MAX($O$3:O486)+1)</f>
        <v/>
      </c>
      <c r="P487" s="103" t="str">
        <f>IF(LEN(INDEX(Dashboard!B$6:B$505,ROW(P487)-ROW(P$3),1))&lt;=1,"",TRIM(INDEX(Dashboard!B$6:B$505,ROW(P487)-ROW(P$3),1)))</f>
        <v/>
      </c>
      <c r="Q487" s="104" t="str">
        <f t="shared" si="545"/>
        <v/>
      </c>
      <c r="R487" s="104" t="str">
        <f>IF(LEN(INDEX(Dashboard!D$6:D$505,ROW(R487)-ROW(R$3),1))&lt;=1,"",INDEX(Dashboard!D$6:D$505,ROW(R487)-ROW(R$3),1))</f>
        <v/>
      </c>
      <c r="S487" s="104" t="str">
        <f>IF(LEN(INDEX(Dashboard!E$6:E$505,ROW(S487)-ROW(S$3),1))&lt;=1,"",INDEX(Dashboard!E$6:E$505,ROW(S487)-ROW(S$3),1))</f>
        <v/>
      </c>
      <c r="T487" s="104" t="str">
        <f t="shared" si="546"/>
        <v/>
      </c>
      <c r="U487" s="104" t="str">
        <f t="shared" si="547"/>
        <v/>
      </c>
      <c r="V487" s="104" t="str">
        <f t="shared" si="548"/>
        <v/>
      </c>
      <c r="W487" s="106" t="str">
        <f t="shared" si="541"/>
        <v/>
      </c>
      <c r="X487" s="106" t="str">
        <f t="shared" si="549"/>
        <v/>
      </c>
      <c r="Y487" s="106" t="str">
        <f t="shared" si="550"/>
        <v/>
      </c>
      <c r="Z487" s="106" t="str">
        <f t="shared" si="551"/>
        <v/>
      </c>
      <c r="AA487" s="106" t="str">
        <f t="shared" si="552"/>
        <v/>
      </c>
      <c r="AB487" s="106" t="str">
        <f t="shared" si="553"/>
        <v/>
      </c>
      <c r="AC487" s="106" t="str">
        <f t="shared" si="554"/>
        <v/>
      </c>
      <c r="AD487" s="106" t="str">
        <f t="shared" si="555"/>
        <v/>
      </c>
      <c r="AE487" s="106" t="str">
        <f t="shared" si="556"/>
        <v/>
      </c>
      <c r="AF487" s="106" t="str">
        <f t="shared" si="557"/>
        <v/>
      </c>
      <c r="AG487" s="106" t="str">
        <f t="shared" si="558"/>
        <v/>
      </c>
      <c r="AH487" s="106" t="str">
        <f t="shared" si="559"/>
        <v/>
      </c>
      <c r="AI487" s="106" t="str">
        <f t="shared" si="560"/>
        <v/>
      </c>
      <c r="AJ487" s="106" t="str">
        <f t="shared" si="561"/>
        <v/>
      </c>
      <c r="AK487" s="106" t="str">
        <f t="shared" si="562"/>
        <v/>
      </c>
      <c r="AL487" s="106" t="str">
        <f t="shared" si="563"/>
        <v/>
      </c>
      <c r="AM487" s="106" t="str">
        <f t="shared" si="564"/>
        <v/>
      </c>
      <c r="AN487" s="106" t="str">
        <f t="shared" si="565"/>
        <v/>
      </c>
      <c r="AO487" s="106" t="str">
        <f t="shared" si="566"/>
        <v/>
      </c>
      <c r="AP487" s="106" t="str">
        <f t="shared" si="567"/>
        <v/>
      </c>
      <c r="AQ487" s="106" t="str">
        <f t="shared" si="568"/>
        <v/>
      </c>
      <c r="AR487" s="106" t="str">
        <f t="shared" si="569"/>
        <v/>
      </c>
      <c r="AS487" s="106" t="str">
        <f t="shared" si="570"/>
        <v/>
      </c>
      <c r="AT487" s="106" t="str">
        <f t="shared" si="571"/>
        <v/>
      </c>
      <c r="AU487" s="106" t="str">
        <f t="shared" si="572"/>
        <v/>
      </c>
      <c r="AV487" s="106" t="str">
        <f t="shared" si="573"/>
        <v/>
      </c>
      <c r="AW487" s="106" t="str">
        <f t="shared" si="574"/>
        <v/>
      </c>
      <c r="AX487" s="106" t="str">
        <f t="shared" si="575"/>
        <v/>
      </c>
      <c r="AY487" s="106" t="str">
        <f t="shared" si="576"/>
        <v/>
      </c>
      <c r="AZ487" s="106" t="str">
        <f t="shared" si="577"/>
        <v/>
      </c>
      <c r="BA487" s="106" t="str">
        <f t="shared" si="578"/>
        <v/>
      </c>
      <c r="BB487" s="106" t="str">
        <f t="shared" si="579"/>
        <v/>
      </c>
      <c r="BC487" s="106" t="str">
        <f t="shared" si="580"/>
        <v/>
      </c>
      <c r="BD487" s="180" t="str">
        <f>IF(OR(P487="",BA487=""),"",IF(BB487="",MAX($BA$4:$BA$503)-BA487+1-COUNTIF($BA$4:BA487,BA487)/1000,INDEX($BD$4:$BD$503,BC487,1)-COUNTIF($BA$4:BA487,BA487)/1000000))</f>
        <v/>
      </c>
      <c r="BE487" s="181" t="str">
        <f t="shared" si="581"/>
        <v/>
      </c>
      <c r="BF487" s="181" t="str">
        <f>IFERROR(IF(BB487="",BD487-BE487*100,INDEX($BF$4:$BF$503,BC487,1)-COUNTIF($BA$4:BA487,BA487)/1000000),"")</f>
        <v/>
      </c>
      <c r="BG487" s="179" t="str">
        <f t="shared" si="582"/>
        <v/>
      </c>
      <c r="BI487" s="120" t="str">
        <f t="shared" si="588"/>
        <v/>
      </c>
      <c r="BJ487" s="121" t="str">
        <f t="shared" si="589"/>
        <v/>
      </c>
      <c r="BK487" s="122" t="str">
        <f t="shared" si="590"/>
        <v/>
      </c>
      <c r="BL487" s="122" t="str">
        <f t="shared" si="591"/>
        <v/>
      </c>
      <c r="BM487" s="122" t="str">
        <f t="shared" si="592"/>
        <v/>
      </c>
      <c r="BN487" s="122" t="str">
        <f t="shared" si="593"/>
        <v/>
      </c>
      <c r="BO487" s="122" t="str">
        <f t="shared" si="594"/>
        <v/>
      </c>
      <c r="BP487" s="123" t="str">
        <f t="shared" si="595"/>
        <v/>
      </c>
      <c r="BQ487" s="122" t="str">
        <f t="shared" si="596"/>
        <v/>
      </c>
      <c r="BR487" s="123" t="str">
        <f t="shared" si="597"/>
        <v/>
      </c>
      <c r="BS487" s="123" t="str">
        <f t="shared" si="598"/>
        <v/>
      </c>
      <c r="BU487" s="198" t="str">
        <f t="shared" si="583"/>
        <v>xxx</v>
      </c>
      <c r="BV487" s="193"/>
      <c r="BW487" s="193"/>
      <c r="BX487" s="193"/>
      <c r="BY487" s="193"/>
      <c r="BZ487" s="193"/>
      <c r="CA487" s="193"/>
      <c r="CB487" s="193"/>
      <c r="CC487" s="194"/>
      <c r="CD487" s="194"/>
      <c r="CE487" s="193"/>
      <c r="CF487" s="201">
        <f>IFERROR(IF(ISNUMBER(BV487), IF(ISNUMBER(MATCH(BV487,$BV$4:BV486,0)),INDEX($CF$4:CF486, MATCH(BV487,$BV$4:BV486,0),1),IF(AND(BR487="",INDEX($BR$4:$BR$503,BV487,1)=""),
IF(INDEX($BL$4:$BL$503,BV487,1)="",0,IFERROR(IF(INDEX($BR$4:$BR$503,BW487,1)="es",COUNTIF($BV$4:$BV$503,BW487),0),0)+IF(ISNUMBER(BV487),SUMIFS($CH$4:$CH$503,$BV$4:$BV$503,"&lt;&gt;"&amp;BV487,$BW$4:$BW$503,BV487),0)),0)),0),0)</f>
        <v>0</v>
      </c>
      <c r="CG487" s="193"/>
      <c r="CH487" s="193"/>
      <c r="CI487" s="193"/>
      <c r="CJ487" s="193"/>
      <c r="CK487" s="201">
        <f t="shared" si="542"/>
        <v>1</v>
      </c>
      <c r="CL487" s="193"/>
      <c r="CM487" s="193"/>
      <c r="CN487" s="193"/>
      <c r="CO487" s="193"/>
      <c r="CP487" s="193"/>
      <c r="CQ487" s="193"/>
      <c r="CR487" s="193"/>
      <c r="CT487" s="193"/>
      <c r="CU487" s="193"/>
      <c r="CV487" s="193"/>
      <c r="CW487" s="208"/>
      <c r="CX487" s="208"/>
      <c r="CY487" s="208"/>
      <c r="CZ487" s="208"/>
      <c r="DA487" s="193"/>
      <c r="DC487" s="133" t="str">
        <f>IF(MAX($DC$3:DC486)&lt;$I$2,MAX($DC$3:DC486)+1,"")</f>
        <v/>
      </c>
      <c r="DD487" s="131" t="str">
        <f t="shared" si="584"/>
        <v/>
      </c>
      <c r="DE487" s="131" t="str">
        <f t="shared" si="585"/>
        <v/>
      </c>
      <c r="DF487" s="134" t="str">
        <f t="shared" si="586"/>
        <v/>
      </c>
      <c r="DG487" s="132" t="str">
        <f t="shared" si="587"/>
        <v/>
      </c>
      <c r="DL487" s="107" t="str">
        <f>IF(DM487&lt;&gt;"",MAX($DL$3:DL486)+1,"")</f>
        <v/>
      </c>
      <c r="DM487" s="107" t="str">
        <f>IF(OR(INDEX(Photos!$B$3:$B$502,ROW(DM487)-ROW($DM$3),1)="", ISNUMBER(MATCH(INDEX(Photos!$B$3:$B$502,ROW(DM487)-ROW($DM$3),1),$BJ$4:$BJ$503,0))),"",INDEX(Photos!$B$3:$B$502,ROW(DM487)-ROW($DM$3),1) )</f>
        <v/>
      </c>
      <c r="DN487" s="107" t="str">
        <f t="shared" si="540"/>
        <v/>
      </c>
      <c r="DS487" s="112"/>
      <c r="DT487" s="112"/>
      <c r="DU487" s="111"/>
      <c r="DV487" s="111"/>
      <c r="DW487" s="145"/>
      <c r="DX487" s="111"/>
      <c r="DY487" s="111"/>
      <c r="DZ487" s="111"/>
      <c r="EA487" s="111"/>
      <c r="EB487" s="111"/>
    </row>
    <row r="488" spans="2:132" x14ac:dyDescent="0.25">
      <c r="B488" s="117" t="str">
        <f>IF(P488&lt;&gt;"",MAX(B$3:$B487)+1,"")</f>
        <v/>
      </c>
      <c r="C488" s="141" t="str">
        <f>IF(D488&lt;&gt;"",MAX(C$3:$C487)+1,"")</f>
        <v/>
      </c>
      <c r="D488" s="115" t="str">
        <f>IF(LEN(Q488)&gt;1,IF(ISNUMBER(MATCH(Q488&amp;" ─ "&amp;P488, $D$2:D487,0)),"",P488&amp;" ─ "&amp;Q488),"")</f>
        <v/>
      </c>
      <c r="E488" s="117" t="str">
        <f>IF(F488&lt;&gt;"",MAX($E$3:E487)+1,"")</f>
        <v/>
      </c>
      <c r="F488" s="116" t="str">
        <f>IF(LEN(T488)&gt;1,IF(ISNUMBER(MATCH(T488&amp;" ─ "&amp;P488, $F$2:F487,0)),"",P488&amp;" ─ "&amp;T488),"")</f>
        <v/>
      </c>
      <c r="G488" s="93">
        <v>485</v>
      </c>
      <c r="H488" s="118" t="str">
        <f t="shared" si="599"/>
        <v/>
      </c>
      <c r="I488" s="119" t="str">
        <f>IF(ISNUMBER(SEARCH("─",H488,1)),MAX($I$3:I487)+1,"")</f>
        <v/>
      </c>
      <c r="M488" s="192" t="str">
        <f t="shared" si="543"/>
        <v/>
      </c>
      <c r="N488" s="142" t="str">
        <f t="shared" si="544"/>
        <v/>
      </c>
      <c r="O488" s="102" t="str">
        <f>IF(P488="","",MAX($O$3:O487)+1)</f>
        <v/>
      </c>
      <c r="P488" s="103" t="str">
        <f>IF(LEN(INDEX(Dashboard!B$6:B$505,ROW(P488)-ROW(P$3),1))&lt;=1,"",TRIM(INDEX(Dashboard!B$6:B$505,ROW(P488)-ROW(P$3),1)))</f>
        <v/>
      </c>
      <c r="Q488" s="104" t="str">
        <f t="shared" si="545"/>
        <v/>
      </c>
      <c r="R488" s="104" t="str">
        <f>IF(LEN(INDEX(Dashboard!D$6:D$505,ROW(R488)-ROW(R$3),1))&lt;=1,"",INDEX(Dashboard!D$6:D$505,ROW(R488)-ROW(R$3),1))</f>
        <v/>
      </c>
      <c r="S488" s="104" t="str">
        <f>IF(LEN(INDEX(Dashboard!E$6:E$505,ROW(S488)-ROW(S$3),1))&lt;=1,"",INDEX(Dashboard!E$6:E$505,ROW(S488)-ROW(S$3),1))</f>
        <v/>
      </c>
      <c r="T488" s="104" t="str">
        <f t="shared" si="546"/>
        <v/>
      </c>
      <c r="U488" s="104" t="str">
        <f t="shared" si="547"/>
        <v/>
      </c>
      <c r="V488" s="104" t="str">
        <f t="shared" si="548"/>
        <v/>
      </c>
      <c r="W488" s="106" t="str">
        <f t="shared" si="541"/>
        <v/>
      </c>
      <c r="X488" s="106" t="str">
        <f t="shared" si="549"/>
        <v/>
      </c>
      <c r="Y488" s="106" t="str">
        <f t="shared" si="550"/>
        <v/>
      </c>
      <c r="Z488" s="106" t="str">
        <f t="shared" si="551"/>
        <v/>
      </c>
      <c r="AA488" s="106" t="str">
        <f t="shared" si="552"/>
        <v/>
      </c>
      <c r="AB488" s="106" t="str">
        <f t="shared" si="553"/>
        <v/>
      </c>
      <c r="AC488" s="106" t="str">
        <f t="shared" si="554"/>
        <v/>
      </c>
      <c r="AD488" s="106" t="str">
        <f t="shared" si="555"/>
        <v/>
      </c>
      <c r="AE488" s="106" t="str">
        <f t="shared" si="556"/>
        <v/>
      </c>
      <c r="AF488" s="106" t="str">
        <f t="shared" si="557"/>
        <v/>
      </c>
      <c r="AG488" s="106" t="str">
        <f t="shared" si="558"/>
        <v/>
      </c>
      <c r="AH488" s="106" t="str">
        <f t="shared" si="559"/>
        <v/>
      </c>
      <c r="AI488" s="106" t="str">
        <f t="shared" si="560"/>
        <v/>
      </c>
      <c r="AJ488" s="106" t="str">
        <f t="shared" si="561"/>
        <v/>
      </c>
      <c r="AK488" s="106" t="str">
        <f t="shared" si="562"/>
        <v/>
      </c>
      <c r="AL488" s="106" t="str">
        <f t="shared" si="563"/>
        <v/>
      </c>
      <c r="AM488" s="106" t="str">
        <f t="shared" si="564"/>
        <v/>
      </c>
      <c r="AN488" s="106" t="str">
        <f t="shared" si="565"/>
        <v/>
      </c>
      <c r="AO488" s="106" t="str">
        <f t="shared" si="566"/>
        <v/>
      </c>
      <c r="AP488" s="106" t="str">
        <f t="shared" si="567"/>
        <v/>
      </c>
      <c r="AQ488" s="106" t="str">
        <f t="shared" si="568"/>
        <v/>
      </c>
      <c r="AR488" s="106" t="str">
        <f t="shared" si="569"/>
        <v/>
      </c>
      <c r="AS488" s="106" t="str">
        <f t="shared" si="570"/>
        <v/>
      </c>
      <c r="AT488" s="106" t="str">
        <f t="shared" si="571"/>
        <v/>
      </c>
      <c r="AU488" s="106" t="str">
        <f t="shared" si="572"/>
        <v/>
      </c>
      <c r="AV488" s="106" t="str">
        <f t="shared" si="573"/>
        <v/>
      </c>
      <c r="AW488" s="106" t="str">
        <f t="shared" si="574"/>
        <v/>
      </c>
      <c r="AX488" s="106" t="str">
        <f t="shared" si="575"/>
        <v/>
      </c>
      <c r="AY488" s="106" t="str">
        <f t="shared" si="576"/>
        <v/>
      </c>
      <c r="AZ488" s="106" t="str">
        <f t="shared" si="577"/>
        <v/>
      </c>
      <c r="BA488" s="106" t="str">
        <f t="shared" si="578"/>
        <v/>
      </c>
      <c r="BB488" s="106" t="str">
        <f t="shared" si="579"/>
        <v/>
      </c>
      <c r="BC488" s="106" t="str">
        <f t="shared" si="580"/>
        <v/>
      </c>
      <c r="BD488" s="180" t="str">
        <f>IF(OR(P488="",BA488=""),"",IF(BB488="",MAX($BA$4:$BA$503)-BA488+1-COUNTIF($BA$4:BA488,BA488)/1000,INDEX($BD$4:$BD$503,BC488,1)-COUNTIF($BA$4:BA488,BA488)/1000000))</f>
        <v/>
      </c>
      <c r="BE488" s="181" t="str">
        <f t="shared" si="581"/>
        <v/>
      </c>
      <c r="BF488" s="181" t="str">
        <f>IFERROR(IF(BB488="",BD488-BE488*100,INDEX($BF$4:$BF$503,BC488,1)-COUNTIF($BA$4:BA488,BA488)/1000000),"")</f>
        <v/>
      </c>
      <c r="BG488" s="179" t="str">
        <f t="shared" si="582"/>
        <v/>
      </c>
      <c r="BI488" s="120" t="str">
        <f t="shared" si="588"/>
        <v/>
      </c>
      <c r="BJ488" s="121" t="str">
        <f t="shared" si="589"/>
        <v/>
      </c>
      <c r="BK488" s="122" t="str">
        <f t="shared" si="590"/>
        <v/>
      </c>
      <c r="BL488" s="122" t="str">
        <f t="shared" si="591"/>
        <v/>
      </c>
      <c r="BM488" s="122" t="str">
        <f t="shared" si="592"/>
        <v/>
      </c>
      <c r="BN488" s="122" t="str">
        <f t="shared" si="593"/>
        <v/>
      </c>
      <c r="BO488" s="122" t="str">
        <f t="shared" si="594"/>
        <v/>
      </c>
      <c r="BP488" s="123" t="str">
        <f t="shared" si="595"/>
        <v/>
      </c>
      <c r="BQ488" s="122" t="str">
        <f t="shared" si="596"/>
        <v/>
      </c>
      <c r="BR488" s="123" t="str">
        <f t="shared" si="597"/>
        <v/>
      </c>
      <c r="BS488" s="123" t="str">
        <f t="shared" si="598"/>
        <v/>
      </c>
      <c r="BU488" s="198" t="str">
        <f t="shared" si="583"/>
        <v>xxx</v>
      </c>
      <c r="BV488" s="193"/>
      <c r="BW488" s="193"/>
      <c r="BX488" s="193"/>
      <c r="BY488" s="193"/>
      <c r="BZ488" s="193"/>
      <c r="CA488" s="193"/>
      <c r="CB488" s="193"/>
      <c r="CC488" s="194"/>
      <c r="CD488" s="194"/>
      <c r="CE488" s="193"/>
      <c r="CF488" s="201">
        <f>IFERROR(IF(ISNUMBER(BV488), IF(ISNUMBER(MATCH(BV488,$BV$4:BV487,0)),INDEX($CF$4:CF487, MATCH(BV488,$BV$4:BV487,0),1),IF(AND(BR488="",INDEX($BR$4:$BR$503,BV488,1)=""),
IF(INDEX($BL$4:$BL$503,BV488,1)="",0,IFERROR(IF(INDEX($BR$4:$BR$503,BW488,1)="es",COUNTIF($BV$4:$BV$503,BW488),0),0)+IF(ISNUMBER(BV488),SUMIFS($CH$4:$CH$503,$BV$4:$BV$503,"&lt;&gt;"&amp;BV488,$BW$4:$BW$503,BV488),0)),0)),0),0)</f>
        <v>0</v>
      </c>
      <c r="CG488" s="193"/>
      <c r="CH488" s="193"/>
      <c r="CI488" s="193"/>
      <c r="CJ488" s="193"/>
      <c r="CK488" s="201">
        <f t="shared" si="542"/>
        <v>1</v>
      </c>
      <c r="CL488" s="193"/>
      <c r="CM488" s="193"/>
      <c r="CN488" s="193"/>
      <c r="CO488" s="193"/>
      <c r="CP488" s="193"/>
      <c r="CQ488" s="193"/>
      <c r="CR488" s="193"/>
      <c r="CT488" s="193"/>
      <c r="CU488" s="193"/>
      <c r="CV488" s="193"/>
      <c r="CW488" s="208"/>
      <c r="CX488" s="208"/>
      <c r="CY488" s="208"/>
      <c r="CZ488" s="208"/>
      <c r="DA488" s="193"/>
      <c r="DC488" s="133" t="str">
        <f>IF(MAX($DC$3:DC487)&lt;$I$2,MAX($DC$3:DC487)+1,"")</f>
        <v/>
      </c>
      <c r="DD488" s="131" t="str">
        <f t="shared" si="584"/>
        <v/>
      </c>
      <c r="DE488" s="131" t="str">
        <f t="shared" si="585"/>
        <v/>
      </c>
      <c r="DF488" s="134" t="str">
        <f t="shared" si="586"/>
        <v/>
      </c>
      <c r="DG488" s="132" t="str">
        <f t="shared" si="587"/>
        <v/>
      </c>
      <c r="DL488" s="107" t="str">
        <f>IF(DM488&lt;&gt;"",MAX($DL$3:DL487)+1,"")</f>
        <v/>
      </c>
      <c r="DM488" s="107" t="str">
        <f>IF(OR(INDEX(Photos!$B$3:$B$502,ROW(DM488)-ROW($DM$3),1)="", ISNUMBER(MATCH(INDEX(Photos!$B$3:$B$502,ROW(DM488)-ROW($DM$3),1),$BJ$4:$BJ$503,0))),"",INDEX(Photos!$B$3:$B$502,ROW(DM488)-ROW($DM$3),1) )</f>
        <v/>
      </c>
      <c r="DN488" s="107" t="str">
        <f t="shared" si="540"/>
        <v/>
      </c>
      <c r="DS488" s="112"/>
      <c r="DT488" s="112"/>
      <c r="DU488" s="111"/>
      <c r="DV488" s="111"/>
      <c r="DW488" s="145"/>
      <c r="DX488" s="111"/>
      <c r="DY488" s="111"/>
      <c r="DZ488" s="111"/>
      <c r="EA488" s="111"/>
      <c r="EB488" s="111"/>
    </row>
    <row r="489" spans="2:132" x14ac:dyDescent="0.25">
      <c r="B489" s="117" t="str">
        <f>IF(P489&lt;&gt;"",MAX(B$3:$B488)+1,"")</f>
        <v/>
      </c>
      <c r="C489" s="141" t="str">
        <f>IF(D489&lt;&gt;"",MAX(C$3:$C488)+1,"")</f>
        <v/>
      </c>
      <c r="D489" s="115" t="str">
        <f>IF(LEN(Q489)&gt;1,IF(ISNUMBER(MATCH(Q489&amp;" ─ "&amp;P489, $D$2:D488,0)),"",P489&amp;" ─ "&amp;Q489),"")</f>
        <v/>
      </c>
      <c r="E489" s="117" t="str">
        <f>IF(F489&lt;&gt;"",MAX($E$3:E488)+1,"")</f>
        <v/>
      </c>
      <c r="F489" s="116" t="str">
        <f>IF(LEN(T489)&gt;1,IF(ISNUMBER(MATCH(T489&amp;" ─ "&amp;P489, $F$2:F488,0)),"",P489&amp;" ─ "&amp;T489),"")</f>
        <v/>
      </c>
      <c r="G489" s="93">
        <v>486</v>
      </c>
      <c r="H489" s="118" t="str">
        <f t="shared" si="599"/>
        <v/>
      </c>
      <c r="I489" s="119" t="str">
        <f>IF(ISNUMBER(SEARCH("─",H489,1)),MAX($I$3:I488)+1,"")</f>
        <v/>
      </c>
      <c r="M489" s="192" t="str">
        <f t="shared" si="543"/>
        <v/>
      </c>
      <c r="N489" s="142" t="str">
        <f t="shared" si="544"/>
        <v/>
      </c>
      <c r="O489" s="102" t="str">
        <f>IF(P489="","",MAX($O$3:O488)+1)</f>
        <v/>
      </c>
      <c r="P489" s="103" t="str">
        <f>IF(LEN(INDEX(Dashboard!B$6:B$505,ROW(P489)-ROW(P$3),1))&lt;=1,"",TRIM(INDEX(Dashboard!B$6:B$505,ROW(P489)-ROW(P$3),1)))</f>
        <v/>
      </c>
      <c r="Q489" s="104" t="str">
        <f t="shared" si="545"/>
        <v/>
      </c>
      <c r="R489" s="104" t="str">
        <f>IF(LEN(INDEX(Dashboard!D$6:D$505,ROW(R489)-ROW(R$3),1))&lt;=1,"",INDEX(Dashboard!D$6:D$505,ROW(R489)-ROW(R$3),1))</f>
        <v/>
      </c>
      <c r="S489" s="104" t="str">
        <f>IF(LEN(INDEX(Dashboard!E$6:E$505,ROW(S489)-ROW(S$3),1))&lt;=1,"",INDEX(Dashboard!E$6:E$505,ROW(S489)-ROW(S$3),1))</f>
        <v/>
      </c>
      <c r="T489" s="104" t="str">
        <f t="shared" si="546"/>
        <v/>
      </c>
      <c r="U489" s="104" t="str">
        <f t="shared" si="547"/>
        <v/>
      </c>
      <c r="V489" s="104" t="str">
        <f t="shared" si="548"/>
        <v/>
      </c>
      <c r="W489" s="106" t="str">
        <f t="shared" si="541"/>
        <v/>
      </c>
      <c r="X489" s="106" t="str">
        <f t="shared" si="549"/>
        <v/>
      </c>
      <c r="Y489" s="106" t="str">
        <f t="shared" si="550"/>
        <v/>
      </c>
      <c r="Z489" s="106" t="str">
        <f t="shared" si="551"/>
        <v/>
      </c>
      <c r="AA489" s="106" t="str">
        <f t="shared" si="552"/>
        <v/>
      </c>
      <c r="AB489" s="106" t="str">
        <f t="shared" si="553"/>
        <v/>
      </c>
      <c r="AC489" s="106" t="str">
        <f t="shared" si="554"/>
        <v/>
      </c>
      <c r="AD489" s="106" t="str">
        <f t="shared" si="555"/>
        <v/>
      </c>
      <c r="AE489" s="106" t="str">
        <f t="shared" si="556"/>
        <v/>
      </c>
      <c r="AF489" s="106" t="str">
        <f t="shared" si="557"/>
        <v/>
      </c>
      <c r="AG489" s="106" t="str">
        <f t="shared" si="558"/>
        <v/>
      </c>
      <c r="AH489" s="106" t="str">
        <f t="shared" si="559"/>
        <v/>
      </c>
      <c r="AI489" s="106" t="str">
        <f t="shared" si="560"/>
        <v/>
      </c>
      <c r="AJ489" s="106" t="str">
        <f t="shared" si="561"/>
        <v/>
      </c>
      <c r="AK489" s="106" t="str">
        <f t="shared" si="562"/>
        <v/>
      </c>
      <c r="AL489" s="106" t="str">
        <f t="shared" si="563"/>
        <v/>
      </c>
      <c r="AM489" s="106" t="str">
        <f t="shared" si="564"/>
        <v/>
      </c>
      <c r="AN489" s="106" t="str">
        <f t="shared" si="565"/>
        <v/>
      </c>
      <c r="AO489" s="106" t="str">
        <f t="shared" si="566"/>
        <v/>
      </c>
      <c r="AP489" s="106" t="str">
        <f t="shared" si="567"/>
        <v/>
      </c>
      <c r="AQ489" s="106" t="str">
        <f t="shared" si="568"/>
        <v/>
      </c>
      <c r="AR489" s="106" t="str">
        <f t="shared" si="569"/>
        <v/>
      </c>
      <c r="AS489" s="106" t="str">
        <f t="shared" si="570"/>
        <v/>
      </c>
      <c r="AT489" s="106" t="str">
        <f t="shared" si="571"/>
        <v/>
      </c>
      <c r="AU489" s="106" t="str">
        <f t="shared" si="572"/>
        <v/>
      </c>
      <c r="AV489" s="106" t="str">
        <f t="shared" si="573"/>
        <v/>
      </c>
      <c r="AW489" s="106" t="str">
        <f t="shared" si="574"/>
        <v/>
      </c>
      <c r="AX489" s="106" t="str">
        <f t="shared" si="575"/>
        <v/>
      </c>
      <c r="AY489" s="106" t="str">
        <f t="shared" si="576"/>
        <v/>
      </c>
      <c r="AZ489" s="106" t="str">
        <f t="shared" si="577"/>
        <v/>
      </c>
      <c r="BA489" s="106" t="str">
        <f t="shared" si="578"/>
        <v/>
      </c>
      <c r="BB489" s="106" t="str">
        <f t="shared" si="579"/>
        <v/>
      </c>
      <c r="BC489" s="106" t="str">
        <f t="shared" si="580"/>
        <v/>
      </c>
      <c r="BD489" s="180" t="str">
        <f>IF(OR(P489="",BA489=""),"",IF(BB489="",MAX($BA$4:$BA$503)-BA489+1-COUNTIF($BA$4:BA489,BA489)/1000,INDEX($BD$4:$BD$503,BC489,1)-COUNTIF($BA$4:BA489,BA489)/1000000))</f>
        <v/>
      </c>
      <c r="BE489" s="181" t="str">
        <f t="shared" si="581"/>
        <v/>
      </c>
      <c r="BF489" s="181" t="str">
        <f>IFERROR(IF(BB489="",BD489-BE489*100,INDEX($BF$4:$BF$503,BC489,1)-COUNTIF($BA$4:BA489,BA489)/1000000),"")</f>
        <v/>
      </c>
      <c r="BG489" s="179" t="str">
        <f t="shared" si="582"/>
        <v/>
      </c>
      <c r="BI489" s="120" t="str">
        <f t="shared" si="588"/>
        <v/>
      </c>
      <c r="BJ489" s="121" t="str">
        <f t="shared" si="589"/>
        <v/>
      </c>
      <c r="BK489" s="122" t="str">
        <f t="shared" si="590"/>
        <v/>
      </c>
      <c r="BL489" s="122" t="str">
        <f t="shared" si="591"/>
        <v/>
      </c>
      <c r="BM489" s="122" t="str">
        <f t="shared" si="592"/>
        <v/>
      </c>
      <c r="BN489" s="122" t="str">
        <f t="shared" si="593"/>
        <v/>
      </c>
      <c r="BO489" s="122" t="str">
        <f t="shared" si="594"/>
        <v/>
      </c>
      <c r="BP489" s="123" t="str">
        <f t="shared" si="595"/>
        <v/>
      </c>
      <c r="BQ489" s="122" t="str">
        <f t="shared" si="596"/>
        <v/>
      </c>
      <c r="BR489" s="123" t="str">
        <f t="shared" si="597"/>
        <v/>
      </c>
      <c r="BS489" s="123" t="str">
        <f t="shared" si="598"/>
        <v/>
      </c>
      <c r="BU489" s="198" t="str">
        <f t="shared" si="583"/>
        <v>xxx</v>
      </c>
      <c r="BV489" s="193"/>
      <c r="BW489" s="193"/>
      <c r="BX489" s="193"/>
      <c r="BY489" s="193"/>
      <c r="BZ489" s="193"/>
      <c r="CA489" s="193"/>
      <c r="CB489" s="193"/>
      <c r="CC489" s="194"/>
      <c r="CD489" s="194"/>
      <c r="CE489" s="193"/>
      <c r="CF489" s="201">
        <f>IFERROR(IF(ISNUMBER(BV489), IF(ISNUMBER(MATCH(BV489,$BV$4:BV488,0)),INDEX($CF$4:CF488, MATCH(BV489,$BV$4:BV488,0),1),IF(AND(BR489="",INDEX($BR$4:$BR$503,BV489,1)=""),
IF(INDEX($BL$4:$BL$503,BV489,1)="",0,IFERROR(IF(INDEX($BR$4:$BR$503,BW489,1)="es",COUNTIF($BV$4:$BV$503,BW489),0),0)+IF(ISNUMBER(BV489),SUMIFS($CH$4:$CH$503,$BV$4:$BV$503,"&lt;&gt;"&amp;BV489,$BW$4:$BW$503,BV489),0)),0)),0),0)</f>
        <v>0</v>
      </c>
      <c r="CG489" s="193"/>
      <c r="CH489" s="193"/>
      <c r="CI489" s="193"/>
      <c r="CJ489" s="193"/>
      <c r="CK489" s="201">
        <f t="shared" si="542"/>
        <v>1</v>
      </c>
      <c r="CL489" s="193"/>
      <c r="CM489" s="193"/>
      <c r="CN489" s="193"/>
      <c r="CO489" s="193"/>
      <c r="CP489" s="193"/>
      <c r="CQ489" s="193"/>
      <c r="CR489" s="193"/>
      <c r="CT489" s="193"/>
      <c r="CU489" s="193"/>
      <c r="CV489" s="193"/>
      <c r="CW489" s="208"/>
      <c r="CX489" s="208"/>
      <c r="CY489" s="208"/>
      <c r="CZ489" s="208"/>
      <c r="DA489" s="193"/>
      <c r="DC489" s="133" t="str">
        <f>IF(MAX($DC$3:DC488)&lt;$I$2,MAX($DC$3:DC488)+1,"")</f>
        <v/>
      </c>
      <c r="DD489" s="131" t="str">
        <f t="shared" si="584"/>
        <v/>
      </c>
      <c r="DE489" s="131" t="str">
        <f t="shared" si="585"/>
        <v/>
      </c>
      <c r="DF489" s="134" t="str">
        <f t="shared" si="586"/>
        <v/>
      </c>
      <c r="DG489" s="132" t="str">
        <f t="shared" si="587"/>
        <v/>
      </c>
      <c r="DL489" s="107" t="str">
        <f>IF(DM489&lt;&gt;"",MAX($DL$3:DL488)+1,"")</f>
        <v/>
      </c>
      <c r="DM489" s="107" t="str">
        <f>IF(OR(INDEX(Photos!$B$3:$B$502,ROW(DM489)-ROW($DM$3),1)="", ISNUMBER(MATCH(INDEX(Photos!$B$3:$B$502,ROW(DM489)-ROW($DM$3),1),$BJ$4:$BJ$503,0))),"",INDEX(Photos!$B$3:$B$502,ROW(DM489)-ROW($DM$3),1) )</f>
        <v/>
      </c>
      <c r="DN489" s="107" t="str">
        <f t="shared" si="540"/>
        <v/>
      </c>
      <c r="DS489" s="112"/>
      <c r="DT489" s="112"/>
      <c r="DU489" s="111"/>
      <c r="DV489" s="111"/>
      <c r="DW489" s="145"/>
      <c r="DX489" s="111"/>
      <c r="DY489" s="111"/>
      <c r="DZ489" s="111"/>
      <c r="EA489" s="111"/>
      <c r="EB489" s="111"/>
    </row>
    <row r="490" spans="2:132" x14ac:dyDescent="0.25">
      <c r="B490" s="117" t="str">
        <f>IF(P490&lt;&gt;"",MAX(B$3:$B489)+1,"")</f>
        <v/>
      </c>
      <c r="C490" s="141" t="str">
        <f>IF(D490&lt;&gt;"",MAX(C$3:$C489)+1,"")</f>
        <v/>
      </c>
      <c r="D490" s="115" t="str">
        <f>IF(LEN(Q490)&gt;1,IF(ISNUMBER(MATCH(Q490&amp;" ─ "&amp;P490, $D$2:D489,0)),"",P490&amp;" ─ "&amp;Q490),"")</f>
        <v/>
      </c>
      <c r="E490" s="117" t="str">
        <f>IF(F490&lt;&gt;"",MAX($E$3:E489)+1,"")</f>
        <v/>
      </c>
      <c r="F490" s="116" t="str">
        <f>IF(LEN(T490)&gt;1,IF(ISNUMBER(MATCH(T490&amp;" ─ "&amp;P490, $F$2:F489,0)),"",P490&amp;" ─ "&amp;T490),"")</f>
        <v/>
      </c>
      <c r="G490" s="93">
        <v>487</v>
      </c>
      <c r="H490" s="118" t="str">
        <f t="shared" si="599"/>
        <v/>
      </c>
      <c r="I490" s="119" t="str">
        <f>IF(ISNUMBER(SEARCH("─",H490,1)),MAX($I$3:I489)+1,"")</f>
        <v/>
      </c>
      <c r="M490" s="192" t="str">
        <f t="shared" si="543"/>
        <v/>
      </c>
      <c r="N490" s="142" t="str">
        <f t="shared" si="544"/>
        <v/>
      </c>
      <c r="O490" s="102" t="str">
        <f>IF(P490="","",MAX($O$3:O489)+1)</f>
        <v/>
      </c>
      <c r="P490" s="103" t="str">
        <f>IF(LEN(INDEX(Dashboard!B$6:B$505,ROW(P490)-ROW(P$3),1))&lt;=1,"",TRIM(INDEX(Dashboard!B$6:B$505,ROW(P490)-ROW(P$3),1)))</f>
        <v/>
      </c>
      <c r="Q490" s="104" t="str">
        <f t="shared" si="545"/>
        <v/>
      </c>
      <c r="R490" s="104" t="str">
        <f>IF(LEN(INDEX(Dashboard!D$6:D$505,ROW(R490)-ROW(R$3),1))&lt;=1,"",INDEX(Dashboard!D$6:D$505,ROW(R490)-ROW(R$3),1))</f>
        <v/>
      </c>
      <c r="S490" s="104" t="str">
        <f>IF(LEN(INDEX(Dashboard!E$6:E$505,ROW(S490)-ROW(S$3),1))&lt;=1,"",INDEX(Dashboard!E$6:E$505,ROW(S490)-ROW(S$3),1))</f>
        <v/>
      </c>
      <c r="T490" s="104" t="str">
        <f t="shared" si="546"/>
        <v/>
      </c>
      <c r="U490" s="104" t="str">
        <f t="shared" si="547"/>
        <v/>
      </c>
      <c r="V490" s="104" t="str">
        <f t="shared" si="548"/>
        <v/>
      </c>
      <c r="W490" s="106" t="str">
        <f t="shared" si="541"/>
        <v/>
      </c>
      <c r="X490" s="106" t="str">
        <f t="shared" si="549"/>
        <v/>
      </c>
      <c r="Y490" s="106" t="str">
        <f t="shared" si="550"/>
        <v/>
      </c>
      <c r="Z490" s="106" t="str">
        <f t="shared" si="551"/>
        <v/>
      </c>
      <c r="AA490" s="106" t="str">
        <f t="shared" si="552"/>
        <v/>
      </c>
      <c r="AB490" s="106" t="str">
        <f t="shared" si="553"/>
        <v/>
      </c>
      <c r="AC490" s="106" t="str">
        <f t="shared" si="554"/>
        <v/>
      </c>
      <c r="AD490" s="106" t="str">
        <f t="shared" si="555"/>
        <v/>
      </c>
      <c r="AE490" s="106" t="str">
        <f t="shared" si="556"/>
        <v/>
      </c>
      <c r="AF490" s="106" t="str">
        <f t="shared" si="557"/>
        <v/>
      </c>
      <c r="AG490" s="106" t="str">
        <f t="shared" si="558"/>
        <v/>
      </c>
      <c r="AH490" s="106" t="str">
        <f t="shared" si="559"/>
        <v/>
      </c>
      <c r="AI490" s="106" t="str">
        <f t="shared" si="560"/>
        <v/>
      </c>
      <c r="AJ490" s="106" t="str">
        <f t="shared" si="561"/>
        <v/>
      </c>
      <c r="AK490" s="106" t="str">
        <f t="shared" si="562"/>
        <v/>
      </c>
      <c r="AL490" s="106" t="str">
        <f t="shared" si="563"/>
        <v/>
      </c>
      <c r="AM490" s="106" t="str">
        <f t="shared" si="564"/>
        <v/>
      </c>
      <c r="AN490" s="106" t="str">
        <f t="shared" si="565"/>
        <v/>
      </c>
      <c r="AO490" s="106" t="str">
        <f t="shared" si="566"/>
        <v/>
      </c>
      <c r="AP490" s="106" t="str">
        <f t="shared" si="567"/>
        <v/>
      </c>
      <c r="AQ490" s="106" t="str">
        <f t="shared" si="568"/>
        <v/>
      </c>
      <c r="AR490" s="106" t="str">
        <f t="shared" si="569"/>
        <v/>
      </c>
      <c r="AS490" s="106" t="str">
        <f t="shared" si="570"/>
        <v/>
      </c>
      <c r="AT490" s="106" t="str">
        <f t="shared" si="571"/>
        <v/>
      </c>
      <c r="AU490" s="106" t="str">
        <f t="shared" si="572"/>
        <v/>
      </c>
      <c r="AV490" s="106" t="str">
        <f t="shared" si="573"/>
        <v/>
      </c>
      <c r="AW490" s="106" t="str">
        <f t="shared" si="574"/>
        <v/>
      </c>
      <c r="AX490" s="106" t="str">
        <f t="shared" si="575"/>
        <v/>
      </c>
      <c r="AY490" s="106" t="str">
        <f t="shared" si="576"/>
        <v/>
      </c>
      <c r="AZ490" s="106" t="str">
        <f t="shared" si="577"/>
        <v/>
      </c>
      <c r="BA490" s="106" t="str">
        <f t="shared" si="578"/>
        <v/>
      </c>
      <c r="BB490" s="106" t="str">
        <f t="shared" si="579"/>
        <v/>
      </c>
      <c r="BC490" s="106" t="str">
        <f t="shared" si="580"/>
        <v/>
      </c>
      <c r="BD490" s="180" t="str">
        <f>IF(OR(P490="",BA490=""),"",IF(BB490="",MAX($BA$4:$BA$503)-BA490+1-COUNTIF($BA$4:BA490,BA490)/1000,INDEX($BD$4:$BD$503,BC490,1)-COUNTIF($BA$4:BA490,BA490)/1000000))</f>
        <v/>
      </c>
      <c r="BE490" s="181" t="str">
        <f t="shared" si="581"/>
        <v/>
      </c>
      <c r="BF490" s="181" t="str">
        <f>IFERROR(IF(BB490="",BD490-BE490*100,INDEX($BF$4:$BF$503,BC490,1)-COUNTIF($BA$4:BA490,BA490)/1000000),"")</f>
        <v/>
      </c>
      <c r="BG490" s="179" t="str">
        <f t="shared" si="582"/>
        <v/>
      </c>
      <c r="BI490" s="120" t="str">
        <f t="shared" si="588"/>
        <v/>
      </c>
      <c r="BJ490" s="121" t="str">
        <f t="shared" si="589"/>
        <v/>
      </c>
      <c r="BK490" s="122" t="str">
        <f t="shared" si="590"/>
        <v/>
      </c>
      <c r="BL490" s="122" t="str">
        <f t="shared" si="591"/>
        <v/>
      </c>
      <c r="BM490" s="122" t="str">
        <f t="shared" si="592"/>
        <v/>
      </c>
      <c r="BN490" s="122" t="str">
        <f t="shared" si="593"/>
        <v/>
      </c>
      <c r="BO490" s="122" t="str">
        <f t="shared" si="594"/>
        <v/>
      </c>
      <c r="BP490" s="123" t="str">
        <f t="shared" si="595"/>
        <v/>
      </c>
      <c r="BQ490" s="122" t="str">
        <f t="shared" si="596"/>
        <v/>
      </c>
      <c r="BR490" s="123" t="str">
        <f t="shared" si="597"/>
        <v/>
      </c>
      <c r="BS490" s="123" t="str">
        <f t="shared" si="598"/>
        <v/>
      </c>
      <c r="BU490" s="198" t="str">
        <f t="shared" si="583"/>
        <v>xxx</v>
      </c>
      <c r="BV490" s="193"/>
      <c r="BW490" s="193"/>
      <c r="BX490" s="193"/>
      <c r="BY490" s="193"/>
      <c r="BZ490" s="193"/>
      <c r="CA490" s="193"/>
      <c r="CB490" s="193"/>
      <c r="CC490" s="194"/>
      <c r="CD490" s="194"/>
      <c r="CE490" s="193"/>
      <c r="CF490" s="201">
        <f>IFERROR(IF(ISNUMBER(BV490), IF(ISNUMBER(MATCH(BV490,$BV$4:BV489,0)),INDEX($CF$4:CF489, MATCH(BV490,$BV$4:BV489,0),1),IF(AND(BR490="",INDEX($BR$4:$BR$503,BV490,1)=""),
IF(INDEX($BL$4:$BL$503,BV490,1)="",0,IFERROR(IF(INDEX($BR$4:$BR$503,BW490,1)="es",COUNTIF($BV$4:$BV$503,BW490),0),0)+IF(ISNUMBER(BV490),SUMIFS($CH$4:$CH$503,$BV$4:$BV$503,"&lt;&gt;"&amp;BV490,$BW$4:$BW$503,BV490),0)),0)),0),0)</f>
        <v>0</v>
      </c>
      <c r="CG490" s="193"/>
      <c r="CH490" s="193"/>
      <c r="CI490" s="193"/>
      <c r="CJ490" s="193"/>
      <c r="CK490" s="201">
        <f t="shared" si="542"/>
        <v>1</v>
      </c>
      <c r="CL490" s="193"/>
      <c r="CM490" s="193"/>
      <c r="CN490" s="193"/>
      <c r="CO490" s="193"/>
      <c r="CP490" s="193"/>
      <c r="CQ490" s="193"/>
      <c r="CR490" s="193"/>
      <c r="CT490" s="193"/>
      <c r="CU490" s="193"/>
      <c r="CV490" s="193"/>
      <c r="CW490" s="208"/>
      <c r="CX490" s="208"/>
      <c r="CY490" s="208"/>
      <c r="CZ490" s="208"/>
      <c r="DA490" s="193"/>
      <c r="DC490" s="133" t="str">
        <f>IF(MAX($DC$3:DC489)&lt;$I$2,MAX($DC$3:DC489)+1,"")</f>
        <v/>
      </c>
      <c r="DD490" s="131" t="str">
        <f t="shared" si="584"/>
        <v/>
      </c>
      <c r="DE490" s="131" t="str">
        <f t="shared" si="585"/>
        <v/>
      </c>
      <c r="DF490" s="134" t="str">
        <f t="shared" si="586"/>
        <v/>
      </c>
      <c r="DG490" s="132" t="str">
        <f t="shared" si="587"/>
        <v/>
      </c>
      <c r="DL490" s="107" t="str">
        <f>IF(DM490&lt;&gt;"",MAX($DL$3:DL489)+1,"")</f>
        <v/>
      </c>
      <c r="DM490" s="107" t="str">
        <f>IF(OR(INDEX(Photos!$B$3:$B$502,ROW(DM490)-ROW($DM$3),1)="", ISNUMBER(MATCH(INDEX(Photos!$B$3:$B$502,ROW(DM490)-ROW($DM$3),1),$BJ$4:$BJ$503,0))),"",INDEX(Photos!$B$3:$B$502,ROW(DM490)-ROW($DM$3),1) )</f>
        <v/>
      </c>
      <c r="DN490" s="107" t="str">
        <f t="shared" si="540"/>
        <v/>
      </c>
      <c r="DS490" s="112"/>
      <c r="DT490" s="112"/>
      <c r="DU490" s="111"/>
      <c r="DV490" s="111"/>
      <c r="DW490" s="145"/>
      <c r="DX490" s="111"/>
      <c r="DY490" s="111"/>
      <c r="DZ490" s="111"/>
      <c r="EA490" s="111"/>
      <c r="EB490" s="111"/>
    </row>
    <row r="491" spans="2:132" x14ac:dyDescent="0.25">
      <c r="B491" s="117" t="str">
        <f>IF(P491&lt;&gt;"",MAX(B$3:$B490)+1,"")</f>
        <v/>
      </c>
      <c r="C491" s="141" t="str">
        <f>IF(D491&lt;&gt;"",MAX(C$3:$C490)+1,"")</f>
        <v/>
      </c>
      <c r="D491" s="115" t="str">
        <f>IF(LEN(Q491)&gt;1,IF(ISNUMBER(MATCH(Q491&amp;" ─ "&amp;P491, $D$2:D490,0)),"",P491&amp;" ─ "&amp;Q491),"")</f>
        <v/>
      </c>
      <c r="E491" s="117" t="str">
        <f>IF(F491&lt;&gt;"",MAX($E$3:E490)+1,"")</f>
        <v/>
      </c>
      <c r="F491" s="116" t="str">
        <f>IF(LEN(T491)&gt;1,IF(ISNUMBER(MATCH(T491&amp;" ─ "&amp;P491, $F$2:F490,0)),"",P491&amp;" ─ "&amp;T491),"")</f>
        <v/>
      </c>
      <c r="G491" s="93">
        <v>488</v>
      </c>
      <c r="H491" s="118" t="str">
        <f t="shared" si="599"/>
        <v/>
      </c>
      <c r="I491" s="119" t="str">
        <f>IF(ISNUMBER(SEARCH("─",H491,1)),MAX($I$3:I490)+1,"")</f>
        <v/>
      </c>
      <c r="M491" s="192" t="str">
        <f t="shared" si="543"/>
        <v/>
      </c>
      <c r="N491" s="142" t="str">
        <f t="shared" si="544"/>
        <v/>
      </c>
      <c r="O491" s="102" t="str">
        <f>IF(P491="","",MAX($O$3:O490)+1)</f>
        <v/>
      </c>
      <c r="P491" s="103" t="str">
        <f>IF(LEN(INDEX(Dashboard!B$6:B$505,ROW(P491)-ROW(P$3),1))&lt;=1,"",TRIM(INDEX(Dashboard!B$6:B$505,ROW(P491)-ROW(P$3),1)))</f>
        <v/>
      </c>
      <c r="Q491" s="104" t="str">
        <f t="shared" si="545"/>
        <v/>
      </c>
      <c r="R491" s="104" t="str">
        <f>IF(LEN(INDEX(Dashboard!D$6:D$505,ROW(R491)-ROW(R$3),1))&lt;=1,"",INDEX(Dashboard!D$6:D$505,ROW(R491)-ROW(R$3),1))</f>
        <v/>
      </c>
      <c r="S491" s="104" t="str">
        <f>IF(LEN(INDEX(Dashboard!E$6:E$505,ROW(S491)-ROW(S$3),1))&lt;=1,"",INDEX(Dashboard!E$6:E$505,ROW(S491)-ROW(S$3),1))</f>
        <v/>
      </c>
      <c r="T491" s="104" t="str">
        <f t="shared" si="546"/>
        <v/>
      </c>
      <c r="U491" s="104" t="str">
        <f t="shared" si="547"/>
        <v/>
      </c>
      <c r="V491" s="104" t="str">
        <f t="shared" si="548"/>
        <v/>
      </c>
      <c r="W491" s="106" t="str">
        <f t="shared" si="541"/>
        <v/>
      </c>
      <c r="X491" s="106" t="str">
        <f t="shared" si="549"/>
        <v/>
      </c>
      <c r="Y491" s="106" t="str">
        <f t="shared" si="550"/>
        <v/>
      </c>
      <c r="Z491" s="106" t="str">
        <f t="shared" si="551"/>
        <v/>
      </c>
      <c r="AA491" s="106" t="str">
        <f t="shared" si="552"/>
        <v/>
      </c>
      <c r="AB491" s="106" t="str">
        <f t="shared" si="553"/>
        <v/>
      </c>
      <c r="AC491" s="106" t="str">
        <f t="shared" si="554"/>
        <v/>
      </c>
      <c r="AD491" s="106" t="str">
        <f t="shared" si="555"/>
        <v/>
      </c>
      <c r="AE491" s="106" t="str">
        <f t="shared" si="556"/>
        <v/>
      </c>
      <c r="AF491" s="106" t="str">
        <f t="shared" si="557"/>
        <v/>
      </c>
      <c r="AG491" s="106" t="str">
        <f t="shared" si="558"/>
        <v/>
      </c>
      <c r="AH491" s="106" t="str">
        <f t="shared" si="559"/>
        <v/>
      </c>
      <c r="AI491" s="106" t="str">
        <f t="shared" si="560"/>
        <v/>
      </c>
      <c r="AJ491" s="106" t="str">
        <f t="shared" si="561"/>
        <v/>
      </c>
      <c r="AK491" s="106" t="str">
        <f t="shared" si="562"/>
        <v/>
      </c>
      <c r="AL491" s="106" t="str">
        <f t="shared" si="563"/>
        <v/>
      </c>
      <c r="AM491" s="106" t="str">
        <f t="shared" si="564"/>
        <v/>
      </c>
      <c r="AN491" s="106" t="str">
        <f t="shared" si="565"/>
        <v/>
      </c>
      <c r="AO491" s="106" t="str">
        <f t="shared" si="566"/>
        <v/>
      </c>
      <c r="AP491" s="106" t="str">
        <f t="shared" si="567"/>
        <v/>
      </c>
      <c r="AQ491" s="106" t="str">
        <f t="shared" si="568"/>
        <v/>
      </c>
      <c r="AR491" s="106" t="str">
        <f t="shared" si="569"/>
        <v/>
      </c>
      <c r="AS491" s="106" t="str">
        <f t="shared" si="570"/>
        <v/>
      </c>
      <c r="AT491" s="106" t="str">
        <f t="shared" si="571"/>
        <v/>
      </c>
      <c r="AU491" s="106" t="str">
        <f t="shared" si="572"/>
        <v/>
      </c>
      <c r="AV491" s="106" t="str">
        <f t="shared" si="573"/>
        <v/>
      </c>
      <c r="AW491" s="106" t="str">
        <f t="shared" si="574"/>
        <v/>
      </c>
      <c r="AX491" s="106" t="str">
        <f t="shared" si="575"/>
        <v/>
      </c>
      <c r="AY491" s="106" t="str">
        <f t="shared" si="576"/>
        <v/>
      </c>
      <c r="AZ491" s="106" t="str">
        <f t="shared" si="577"/>
        <v/>
      </c>
      <c r="BA491" s="106" t="str">
        <f t="shared" si="578"/>
        <v/>
      </c>
      <c r="BB491" s="106" t="str">
        <f t="shared" si="579"/>
        <v/>
      </c>
      <c r="BC491" s="106" t="str">
        <f t="shared" si="580"/>
        <v/>
      </c>
      <c r="BD491" s="180" t="str">
        <f>IF(OR(P491="",BA491=""),"",IF(BB491="",MAX($BA$4:$BA$503)-BA491+1-COUNTIF($BA$4:BA491,BA491)/1000,INDEX($BD$4:$BD$503,BC491,1)-COUNTIF($BA$4:BA491,BA491)/1000000))</f>
        <v/>
      </c>
      <c r="BE491" s="181" t="str">
        <f t="shared" si="581"/>
        <v/>
      </c>
      <c r="BF491" s="181" t="str">
        <f>IFERROR(IF(BB491="",BD491-BE491*100,INDEX($BF$4:$BF$503,BC491,1)-COUNTIF($BA$4:BA491,BA491)/1000000),"")</f>
        <v/>
      </c>
      <c r="BG491" s="179" t="str">
        <f t="shared" si="582"/>
        <v/>
      </c>
      <c r="BI491" s="120" t="str">
        <f t="shared" si="588"/>
        <v/>
      </c>
      <c r="BJ491" s="121" t="str">
        <f t="shared" si="589"/>
        <v/>
      </c>
      <c r="BK491" s="122" t="str">
        <f t="shared" si="590"/>
        <v/>
      </c>
      <c r="BL491" s="122" t="str">
        <f t="shared" si="591"/>
        <v/>
      </c>
      <c r="BM491" s="122" t="str">
        <f t="shared" si="592"/>
        <v/>
      </c>
      <c r="BN491" s="122" t="str">
        <f t="shared" si="593"/>
        <v/>
      </c>
      <c r="BO491" s="122" t="str">
        <f t="shared" si="594"/>
        <v/>
      </c>
      <c r="BP491" s="123" t="str">
        <f t="shared" si="595"/>
        <v/>
      </c>
      <c r="BQ491" s="122" t="str">
        <f t="shared" si="596"/>
        <v/>
      </c>
      <c r="BR491" s="123" t="str">
        <f t="shared" si="597"/>
        <v/>
      </c>
      <c r="BS491" s="123" t="str">
        <f t="shared" si="598"/>
        <v/>
      </c>
      <c r="BU491" s="198" t="str">
        <f t="shared" si="583"/>
        <v>xxx</v>
      </c>
      <c r="BV491" s="193"/>
      <c r="BW491" s="193"/>
      <c r="BX491" s="193"/>
      <c r="BY491" s="193"/>
      <c r="BZ491" s="193"/>
      <c r="CA491" s="193"/>
      <c r="CB491" s="193"/>
      <c r="CC491" s="194"/>
      <c r="CD491" s="194"/>
      <c r="CE491" s="193"/>
      <c r="CF491" s="201">
        <f>IFERROR(IF(ISNUMBER(BV491), IF(ISNUMBER(MATCH(BV491,$BV$4:BV490,0)),INDEX($CF$4:CF490, MATCH(BV491,$BV$4:BV490,0),1),IF(AND(BR491="",INDEX($BR$4:$BR$503,BV491,1)=""),
IF(INDEX($BL$4:$BL$503,BV491,1)="",0,IFERROR(IF(INDEX($BR$4:$BR$503,BW491,1)="es",COUNTIF($BV$4:$BV$503,BW491),0),0)+IF(ISNUMBER(BV491),SUMIFS($CH$4:$CH$503,$BV$4:$BV$503,"&lt;&gt;"&amp;BV491,$BW$4:$BW$503,BV491),0)),0)),0),0)</f>
        <v>0</v>
      </c>
      <c r="CG491" s="193"/>
      <c r="CH491" s="193"/>
      <c r="CI491" s="193"/>
      <c r="CJ491" s="193"/>
      <c r="CK491" s="201">
        <f t="shared" si="542"/>
        <v>1</v>
      </c>
      <c r="CL491" s="193"/>
      <c r="CM491" s="193"/>
      <c r="CN491" s="193"/>
      <c r="CO491" s="193"/>
      <c r="CP491" s="193"/>
      <c r="CQ491" s="193"/>
      <c r="CR491" s="193"/>
      <c r="CT491" s="193"/>
      <c r="CU491" s="193"/>
      <c r="CV491" s="193"/>
      <c r="CW491" s="208"/>
      <c r="CX491" s="208"/>
      <c r="CY491" s="208"/>
      <c r="CZ491" s="208"/>
      <c r="DA491" s="193"/>
      <c r="DC491" s="133" t="str">
        <f>IF(MAX($DC$3:DC490)&lt;$I$2,MAX($DC$3:DC490)+1,"")</f>
        <v/>
      </c>
      <c r="DD491" s="131" t="str">
        <f t="shared" si="584"/>
        <v/>
      </c>
      <c r="DE491" s="131" t="str">
        <f t="shared" si="585"/>
        <v/>
      </c>
      <c r="DF491" s="134" t="str">
        <f t="shared" si="586"/>
        <v/>
      </c>
      <c r="DG491" s="132" t="str">
        <f t="shared" si="587"/>
        <v/>
      </c>
      <c r="DL491" s="107" t="str">
        <f>IF(DM491&lt;&gt;"",MAX($DL$3:DL490)+1,"")</f>
        <v/>
      </c>
      <c r="DM491" s="107" t="str">
        <f>IF(OR(INDEX(Photos!$B$3:$B$502,ROW(DM491)-ROW($DM$3),1)="", ISNUMBER(MATCH(INDEX(Photos!$B$3:$B$502,ROW(DM491)-ROW($DM$3),1),$BJ$4:$BJ$503,0))),"",INDEX(Photos!$B$3:$B$502,ROW(DM491)-ROW($DM$3),1) )</f>
        <v/>
      </c>
      <c r="DN491" s="107" t="str">
        <f t="shared" si="540"/>
        <v/>
      </c>
      <c r="DS491" s="112"/>
      <c r="DT491" s="112"/>
      <c r="DU491" s="111"/>
      <c r="DV491" s="111"/>
      <c r="DW491" s="145"/>
      <c r="DX491" s="111"/>
      <c r="DY491" s="111"/>
      <c r="DZ491" s="111"/>
      <c r="EA491" s="111"/>
      <c r="EB491" s="111"/>
    </row>
    <row r="492" spans="2:132" x14ac:dyDescent="0.25">
      <c r="B492" s="117" t="str">
        <f>IF(P492&lt;&gt;"",MAX(B$3:$B491)+1,"")</f>
        <v/>
      </c>
      <c r="C492" s="141" t="str">
        <f>IF(D492&lt;&gt;"",MAX(C$3:$C491)+1,"")</f>
        <v/>
      </c>
      <c r="D492" s="115" t="str">
        <f>IF(LEN(Q492)&gt;1,IF(ISNUMBER(MATCH(Q492&amp;" ─ "&amp;P492, $D$2:D491,0)),"",P492&amp;" ─ "&amp;Q492),"")</f>
        <v/>
      </c>
      <c r="E492" s="117" t="str">
        <f>IF(F492&lt;&gt;"",MAX($E$3:E491)+1,"")</f>
        <v/>
      </c>
      <c r="F492" s="116" t="str">
        <f>IF(LEN(T492)&gt;1,IF(ISNUMBER(MATCH(T492&amp;" ─ "&amp;P492, $F$2:F491,0)),"",P492&amp;" ─ "&amp;T492),"")</f>
        <v/>
      </c>
      <c r="G492" s="93">
        <v>489</v>
      </c>
      <c r="H492" s="118" t="str">
        <f t="shared" si="599"/>
        <v/>
      </c>
      <c r="I492" s="119" t="str">
        <f>IF(ISNUMBER(SEARCH("─",H492,1)),MAX($I$3:I491)+1,"")</f>
        <v/>
      </c>
      <c r="M492" s="192" t="str">
        <f t="shared" si="543"/>
        <v/>
      </c>
      <c r="N492" s="142" t="str">
        <f t="shared" si="544"/>
        <v/>
      </c>
      <c r="O492" s="102" t="str">
        <f>IF(P492="","",MAX($O$3:O491)+1)</f>
        <v/>
      </c>
      <c r="P492" s="103" t="str">
        <f>IF(LEN(INDEX(Dashboard!B$6:B$505,ROW(P492)-ROW(P$3),1))&lt;=1,"",TRIM(INDEX(Dashboard!B$6:B$505,ROW(P492)-ROW(P$3),1)))</f>
        <v/>
      </c>
      <c r="Q492" s="104" t="str">
        <f t="shared" si="545"/>
        <v/>
      </c>
      <c r="R492" s="104" t="str">
        <f>IF(LEN(INDEX(Dashboard!D$6:D$505,ROW(R492)-ROW(R$3),1))&lt;=1,"",INDEX(Dashboard!D$6:D$505,ROW(R492)-ROW(R$3),1))</f>
        <v/>
      </c>
      <c r="S492" s="104" t="str">
        <f>IF(LEN(INDEX(Dashboard!E$6:E$505,ROW(S492)-ROW(S$3),1))&lt;=1,"",INDEX(Dashboard!E$6:E$505,ROW(S492)-ROW(S$3),1))</f>
        <v/>
      </c>
      <c r="T492" s="104" t="str">
        <f t="shared" si="546"/>
        <v/>
      </c>
      <c r="U492" s="104" t="str">
        <f t="shared" si="547"/>
        <v/>
      </c>
      <c r="V492" s="104" t="str">
        <f t="shared" si="548"/>
        <v/>
      </c>
      <c r="W492" s="106" t="str">
        <f t="shared" si="541"/>
        <v/>
      </c>
      <c r="X492" s="106" t="str">
        <f t="shared" si="549"/>
        <v/>
      </c>
      <c r="Y492" s="106" t="str">
        <f t="shared" si="550"/>
        <v/>
      </c>
      <c r="Z492" s="106" t="str">
        <f t="shared" si="551"/>
        <v/>
      </c>
      <c r="AA492" s="106" t="str">
        <f t="shared" si="552"/>
        <v/>
      </c>
      <c r="AB492" s="106" t="str">
        <f t="shared" si="553"/>
        <v/>
      </c>
      <c r="AC492" s="106" t="str">
        <f t="shared" si="554"/>
        <v/>
      </c>
      <c r="AD492" s="106" t="str">
        <f t="shared" si="555"/>
        <v/>
      </c>
      <c r="AE492" s="106" t="str">
        <f t="shared" si="556"/>
        <v/>
      </c>
      <c r="AF492" s="106" t="str">
        <f t="shared" si="557"/>
        <v/>
      </c>
      <c r="AG492" s="106" t="str">
        <f t="shared" si="558"/>
        <v/>
      </c>
      <c r="AH492" s="106" t="str">
        <f t="shared" si="559"/>
        <v/>
      </c>
      <c r="AI492" s="106" t="str">
        <f t="shared" si="560"/>
        <v/>
      </c>
      <c r="AJ492" s="106" t="str">
        <f t="shared" si="561"/>
        <v/>
      </c>
      <c r="AK492" s="106" t="str">
        <f t="shared" si="562"/>
        <v/>
      </c>
      <c r="AL492" s="106" t="str">
        <f t="shared" si="563"/>
        <v/>
      </c>
      <c r="AM492" s="106" t="str">
        <f t="shared" si="564"/>
        <v/>
      </c>
      <c r="AN492" s="106" t="str">
        <f t="shared" si="565"/>
        <v/>
      </c>
      <c r="AO492" s="106" t="str">
        <f t="shared" si="566"/>
        <v/>
      </c>
      <c r="AP492" s="106" t="str">
        <f t="shared" si="567"/>
        <v/>
      </c>
      <c r="AQ492" s="106" t="str">
        <f t="shared" si="568"/>
        <v/>
      </c>
      <c r="AR492" s="106" t="str">
        <f t="shared" si="569"/>
        <v/>
      </c>
      <c r="AS492" s="106" t="str">
        <f t="shared" si="570"/>
        <v/>
      </c>
      <c r="AT492" s="106" t="str">
        <f t="shared" si="571"/>
        <v/>
      </c>
      <c r="AU492" s="106" t="str">
        <f t="shared" si="572"/>
        <v/>
      </c>
      <c r="AV492" s="106" t="str">
        <f t="shared" si="573"/>
        <v/>
      </c>
      <c r="AW492" s="106" t="str">
        <f t="shared" si="574"/>
        <v/>
      </c>
      <c r="AX492" s="106" t="str">
        <f t="shared" si="575"/>
        <v/>
      </c>
      <c r="AY492" s="106" t="str">
        <f t="shared" si="576"/>
        <v/>
      </c>
      <c r="AZ492" s="106" t="str">
        <f t="shared" si="577"/>
        <v/>
      </c>
      <c r="BA492" s="106" t="str">
        <f t="shared" si="578"/>
        <v/>
      </c>
      <c r="BB492" s="106" t="str">
        <f t="shared" si="579"/>
        <v/>
      </c>
      <c r="BC492" s="106" t="str">
        <f t="shared" si="580"/>
        <v/>
      </c>
      <c r="BD492" s="180" t="str">
        <f>IF(OR(P492="",BA492=""),"",IF(BB492="",MAX($BA$4:$BA$503)-BA492+1-COUNTIF($BA$4:BA492,BA492)/1000,INDEX($BD$4:$BD$503,BC492,1)-COUNTIF($BA$4:BA492,BA492)/1000000))</f>
        <v/>
      </c>
      <c r="BE492" s="181" t="str">
        <f t="shared" si="581"/>
        <v/>
      </c>
      <c r="BF492" s="181" t="str">
        <f>IFERROR(IF(BB492="",BD492-BE492*100,INDEX($BF$4:$BF$503,BC492,1)-COUNTIF($BA$4:BA492,BA492)/1000000),"")</f>
        <v/>
      </c>
      <c r="BG492" s="179" t="str">
        <f t="shared" si="582"/>
        <v/>
      </c>
      <c r="BI492" s="120" t="str">
        <f t="shared" si="588"/>
        <v/>
      </c>
      <c r="BJ492" s="121" t="str">
        <f t="shared" si="589"/>
        <v/>
      </c>
      <c r="BK492" s="122" t="str">
        <f t="shared" si="590"/>
        <v/>
      </c>
      <c r="BL492" s="122" t="str">
        <f t="shared" si="591"/>
        <v/>
      </c>
      <c r="BM492" s="122" t="str">
        <f t="shared" si="592"/>
        <v/>
      </c>
      <c r="BN492" s="122" t="str">
        <f t="shared" si="593"/>
        <v/>
      </c>
      <c r="BO492" s="122" t="str">
        <f t="shared" si="594"/>
        <v/>
      </c>
      <c r="BP492" s="123" t="str">
        <f t="shared" si="595"/>
        <v/>
      </c>
      <c r="BQ492" s="122" t="str">
        <f t="shared" si="596"/>
        <v/>
      </c>
      <c r="BR492" s="123" t="str">
        <f t="shared" si="597"/>
        <v/>
      </c>
      <c r="BS492" s="123" t="str">
        <f t="shared" si="598"/>
        <v/>
      </c>
      <c r="BU492" s="198" t="str">
        <f t="shared" si="583"/>
        <v>xxx</v>
      </c>
      <c r="BV492" s="193"/>
      <c r="BW492" s="193"/>
      <c r="BX492" s="193"/>
      <c r="BY492" s="193"/>
      <c r="BZ492" s="193"/>
      <c r="CA492" s="193"/>
      <c r="CB492" s="193"/>
      <c r="CC492" s="194"/>
      <c r="CD492" s="194"/>
      <c r="CE492" s="193"/>
      <c r="CF492" s="201">
        <f>IFERROR(IF(ISNUMBER(BV492), IF(ISNUMBER(MATCH(BV492,$BV$4:BV491,0)),INDEX($CF$4:CF491, MATCH(BV492,$BV$4:BV491,0),1),IF(AND(BR492="",INDEX($BR$4:$BR$503,BV492,1)=""),
IF(INDEX($BL$4:$BL$503,BV492,1)="",0,IFERROR(IF(INDEX($BR$4:$BR$503,BW492,1)="es",COUNTIF($BV$4:$BV$503,BW492),0),0)+IF(ISNUMBER(BV492),SUMIFS($CH$4:$CH$503,$BV$4:$BV$503,"&lt;&gt;"&amp;BV492,$BW$4:$BW$503,BV492),0)),0)),0),0)</f>
        <v>0</v>
      </c>
      <c r="CG492" s="193"/>
      <c r="CH492" s="193"/>
      <c r="CI492" s="193"/>
      <c r="CJ492" s="193"/>
      <c r="CK492" s="201">
        <f t="shared" si="542"/>
        <v>1</v>
      </c>
      <c r="CL492" s="193"/>
      <c r="CM492" s="193"/>
      <c r="CN492" s="193"/>
      <c r="CO492" s="193"/>
      <c r="CP492" s="193"/>
      <c r="CQ492" s="193"/>
      <c r="CR492" s="193"/>
      <c r="CT492" s="193"/>
      <c r="CU492" s="193"/>
      <c r="CV492" s="193"/>
      <c r="CW492" s="208"/>
      <c r="CX492" s="208"/>
      <c r="CY492" s="208"/>
      <c r="CZ492" s="208"/>
      <c r="DA492" s="193"/>
      <c r="DC492" s="133" t="str">
        <f>IF(MAX($DC$3:DC491)&lt;$I$2,MAX($DC$3:DC491)+1,"")</f>
        <v/>
      </c>
      <c r="DD492" s="131" t="str">
        <f t="shared" si="584"/>
        <v/>
      </c>
      <c r="DE492" s="131" t="str">
        <f t="shared" si="585"/>
        <v/>
      </c>
      <c r="DF492" s="134" t="str">
        <f t="shared" si="586"/>
        <v/>
      </c>
      <c r="DG492" s="132" t="str">
        <f t="shared" si="587"/>
        <v/>
      </c>
      <c r="DL492" s="107" t="str">
        <f>IF(DM492&lt;&gt;"",MAX($DL$3:DL491)+1,"")</f>
        <v/>
      </c>
      <c r="DM492" s="107" t="str">
        <f>IF(OR(INDEX(Photos!$B$3:$B$502,ROW(DM492)-ROW($DM$3),1)="", ISNUMBER(MATCH(INDEX(Photos!$B$3:$B$502,ROW(DM492)-ROW($DM$3),1),$BJ$4:$BJ$503,0))),"",INDEX(Photos!$B$3:$B$502,ROW(DM492)-ROW($DM$3),1) )</f>
        <v/>
      </c>
      <c r="DN492" s="107" t="str">
        <f t="shared" si="540"/>
        <v/>
      </c>
      <c r="DS492" s="112"/>
      <c r="DT492" s="112"/>
      <c r="DU492" s="111"/>
      <c r="DV492" s="111"/>
      <c r="DW492" s="145"/>
      <c r="DX492" s="111"/>
      <c r="DY492" s="111"/>
      <c r="DZ492" s="111"/>
      <c r="EA492" s="111"/>
      <c r="EB492" s="111"/>
    </row>
    <row r="493" spans="2:132" x14ac:dyDescent="0.25">
      <c r="B493" s="117" t="str">
        <f>IF(P493&lt;&gt;"",MAX(B$3:$B492)+1,"")</f>
        <v/>
      </c>
      <c r="C493" s="141" t="str">
        <f>IF(D493&lt;&gt;"",MAX(C$3:$C492)+1,"")</f>
        <v/>
      </c>
      <c r="D493" s="115" t="str">
        <f>IF(LEN(Q493)&gt;1,IF(ISNUMBER(MATCH(Q493&amp;" ─ "&amp;P493, $D$2:D492,0)),"",P493&amp;" ─ "&amp;Q493),"")</f>
        <v/>
      </c>
      <c r="E493" s="117" t="str">
        <f>IF(F493&lt;&gt;"",MAX($E$3:E492)+1,"")</f>
        <v/>
      </c>
      <c r="F493" s="116" t="str">
        <f>IF(LEN(T493)&gt;1,IF(ISNUMBER(MATCH(T493&amp;" ─ "&amp;P493, $F$2:F492,0)),"",P493&amp;" ─ "&amp;T493),"")</f>
        <v/>
      </c>
      <c r="G493" s="93">
        <v>490</v>
      </c>
      <c r="H493" s="118" t="str">
        <f t="shared" si="599"/>
        <v/>
      </c>
      <c r="I493" s="119" t="str">
        <f>IF(ISNUMBER(SEARCH("─",H493,1)),MAX($I$3:I492)+1,"")</f>
        <v/>
      </c>
      <c r="M493" s="192" t="str">
        <f t="shared" si="543"/>
        <v/>
      </c>
      <c r="N493" s="142" t="str">
        <f t="shared" si="544"/>
        <v/>
      </c>
      <c r="O493" s="102" t="str">
        <f>IF(P493="","",MAX($O$3:O492)+1)</f>
        <v/>
      </c>
      <c r="P493" s="103" t="str">
        <f>IF(LEN(INDEX(Dashboard!B$6:B$505,ROW(P493)-ROW(P$3),1))&lt;=1,"",TRIM(INDEX(Dashboard!B$6:B$505,ROW(P493)-ROW(P$3),1)))</f>
        <v/>
      </c>
      <c r="Q493" s="104" t="str">
        <f t="shared" si="545"/>
        <v/>
      </c>
      <c r="R493" s="104" t="str">
        <f>IF(LEN(INDEX(Dashboard!D$6:D$505,ROW(R493)-ROW(R$3),1))&lt;=1,"",INDEX(Dashboard!D$6:D$505,ROW(R493)-ROW(R$3),1))</f>
        <v/>
      </c>
      <c r="S493" s="104" t="str">
        <f>IF(LEN(INDEX(Dashboard!E$6:E$505,ROW(S493)-ROW(S$3),1))&lt;=1,"",INDEX(Dashboard!E$6:E$505,ROW(S493)-ROW(S$3),1))</f>
        <v/>
      </c>
      <c r="T493" s="104" t="str">
        <f t="shared" si="546"/>
        <v/>
      </c>
      <c r="U493" s="104" t="str">
        <f t="shared" si="547"/>
        <v/>
      </c>
      <c r="V493" s="104" t="str">
        <f t="shared" si="548"/>
        <v/>
      </c>
      <c r="W493" s="106" t="str">
        <f t="shared" si="541"/>
        <v/>
      </c>
      <c r="X493" s="106" t="str">
        <f t="shared" si="549"/>
        <v/>
      </c>
      <c r="Y493" s="106" t="str">
        <f t="shared" si="550"/>
        <v/>
      </c>
      <c r="Z493" s="106" t="str">
        <f t="shared" si="551"/>
        <v/>
      </c>
      <c r="AA493" s="106" t="str">
        <f t="shared" si="552"/>
        <v/>
      </c>
      <c r="AB493" s="106" t="str">
        <f t="shared" si="553"/>
        <v/>
      </c>
      <c r="AC493" s="106" t="str">
        <f t="shared" si="554"/>
        <v/>
      </c>
      <c r="AD493" s="106" t="str">
        <f t="shared" si="555"/>
        <v/>
      </c>
      <c r="AE493" s="106" t="str">
        <f t="shared" si="556"/>
        <v/>
      </c>
      <c r="AF493" s="106" t="str">
        <f t="shared" si="557"/>
        <v/>
      </c>
      <c r="AG493" s="106" t="str">
        <f t="shared" si="558"/>
        <v/>
      </c>
      <c r="AH493" s="106" t="str">
        <f t="shared" si="559"/>
        <v/>
      </c>
      <c r="AI493" s="106" t="str">
        <f t="shared" si="560"/>
        <v/>
      </c>
      <c r="AJ493" s="106" t="str">
        <f t="shared" si="561"/>
        <v/>
      </c>
      <c r="AK493" s="106" t="str">
        <f t="shared" si="562"/>
        <v/>
      </c>
      <c r="AL493" s="106" t="str">
        <f t="shared" si="563"/>
        <v/>
      </c>
      <c r="AM493" s="106" t="str">
        <f t="shared" si="564"/>
        <v/>
      </c>
      <c r="AN493" s="106" t="str">
        <f t="shared" si="565"/>
        <v/>
      </c>
      <c r="AO493" s="106" t="str">
        <f t="shared" si="566"/>
        <v/>
      </c>
      <c r="AP493" s="106" t="str">
        <f t="shared" si="567"/>
        <v/>
      </c>
      <c r="AQ493" s="106" t="str">
        <f t="shared" si="568"/>
        <v/>
      </c>
      <c r="AR493" s="106" t="str">
        <f t="shared" si="569"/>
        <v/>
      </c>
      <c r="AS493" s="106" t="str">
        <f t="shared" si="570"/>
        <v/>
      </c>
      <c r="AT493" s="106" t="str">
        <f t="shared" si="571"/>
        <v/>
      </c>
      <c r="AU493" s="106" t="str">
        <f t="shared" si="572"/>
        <v/>
      </c>
      <c r="AV493" s="106" t="str">
        <f t="shared" si="573"/>
        <v/>
      </c>
      <c r="AW493" s="106" t="str">
        <f t="shared" si="574"/>
        <v/>
      </c>
      <c r="AX493" s="106" t="str">
        <f t="shared" si="575"/>
        <v/>
      </c>
      <c r="AY493" s="106" t="str">
        <f t="shared" si="576"/>
        <v/>
      </c>
      <c r="AZ493" s="106" t="str">
        <f t="shared" si="577"/>
        <v/>
      </c>
      <c r="BA493" s="106" t="str">
        <f t="shared" si="578"/>
        <v/>
      </c>
      <c r="BB493" s="106" t="str">
        <f t="shared" si="579"/>
        <v/>
      </c>
      <c r="BC493" s="106" t="str">
        <f t="shared" si="580"/>
        <v/>
      </c>
      <c r="BD493" s="180" t="str">
        <f>IF(OR(P493="",BA493=""),"",IF(BB493="",MAX($BA$4:$BA$503)-BA493+1-COUNTIF($BA$4:BA493,BA493)/1000,INDEX($BD$4:$BD$503,BC493,1)-COUNTIF($BA$4:BA493,BA493)/1000000))</f>
        <v/>
      </c>
      <c r="BE493" s="181" t="str">
        <f t="shared" si="581"/>
        <v/>
      </c>
      <c r="BF493" s="181" t="str">
        <f>IFERROR(IF(BB493="",BD493-BE493*100,INDEX($BF$4:$BF$503,BC493,1)-COUNTIF($BA$4:BA493,BA493)/1000000),"")</f>
        <v/>
      </c>
      <c r="BG493" s="179" t="str">
        <f t="shared" si="582"/>
        <v/>
      </c>
      <c r="BI493" s="120" t="str">
        <f t="shared" si="588"/>
        <v/>
      </c>
      <c r="BJ493" s="121" t="str">
        <f t="shared" si="589"/>
        <v/>
      </c>
      <c r="BK493" s="122" t="str">
        <f t="shared" si="590"/>
        <v/>
      </c>
      <c r="BL493" s="122" t="str">
        <f t="shared" si="591"/>
        <v/>
      </c>
      <c r="BM493" s="122" t="str">
        <f t="shared" si="592"/>
        <v/>
      </c>
      <c r="BN493" s="122" t="str">
        <f t="shared" si="593"/>
        <v/>
      </c>
      <c r="BO493" s="122" t="str">
        <f t="shared" si="594"/>
        <v/>
      </c>
      <c r="BP493" s="123" t="str">
        <f t="shared" si="595"/>
        <v/>
      </c>
      <c r="BQ493" s="122" t="str">
        <f t="shared" si="596"/>
        <v/>
      </c>
      <c r="BR493" s="123" t="str">
        <f t="shared" si="597"/>
        <v/>
      </c>
      <c r="BS493" s="123" t="str">
        <f t="shared" si="598"/>
        <v/>
      </c>
      <c r="BU493" s="198" t="str">
        <f t="shared" si="583"/>
        <v>xxx</v>
      </c>
      <c r="BV493" s="193"/>
      <c r="BW493" s="193"/>
      <c r="BX493" s="193"/>
      <c r="BY493" s="193"/>
      <c r="BZ493" s="193"/>
      <c r="CA493" s="193"/>
      <c r="CB493" s="193"/>
      <c r="CC493" s="194"/>
      <c r="CD493" s="194"/>
      <c r="CE493" s="193"/>
      <c r="CF493" s="201">
        <f>IFERROR(IF(ISNUMBER(BV493), IF(ISNUMBER(MATCH(BV493,$BV$4:BV492,0)),INDEX($CF$4:CF492, MATCH(BV493,$BV$4:BV492,0),1),IF(AND(BR493="",INDEX($BR$4:$BR$503,BV493,1)=""),
IF(INDEX($BL$4:$BL$503,BV493,1)="",0,IFERROR(IF(INDEX($BR$4:$BR$503,BW493,1)="es",COUNTIF($BV$4:$BV$503,BW493),0),0)+IF(ISNUMBER(BV493),SUMIFS($CH$4:$CH$503,$BV$4:$BV$503,"&lt;&gt;"&amp;BV493,$BW$4:$BW$503,BV493),0)),0)),0),0)</f>
        <v>0</v>
      </c>
      <c r="CG493" s="193"/>
      <c r="CH493" s="193"/>
      <c r="CI493" s="193"/>
      <c r="CJ493" s="193"/>
      <c r="CK493" s="201">
        <f t="shared" si="542"/>
        <v>1</v>
      </c>
      <c r="CL493" s="193"/>
      <c r="CM493" s="193"/>
      <c r="CN493" s="193"/>
      <c r="CO493" s="193"/>
      <c r="CP493" s="193"/>
      <c r="CQ493" s="193"/>
      <c r="CR493" s="193"/>
      <c r="CT493" s="193"/>
      <c r="CU493" s="193"/>
      <c r="CV493" s="193"/>
      <c r="CW493" s="208"/>
      <c r="CX493" s="208"/>
      <c r="CY493" s="208"/>
      <c r="CZ493" s="208"/>
      <c r="DA493" s="193"/>
      <c r="DC493" s="133" t="str">
        <f>IF(MAX($DC$3:DC492)&lt;$I$2,MAX($DC$3:DC492)+1,"")</f>
        <v/>
      </c>
      <c r="DD493" s="131" t="str">
        <f t="shared" si="584"/>
        <v/>
      </c>
      <c r="DE493" s="131" t="str">
        <f t="shared" si="585"/>
        <v/>
      </c>
      <c r="DF493" s="134" t="str">
        <f t="shared" si="586"/>
        <v/>
      </c>
      <c r="DG493" s="132" t="str">
        <f t="shared" si="587"/>
        <v/>
      </c>
      <c r="DL493" s="107" t="str">
        <f>IF(DM493&lt;&gt;"",MAX($DL$3:DL492)+1,"")</f>
        <v/>
      </c>
      <c r="DM493" s="107" t="str">
        <f>IF(OR(INDEX(Photos!$B$3:$B$502,ROW(DM493)-ROW($DM$3),1)="", ISNUMBER(MATCH(INDEX(Photos!$B$3:$B$502,ROW(DM493)-ROW($DM$3),1),$BJ$4:$BJ$503,0))),"",INDEX(Photos!$B$3:$B$502,ROW(DM493)-ROW($DM$3),1) )</f>
        <v/>
      </c>
      <c r="DN493" s="107" t="str">
        <f t="shared" si="540"/>
        <v/>
      </c>
      <c r="DS493" s="112"/>
      <c r="DT493" s="112"/>
      <c r="DU493" s="111"/>
      <c r="DV493" s="111"/>
      <c r="DW493" s="145"/>
      <c r="DX493" s="111"/>
      <c r="DY493" s="111"/>
      <c r="DZ493" s="111"/>
      <c r="EA493" s="111"/>
      <c r="EB493" s="111"/>
    </row>
    <row r="494" spans="2:132" x14ac:dyDescent="0.25">
      <c r="B494" s="117" t="str">
        <f>IF(P494&lt;&gt;"",MAX(B$3:$B493)+1,"")</f>
        <v/>
      </c>
      <c r="C494" s="141" t="str">
        <f>IF(D494&lt;&gt;"",MAX(C$3:$C493)+1,"")</f>
        <v/>
      </c>
      <c r="D494" s="115" t="str">
        <f>IF(LEN(Q494)&gt;1,IF(ISNUMBER(MATCH(Q494&amp;" ─ "&amp;P494, $D$2:D493,0)),"",P494&amp;" ─ "&amp;Q494),"")</f>
        <v/>
      </c>
      <c r="E494" s="117" t="str">
        <f>IF(F494&lt;&gt;"",MAX($E$3:E493)+1,"")</f>
        <v/>
      </c>
      <c r="F494" s="116" t="str">
        <f>IF(LEN(T494)&gt;1,IF(ISNUMBER(MATCH(T494&amp;" ─ "&amp;P494, $F$2:F493,0)),"",P494&amp;" ─ "&amp;T494),"")</f>
        <v/>
      </c>
      <c r="G494" s="93">
        <v>491</v>
      </c>
      <c r="H494" s="118" t="str">
        <f t="shared" si="599"/>
        <v/>
      </c>
      <c r="I494" s="119" t="str">
        <f>IF(ISNUMBER(SEARCH("─",H494,1)),MAX($I$3:I493)+1,"")</f>
        <v/>
      </c>
      <c r="M494" s="192" t="str">
        <f t="shared" si="543"/>
        <v/>
      </c>
      <c r="N494" s="142" t="str">
        <f t="shared" si="544"/>
        <v/>
      </c>
      <c r="O494" s="102" t="str">
        <f>IF(P494="","",MAX($O$3:O493)+1)</f>
        <v/>
      </c>
      <c r="P494" s="103" t="str">
        <f>IF(LEN(INDEX(Dashboard!B$6:B$505,ROW(P494)-ROW(P$3),1))&lt;=1,"",TRIM(INDEX(Dashboard!B$6:B$505,ROW(P494)-ROW(P$3),1)))</f>
        <v/>
      </c>
      <c r="Q494" s="104" t="str">
        <f t="shared" si="545"/>
        <v/>
      </c>
      <c r="R494" s="104" t="str">
        <f>IF(LEN(INDEX(Dashboard!D$6:D$505,ROW(R494)-ROW(R$3),1))&lt;=1,"",INDEX(Dashboard!D$6:D$505,ROW(R494)-ROW(R$3),1))</f>
        <v/>
      </c>
      <c r="S494" s="104" t="str">
        <f>IF(LEN(INDEX(Dashboard!E$6:E$505,ROW(S494)-ROW(S$3),1))&lt;=1,"",INDEX(Dashboard!E$6:E$505,ROW(S494)-ROW(S$3),1))</f>
        <v/>
      </c>
      <c r="T494" s="104" t="str">
        <f t="shared" si="546"/>
        <v/>
      </c>
      <c r="U494" s="104" t="str">
        <f t="shared" si="547"/>
        <v/>
      </c>
      <c r="V494" s="104" t="str">
        <f t="shared" si="548"/>
        <v/>
      </c>
      <c r="W494" s="106" t="str">
        <f t="shared" si="541"/>
        <v/>
      </c>
      <c r="X494" s="106" t="str">
        <f t="shared" si="549"/>
        <v/>
      </c>
      <c r="Y494" s="106" t="str">
        <f t="shared" si="550"/>
        <v/>
      </c>
      <c r="Z494" s="106" t="str">
        <f t="shared" si="551"/>
        <v/>
      </c>
      <c r="AA494" s="106" t="str">
        <f t="shared" si="552"/>
        <v/>
      </c>
      <c r="AB494" s="106" t="str">
        <f t="shared" si="553"/>
        <v/>
      </c>
      <c r="AC494" s="106" t="str">
        <f t="shared" si="554"/>
        <v/>
      </c>
      <c r="AD494" s="106" t="str">
        <f t="shared" si="555"/>
        <v/>
      </c>
      <c r="AE494" s="106" t="str">
        <f t="shared" si="556"/>
        <v/>
      </c>
      <c r="AF494" s="106" t="str">
        <f t="shared" si="557"/>
        <v/>
      </c>
      <c r="AG494" s="106" t="str">
        <f t="shared" si="558"/>
        <v/>
      </c>
      <c r="AH494" s="106" t="str">
        <f t="shared" si="559"/>
        <v/>
      </c>
      <c r="AI494" s="106" t="str">
        <f t="shared" si="560"/>
        <v/>
      </c>
      <c r="AJ494" s="106" t="str">
        <f t="shared" si="561"/>
        <v/>
      </c>
      <c r="AK494" s="106" t="str">
        <f t="shared" si="562"/>
        <v/>
      </c>
      <c r="AL494" s="106" t="str">
        <f t="shared" si="563"/>
        <v/>
      </c>
      <c r="AM494" s="106" t="str">
        <f t="shared" si="564"/>
        <v/>
      </c>
      <c r="AN494" s="106" t="str">
        <f t="shared" si="565"/>
        <v/>
      </c>
      <c r="AO494" s="106" t="str">
        <f t="shared" si="566"/>
        <v/>
      </c>
      <c r="AP494" s="106" t="str">
        <f t="shared" si="567"/>
        <v/>
      </c>
      <c r="AQ494" s="106" t="str">
        <f t="shared" si="568"/>
        <v/>
      </c>
      <c r="AR494" s="106" t="str">
        <f t="shared" si="569"/>
        <v/>
      </c>
      <c r="AS494" s="106" t="str">
        <f t="shared" si="570"/>
        <v/>
      </c>
      <c r="AT494" s="106" t="str">
        <f t="shared" si="571"/>
        <v/>
      </c>
      <c r="AU494" s="106" t="str">
        <f t="shared" si="572"/>
        <v/>
      </c>
      <c r="AV494" s="106" t="str">
        <f t="shared" si="573"/>
        <v/>
      </c>
      <c r="AW494" s="106" t="str">
        <f t="shared" si="574"/>
        <v/>
      </c>
      <c r="AX494" s="106" t="str">
        <f t="shared" si="575"/>
        <v/>
      </c>
      <c r="AY494" s="106" t="str">
        <f t="shared" si="576"/>
        <v/>
      </c>
      <c r="AZ494" s="106" t="str">
        <f t="shared" si="577"/>
        <v/>
      </c>
      <c r="BA494" s="106" t="str">
        <f t="shared" si="578"/>
        <v/>
      </c>
      <c r="BB494" s="106" t="str">
        <f t="shared" si="579"/>
        <v/>
      </c>
      <c r="BC494" s="106" t="str">
        <f t="shared" si="580"/>
        <v/>
      </c>
      <c r="BD494" s="180" t="str">
        <f>IF(OR(P494="",BA494=""),"",IF(BB494="",MAX($BA$4:$BA$503)-BA494+1-COUNTIF($BA$4:BA494,BA494)/1000,INDEX($BD$4:$BD$503,BC494,1)-COUNTIF($BA$4:BA494,BA494)/1000000))</f>
        <v/>
      </c>
      <c r="BE494" s="181" t="str">
        <f t="shared" si="581"/>
        <v/>
      </c>
      <c r="BF494" s="181" t="str">
        <f>IFERROR(IF(BB494="",BD494-BE494*100,INDEX($BF$4:$BF$503,BC494,1)-COUNTIF($BA$4:BA494,BA494)/1000000),"")</f>
        <v/>
      </c>
      <c r="BG494" s="179" t="str">
        <f t="shared" si="582"/>
        <v/>
      </c>
      <c r="BI494" s="120" t="str">
        <f t="shared" si="588"/>
        <v/>
      </c>
      <c r="BJ494" s="121" t="str">
        <f t="shared" si="589"/>
        <v/>
      </c>
      <c r="BK494" s="122" t="str">
        <f t="shared" si="590"/>
        <v/>
      </c>
      <c r="BL494" s="122" t="str">
        <f t="shared" si="591"/>
        <v/>
      </c>
      <c r="BM494" s="122" t="str">
        <f t="shared" si="592"/>
        <v/>
      </c>
      <c r="BN494" s="122" t="str">
        <f t="shared" si="593"/>
        <v/>
      </c>
      <c r="BO494" s="122" t="str">
        <f t="shared" si="594"/>
        <v/>
      </c>
      <c r="BP494" s="123" t="str">
        <f t="shared" si="595"/>
        <v/>
      </c>
      <c r="BQ494" s="122" t="str">
        <f t="shared" si="596"/>
        <v/>
      </c>
      <c r="BR494" s="123" t="str">
        <f t="shared" si="597"/>
        <v/>
      </c>
      <c r="BS494" s="123" t="str">
        <f t="shared" si="598"/>
        <v/>
      </c>
      <c r="BU494" s="198" t="str">
        <f t="shared" si="583"/>
        <v>xxx</v>
      </c>
      <c r="BV494" s="193"/>
      <c r="BW494" s="193"/>
      <c r="BX494" s="193"/>
      <c r="BY494" s="193"/>
      <c r="BZ494" s="193"/>
      <c r="CA494" s="193"/>
      <c r="CB494" s="193"/>
      <c r="CC494" s="194"/>
      <c r="CD494" s="194"/>
      <c r="CE494" s="193"/>
      <c r="CF494" s="201">
        <f>IFERROR(IF(ISNUMBER(BV494), IF(ISNUMBER(MATCH(BV494,$BV$4:BV493,0)),INDEX($CF$4:CF493, MATCH(BV494,$BV$4:BV493,0),1),IF(AND(BR494="",INDEX($BR$4:$BR$503,BV494,1)=""),
IF(INDEX($BL$4:$BL$503,BV494,1)="",0,IFERROR(IF(INDEX($BR$4:$BR$503,BW494,1)="es",COUNTIF($BV$4:$BV$503,BW494),0),0)+IF(ISNUMBER(BV494),SUMIFS($CH$4:$CH$503,$BV$4:$BV$503,"&lt;&gt;"&amp;BV494,$BW$4:$BW$503,BV494),0)),0)),0),0)</f>
        <v>0</v>
      </c>
      <c r="CG494" s="193"/>
      <c r="CH494" s="193"/>
      <c r="CI494" s="193"/>
      <c r="CJ494" s="193"/>
      <c r="CK494" s="201">
        <f t="shared" si="542"/>
        <v>1</v>
      </c>
      <c r="CL494" s="193"/>
      <c r="CM494" s="193"/>
      <c r="CN494" s="193"/>
      <c r="CO494" s="193"/>
      <c r="CP494" s="193"/>
      <c r="CQ494" s="193"/>
      <c r="CR494" s="193"/>
      <c r="CT494" s="193"/>
      <c r="CU494" s="193"/>
      <c r="CV494" s="193"/>
      <c r="CW494" s="208"/>
      <c r="CX494" s="208"/>
      <c r="CY494" s="208"/>
      <c r="CZ494" s="208"/>
      <c r="DA494" s="193"/>
      <c r="DC494" s="133" t="str">
        <f>IF(MAX($DC$3:DC493)&lt;$I$2,MAX($DC$3:DC493)+1,"")</f>
        <v/>
      </c>
      <c r="DD494" s="131" t="str">
        <f t="shared" si="584"/>
        <v/>
      </c>
      <c r="DE494" s="131" t="str">
        <f t="shared" si="585"/>
        <v/>
      </c>
      <c r="DF494" s="134" t="str">
        <f t="shared" si="586"/>
        <v/>
      </c>
      <c r="DG494" s="132" t="str">
        <f t="shared" si="587"/>
        <v/>
      </c>
      <c r="DL494" s="107" t="str">
        <f>IF(DM494&lt;&gt;"",MAX($DL$3:DL493)+1,"")</f>
        <v/>
      </c>
      <c r="DM494" s="107" t="str">
        <f>IF(OR(INDEX(Photos!$B$3:$B$502,ROW(DM494)-ROW($DM$3),1)="", ISNUMBER(MATCH(INDEX(Photos!$B$3:$B$502,ROW(DM494)-ROW($DM$3),1),$BJ$4:$BJ$503,0))),"",INDEX(Photos!$B$3:$B$502,ROW(DM494)-ROW($DM$3),1) )</f>
        <v/>
      </c>
      <c r="DN494" s="107" t="str">
        <f t="shared" si="540"/>
        <v/>
      </c>
      <c r="DS494" s="112"/>
      <c r="DT494" s="112"/>
      <c r="DU494" s="111"/>
      <c r="DV494" s="111"/>
      <c r="DW494" s="145"/>
      <c r="DX494" s="111"/>
      <c r="DY494" s="111"/>
      <c r="DZ494" s="111"/>
      <c r="EA494" s="111"/>
      <c r="EB494" s="111"/>
    </row>
    <row r="495" spans="2:132" x14ac:dyDescent="0.25">
      <c r="B495" s="117" t="str">
        <f>IF(P495&lt;&gt;"",MAX(B$3:$B494)+1,"")</f>
        <v/>
      </c>
      <c r="C495" s="141" t="str">
        <f>IF(D495&lt;&gt;"",MAX(C$3:$C494)+1,"")</f>
        <v/>
      </c>
      <c r="D495" s="115" t="str">
        <f>IF(LEN(Q495)&gt;1,IF(ISNUMBER(MATCH(Q495&amp;" ─ "&amp;P495, $D$2:D494,0)),"",P495&amp;" ─ "&amp;Q495),"")</f>
        <v/>
      </c>
      <c r="E495" s="117" t="str">
        <f>IF(F495&lt;&gt;"",MAX($E$3:E494)+1,"")</f>
        <v/>
      </c>
      <c r="F495" s="116" t="str">
        <f>IF(LEN(T495)&gt;1,IF(ISNUMBER(MATCH(T495&amp;" ─ "&amp;P495, $F$2:F494,0)),"",P495&amp;" ─ "&amp;T495),"")</f>
        <v/>
      </c>
      <c r="G495" s="93">
        <v>492</v>
      </c>
      <c r="H495" s="118" t="str">
        <f t="shared" si="599"/>
        <v/>
      </c>
      <c r="I495" s="119" t="str">
        <f>IF(ISNUMBER(SEARCH("─",H495,1)),MAX($I$3:I494)+1,"")</f>
        <v/>
      </c>
      <c r="M495" s="192" t="str">
        <f t="shared" si="543"/>
        <v/>
      </c>
      <c r="N495" s="142" t="str">
        <f t="shared" si="544"/>
        <v/>
      </c>
      <c r="O495" s="102" t="str">
        <f>IF(P495="","",MAX($O$3:O494)+1)</f>
        <v/>
      </c>
      <c r="P495" s="103" t="str">
        <f>IF(LEN(INDEX(Dashboard!B$6:B$505,ROW(P495)-ROW(P$3),1))&lt;=1,"",TRIM(INDEX(Dashboard!B$6:B$505,ROW(P495)-ROW(P$3),1)))</f>
        <v/>
      </c>
      <c r="Q495" s="104" t="str">
        <f t="shared" si="545"/>
        <v/>
      </c>
      <c r="R495" s="104" t="str">
        <f>IF(LEN(INDEX(Dashboard!D$6:D$505,ROW(R495)-ROW(R$3),1))&lt;=1,"",INDEX(Dashboard!D$6:D$505,ROW(R495)-ROW(R$3),1))</f>
        <v/>
      </c>
      <c r="S495" s="104" t="str">
        <f>IF(LEN(INDEX(Dashboard!E$6:E$505,ROW(S495)-ROW(S$3),1))&lt;=1,"",INDEX(Dashboard!E$6:E$505,ROW(S495)-ROW(S$3),1))</f>
        <v/>
      </c>
      <c r="T495" s="104" t="str">
        <f t="shared" si="546"/>
        <v/>
      </c>
      <c r="U495" s="104" t="str">
        <f t="shared" si="547"/>
        <v/>
      </c>
      <c r="V495" s="104" t="str">
        <f t="shared" si="548"/>
        <v/>
      </c>
      <c r="W495" s="106" t="str">
        <f t="shared" si="541"/>
        <v/>
      </c>
      <c r="X495" s="106" t="str">
        <f t="shared" si="549"/>
        <v/>
      </c>
      <c r="Y495" s="106" t="str">
        <f t="shared" si="550"/>
        <v/>
      </c>
      <c r="Z495" s="106" t="str">
        <f t="shared" si="551"/>
        <v/>
      </c>
      <c r="AA495" s="106" t="str">
        <f t="shared" si="552"/>
        <v/>
      </c>
      <c r="AB495" s="106" t="str">
        <f t="shared" si="553"/>
        <v/>
      </c>
      <c r="AC495" s="106" t="str">
        <f t="shared" si="554"/>
        <v/>
      </c>
      <c r="AD495" s="106" t="str">
        <f t="shared" si="555"/>
        <v/>
      </c>
      <c r="AE495" s="106" t="str">
        <f t="shared" si="556"/>
        <v/>
      </c>
      <c r="AF495" s="106" t="str">
        <f t="shared" si="557"/>
        <v/>
      </c>
      <c r="AG495" s="106" t="str">
        <f t="shared" si="558"/>
        <v/>
      </c>
      <c r="AH495" s="106" t="str">
        <f t="shared" si="559"/>
        <v/>
      </c>
      <c r="AI495" s="106" t="str">
        <f t="shared" si="560"/>
        <v/>
      </c>
      <c r="AJ495" s="106" t="str">
        <f t="shared" si="561"/>
        <v/>
      </c>
      <c r="AK495" s="106" t="str">
        <f t="shared" si="562"/>
        <v/>
      </c>
      <c r="AL495" s="106" t="str">
        <f t="shared" si="563"/>
        <v/>
      </c>
      <c r="AM495" s="106" t="str">
        <f t="shared" si="564"/>
        <v/>
      </c>
      <c r="AN495" s="106" t="str">
        <f t="shared" si="565"/>
        <v/>
      </c>
      <c r="AO495" s="106" t="str">
        <f t="shared" si="566"/>
        <v/>
      </c>
      <c r="AP495" s="106" t="str">
        <f t="shared" si="567"/>
        <v/>
      </c>
      <c r="AQ495" s="106" t="str">
        <f t="shared" si="568"/>
        <v/>
      </c>
      <c r="AR495" s="106" t="str">
        <f t="shared" si="569"/>
        <v/>
      </c>
      <c r="AS495" s="106" t="str">
        <f t="shared" si="570"/>
        <v/>
      </c>
      <c r="AT495" s="106" t="str">
        <f t="shared" si="571"/>
        <v/>
      </c>
      <c r="AU495" s="106" t="str">
        <f t="shared" si="572"/>
        <v/>
      </c>
      <c r="AV495" s="106" t="str">
        <f t="shared" si="573"/>
        <v/>
      </c>
      <c r="AW495" s="106" t="str">
        <f t="shared" si="574"/>
        <v/>
      </c>
      <c r="AX495" s="106" t="str">
        <f t="shared" si="575"/>
        <v/>
      </c>
      <c r="AY495" s="106" t="str">
        <f t="shared" si="576"/>
        <v/>
      </c>
      <c r="AZ495" s="106" t="str">
        <f t="shared" si="577"/>
        <v/>
      </c>
      <c r="BA495" s="106" t="str">
        <f t="shared" si="578"/>
        <v/>
      </c>
      <c r="BB495" s="106" t="str">
        <f t="shared" si="579"/>
        <v/>
      </c>
      <c r="BC495" s="106" t="str">
        <f t="shared" si="580"/>
        <v/>
      </c>
      <c r="BD495" s="180" t="str">
        <f>IF(OR(P495="",BA495=""),"",IF(BB495="",MAX($BA$4:$BA$503)-BA495+1-COUNTIF($BA$4:BA495,BA495)/1000,INDEX($BD$4:$BD$503,BC495,1)-COUNTIF($BA$4:BA495,BA495)/1000000))</f>
        <v/>
      </c>
      <c r="BE495" s="181" t="str">
        <f t="shared" si="581"/>
        <v/>
      </c>
      <c r="BF495" s="181" t="str">
        <f>IFERROR(IF(BB495="",BD495-BE495*100,INDEX($BF$4:$BF$503,BC495,1)-COUNTIF($BA$4:BA495,BA495)/1000000),"")</f>
        <v/>
      </c>
      <c r="BG495" s="179" t="str">
        <f t="shared" si="582"/>
        <v/>
      </c>
      <c r="BI495" s="120" t="str">
        <f t="shared" si="588"/>
        <v/>
      </c>
      <c r="BJ495" s="121" t="str">
        <f t="shared" si="589"/>
        <v/>
      </c>
      <c r="BK495" s="122" t="str">
        <f t="shared" si="590"/>
        <v/>
      </c>
      <c r="BL495" s="122" t="str">
        <f t="shared" si="591"/>
        <v/>
      </c>
      <c r="BM495" s="122" t="str">
        <f t="shared" si="592"/>
        <v/>
      </c>
      <c r="BN495" s="122" t="str">
        <f t="shared" si="593"/>
        <v/>
      </c>
      <c r="BO495" s="122" t="str">
        <f t="shared" si="594"/>
        <v/>
      </c>
      <c r="BP495" s="123" t="str">
        <f t="shared" si="595"/>
        <v/>
      </c>
      <c r="BQ495" s="122" t="str">
        <f t="shared" si="596"/>
        <v/>
      </c>
      <c r="BR495" s="123" t="str">
        <f t="shared" si="597"/>
        <v/>
      </c>
      <c r="BS495" s="123" t="str">
        <f t="shared" si="598"/>
        <v/>
      </c>
      <c r="BU495" s="198" t="str">
        <f t="shared" si="583"/>
        <v>xxx</v>
      </c>
      <c r="BV495" s="193"/>
      <c r="BW495" s="193"/>
      <c r="BX495" s="193"/>
      <c r="BY495" s="193"/>
      <c r="BZ495" s="193"/>
      <c r="CA495" s="193"/>
      <c r="CB495" s="193"/>
      <c r="CC495" s="194"/>
      <c r="CD495" s="194"/>
      <c r="CE495" s="193"/>
      <c r="CF495" s="201">
        <f>IFERROR(IF(ISNUMBER(BV495), IF(ISNUMBER(MATCH(BV495,$BV$4:BV494,0)),INDEX($CF$4:CF494, MATCH(BV495,$BV$4:BV494,0),1),IF(AND(BR495="",INDEX($BR$4:$BR$503,BV495,1)=""),
IF(INDEX($BL$4:$BL$503,BV495,1)="",0,IFERROR(IF(INDEX($BR$4:$BR$503,BW495,1)="es",COUNTIF($BV$4:$BV$503,BW495),0),0)+IF(ISNUMBER(BV495),SUMIFS($CH$4:$CH$503,$BV$4:$BV$503,"&lt;&gt;"&amp;BV495,$BW$4:$BW$503,BV495),0)),0)),0),0)</f>
        <v>0</v>
      </c>
      <c r="CG495" s="193"/>
      <c r="CH495" s="193"/>
      <c r="CI495" s="193"/>
      <c r="CJ495" s="193"/>
      <c r="CK495" s="201">
        <f t="shared" si="542"/>
        <v>1</v>
      </c>
      <c r="CL495" s="193"/>
      <c r="CM495" s="193"/>
      <c r="CN495" s="193"/>
      <c r="CO495" s="193"/>
      <c r="CP495" s="193"/>
      <c r="CQ495" s="193"/>
      <c r="CR495" s="193"/>
      <c r="CT495" s="193"/>
      <c r="CU495" s="193"/>
      <c r="CV495" s="193"/>
      <c r="CW495" s="208"/>
      <c r="CX495" s="208"/>
      <c r="CY495" s="208"/>
      <c r="CZ495" s="208"/>
      <c r="DA495" s="193"/>
      <c r="DC495" s="133" t="str">
        <f>IF(MAX($DC$3:DC494)&lt;$I$2,MAX($DC$3:DC494)+1,"")</f>
        <v/>
      </c>
      <c r="DD495" s="131" t="str">
        <f t="shared" si="584"/>
        <v/>
      </c>
      <c r="DE495" s="131" t="str">
        <f t="shared" si="585"/>
        <v/>
      </c>
      <c r="DF495" s="134" t="str">
        <f t="shared" si="586"/>
        <v/>
      </c>
      <c r="DG495" s="132" t="str">
        <f t="shared" si="587"/>
        <v/>
      </c>
      <c r="DL495" s="107" t="str">
        <f>IF(DM495&lt;&gt;"",MAX($DL$3:DL494)+1,"")</f>
        <v/>
      </c>
      <c r="DM495" s="107" t="str">
        <f>IF(OR(INDEX(Photos!$B$3:$B$502,ROW(DM495)-ROW($DM$3),1)="", ISNUMBER(MATCH(INDEX(Photos!$B$3:$B$502,ROW(DM495)-ROW($DM$3),1),$BJ$4:$BJ$503,0))),"",INDEX(Photos!$B$3:$B$502,ROW(DM495)-ROW($DM$3),1) )</f>
        <v/>
      </c>
      <c r="DN495" s="107" t="str">
        <f t="shared" si="540"/>
        <v/>
      </c>
      <c r="DS495" s="112"/>
      <c r="DT495" s="112"/>
      <c r="DU495" s="111"/>
      <c r="DV495" s="111"/>
      <c r="DW495" s="145"/>
      <c r="DX495" s="111"/>
      <c r="DY495" s="111"/>
      <c r="DZ495" s="111"/>
      <c r="EA495" s="111"/>
      <c r="EB495" s="111"/>
    </row>
    <row r="496" spans="2:132" x14ac:dyDescent="0.25">
      <c r="B496" s="117" t="str">
        <f>IF(P496&lt;&gt;"",MAX(B$3:$B495)+1,"")</f>
        <v/>
      </c>
      <c r="C496" s="141" t="str">
        <f>IF(D496&lt;&gt;"",MAX(C$3:$C495)+1,"")</f>
        <v/>
      </c>
      <c r="D496" s="115" t="str">
        <f>IF(LEN(Q496)&gt;1,IF(ISNUMBER(MATCH(Q496&amp;" ─ "&amp;P496, $D$2:D495,0)),"",P496&amp;" ─ "&amp;Q496),"")</f>
        <v/>
      </c>
      <c r="E496" s="117" t="str">
        <f>IF(F496&lt;&gt;"",MAX($E$3:E495)+1,"")</f>
        <v/>
      </c>
      <c r="F496" s="116" t="str">
        <f>IF(LEN(T496)&gt;1,IF(ISNUMBER(MATCH(T496&amp;" ─ "&amp;P496, $F$2:F495,0)),"",P496&amp;" ─ "&amp;T496),"")</f>
        <v/>
      </c>
      <c r="G496" s="93">
        <v>493</v>
      </c>
      <c r="H496" s="118" t="str">
        <f t="shared" si="599"/>
        <v/>
      </c>
      <c r="I496" s="119" t="str">
        <f>IF(ISNUMBER(SEARCH("─",H496,1)),MAX($I$3:I495)+1,"")</f>
        <v/>
      </c>
      <c r="M496" s="192" t="str">
        <f t="shared" si="543"/>
        <v/>
      </c>
      <c r="N496" s="142" t="str">
        <f t="shared" si="544"/>
        <v/>
      </c>
      <c r="O496" s="102" t="str">
        <f>IF(P496="","",MAX($O$3:O495)+1)</f>
        <v/>
      </c>
      <c r="P496" s="103" t="str">
        <f>IF(LEN(INDEX(Dashboard!B$6:B$505,ROW(P496)-ROW(P$3),1))&lt;=1,"",TRIM(INDEX(Dashboard!B$6:B$505,ROW(P496)-ROW(P$3),1)))</f>
        <v/>
      </c>
      <c r="Q496" s="104" t="str">
        <f t="shared" si="545"/>
        <v/>
      </c>
      <c r="R496" s="104" t="str">
        <f>IF(LEN(INDEX(Dashboard!D$6:D$505,ROW(R496)-ROW(R$3),1))&lt;=1,"",INDEX(Dashboard!D$6:D$505,ROW(R496)-ROW(R$3),1))</f>
        <v/>
      </c>
      <c r="S496" s="104" t="str">
        <f>IF(LEN(INDEX(Dashboard!E$6:E$505,ROW(S496)-ROW(S$3),1))&lt;=1,"",INDEX(Dashboard!E$6:E$505,ROW(S496)-ROW(S$3),1))</f>
        <v/>
      </c>
      <c r="T496" s="104" t="str">
        <f t="shared" si="546"/>
        <v/>
      </c>
      <c r="U496" s="104" t="str">
        <f t="shared" si="547"/>
        <v/>
      </c>
      <c r="V496" s="104" t="str">
        <f t="shared" si="548"/>
        <v/>
      </c>
      <c r="W496" s="106" t="str">
        <f t="shared" si="541"/>
        <v/>
      </c>
      <c r="X496" s="106" t="str">
        <f t="shared" si="549"/>
        <v/>
      </c>
      <c r="Y496" s="106" t="str">
        <f t="shared" si="550"/>
        <v/>
      </c>
      <c r="Z496" s="106" t="str">
        <f t="shared" si="551"/>
        <v/>
      </c>
      <c r="AA496" s="106" t="str">
        <f t="shared" si="552"/>
        <v/>
      </c>
      <c r="AB496" s="106" t="str">
        <f t="shared" si="553"/>
        <v/>
      </c>
      <c r="AC496" s="106" t="str">
        <f t="shared" si="554"/>
        <v/>
      </c>
      <c r="AD496" s="106" t="str">
        <f t="shared" si="555"/>
        <v/>
      </c>
      <c r="AE496" s="106" t="str">
        <f t="shared" si="556"/>
        <v/>
      </c>
      <c r="AF496" s="106" t="str">
        <f t="shared" si="557"/>
        <v/>
      </c>
      <c r="AG496" s="106" t="str">
        <f t="shared" si="558"/>
        <v/>
      </c>
      <c r="AH496" s="106" t="str">
        <f t="shared" si="559"/>
        <v/>
      </c>
      <c r="AI496" s="106" t="str">
        <f t="shared" si="560"/>
        <v/>
      </c>
      <c r="AJ496" s="106" t="str">
        <f t="shared" si="561"/>
        <v/>
      </c>
      <c r="AK496" s="106" t="str">
        <f t="shared" si="562"/>
        <v/>
      </c>
      <c r="AL496" s="106" t="str">
        <f t="shared" si="563"/>
        <v/>
      </c>
      <c r="AM496" s="106" t="str">
        <f t="shared" si="564"/>
        <v/>
      </c>
      <c r="AN496" s="106" t="str">
        <f t="shared" si="565"/>
        <v/>
      </c>
      <c r="AO496" s="106" t="str">
        <f t="shared" si="566"/>
        <v/>
      </c>
      <c r="AP496" s="106" t="str">
        <f t="shared" si="567"/>
        <v/>
      </c>
      <c r="AQ496" s="106" t="str">
        <f t="shared" si="568"/>
        <v/>
      </c>
      <c r="AR496" s="106" t="str">
        <f t="shared" si="569"/>
        <v/>
      </c>
      <c r="AS496" s="106" t="str">
        <f t="shared" si="570"/>
        <v/>
      </c>
      <c r="AT496" s="106" t="str">
        <f t="shared" si="571"/>
        <v/>
      </c>
      <c r="AU496" s="106" t="str">
        <f t="shared" si="572"/>
        <v/>
      </c>
      <c r="AV496" s="106" t="str">
        <f t="shared" si="573"/>
        <v/>
      </c>
      <c r="AW496" s="106" t="str">
        <f t="shared" si="574"/>
        <v/>
      </c>
      <c r="AX496" s="106" t="str">
        <f t="shared" si="575"/>
        <v/>
      </c>
      <c r="AY496" s="106" t="str">
        <f t="shared" si="576"/>
        <v/>
      </c>
      <c r="AZ496" s="106" t="str">
        <f t="shared" si="577"/>
        <v/>
      </c>
      <c r="BA496" s="106" t="str">
        <f t="shared" si="578"/>
        <v/>
      </c>
      <c r="BB496" s="106" t="str">
        <f t="shared" si="579"/>
        <v/>
      </c>
      <c r="BC496" s="106" t="str">
        <f t="shared" si="580"/>
        <v/>
      </c>
      <c r="BD496" s="180" t="str">
        <f>IF(OR(P496="",BA496=""),"",IF(BB496="",MAX($BA$4:$BA$503)-BA496+1-COUNTIF($BA$4:BA496,BA496)/1000,INDEX($BD$4:$BD$503,BC496,1)-COUNTIF($BA$4:BA496,BA496)/1000000))</f>
        <v/>
      </c>
      <c r="BE496" s="181" t="str">
        <f t="shared" si="581"/>
        <v/>
      </c>
      <c r="BF496" s="181" t="str">
        <f>IFERROR(IF(BB496="",BD496-BE496*100,INDEX($BF$4:$BF$503,BC496,1)-COUNTIF($BA$4:BA496,BA496)/1000000),"")</f>
        <v/>
      </c>
      <c r="BG496" s="179" t="str">
        <f t="shared" si="582"/>
        <v/>
      </c>
      <c r="BI496" s="120" t="str">
        <f t="shared" si="588"/>
        <v/>
      </c>
      <c r="BJ496" s="121" t="str">
        <f t="shared" si="589"/>
        <v/>
      </c>
      <c r="BK496" s="122" t="str">
        <f t="shared" si="590"/>
        <v/>
      </c>
      <c r="BL496" s="122" t="str">
        <f t="shared" si="591"/>
        <v/>
      </c>
      <c r="BM496" s="122" t="str">
        <f t="shared" si="592"/>
        <v/>
      </c>
      <c r="BN496" s="122" t="str">
        <f t="shared" si="593"/>
        <v/>
      </c>
      <c r="BO496" s="122" t="str">
        <f t="shared" si="594"/>
        <v/>
      </c>
      <c r="BP496" s="123" t="str">
        <f t="shared" si="595"/>
        <v/>
      </c>
      <c r="BQ496" s="122" t="str">
        <f t="shared" si="596"/>
        <v/>
      </c>
      <c r="BR496" s="123" t="str">
        <f t="shared" si="597"/>
        <v/>
      </c>
      <c r="BS496" s="123" t="str">
        <f t="shared" si="598"/>
        <v/>
      </c>
      <c r="BU496" s="198" t="str">
        <f t="shared" si="583"/>
        <v>xxx</v>
      </c>
      <c r="BV496" s="193"/>
      <c r="BW496" s="193"/>
      <c r="BX496" s="193"/>
      <c r="BY496" s="193"/>
      <c r="BZ496" s="193"/>
      <c r="CA496" s="193"/>
      <c r="CB496" s="193"/>
      <c r="CC496" s="194"/>
      <c r="CD496" s="194"/>
      <c r="CE496" s="193"/>
      <c r="CF496" s="201">
        <f>IFERROR(IF(ISNUMBER(BV496), IF(ISNUMBER(MATCH(BV496,$BV$4:BV495,0)),INDEX($CF$4:CF495, MATCH(BV496,$BV$4:BV495,0),1),IF(AND(BR496="",INDEX($BR$4:$BR$503,BV496,1)=""),
IF(INDEX($BL$4:$BL$503,BV496,1)="",0,IFERROR(IF(INDEX($BR$4:$BR$503,BW496,1)="es",COUNTIF($BV$4:$BV$503,BW496),0),0)+IF(ISNUMBER(BV496),SUMIFS($CH$4:$CH$503,$BV$4:$BV$503,"&lt;&gt;"&amp;BV496,$BW$4:$BW$503,BV496),0)),0)),0),0)</f>
        <v>0</v>
      </c>
      <c r="CG496" s="193"/>
      <c r="CH496" s="193"/>
      <c r="CI496" s="193"/>
      <c r="CJ496" s="193"/>
      <c r="CK496" s="201">
        <f t="shared" si="542"/>
        <v>1</v>
      </c>
      <c r="CL496" s="193"/>
      <c r="CM496" s="193"/>
      <c r="CN496" s="193"/>
      <c r="CO496" s="193"/>
      <c r="CP496" s="193"/>
      <c r="CQ496" s="193"/>
      <c r="CR496" s="193"/>
      <c r="CT496" s="193"/>
      <c r="CU496" s="193"/>
      <c r="CV496" s="193"/>
      <c r="CW496" s="208"/>
      <c r="CX496" s="208"/>
      <c r="CY496" s="208"/>
      <c r="CZ496" s="208"/>
      <c r="DA496" s="193"/>
      <c r="DC496" s="133" t="str">
        <f>IF(MAX($DC$3:DC495)&lt;$I$2,MAX($DC$3:DC495)+1,"")</f>
        <v/>
      </c>
      <c r="DD496" s="131" t="str">
        <f t="shared" si="584"/>
        <v/>
      </c>
      <c r="DE496" s="131" t="str">
        <f t="shared" si="585"/>
        <v/>
      </c>
      <c r="DF496" s="134" t="str">
        <f t="shared" si="586"/>
        <v/>
      </c>
      <c r="DG496" s="132" t="str">
        <f t="shared" si="587"/>
        <v/>
      </c>
      <c r="DL496" s="107" t="str">
        <f>IF(DM496&lt;&gt;"",MAX($DL$3:DL495)+1,"")</f>
        <v/>
      </c>
      <c r="DM496" s="107" t="str">
        <f>IF(OR(INDEX(Photos!$B$3:$B$502,ROW(DM496)-ROW($DM$3),1)="", ISNUMBER(MATCH(INDEX(Photos!$B$3:$B$502,ROW(DM496)-ROW($DM$3),1),$BJ$4:$BJ$503,0))),"",INDEX(Photos!$B$3:$B$502,ROW(DM496)-ROW($DM$3),1) )</f>
        <v/>
      </c>
      <c r="DN496" s="107" t="str">
        <f t="shared" si="540"/>
        <v/>
      </c>
      <c r="DS496" s="112"/>
      <c r="DT496" s="112"/>
      <c r="DU496" s="111"/>
      <c r="DV496" s="111"/>
      <c r="DW496" s="145"/>
      <c r="DX496" s="111"/>
      <c r="DY496" s="111"/>
      <c r="DZ496" s="111"/>
      <c r="EA496" s="111"/>
      <c r="EB496" s="111"/>
    </row>
    <row r="497" spans="2:132" x14ac:dyDescent="0.25">
      <c r="B497" s="117" t="str">
        <f>IF(P497&lt;&gt;"",MAX(B$3:$B496)+1,"")</f>
        <v/>
      </c>
      <c r="C497" s="141" t="str">
        <f>IF(D497&lt;&gt;"",MAX(C$3:$C496)+1,"")</f>
        <v/>
      </c>
      <c r="D497" s="115" t="str">
        <f>IF(LEN(Q497)&gt;1,IF(ISNUMBER(MATCH(Q497&amp;" ─ "&amp;P497, $D$2:D496,0)),"",P497&amp;" ─ "&amp;Q497),"")</f>
        <v/>
      </c>
      <c r="E497" s="117" t="str">
        <f>IF(F497&lt;&gt;"",MAX($E$3:E496)+1,"")</f>
        <v/>
      </c>
      <c r="F497" s="116" t="str">
        <f>IF(LEN(T497)&gt;1,IF(ISNUMBER(MATCH(T497&amp;" ─ "&amp;P497, $F$2:F496,0)),"",P497&amp;" ─ "&amp;T497),"")</f>
        <v/>
      </c>
      <c r="G497" s="93">
        <v>494</v>
      </c>
      <c r="H497" s="118" t="str">
        <f t="shared" si="599"/>
        <v/>
      </c>
      <c r="I497" s="119" t="str">
        <f>IF(ISNUMBER(SEARCH("─",H497,1)),MAX($I$3:I496)+1,"")</f>
        <v/>
      </c>
      <c r="M497" s="192" t="str">
        <f t="shared" si="543"/>
        <v/>
      </c>
      <c r="N497" s="142" t="str">
        <f t="shared" si="544"/>
        <v/>
      </c>
      <c r="O497" s="102" t="str">
        <f>IF(P497="","",MAX($O$3:O496)+1)</f>
        <v/>
      </c>
      <c r="P497" s="103" t="str">
        <f>IF(LEN(INDEX(Dashboard!B$6:B$505,ROW(P497)-ROW(P$3),1))&lt;=1,"",TRIM(INDEX(Dashboard!B$6:B$505,ROW(P497)-ROW(P$3),1)))</f>
        <v/>
      </c>
      <c r="Q497" s="104" t="str">
        <f t="shared" si="545"/>
        <v/>
      </c>
      <c r="R497" s="104" t="str">
        <f>IF(LEN(INDEX(Dashboard!D$6:D$505,ROW(R497)-ROW(R$3),1))&lt;=1,"",INDEX(Dashboard!D$6:D$505,ROW(R497)-ROW(R$3),1))</f>
        <v/>
      </c>
      <c r="S497" s="104" t="str">
        <f>IF(LEN(INDEX(Dashboard!E$6:E$505,ROW(S497)-ROW(S$3),1))&lt;=1,"",INDEX(Dashboard!E$6:E$505,ROW(S497)-ROW(S$3),1))</f>
        <v/>
      </c>
      <c r="T497" s="104" t="str">
        <f t="shared" si="546"/>
        <v/>
      </c>
      <c r="U497" s="104" t="str">
        <f t="shared" si="547"/>
        <v/>
      </c>
      <c r="V497" s="104" t="str">
        <f t="shared" si="548"/>
        <v/>
      </c>
      <c r="W497" s="106" t="str">
        <f t="shared" si="541"/>
        <v/>
      </c>
      <c r="X497" s="106" t="str">
        <f t="shared" si="549"/>
        <v/>
      </c>
      <c r="Y497" s="106" t="str">
        <f t="shared" si="550"/>
        <v/>
      </c>
      <c r="Z497" s="106" t="str">
        <f t="shared" si="551"/>
        <v/>
      </c>
      <c r="AA497" s="106" t="str">
        <f t="shared" si="552"/>
        <v/>
      </c>
      <c r="AB497" s="106" t="str">
        <f t="shared" si="553"/>
        <v/>
      </c>
      <c r="AC497" s="106" t="str">
        <f t="shared" si="554"/>
        <v/>
      </c>
      <c r="AD497" s="106" t="str">
        <f t="shared" si="555"/>
        <v/>
      </c>
      <c r="AE497" s="106" t="str">
        <f t="shared" si="556"/>
        <v/>
      </c>
      <c r="AF497" s="106" t="str">
        <f t="shared" si="557"/>
        <v/>
      </c>
      <c r="AG497" s="106" t="str">
        <f t="shared" si="558"/>
        <v/>
      </c>
      <c r="AH497" s="106" t="str">
        <f t="shared" si="559"/>
        <v/>
      </c>
      <c r="AI497" s="106" t="str">
        <f t="shared" si="560"/>
        <v/>
      </c>
      <c r="AJ497" s="106" t="str">
        <f t="shared" si="561"/>
        <v/>
      </c>
      <c r="AK497" s="106" t="str">
        <f t="shared" si="562"/>
        <v/>
      </c>
      <c r="AL497" s="106" t="str">
        <f t="shared" si="563"/>
        <v/>
      </c>
      <c r="AM497" s="106" t="str">
        <f t="shared" si="564"/>
        <v/>
      </c>
      <c r="AN497" s="106" t="str">
        <f t="shared" si="565"/>
        <v/>
      </c>
      <c r="AO497" s="106" t="str">
        <f t="shared" si="566"/>
        <v/>
      </c>
      <c r="AP497" s="106" t="str">
        <f t="shared" si="567"/>
        <v/>
      </c>
      <c r="AQ497" s="106" t="str">
        <f t="shared" si="568"/>
        <v/>
      </c>
      <c r="AR497" s="106" t="str">
        <f t="shared" si="569"/>
        <v/>
      </c>
      <c r="AS497" s="106" t="str">
        <f t="shared" si="570"/>
        <v/>
      </c>
      <c r="AT497" s="106" t="str">
        <f t="shared" si="571"/>
        <v/>
      </c>
      <c r="AU497" s="106" t="str">
        <f t="shared" si="572"/>
        <v/>
      </c>
      <c r="AV497" s="106" t="str">
        <f t="shared" si="573"/>
        <v/>
      </c>
      <c r="AW497" s="106" t="str">
        <f t="shared" si="574"/>
        <v/>
      </c>
      <c r="AX497" s="106" t="str">
        <f t="shared" si="575"/>
        <v/>
      </c>
      <c r="AY497" s="106" t="str">
        <f t="shared" si="576"/>
        <v/>
      </c>
      <c r="AZ497" s="106" t="str">
        <f t="shared" si="577"/>
        <v/>
      </c>
      <c r="BA497" s="106" t="str">
        <f t="shared" si="578"/>
        <v/>
      </c>
      <c r="BB497" s="106" t="str">
        <f t="shared" si="579"/>
        <v/>
      </c>
      <c r="BC497" s="106" t="str">
        <f t="shared" si="580"/>
        <v/>
      </c>
      <c r="BD497" s="180" t="str">
        <f>IF(OR(P497="",BA497=""),"",IF(BB497="",MAX($BA$4:$BA$503)-BA497+1-COUNTIF($BA$4:BA497,BA497)/1000,INDEX($BD$4:$BD$503,BC497,1)-COUNTIF($BA$4:BA497,BA497)/1000000))</f>
        <v/>
      </c>
      <c r="BE497" s="181" t="str">
        <f t="shared" si="581"/>
        <v/>
      </c>
      <c r="BF497" s="181" t="str">
        <f>IFERROR(IF(BB497="",BD497-BE497*100,INDEX($BF$4:$BF$503,BC497,1)-COUNTIF($BA$4:BA497,BA497)/1000000),"")</f>
        <v/>
      </c>
      <c r="BG497" s="179" t="str">
        <f t="shared" si="582"/>
        <v/>
      </c>
      <c r="BI497" s="120" t="str">
        <f t="shared" si="588"/>
        <v/>
      </c>
      <c r="BJ497" s="121" t="str">
        <f t="shared" si="589"/>
        <v/>
      </c>
      <c r="BK497" s="122" t="str">
        <f t="shared" si="590"/>
        <v/>
      </c>
      <c r="BL497" s="122" t="str">
        <f t="shared" si="591"/>
        <v/>
      </c>
      <c r="BM497" s="122" t="str">
        <f t="shared" si="592"/>
        <v/>
      </c>
      <c r="BN497" s="122" t="str">
        <f t="shared" si="593"/>
        <v/>
      </c>
      <c r="BO497" s="122" t="str">
        <f t="shared" si="594"/>
        <v/>
      </c>
      <c r="BP497" s="123" t="str">
        <f t="shared" si="595"/>
        <v/>
      </c>
      <c r="BQ497" s="122" t="str">
        <f t="shared" si="596"/>
        <v/>
      </c>
      <c r="BR497" s="123" t="str">
        <f t="shared" si="597"/>
        <v/>
      </c>
      <c r="BS497" s="123" t="str">
        <f t="shared" si="598"/>
        <v/>
      </c>
      <c r="BU497" s="198" t="str">
        <f t="shared" si="583"/>
        <v>xxx</v>
      </c>
      <c r="BV497" s="193"/>
      <c r="BW497" s="193"/>
      <c r="BX497" s="193"/>
      <c r="BY497" s="193"/>
      <c r="BZ497" s="193"/>
      <c r="CA497" s="193"/>
      <c r="CB497" s="193"/>
      <c r="CC497" s="194"/>
      <c r="CD497" s="194"/>
      <c r="CE497" s="193"/>
      <c r="CF497" s="201">
        <f>IFERROR(IF(ISNUMBER(BV497), IF(ISNUMBER(MATCH(BV497,$BV$4:BV496,0)),INDEX($CF$4:CF496, MATCH(BV497,$BV$4:BV496,0),1),IF(AND(BR497="",INDEX($BR$4:$BR$503,BV497,1)=""),
IF(INDEX($BL$4:$BL$503,BV497,1)="",0,IFERROR(IF(INDEX($BR$4:$BR$503,BW497,1)="es",COUNTIF($BV$4:$BV$503,BW497),0),0)+IF(ISNUMBER(BV497),SUMIFS($CH$4:$CH$503,$BV$4:$BV$503,"&lt;&gt;"&amp;BV497,$BW$4:$BW$503,BV497),0)),0)),0),0)</f>
        <v>0</v>
      </c>
      <c r="CG497" s="193"/>
      <c r="CH497" s="193"/>
      <c r="CI497" s="193"/>
      <c r="CJ497" s="193"/>
      <c r="CK497" s="201">
        <f t="shared" si="542"/>
        <v>1</v>
      </c>
      <c r="CL497" s="193"/>
      <c r="CM497" s="193"/>
      <c r="CN497" s="193"/>
      <c r="CO497" s="193"/>
      <c r="CP497" s="193"/>
      <c r="CQ497" s="193"/>
      <c r="CR497" s="193"/>
      <c r="CT497" s="193"/>
      <c r="CU497" s="193"/>
      <c r="CV497" s="193"/>
      <c r="CW497" s="208"/>
      <c r="CX497" s="208"/>
      <c r="CY497" s="208"/>
      <c r="CZ497" s="208"/>
      <c r="DA497" s="193"/>
      <c r="DC497" s="133" t="str">
        <f>IF(MAX($DC$3:DC496)&lt;$I$2,MAX($DC$3:DC496)+1,"")</f>
        <v/>
      </c>
      <c r="DD497" s="131" t="str">
        <f t="shared" si="584"/>
        <v/>
      </c>
      <c r="DE497" s="131" t="str">
        <f t="shared" si="585"/>
        <v/>
      </c>
      <c r="DF497" s="134" t="str">
        <f t="shared" si="586"/>
        <v/>
      </c>
      <c r="DG497" s="132" t="str">
        <f t="shared" si="587"/>
        <v/>
      </c>
      <c r="DL497" s="107" t="str">
        <f>IF(DM497&lt;&gt;"",MAX($DL$3:DL496)+1,"")</f>
        <v/>
      </c>
      <c r="DM497" s="107" t="str">
        <f>IF(OR(INDEX(Photos!$B$3:$B$502,ROW(DM497)-ROW($DM$3),1)="", ISNUMBER(MATCH(INDEX(Photos!$B$3:$B$502,ROW(DM497)-ROW($DM$3),1),$BJ$4:$BJ$503,0))),"",INDEX(Photos!$B$3:$B$502,ROW(DM497)-ROW($DM$3),1) )</f>
        <v/>
      </c>
      <c r="DN497" s="107" t="str">
        <f t="shared" si="540"/>
        <v/>
      </c>
      <c r="DS497" s="112"/>
      <c r="DT497" s="112"/>
      <c r="DU497" s="111"/>
      <c r="DV497" s="111"/>
      <c r="DW497" s="145"/>
      <c r="DX497" s="111"/>
      <c r="DY497" s="111"/>
      <c r="DZ497" s="111"/>
      <c r="EA497" s="111"/>
      <c r="EB497" s="111"/>
    </row>
    <row r="498" spans="2:132" x14ac:dyDescent="0.25">
      <c r="B498" s="117" t="str">
        <f>IF(P498&lt;&gt;"",MAX(B$3:$B497)+1,"")</f>
        <v/>
      </c>
      <c r="C498" s="141" t="str">
        <f>IF(D498&lt;&gt;"",MAX(C$3:$C497)+1,"")</f>
        <v/>
      </c>
      <c r="D498" s="115" t="str">
        <f>IF(LEN(Q498)&gt;1,IF(ISNUMBER(MATCH(Q498&amp;" ─ "&amp;P498, $D$2:D497,0)),"",P498&amp;" ─ "&amp;Q498),"")</f>
        <v/>
      </c>
      <c r="E498" s="117" t="str">
        <f>IF(F498&lt;&gt;"",MAX($E$3:E497)+1,"")</f>
        <v/>
      </c>
      <c r="F498" s="116" t="str">
        <f>IF(LEN(T498)&gt;1,IF(ISNUMBER(MATCH(T498&amp;" ─ "&amp;P498, $F$2:F497,0)),"",P498&amp;" ─ "&amp;T498),"")</f>
        <v/>
      </c>
      <c r="G498" s="93">
        <v>495</v>
      </c>
      <c r="H498" s="118" t="str">
        <f t="shared" si="599"/>
        <v/>
      </c>
      <c r="I498" s="119" t="str">
        <f>IF(ISNUMBER(SEARCH("─",H498,1)),MAX($I$3:I497)+1,"")</f>
        <v/>
      </c>
      <c r="M498" s="192" t="str">
        <f t="shared" si="543"/>
        <v/>
      </c>
      <c r="N498" s="142" t="str">
        <f t="shared" si="544"/>
        <v/>
      </c>
      <c r="O498" s="102" t="str">
        <f>IF(P498="","",MAX($O$3:O497)+1)</f>
        <v/>
      </c>
      <c r="P498" s="103" t="str">
        <f>IF(LEN(INDEX(Dashboard!B$6:B$505,ROW(P498)-ROW(P$3),1))&lt;=1,"",TRIM(INDEX(Dashboard!B$6:B$505,ROW(P498)-ROW(P$3),1)))</f>
        <v/>
      </c>
      <c r="Q498" s="104" t="str">
        <f t="shared" si="545"/>
        <v/>
      </c>
      <c r="R498" s="104" t="str">
        <f>IF(LEN(INDEX(Dashboard!D$6:D$505,ROW(R498)-ROW(R$3),1))&lt;=1,"",INDEX(Dashboard!D$6:D$505,ROW(R498)-ROW(R$3),1))</f>
        <v/>
      </c>
      <c r="S498" s="104" t="str">
        <f>IF(LEN(INDEX(Dashboard!E$6:E$505,ROW(S498)-ROW(S$3),1))&lt;=1,"",INDEX(Dashboard!E$6:E$505,ROW(S498)-ROW(S$3),1))</f>
        <v/>
      </c>
      <c r="T498" s="104" t="str">
        <f t="shared" si="546"/>
        <v/>
      </c>
      <c r="U498" s="104" t="str">
        <f t="shared" si="547"/>
        <v/>
      </c>
      <c r="V498" s="104" t="str">
        <f t="shared" si="548"/>
        <v/>
      </c>
      <c r="W498" s="106" t="str">
        <f t="shared" si="541"/>
        <v/>
      </c>
      <c r="X498" s="106" t="str">
        <f t="shared" si="549"/>
        <v/>
      </c>
      <c r="Y498" s="106" t="str">
        <f t="shared" si="550"/>
        <v/>
      </c>
      <c r="Z498" s="106" t="str">
        <f t="shared" si="551"/>
        <v/>
      </c>
      <c r="AA498" s="106" t="str">
        <f t="shared" si="552"/>
        <v/>
      </c>
      <c r="AB498" s="106" t="str">
        <f t="shared" si="553"/>
        <v/>
      </c>
      <c r="AC498" s="106" t="str">
        <f t="shared" si="554"/>
        <v/>
      </c>
      <c r="AD498" s="106" t="str">
        <f t="shared" si="555"/>
        <v/>
      </c>
      <c r="AE498" s="106" t="str">
        <f t="shared" si="556"/>
        <v/>
      </c>
      <c r="AF498" s="106" t="str">
        <f t="shared" si="557"/>
        <v/>
      </c>
      <c r="AG498" s="106" t="str">
        <f t="shared" si="558"/>
        <v/>
      </c>
      <c r="AH498" s="106" t="str">
        <f t="shared" si="559"/>
        <v/>
      </c>
      <c r="AI498" s="106" t="str">
        <f t="shared" si="560"/>
        <v/>
      </c>
      <c r="AJ498" s="106" t="str">
        <f t="shared" si="561"/>
        <v/>
      </c>
      <c r="AK498" s="106" t="str">
        <f t="shared" si="562"/>
        <v/>
      </c>
      <c r="AL498" s="106" t="str">
        <f t="shared" si="563"/>
        <v/>
      </c>
      <c r="AM498" s="106" t="str">
        <f t="shared" si="564"/>
        <v/>
      </c>
      <c r="AN498" s="106" t="str">
        <f t="shared" si="565"/>
        <v/>
      </c>
      <c r="AO498" s="106" t="str">
        <f t="shared" si="566"/>
        <v/>
      </c>
      <c r="AP498" s="106" t="str">
        <f t="shared" si="567"/>
        <v/>
      </c>
      <c r="AQ498" s="106" t="str">
        <f t="shared" si="568"/>
        <v/>
      </c>
      <c r="AR498" s="106" t="str">
        <f t="shared" si="569"/>
        <v/>
      </c>
      <c r="AS498" s="106" t="str">
        <f t="shared" si="570"/>
        <v/>
      </c>
      <c r="AT498" s="106" t="str">
        <f t="shared" si="571"/>
        <v/>
      </c>
      <c r="AU498" s="106" t="str">
        <f t="shared" si="572"/>
        <v/>
      </c>
      <c r="AV498" s="106" t="str">
        <f t="shared" si="573"/>
        <v/>
      </c>
      <c r="AW498" s="106" t="str">
        <f t="shared" si="574"/>
        <v/>
      </c>
      <c r="AX498" s="106" t="str">
        <f t="shared" si="575"/>
        <v/>
      </c>
      <c r="AY498" s="106" t="str">
        <f t="shared" si="576"/>
        <v/>
      </c>
      <c r="AZ498" s="106" t="str">
        <f t="shared" si="577"/>
        <v/>
      </c>
      <c r="BA498" s="106" t="str">
        <f t="shared" si="578"/>
        <v/>
      </c>
      <c r="BB498" s="106" t="str">
        <f t="shared" si="579"/>
        <v/>
      </c>
      <c r="BC498" s="106" t="str">
        <f t="shared" si="580"/>
        <v/>
      </c>
      <c r="BD498" s="180" t="str">
        <f>IF(OR(P498="",BA498=""),"",IF(BB498="",MAX($BA$4:$BA$503)-BA498+1-COUNTIF($BA$4:BA498,BA498)/1000,INDEX($BD$4:$BD$503,BC498,1)-COUNTIF($BA$4:BA498,BA498)/1000000))</f>
        <v/>
      </c>
      <c r="BE498" s="181" t="str">
        <f t="shared" si="581"/>
        <v/>
      </c>
      <c r="BF498" s="181" t="str">
        <f>IFERROR(IF(BB498="",BD498-BE498*100,INDEX($BF$4:$BF$503,BC498,1)-COUNTIF($BA$4:BA498,BA498)/1000000),"")</f>
        <v/>
      </c>
      <c r="BG498" s="179" t="str">
        <f t="shared" si="582"/>
        <v/>
      </c>
      <c r="BI498" s="120" t="str">
        <f t="shared" si="588"/>
        <v/>
      </c>
      <c r="BJ498" s="121" t="str">
        <f t="shared" si="589"/>
        <v/>
      </c>
      <c r="BK498" s="122" t="str">
        <f t="shared" si="590"/>
        <v/>
      </c>
      <c r="BL498" s="122" t="str">
        <f t="shared" si="591"/>
        <v/>
      </c>
      <c r="BM498" s="122" t="str">
        <f t="shared" si="592"/>
        <v/>
      </c>
      <c r="BN498" s="122" t="str">
        <f t="shared" si="593"/>
        <v/>
      </c>
      <c r="BO498" s="122" t="str">
        <f t="shared" si="594"/>
        <v/>
      </c>
      <c r="BP498" s="123" t="str">
        <f t="shared" si="595"/>
        <v/>
      </c>
      <c r="BQ498" s="122" t="str">
        <f t="shared" si="596"/>
        <v/>
      </c>
      <c r="BR498" s="123" t="str">
        <f t="shared" si="597"/>
        <v/>
      </c>
      <c r="BS498" s="123" t="str">
        <f t="shared" si="598"/>
        <v/>
      </c>
      <c r="BU498" s="198" t="str">
        <f t="shared" si="583"/>
        <v>xxx</v>
      </c>
      <c r="BV498" s="193"/>
      <c r="BW498" s="193"/>
      <c r="BX498" s="193"/>
      <c r="BY498" s="193"/>
      <c r="BZ498" s="193"/>
      <c r="CA498" s="193"/>
      <c r="CB498" s="193"/>
      <c r="CC498" s="194"/>
      <c r="CD498" s="194"/>
      <c r="CE498" s="193"/>
      <c r="CF498" s="201">
        <f>IFERROR(IF(ISNUMBER(BV498), IF(ISNUMBER(MATCH(BV498,$BV$4:BV497,0)),INDEX($CF$4:CF497, MATCH(BV498,$BV$4:BV497,0),1),IF(AND(BR498="",INDEX($BR$4:$BR$503,BV498,1)=""),
IF(INDEX($BL$4:$BL$503,BV498,1)="",0,IFERROR(IF(INDEX($BR$4:$BR$503,BW498,1)="es",COUNTIF($BV$4:$BV$503,BW498),0),0)+IF(ISNUMBER(BV498),SUMIFS($CH$4:$CH$503,$BV$4:$BV$503,"&lt;&gt;"&amp;BV498,$BW$4:$BW$503,BV498),0)),0)),0),0)</f>
        <v>0</v>
      </c>
      <c r="CG498" s="193"/>
      <c r="CH498" s="193"/>
      <c r="CI498" s="193"/>
      <c r="CJ498" s="193"/>
      <c r="CK498" s="201">
        <f t="shared" si="542"/>
        <v>1</v>
      </c>
      <c r="CL498" s="193"/>
      <c r="CM498" s="193"/>
      <c r="CN498" s="193"/>
      <c r="CO498" s="193"/>
      <c r="CP498" s="193"/>
      <c r="CQ498" s="193"/>
      <c r="CR498" s="193"/>
      <c r="CT498" s="193"/>
      <c r="CU498" s="193"/>
      <c r="CV498" s="193"/>
      <c r="CW498" s="208"/>
      <c r="CX498" s="208"/>
      <c r="CY498" s="208"/>
      <c r="CZ498" s="208"/>
      <c r="DA498" s="193"/>
      <c r="DC498" s="133" t="str">
        <f>IF(MAX($DC$3:DC497)&lt;$I$2,MAX($DC$3:DC497)+1,"")</f>
        <v/>
      </c>
      <c r="DD498" s="131" t="str">
        <f t="shared" si="584"/>
        <v/>
      </c>
      <c r="DE498" s="131" t="str">
        <f t="shared" si="585"/>
        <v/>
      </c>
      <c r="DF498" s="134" t="str">
        <f t="shared" si="586"/>
        <v/>
      </c>
      <c r="DG498" s="132" t="str">
        <f t="shared" si="587"/>
        <v/>
      </c>
      <c r="DL498" s="107" t="str">
        <f>IF(DM498&lt;&gt;"",MAX($DL$3:DL497)+1,"")</f>
        <v/>
      </c>
      <c r="DM498" s="107" t="str">
        <f>IF(OR(INDEX(Photos!$B$3:$B$502,ROW(DM498)-ROW($DM$3),1)="", ISNUMBER(MATCH(INDEX(Photos!$B$3:$B$502,ROW(DM498)-ROW($DM$3),1),$BJ$4:$BJ$503,0))),"",INDEX(Photos!$B$3:$B$502,ROW(DM498)-ROW($DM$3),1) )</f>
        <v/>
      </c>
      <c r="DN498" s="107" t="str">
        <f t="shared" si="540"/>
        <v/>
      </c>
      <c r="DS498" s="112"/>
      <c r="DT498" s="112"/>
      <c r="DU498" s="111"/>
      <c r="DV498" s="111"/>
      <c r="DW498" s="145"/>
      <c r="DX498" s="111"/>
      <c r="DY498" s="111"/>
      <c r="DZ498" s="111"/>
      <c r="EA498" s="111"/>
      <c r="EB498" s="111"/>
    </row>
    <row r="499" spans="2:132" x14ac:dyDescent="0.25">
      <c r="B499" s="117" t="str">
        <f>IF(P499&lt;&gt;"",MAX(B$3:$B498)+1,"")</f>
        <v/>
      </c>
      <c r="C499" s="141" t="str">
        <f>IF(D499&lt;&gt;"",MAX(C$3:$C498)+1,"")</f>
        <v/>
      </c>
      <c r="D499" s="115" t="str">
        <f>IF(LEN(Q499)&gt;1,IF(ISNUMBER(MATCH(Q499&amp;" ─ "&amp;P499, $D$2:D498,0)),"",P499&amp;" ─ "&amp;Q499),"")</f>
        <v/>
      </c>
      <c r="E499" s="117" t="str">
        <f>IF(F499&lt;&gt;"",MAX($E$3:E498)+1,"")</f>
        <v/>
      </c>
      <c r="F499" s="116" t="str">
        <f>IF(LEN(T499)&gt;1,IF(ISNUMBER(MATCH(T499&amp;" ─ "&amp;P499, $F$2:F498,0)),"",P499&amp;" ─ "&amp;T499),"")</f>
        <v/>
      </c>
      <c r="G499" s="93">
        <v>496</v>
      </c>
      <c r="H499" s="118" t="str">
        <f t="shared" si="599"/>
        <v/>
      </c>
      <c r="I499" s="119" t="str">
        <f>IF(ISNUMBER(SEARCH("─",H499,1)),MAX($I$3:I498)+1,"")</f>
        <v/>
      </c>
      <c r="M499" s="192" t="str">
        <f t="shared" si="543"/>
        <v/>
      </c>
      <c r="N499" s="142" t="str">
        <f t="shared" si="544"/>
        <v/>
      </c>
      <c r="O499" s="102" t="str">
        <f>IF(P499="","",MAX($O$3:O498)+1)</f>
        <v/>
      </c>
      <c r="P499" s="103" t="str">
        <f>IF(LEN(INDEX(Dashboard!B$6:B$505,ROW(P499)-ROW(P$3),1))&lt;=1,"",TRIM(INDEX(Dashboard!B$6:B$505,ROW(P499)-ROW(P$3),1)))</f>
        <v/>
      </c>
      <c r="Q499" s="104" t="str">
        <f t="shared" si="545"/>
        <v/>
      </c>
      <c r="R499" s="104" t="str">
        <f>IF(LEN(INDEX(Dashboard!D$6:D$505,ROW(R499)-ROW(R$3),1))&lt;=1,"",INDEX(Dashboard!D$6:D$505,ROW(R499)-ROW(R$3),1))</f>
        <v/>
      </c>
      <c r="S499" s="104" t="str">
        <f>IF(LEN(INDEX(Dashboard!E$6:E$505,ROW(S499)-ROW(S$3),1))&lt;=1,"",INDEX(Dashboard!E$6:E$505,ROW(S499)-ROW(S$3),1))</f>
        <v/>
      </c>
      <c r="T499" s="104" t="str">
        <f t="shared" si="546"/>
        <v/>
      </c>
      <c r="U499" s="104" t="str">
        <f t="shared" si="547"/>
        <v/>
      </c>
      <c r="V499" s="104" t="str">
        <f t="shared" si="548"/>
        <v/>
      </c>
      <c r="W499" s="106" t="str">
        <f t="shared" si="541"/>
        <v/>
      </c>
      <c r="X499" s="106" t="str">
        <f t="shared" si="549"/>
        <v/>
      </c>
      <c r="Y499" s="106" t="str">
        <f t="shared" si="550"/>
        <v/>
      </c>
      <c r="Z499" s="106" t="str">
        <f t="shared" si="551"/>
        <v/>
      </c>
      <c r="AA499" s="106" t="str">
        <f t="shared" si="552"/>
        <v/>
      </c>
      <c r="AB499" s="106" t="str">
        <f t="shared" si="553"/>
        <v/>
      </c>
      <c r="AC499" s="106" t="str">
        <f t="shared" si="554"/>
        <v/>
      </c>
      <c r="AD499" s="106" t="str">
        <f t="shared" si="555"/>
        <v/>
      </c>
      <c r="AE499" s="106" t="str">
        <f t="shared" si="556"/>
        <v/>
      </c>
      <c r="AF499" s="106" t="str">
        <f t="shared" si="557"/>
        <v/>
      </c>
      <c r="AG499" s="106" t="str">
        <f t="shared" si="558"/>
        <v/>
      </c>
      <c r="AH499" s="106" t="str">
        <f t="shared" si="559"/>
        <v/>
      </c>
      <c r="AI499" s="106" t="str">
        <f t="shared" si="560"/>
        <v/>
      </c>
      <c r="AJ499" s="106" t="str">
        <f t="shared" si="561"/>
        <v/>
      </c>
      <c r="AK499" s="106" t="str">
        <f t="shared" si="562"/>
        <v/>
      </c>
      <c r="AL499" s="106" t="str">
        <f t="shared" si="563"/>
        <v/>
      </c>
      <c r="AM499" s="106" t="str">
        <f t="shared" si="564"/>
        <v/>
      </c>
      <c r="AN499" s="106" t="str">
        <f t="shared" si="565"/>
        <v/>
      </c>
      <c r="AO499" s="106" t="str">
        <f t="shared" si="566"/>
        <v/>
      </c>
      <c r="AP499" s="106" t="str">
        <f t="shared" si="567"/>
        <v/>
      </c>
      <c r="AQ499" s="106" t="str">
        <f t="shared" si="568"/>
        <v/>
      </c>
      <c r="AR499" s="106" t="str">
        <f t="shared" si="569"/>
        <v/>
      </c>
      <c r="AS499" s="106" t="str">
        <f t="shared" si="570"/>
        <v/>
      </c>
      <c r="AT499" s="106" t="str">
        <f t="shared" si="571"/>
        <v/>
      </c>
      <c r="AU499" s="106" t="str">
        <f t="shared" si="572"/>
        <v/>
      </c>
      <c r="AV499" s="106" t="str">
        <f t="shared" si="573"/>
        <v/>
      </c>
      <c r="AW499" s="106" t="str">
        <f t="shared" si="574"/>
        <v/>
      </c>
      <c r="AX499" s="106" t="str">
        <f t="shared" si="575"/>
        <v/>
      </c>
      <c r="AY499" s="106" t="str">
        <f t="shared" si="576"/>
        <v/>
      </c>
      <c r="AZ499" s="106" t="str">
        <f t="shared" si="577"/>
        <v/>
      </c>
      <c r="BA499" s="106" t="str">
        <f t="shared" si="578"/>
        <v/>
      </c>
      <c r="BB499" s="106" t="str">
        <f t="shared" si="579"/>
        <v/>
      </c>
      <c r="BC499" s="106" t="str">
        <f t="shared" si="580"/>
        <v/>
      </c>
      <c r="BD499" s="180" t="str">
        <f>IF(OR(P499="",BA499=""),"",IF(BB499="",MAX($BA$4:$BA$503)-BA499+1-COUNTIF($BA$4:BA499,BA499)/1000,INDEX($BD$4:$BD$503,BC499,1)-COUNTIF($BA$4:BA499,BA499)/1000000))</f>
        <v/>
      </c>
      <c r="BE499" s="181" t="str">
        <f t="shared" si="581"/>
        <v/>
      </c>
      <c r="BF499" s="181" t="str">
        <f>IFERROR(IF(BB499="",BD499-BE499*100,INDEX($BF$4:$BF$503,BC499,1)-COUNTIF($BA$4:BA499,BA499)/1000000),"")</f>
        <v/>
      </c>
      <c r="BG499" s="179" t="str">
        <f t="shared" si="582"/>
        <v/>
      </c>
      <c r="BI499" s="120" t="str">
        <f t="shared" si="588"/>
        <v/>
      </c>
      <c r="BJ499" s="121" t="str">
        <f t="shared" si="589"/>
        <v/>
      </c>
      <c r="BK499" s="122" t="str">
        <f t="shared" si="590"/>
        <v/>
      </c>
      <c r="BL499" s="122" t="str">
        <f t="shared" si="591"/>
        <v/>
      </c>
      <c r="BM499" s="122" t="str">
        <f t="shared" si="592"/>
        <v/>
      </c>
      <c r="BN499" s="122" t="str">
        <f t="shared" si="593"/>
        <v/>
      </c>
      <c r="BO499" s="122" t="str">
        <f t="shared" si="594"/>
        <v/>
      </c>
      <c r="BP499" s="123" t="str">
        <f t="shared" si="595"/>
        <v/>
      </c>
      <c r="BQ499" s="122" t="str">
        <f t="shared" si="596"/>
        <v/>
      </c>
      <c r="BR499" s="123" t="str">
        <f t="shared" si="597"/>
        <v/>
      </c>
      <c r="BS499" s="123" t="str">
        <f t="shared" si="598"/>
        <v/>
      </c>
      <c r="BU499" s="198" t="str">
        <f t="shared" si="583"/>
        <v>xxx</v>
      </c>
      <c r="BV499" s="193"/>
      <c r="BW499" s="193"/>
      <c r="BX499" s="193"/>
      <c r="BY499" s="193"/>
      <c r="BZ499" s="193"/>
      <c r="CA499" s="193"/>
      <c r="CB499" s="193"/>
      <c r="CC499" s="194"/>
      <c r="CD499" s="194"/>
      <c r="CE499" s="193"/>
      <c r="CF499" s="201">
        <f>IFERROR(IF(ISNUMBER(BV499), IF(ISNUMBER(MATCH(BV499,$BV$4:BV498,0)),INDEX($CF$4:CF498, MATCH(BV499,$BV$4:BV498,0),1),IF(AND(BR499="",INDEX($BR$4:$BR$503,BV499,1)=""),
IF(INDEX($BL$4:$BL$503,BV499,1)="",0,IFERROR(IF(INDEX($BR$4:$BR$503,BW499,1)="es",COUNTIF($BV$4:$BV$503,BW499),0),0)+IF(ISNUMBER(BV499),SUMIFS($CH$4:$CH$503,$BV$4:$BV$503,"&lt;&gt;"&amp;BV499,$BW$4:$BW$503,BV499),0)),0)),0),0)</f>
        <v>0</v>
      </c>
      <c r="CG499" s="193"/>
      <c r="CH499" s="193"/>
      <c r="CI499" s="193"/>
      <c r="CJ499" s="193"/>
      <c r="CK499" s="201">
        <f t="shared" si="542"/>
        <v>1</v>
      </c>
      <c r="CL499" s="193"/>
      <c r="CM499" s="193"/>
      <c r="CN499" s="193"/>
      <c r="CO499" s="193"/>
      <c r="CP499" s="193"/>
      <c r="CQ499" s="193"/>
      <c r="CR499" s="193"/>
      <c r="CT499" s="193"/>
      <c r="CU499" s="193"/>
      <c r="CV499" s="193"/>
      <c r="CW499" s="208"/>
      <c r="CX499" s="208"/>
      <c r="CY499" s="208"/>
      <c r="CZ499" s="208"/>
      <c r="DA499" s="193"/>
      <c r="DC499" s="133" t="str">
        <f>IF(MAX($DC$3:DC498)&lt;$I$2,MAX($DC$3:DC498)+1,"")</f>
        <v/>
      </c>
      <c r="DD499" s="131" t="str">
        <f t="shared" si="584"/>
        <v/>
      </c>
      <c r="DE499" s="131" t="str">
        <f t="shared" si="585"/>
        <v/>
      </c>
      <c r="DF499" s="134" t="str">
        <f t="shared" si="586"/>
        <v/>
      </c>
      <c r="DG499" s="132" t="str">
        <f t="shared" si="587"/>
        <v/>
      </c>
      <c r="DL499" s="107" t="str">
        <f>IF(DM499&lt;&gt;"",MAX($DL$3:DL498)+1,"")</f>
        <v/>
      </c>
      <c r="DM499" s="107" t="str">
        <f>IF(OR(INDEX(Photos!$B$3:$B$502,ROW(DM499)-ROW($DM$3),1)="", ISNUMBER(MATCH(INDEX(Photos!$B$3:$B$502,ROW(DM499)-ROW($DM$3),1),$BJ$4:$BJ$503,0))),"",INDEX(Photos!$B$3:$B$502,ROW(DM499)-ROW($DM$3),1) )</f>
        <v/>
      </c>
      <c r="DN499" s="107" t="str">
        <f t="shared" si="540"/>
        <v/>
      </c>
      <c r="DS499" s="112"/>
      <c r="DT499" s="112"/>
      <c r="DU499" s="111"/>
      <c r="DV499" s="111"/>
      <c r="DW499" s="145"/>
      <c r="DX499" s="111"/>
      <c r="DY499" s="111"/>
      <c r="DZ499" s="111"/>
      <c r="EA499" s="111"/>
      <c r="EB499" s="111"/>
    </row>
    <row r="500" spans="2:132" x14ac:dyDescent="0.25">
      <c r="B500" s="117" t="str">
        <f>IF(P500&lt;&gt;"",MAX(B$3:$B499)+1,"")</f>
        <v/>
      </c>
      <c r="C500" s="141" t="str">
        <f>IF(D500&lt;&gt;"",MAX(C$3:$C499)+1,"")</f>
        <v/>
      </c>
      <c r="D500" s="115" t="str">
        <f>IF(LEN(Q500)&gt;1,IF(ISNUMBER(MATCH(Q500&amp;" ─ "&amp;P500, $D$2:D499,0)),"",P500&amp;" ─ "&amp;Q500),"")</f>
        <v/>
      </c>
      <c r="E500" s="117" t="str">
        <f>IF(F500&lt;&gt;"",MAX($E$3:E499)+1,"")</f>
        <v/>
      </c>
      <c r="F500" s="116" t="str">
        <f>IF(LEN(T500)&gt;1,IF(ISNUMBER(MATCH(T500&amp;" ─ "&amp;P500, $F$2:F499,0)),"",P500&amp;" ─ "&amp;T500),"")</f>
        <v/>
      </c>
      <c r="G500" s="93">
        <v>497</v>
      </c>
      <c r="H500" s="118" t="str">
        <f t="shared" si="599"/>
        <v/>
      </c>
      <c r="I500" s="119" t="str">
        <f>IF(ISNUMBER(SEARCH("─",H500,1)),MAX($I$3:I499)+1,"")</f>
        <v/>
      </c>
      <c r="M500" s="192" t="str">
        <f t="shared" si="543"/>
        <v/>
      </c>
      <c r="N500" s="142" t="str">
        <f t="shared" si="544"/>
        <v/>
      </c>
      <c r="O500" s="102" t="str">
        <f>IF(P500="","",MAX($O$3:O499)+1)</f>
        <v/>
      </c>
      <c r="P500" s="103" t="str">
        <f>IF(LEN(INDEX(Dashboard!B$6:B$505,ROW(P500)-ROW(P$3),1))&lt;=1,"",TRIM(INDEX(Dashboard!B$6:B$505,ROW(P500)-ROW(P$3),1)))</f>
        <v/>
      </c>
      <c r="Q500" s="104" t="str">
        <f t="shared" si="545"/>
        <v/>
      </c>
      <c r="R500" s="104" t="str">
        <f>IF(LEN(INDEX(Dashboard!D$6:D$505,ROW(R500)-ROW(R$3),1))&lt;=1,"",INDEX(Dashboard!D$6:D$505,ROW(R500)-ROW(R$3),1))</f>
        <v/>
      </c>
      <c r="S500" s="104" t="str">
        <f>IF(LEN(INDEX(Dashboard!E$6:E$505,ROW(S500)-ROW(S$3),1))&lt;=1,"",INDEX(Dashboard!E$6:E$505,ROW(S500)-ROW(S$3),1))</f>
        <v/>
      </c>
      <c r="T500" s="104" t="str">
        <f t="shared" si="546"/>
        <v/>
      </c>
      <c r="U500" s="104" t="str">
        <f t="shared" si="547"/>
        <v/>
      </c>
      <c r="V500" s="104" t="str">
        <f t="shared" si="548"/>
        <v/>
      </c>
      <c r="W500" s="106" t="str">
        <f t="shared" si="541"/>
        <v/>
      </c>
      <c r="X500" s="106" t="str">
        <f t="shared" si="549"/>
        <v/>
      </c>
      <c r="Y500" s="106" t="str">
        <f t="shared" si="550"/>
        <v/>
      </c>
      <c r="Z500" s="106" t="str">
        <f t="shared" si="551"/>
        <v/>
      </c>
      <c r="AA500" s="106" t="str">
        <f t="shared" si="552"/>
        <v/>
      </c>
      <c r="AB500" s="106" t="str">
        <f t="shared" si="553"/>
        <v/>
      </c>
      <c r="AC500" s="106" t="str">
        <f t="shared" si="554"/>
        <v/>
      </c>
      <c r="AD500" s="106" t="str">
        <f t="shared" si="555"/>
        <v/>
      </c>
      <c r="AE500" s="106" t="str">
        <f t="shared" si="556"/>
        <v/>
      </c>
      <c r="AF500" s="106" t="str">
        <f t="shared" si="557"/>
        <v/>
      </c>
      <c r="AG500" s="106" t="str">
        <f t="shared" si="558"/>
        <v/>
      </c>
      <c r="AH500" s="106" t="str">
        <f t="shared" si="559"/>
        <v/>
      </c>
      <c r="AI500" s="106" t="str">
        <f t="shared" si="560"/>
        <v/>
      </c>
      <c r="AJ500" s="106" t="str">
        <f t="shared" si="561"/>
        <v/>
      </c>
      <c r="AK500" s="106" t="str">
        <f t="shared" si="562"/>
        <v/>
      </c>
      <c r="AL500" s="106" t="str">
        <f t="shared" si="563"/>
        <v/>
      </c>
      <c r="AM500" s="106" t="str">
        <f t="shared" si="564"/>
        <v/>
      </c>
      <c r="AN500" s="106" t="str">
        <f t="shared" si="565"/>
        <v/>
      </c>
      <c r="AO500" s="106" t="str">
        <f t="shared" si="566"/>
        <v/>
      </c>
      <c r="AP500" s="106" t="str">
        <f t="shared" si="567"/>
        <v/>
      </c>
      <c r="AQ500" s="106" t="str">
        <f t="shared" si="568"/>
        <v/>
      </c>
      <c r="AR500" s="106" t="str">
        <f t="shared" si="569"/>
        <v/>
      </c>
      <c r="AS500" s="106" t="str">
        <f t="shared" si="570"/>
        <v/>
      </c>
      <c r="AT500" s="106" t="str">
        <f t="shared" si="571"/>
        <v/>
      </c>
      <c r="AU500" s="106" t="str">
        <f t="shared" si="572"/>
        <v/>
      </c>
      <c r="AV500" s="106" t="str">
        <f t="shared" si="573"/>
        <v/>
      </c>
      <c r="AW500" s="106" t="str">
        <f t="shared" si="574"/>
        <v/>
      </c>
      <c r="AX500" s="106" t="str">
        <f t="shared" si="575"/>
        <v/>
      </c>
      <c r="AY500" s="106" t="str">
        <f t="shared" si="576"/>
        <v/>
      </c>
      <c r="AZ500" s="106" t="str">
        <f t="shared" si="577"/>
        <v/>
      </c>
      <c r="BA500" s="106" t="str">
        <f t="shared" si="578"/>
        <v/>
      </c>
      <c r="BB500" s="106" t="str">
        <f t="shared" si="579"/>
        <v/>
      </c>
      <c r="BC500" s="106" t="str">
        <f t="shared" si="580"/>
        <v/>
      </c>
      <c r="BD500" s="180" t="str">
        <f>IF(OR(P500="",BA500=""),"",IF(BB500="",MAX($BA$4:$BA$503)-BA500+1-COUNTIF($BA$4:BA500,BA500)/1000,INDEX($BD$4:$BD$503,BC500,1)-COUNTIF($BA$4:BA500,BA500)/1000000))</f>
        <v/>
      </c>
      <c r="BE500" s="181" t="str">
        <f t="shared" si="581"/>
        <v/>
      </c>
      <c r="BF500" s="181" t="str">
        <f>IFERROR(IF(BB500="",BD500-BE500*100,INDEX($BF$4:$BF$503,BC500,1)-COUNTIF($BA$4:BA500,BA500)/1000000),"")</f>
        <v/>
      </c>
      <c r="BG500" s="179" t="str">
        <f t="shared" si="582"/>
        <v/>
      </c>
      <c r="BI500" s="120" t="str">
        <f t="shared" si="588"/>
        <v/>
      </c>
      <c r="BJ500" s="121" t="str">
        <f t="shared" si="589"/>
        <v/>
      </c>
      <c r="BK500" s="122" t="str">
        <f t="shared" si="590"/>
        <v/>
      </c>
      <c r="BL500" s="122" t="str">
        <f t="shared" si="591"/>
        <v/>
      </c>
      <c r="BM500" s="122" t="str">
        <f t="shared" si="592"/>
        <v/>
      </c>
      <c r="BN500" s="122" t="str">
        <f t="shared" si="593"/>
        <v/>
      </c>
      <c r="BO500" s="122" t="str">
        <f t="shared" si="594"/>
        <v/>
      </c>
      <c r="BP500" s="123" t="str">
        <f t="shared" si="595"/>
        <v/>
      </c>
      <c r="BQ500" s="122" t="str">
        <f t="shared" si="596"/>
        <v/>
      </c>
      <c r="BR500" s="123" t="str">
        <f t="shared" si="597"/>
        <v/>
      </c>
      <c r="BS500" s="123" t="str">
        <f t="shared" si="598"/>
        <v/>
      </c>
      <c r="BU500" s="198" t="str">
        <f t="shared" si="583"/>
        <v>xxx</v>
      </c>
      <c r="BV500" s="193"/>
      <c r="BW500" s="193"/>
      <c r="BX500" s="193"/>
      <c r="BY500" s="193"/>
      <c r="BZ500" s="193"/>
      <c r="CA500" s="193"/>
      <c r="CB500" s="193"/>
      <c r="CC500" s="194"/>
      <c r="CD500" s="194"/>
      <c r="CE500" s="193"/>
      <c r="CF500" s="201">
        <f>IFERROR(IF(ISNUMBER(BV500), IF(ISNUMBER(MATCH(BV500,$BV$4:BV499,0)),INDEX($CF$4:CF499, MATCH(BV500,$BV$4:BV499,0),1),IF(AND(BR500="",INDEX($BR$4:$BR$503,BV500,1)=""),
IF(INDEX($BL$4:$BL$503,BV500,1)="",0,IFERROR(IF(INDEX($BR$4:$BR$503,BW500,1)="es",COUNTIF($BV$4:$BV$503,BW500),0),0)+IF(ISNUMBER(BV500),SUMIFS($CH$4:$CH$503,$BV$4:$BV$503,"&lt;&gt;"&amp;BV500,$BW$4:$BW$503,BV500),0)),0)),0),0)</f>
        <v>0</v>
      </c>
      <c r="CG500" s="193"/>
      <c r="CH500" s="193"/>
      <c r="CI500" s="193"/>
      <c r="CJ500" s="193"/>
      <c r="CK500" s="201">
        <f t="shared" si="542"/>
        <v>1</v>
      </c>
      <c r="CL500" s="193"/>
      <c r="CM500" s="193"/>
      <c r="CN500" s="193"/>
      <c r="CO500" s="193"/>
      <c r="CP500" s="193"/>
      <c r="CQ500" s="193"/>
      <c r="CR500" s="193"/>
      <c r="CT500" s="193"/>
      <c r="CU500" s="193"/>
      <c r="CV500" s="193"/>
      <c r="CW500" s="208"/>
      <c r="CX500" s="208"/>
      <c r="CY500" s="208"/>
      <c r="CZ500" s="208"/>
      <c r="DA500" s="193"/>
      <c r="DC500" s="133" t="str">
        <f>IF(MAX($DC$3:DC499)&lt;$I$2,MAX($DC$3:DC499)+1,"")</f>
        <v/>
      </c>
      <c r="DD500" s="131" t="str">
        <f t="shared" si="584"/>
        <v/>
      </c>
      <c r="DE500" s="131" t="str">
        <f t="shared" si="585"/>
        <v/>
      </c>
      <c r="DF500" s="134" t="str">
        <f t="shared" si="586"/>
        <v/>
      </c>
      <c r="DG500" s="132" t="str">
        <f t="shared" si="587"/>
        <v/>
      </c>
      <c r="DL500" s="107" t="str">
        <f>IF(DM500&lt;&gt;"",MAX($DL$3:DL499)+1,"")</f>
        <v/>
      </c>
      <c r="DM500" s="107" t="str">
        <f>IF(OR(INDEX(Photos!$B$3:$B$502,ROW(DM500)-ROW($DM$3),1)="", ISNUMBER(MATCH(INDEX(Photos!$B$3:$B$502,ROW(DM500)-ROW($DM$3),1),$BJ$4:$BJ$503,0))),"",INDEX(Photos!$B$3:$B$502,ROW(DM500)-ROW($DM$3),1) )</f>
        <v/>
      </c>
      <c r="DN500" s="107" t="str">
        <f t="shared" si="540"/>
        <v/>
      </c>
      <c r="DS500" s="112"/>
      <c r="DT500" s="112"/>
      <c r="DU500" s="111"/>
      <c r="DV500" s="111"/>
      <c r="DW500" s="145"/>
      <c r="DX500" s="111"/>
      <c r="DY500" s="111"/>
      <c r="DZ500" s="111"/>
      <c r="EA500" s="111"/>
      <c r="EB500" s="111"/>
    </row>
    <row r="501" spans="2:132" x14ac:dyDescent="0.25">
      <c r="B501" s="117" t="str">
        <f>IF(P501&lt;&gt;"",MAX(B$3:$B500)+1,"")</f>
        <v/>
      </c>
      <c r="C501" s="141" t="str">
        <f>IF(D501&lt;&gt;"",MAX(C$3:$C500)+1,"")</f>
        <v/>
      </c>
      <c r="D501" s="115" t="str">
        <f>IF(LEN(Q501)&gt;1,IF(ISNUMBER(MATCH(Q501&amp;" ─ "&amp;P501, $D$2:D500,0)),"",P501&amp;" ─ "&amp;Q501),"")</f>
        <v/>
      </c>
      <c r="E501" s="117" t="str">
        <f>IF(F501&lt;&gt;"",MAX($E$3:E500)+1,"")</f>
        <v/>
      </c>
      <c r="F501" s="116" t="str">
        <f>IF(LEN(T501)&gt;1,IF(ISNUMBER(MATCH(T501&amp;" ─ "&amp;P501, $F$2:F500,0)),"",P501&amp;" ─ "&amp;T501),"")</f>
        <v/>
      </c>
      <c r="G501" s="93">
        <v>498</v>
      </c>
      <c r="H501" s="118" t="str">
        <f t="shared" si="599"/>
        <v/>
      </c>
      <c r="I501" s="119" t="str">
        <f>IF(ISNUMBER(SEARCH("─",H501,1)),MAX($I$3:I500)+1,"")</f>
        <v/>
      </c>
      <c r="M501" s="192" t="str">
        <f t="shared" si="543"/>
        <v/>
      </c>
      <c r="N501" s="142" t="str">
        <f t="shared" si="544"/>
        <v/>
      </c>
      <c r="O501" s="102" t="str">
        <f>IF(P501="","",MAX($O$3:O500)+1)</f>
        <v/>
      </c>
      <c r="P501" s="103" t="str">
        <f>IF(LEN(INDEX(Dashboard!B$6:B$505,ROW(P501)-ROW(P$3),1))&lt;=1,"",TRIM(INDEX(Dashboard!B$6:B$505,ROW(P501)-ROW(P$3),1)))</f>
        <v/>
      </c>
      <c r="Q501" s="104" t="str">
        <f t="shared" si="545"/>
        <v/>
      </c>
      <c r="R501" s="104" t="str">
        <f>IF(LEN(INDEX(Dashboard!D$6:D$505,ROW(R501)-ROW(R$3),1))&lt;=1,"",INDEX(Dashboard!D$6:D$505,ROW(R501)-ROW(R$3),1))</f>
        <v/>
      </c>
      <c r="S501" s="104" t="str">
        <f>IF(LEN(INDEX(Dashboard!E$6:E$505,ROW(S501)-ROW(S$3),1))&lt;=1,"",INDEX(Dashboard!E$6:E$505,ROW(S501)-ROW(S$3),1))</f>
        <v/>
      </c>
      <c r="T501" s="104" t="str">
        <f t="shared" si="546"/>
        <v/>
      </c>
      <c r="U501" s="104" t="str">
        <f t="shared" si="547"/>
        <v/>
      </c>
      <c r="V501" s="104" t="str">
        <f t="shared" si="548"/>
        <v/>
      </c>
      <c r="W501" s="106" t="str">
        <f t="shared" si="541"/>
        <v/>
      </c>
      <c r="X501" s="106" t="str">
        <f t="shared" si="549"/>
        <v/>
      </c>
      <c r="Y501" s="106" t="str">
        <f t="shared" si="550"/>
        <v/>
      </c>
      <c r="Z501" s="106" t="str">
        <f t="shared" si="551"/>
        <v/>
      </c>
      <c r="AA501" s="106" t="str">
        <f t="shared" si="552"/>
        <v/>
      </c>
      <c r="AB501" s="106" t="str">
        <f t="shared" si="553"/>
        <v/>
      </c>
      <c r="AC501" s="106" t="str">
        <f t="shared" si="554"/>
        <v/>
      </c>
      <c r="AD501" s="106" t="str">
        <f t="shared" si="555"/>
        <v/>
      </c>
      <c r="AE501" s="106" t="str">
        <f t="shared" si="556"/>
        <v/>
      </c>
      <c r="AF501" s="106" t="str">
        <f t="shared" si="557"/>
        <v/>
      </c>
      <c r="AG501" s="106" t="str">
        <f t="shared" si="558"/>
        <v/>
      </c>
      <c r="AH501" s="106" t="str">
        <f t="shared" si="559"/>
        <v/>
      </c>
      <c r="AI501" s="106" t="str">
        <f t="shared" si="560"/>
        <v/>
      </c>
      <c r="AJ501" s="106" t="str">
        <f t="shared" si="561"/>
        <v/>
      </c>
      <c r="AK501" s="106" t="str">
        <f t="shared" si="562"/>
        <v/>
      </c>
      <c r="AL501" s="106" t="str">
        <f t="shared" si="563"/>
        <v/>
      </c>
      <c r="AM501" s="106" t="str">
        <f t="shared" si="564"/>
        <v/>
      </c>
      <c r="AN501" s="106" t="str">
        <f t="shared" si="565"/>
        <v/>
      </c>
      <c r="AO501" s="106" t="str">
        <f t="shared" si="566"/>
        <v/>
      </c>
      <c r="AP501" s="106" t="str">
        <f t="shared" si="567"/>
        <v/>
      </c>
      <c r="AQ501" s="106" t="str">
        <f t="shared" si="568"/>
        <v/>
      </c>
      <c r="AR501" s="106" t="str">
        <f t="shared" si="569"/>
        <v/>
      </c>
      <c r="AS501" s="106" t="str">
        <f t="shared" si="570"/>
        <v/>
      </c>
      <c r="AT501" s="106" t="str">
        <f t="shared" si="571"/>
        <v/>
      </c>
      <c r="AU501" s="106" t="str">
        <f t="shared" si="572"/>
        <v/>
      </c>
      <c r="AV501" s="106" t="str">
        <f t="shared" si="573"/>
        <v/>
      </c>
      <c r="AW501" s="106" t="str">
        <f t="shared" si="574"/>
        <v/>
      </c>
      <c r="AX501" s="106" t="str">
        <f t="shared" si="575"/>
        <v/>
      </c>
      <c r="AY501" s="106" t="str">
        <f t="shared" si="576"/>
        <v/>
      </c>
      <c r="AZ501" s="106" t="str">
        <f t="shared" si="577"/>
        <v/>
      </c>
      <c r="BA501" s="106" t="str">
        <f t="shared" si="578"/>
        <v/>
      </c>
      <c r="BB501" s="106" t="str">
        <f t="shared" si="579"/>
        <v/>
      </c>
      <c r="BC501" s="106" t="str">
        <f t="shared" si="580"/>
        <v/>
      </c>
      <c r="BD501" s="180" t="str">
        <f>IF(OR(P501="",BA501=""),"",IF(BB501="",MAX($BA$4:$BA$503)-BA501+1-COUNTIF($BA$4:BA501,BA501)/1000,INDEX($BD$4:$BD$503,BC501,1)-COUNTIF($BA$4:BA501,BA501)/1000000))</f>
        <v/>
      </c>
      <c r="BE501" s="181" t="str">
        <f t="shared" si="581"/>
        <v/>
      </c>
      <c r="BF501" s="181" t="str">
        <f>IFERROR(IF(BB501="",BD501-BE501*100,INDEX($BF$4:$BF$503,BC501,1)-COUNTIF($BA$4:BA501,BA501)/1000000),"")</f>
        <v/>
      </c>
      <c r="BG501" s="179" t="str">
        <f t="shared" si="582"/>
        <v/>
      </c>
      <c r="BI501" s="120" t="str">
        <f t="shared" si="588"/>
        <v/>
      </c>
      <c r="BJ501" s="121" t="str">
        <f t="shared" si="589"/>
        <v/>
      </c>
      <c r="BK501" s="122" t="str">
        <f t="shared" si="590"/>
        <v/>
      </c>
      <c r="BL501" s="122" t="str">
        <f t="shared" si="591"/>
        <v/>
      </c>
      <c r="BM501" s="122" t="str">
        <f t="shared" si="592"/>
        <v/>
      </c>
      <c r="BN501" s="122" t="str">
        <f t="shared" si="593"/>
        <v/>
      </c>
      <c r="BO501" s="122" t="str">
        <f t="shared" si="594"/>
        <v/>
      </c>
      <c r="BP501" s="123" t="str">
        <f t="shared" si="595"/>
        <v/>
      </c>
      <c r="BQ501" s="122" t="str">
        <f t="shared" si="596"/>
        <v/>
      </c>
      <c r="BR501" s="123" t="str">
        <f t="shared" si="597"/>
        <v/>
      </c>
      <c r="BS501" s="123" t="str">
        <f t="shared" si="598"/>
        <v/>
      </c>
      <c r="BU501" s="198" t="str">
        <f t="shared" si="583"/>
        <v>xxx</v>
      </c>
      <c r="BV501" s="193"/>
      <c r="BW501" s="193"/>
      <c r="BX501" s="193"/>
      <c r="BY501" s="193"/>
      <c r="BZ501" s="193"/>
      <c r="CA501" s="193"/>
      <c r="CB501" s="193"/>
      <c r="CC501" s="194"/>
      <c r="CD501" s="194"/>
      <c r="CE501" s="193"/>
      <c r="CF501" s="201">
        <f>IFERROR(IF(ISNUMBER(BV501), IF(ISNUMBER(MATCH(BV501,$BV$4:BV500,0)),INDEX($CF$4:CF500, MATCH(BV501,$BV$4:BV500,0),1),IF(AND(BR501="",INDEX($BR$4:$BR$503,BV501,1)=""),
IF(INDEX($BL$4:$BL$503,BV501,1)="",0,IFERROR(IF(INDEX($BR$4:$BR$503,BW501,1)="es",COUNTIF($BV$4:$BV$503,BW501),0),0)+IF(ISNUMBER(BV501),SUMIFS($CH$4:$CH$503,$BV$4:$BV$503,"&lt;&gt;"&amp;BV501,$BW$4:$BW$503,BV501),0)),0)),0),0)</f>
        <v>0</v>
      </c>
      <c r="CG501" s="193"/>
      <c r="CH501" s="193"/>
      <c r="CI501" s="193"/>
      <c r="CJ501" s="193"/>
      <c r="CK501" s="201">
        <f t="shared" si="542"/>
        <v>1</v>
      </c>
      <c r="CL501" s="193"/>
      <c r="CM501" s="193"/>
      <c r="CN501" s="193"/>
      <c r="CO501" s="193"/>
      <c r="CP501" s="193"/>
      <c r="CQ501" s="193"/>
      <c r="CR501" s="193"/>
      <c r="CT501" s="193"/>
      <c r="CU501" s="193"/>
      <c r="CV501" s="193"/>
      <c r="CW501" s="208"/>
      <c r="CX501" s="208"/>
      <c r="CY501" s="208"/>
      <c r="CZ501" s="208"/>
      <c r="DA501" s="193"/>
      <c r="DC501" s="133" t="str">
        <f>IF(MAX($DC$3:DC500)&lt;$I$2,MAX($DC$3:DC500)+1,"")</f>
        <v/>
      </c>
      <c r="DD501" s="131" t="str">
        <f t="shared" si="584"/>
        <v/>
      </c>
      <c r="DE501" s="131" t="str">
        <f t="shared" si="585"/>
        <v/>
      </c>
      <c r="DF501" s="134" t="str">
        <f t="shared" si="586"/>
        <v/>
      </c>
      <c r="DG501" s="132" t="str">
        <f t="shared" si="587"/>
        <v/>
      </c>
      <c r="DL501" s="107" t="str">
        <f>IF(DM501&lt;&gt;"",MAX($DL$3:DL500)+1,"")</f>
        <v/>
      </c>
      <c r="DM501" s="107" t="str">
        <f>IF(OR(INDEX(Photos!$B$3:$B$502,ROW(DM501)-ROW($DM$3),1)="", ISNUMBER(MATCH(INDEX(Photos!$B$3:$B$502,ROW(DM501)-ROW($DM$3),1),$BJ$4:$BJ$503,0))),"",INDEX(Photos!$B$3:$B$502,ROW(DM501)-ROW($DM$3),1) )</f>
        <v/>
      </c>
      <c r="DN501" s="107" t="str">
        <f t="shared" si="540"/>
        <v/>
      </c>
      <c r="DS501" s="112"/>
      <c r="DT501" s="112"/>
      <c r="DU501" s="111"/>
      <c r="DV501" s="111"/>
      <c r="DW501" s="145"/>
      <c r="DX501" s="111"/>
      <c r="DY501" s="111"/>
      <c r="DZ501" s="111"/>
      <c r="EA501" s="111"/>
      <c r="EB501" s="111"/>
    </row>
    <row r="502" spans="2:132" x14ac:dyDescent="0.25">
      <c r="B502" s="117" t="str">
        <f>IF(P502&lt;&gt;"",MAX(B$3:$B501)+1,"")</f>
        <v/>
      </c>
      <c r="C502" s="141" t="str">
        <f>IF(D502&lt;&gt;"",MAX(C$3:$C501)+1,"")</f>
        <v/>
      </c>
      <c r="D502" s="115" t="str">
        <f>IF(LEN(Q502)&gt;1,IF(ISNUMBER(MATCH(Q502&amp;" ─ "&amp;P502, $D$2:D501,0)),"",P502&amp;" ─ "&amp;Q502),"")</f>
        <v/>
      </c>
      <c r="E502" s="117" t="str">
        <f>IF(F502&lt;&gt;"",MAX($E$3:E501)+1,"")</f>
        <v/>
      </c>
      <c r="F502" s="116" t="str">
        <f>IF(LEN(T502)&gt;1,IF(ISNUMBER(MATCH(T502&amp;" ─ "&amp;P502, $F$2:F501,0)),"",P502&amp;" ─ "&amp;T502),"")</f>
        <v/>
      </c>
      <c r="G502" s="93">
        <v>499</v>
      </c>
      <c r="H502" s="118" t="str">
        <f t="shared" si="599"/>
        <v/>
      </c>
      <c r="I502" s="119" t="str">
        <f>IF(ISNUMBER(SEARCH("─",H502,1)),MAX($I$3:I501)+1,"")</f>
        <v/>
      </c>
      <c r="M502" s="192" t="str">
        <f t="shared" si="543"/>
        <v/>
      </c>
      <c r="N502" s="142" t="str">
        <f t="shared" si="544"/>
        <v/>
      </c>
      <c r="O502" s="102" t="str">
        <f>IF(P502="","",MAX($O$3:O501)+1)</f>
        <v/>
      </c>
      <c r="P502" s="103" t="str">
        <f>IF(LEN(INDEX(Dashboard!B$6:B$505,ROW(P502)-ROW(P$3),1))&lt;=1,"",TRIM(INDEX(Dashboard!B$6:B$505,ROW(P502)-ROW(P$3),1)))</f>
        <v/>
      </c>
      <c r="Q502" s="104" t="str">
        <f t="shared" si="545"/>
        <v/>
      </c>
      <c r="R502" s="104" t="str">
        <f>IF(LEN(INDEX(Dashboard!D$6:D$505,ROW(R502)-ROW(R$3),1))&lt;=1,"",INDEX(Dashboard!D$6:D$505,ROW(R502)-ROW(R$3),1))</f>
        <v/>
      </c>
      <c r="S502" s="104" t="str">
        <f>IF(LEN(INDEX(Dashboard!E$6:E$505,ROW(S502)-ROW(S$3),1))&lt;=1,"",INDEX(Dashboard!E$6:E$505,ROW(S502)-ROW(S$3),1))</f>
        <v/>
      </c>
      <c r="T502" s="104" t="str">
        <f t="shared" si="546"/>
        <v/>
      </c>
      <c r="U502" s="104" t="str">
        <f t="shared" si="547"/>
        <v/>
      </c>
      <c r="V502" s="104" t="str">
        <f t="shared" si="548"/>
        <v/>
      </c>
      <c r="W502" s="106" t="str">
        <f t="shared" si="541"/>
        <v/>
      </c>
      <c r="X502" s="106" t="str">
        <f t="shared" si="549"/>
        <v/>
      </c>
      <c r="Y502" s="106" t="str">
        <f t="shared" si="550"/>
        <v/>
      </c>
      <c r="Z502" s="106" t="str">
        <f t="shared" si="551"/>
        <v/>
      </c>
      <c r="AA502" s="106" t="str">
        <f t="shared" si="552"/>
        <v/>
      </c>
      <c r="AB502" s="106" t="str">
        <f t="shared" si="553"/>
        <v/>
      </c>
      <c r="AC502" s="106" t="str">
        <f t="shared" si="554"/>
        <v/>
      </c>
      <c r="AD502" s="106" t="str">
        <f t="shared" si="555"/>
        <v/>
      </c>
      <c r="AE502" s="106" t="str">
        <f t="shared" si="556"/>
        <v/>
      </c>
      <c r="AF502" s="106" t="str">
        <f t="shared" si="557"/>
        <v/>
      </c>
      <c r="AG502" s="106" t="str">
        <f t="shared" si="558"/>
        <v/>
      </c>
      <c r="AH502" s="106" t="str">
        <f t="shared" si="559"/>
        <v/>
      </c>
      <c r="AI502" s="106" t="str">
        <f t="shared" si="560"/>
        <v/>
      </c>
      <c r="AJ502" s="106" t="str">
        <f t="shared" si="561"/>
        <v/>
      </c>
      <c r="AK502" s="106" t="str">
        <f t="shared" si="562"/>
        <v/>
      </c>
      <c r="AL502" s="106" t="str">
        <f t="shared" si="563"/>
        <v/>
      </c>
      <c r="AM502" s="106" t="str">
        <f t="shared" si="564"/>
        <v/>
      </c>
      <c r="AN502" s="106" t="str">
        <f t="shared" si="565"/>
        <v/>
      </c>
      <c r="AO502" s="106" t="str">
        <f t="shared" si="566"/>
        <v/>
      </c>
      <c r="AP502" s="106" t="str">
        <f t="shared" si="567"/>
        <v/>
      </c>
      <c r="AQ502" s="106" t="str">
        <f t="shared" si="568"/>
        <v/>
      </c>
      <c r="AR502" s="106" t="str">
        <f t="shared" si="569"/>
        <v/>
      </c>
      <c r="AS502" s="106" t="str">
        <f t="shared" si="570"/>
        <v/>
      </c>
      <c r="AT502" s="106" t="str">
        <f t="shared" si="571"/>
        <v/>
      </c>
      <c r="AU502" s="106" t="str">
        <f t="shared" si="572"/>
        <v/>
      </c>
      <c r="AV502" s="106" t="str">
        <f t="shared" si="573"/>
        <v/>
      </c>
      <c r="AW502" s="106" t="str">
        <f t="shared" si="574"/>
        <v/>
      </c>
      <c r="AX502" s="106" t="str">
        <f t="shared" si="575"/>
        <v/>
      </c>
      <c r="AY502" s="106" t="str">
        <f t="shared" si="576"/>
        <v/>
      </c>
      <c r="AZ502" s="106" t="str">
        <f t="shared" si="577"/>
        <v/>
      </c>
      <c r="BA502" s="106" t="str">
        <f t="shared" si="578"/>
        <v/>
      </c>
      <c r="BB502" s="106" t="str">
        <f t="shared" si="579"/>
        <v/>
      </c>
      <c r="BC502" s="106" t="str">
        <f t="shared" si="580"/>
        <v/>
      </c>
      <c r="BD502" s="180" t="str">
        <f>IF(OR(P502="",BA502=""),"",IF(BB502="",MAX($BA$4:$BA$503)-BA502+1-COUNTIF($BA$4:BA502,BA502)/1000,INDEX($BD$4:$BD$503,BC502,1)-COUNTIF($BA$4:BA502,BA502)/1000000))</f>
        <v/>
      </c>
      <c r="BE502" s="181" t="str">
        <f t="shared" si="581"/>
        <v/>
      </c>
      <c r="BF502" s="181" t="str">
        <f>IFERROR(IF(BB502="",BD502-BE502*100,INDEX($BF$4:$BF$503,BC502,1)-COUNTIF($BA$4:BA502,BA502)/1000000),"")</f>
        <v/>
      </c>
      <c r="BG502" s="179" t="str">
        <f t="shared" si="582"/>
        <v/>
      </c>
      <c r="BI502" s="120" t="str">
        <f t="shared" si="588"/>
        <v/>
      </c>
      <c r="BJ502" s="121" t="str">
        <f t="shared" si="589"/>
        <v/>
      </c>
      <c r="BK502" s="122" t="str">
        <f t="shared" si="590"/>
        <v/>
      </c>
      <c r="BL502" s="122" t="str">
        <f t="shared" si="591"/>
        <v/>
      </c>
      <c r="BM502" s="122" t="str">
        <f t="shared" si="592"/>
        <v/>
      </c>
      <c r="BN502" s="122" t="str">
        <f t="shared" si="593"/>
        <v/>
      </c>
      <c r="BO502" s="122" t="str">
        <f t="shared" si="594"/>
        <v/>
      </c>
      <c r="BP502" s="123" t="str">
        <f t="shared" si="595"/>
        <v/>
      </c>
      <c r="BQ502" s="122" t="str">
        <f t="shared" si="596"/>
        <v/>
      </c>
      <c r="BR502" s="123" t="str">
        <f t="shared" si="597"/>
        <v/>
      </c>
      <c r="BS502" s="123" t="str">
        <f t="shared" si="598"/>
        <v/>
      </c>
      <c r="BU502" s="198" t="str">
        <f t="shared" si="583"/>
        <v>xxx</v>
      </c>
      <c r="BV502" s="193"/>
      <c r="BW502" s="193"/>
      <c r="BX502" s="193"/>
      <c r="BY502" s="193"/>
      <c r="BZ502" s="193"/>
      <c r="CA502" s="193"/>
      <c r="CB502" s="193"/>
      <c r="CC502" s="194"/>
      <c r="CD502" s="194"/>
      <c r="CE502" s="193"/>
      <c r="CF502" s="201">
        <f>IFERROR(IF(ISNUMBER(BV502), IF(ISNUMBER(MATCH(BV502,$BV$4:BV501,0)),INDEX($CF$4:CF501, MATCH(BV502,$BV$4:BV501,0),1),IF(AND(BR502="",INDEX($BR$4:$BR$503,BV502,1)=""),
IF(INDEX($BL$4:$BL$503,BV502,1)="",0,IFERROR(IF(INDEX($BR$4:$BR$503,BW502,1)="es",COUNTIF($BV$4:$BV$503,BW502),0),0)+IF(ISNUMBER(BV502),SUMIFS($CH$4:$CH$503,$BV$4:$BV$503,"&lt;&gt;"&amp;BV502,$BW$4:$BW$503,BV502),0)),0)),0),0)</f>
        <v>0</v>
      </c>
      <c r="CG502" s="193"/>
      <c r="CH502" s="193"/>
      <c r="CI502" s="193"/>
      <c r="CJ502" s="193"/>
      <c r="CK502" s="201">
        <f t="shared" si="542"/>
        <v>1</v>
      </c>
      <c r="CL502" s="193"/>
      <c r="CM502" s="193"/>
      <c r="CN502" s="193"/>
      <c r="CO502" s="193"/>
      <c r="CP502" s="193"/>
      <c r="CQ502" s="193"/>
      <c r="CR502" s="193"/>
      <c r="CT502" s="193"/>
      <c r="CU502" s="193"/>
      <c r="CV502" s="193"/>
      <c r="CW502" s="208"/>
      <c r="CX502" s="208"/>
      <c r="CY502" s="208"/>
      <c r="CZ502" s="208"/>
      <c r="DA502" s="193"/>
      <c r="DC502" s="133" t="str">
        <f>IF(MAX($DC$3:DC501)&lt;$I$2,MAX($DC$3:DC501)+1,"")</f>
        <v/>
      </c>
      <c r="DD502" s="131" t="str">
        <f t="shared" si="584"/>
        <v/>
      </c>
      <c r="DE502" s="131" t="str">
        <f t="shared" si="585"/>
        <v/>
      </c>
      <c r="DF502" s="134" t="str">
        <f t="shared" si="586"/>
        <v/>
      </c>
      <c r="DG502" s="132" t="str">
        <f t="shared" si="587"/>
        <v/>
      </c>
      <c r="DL502" s="107" t="str">
        <f>IF(DM502&lt;&gt;"",MAX($DL$3:DL501)+1,"")</f>
        <v/>
      </c>
      <c r="DM502" s="107" t="str">
        <f>IF(OR(INDEX(Photos!$B$3:$B$502,ROW(DM502)-ROW($DM$3),1)="", ISNUMBER(MATCH(INDEX(Photos!$B$3:$B$502,ROW(DM502)-ROW($DM$3),1),$BJ$4:$BJ$503,0))),"",INDEX(Photos!$B$3:$B$502,ROW(DM502)-ROW($DM$3),1) )</f>
        <v/>
      </c>
      <c r="DN502" s="107" t="str">
        <f t="shared" si="540"/>
        <v/>
      </c>
      <c r="DS502" s="112"/>
      <c r="DT502" s="112"/>
      <c r="DU502" s="111"/>
      <c r="DV502" s="111"/>
      <c r="DW502" s="145"/>
      <c r="DX502" s="111"/>
      <c r="DY502" s="111"/>
      <c r="DZ502" s="111"/>
      <c r="EA502" s="111"/>
      <c r="EB502" s="111"/>
    </row>
    <row r="503" spans="2:132" x14ac:dyDescent="0.25">
      <c r="B503" s="117" t="str">
        <f>IF(P503&lt;&gt;"",MAX(B$3:$B502)+1,"")</f>
        <v/>
      </c>
      <c r="C503" s="141" t="str">
        <f>IF(D503&lt;&gt;"",MAX(C$3:$C502)+1,"")</f>
        <v/>
      </c>
      <c r="D503" s="115" t="str">
        <f>IF(LEN(Q503)&gt;1,IF(ISNUMBER(MATCH(Q503&amp;" ─ "&amp;P503, $D$2:D502,0)),"",P503&amp;" ─ "&amp;Q503),"")</f>
        <v/>
      </c>
      <c r="E503" s="117" t="str">
        <f>IF(F503&lt;&gt;"",MAX($E$3:E502)+1,"")</f>
        <v/>
      </c>
      <c r="F503" s="116" t="str">
        <f>IF(LEN(T503)&gt;1,IF(ISNUMBER(MATCH(T503&amp;" ─ "&amp;P503, $F$2:F502,0)),"",P503&amp;" ─ "&amp;T503),"")</f>
        <v/>
      </c>
      <c r="G503" s="93">
        <v>500</v>
      </c>
      <c r="H503" s="118" t="str">
        <f t="shared" si="599"/>
        <v/>
      </c>
      <c r="I503" s="119" t="str">
        <f>IF(ISNUMBER(SEARCH("─",H503,1)),MAX($I$3:I502)+1,"")</f>
        <v/>
      </c>
      <c r="M503" s="192" t="str">
        <f t="shared" si="543"/>
        <v/>
      </c>
      <c r="N503" s="142" t="str">
        <f t="shared" si="544"/>
        <v/>
      </c>
      <c r="O503" s="102" t="str">
        <f>IF(P503="","",MAX($O$3:O502)+1)</f>
        <v/>
      </c>
      <c r="P503" s="103" t="str">
        <f>IF(LEN(INDEX(Dashboard!B$6:B$505,ROW(P503)-ROW(P$3),1))&lt;=1,"",TRIM(INDEX(Dashboard!B$6:B$505,ROW(P503)-ROW(P$3),1)))</f>
        <v/>
      </c>
      <c r="Q503" s="104" t="str">
        <f t="shared" si="545"/>
        <v/>
      </c>
      <c r="R503" s="104" t="str">
        <f>IF(LEN(INDEX(Dashboard!D$6:D$505,ROW(R503)-ROW(R$3),1))&lt;=1,"",INDEX(Dashboard!D$6:D$505,ROW(R503)-ROW(R$3),1))</f>
        <v/>
      </c>
      <c r="S503" s="104" t="str">
        <f>IF(LEN(INDEX(Dashboard!E$6:E$505,ROW(S503)-ROW(S$3),1))&lt;=1,"",INDEX(Dashboard!E$6:E$505,ROW(S503)-ROW(S$3),1))</f>
        <v/>
      </c>
      <c r="T503" s="104" t="str">
        <f t="shared" si="546"/>
        <v/>
      </c>
      <c r="U503" s="104" t="str">
        <f t="shared" si="547"/>
        <v/>
      </c>
      <c r="V503" s="104" t="str">
        <f t="shared" si="548"/>
        <v/>
      </c>
      <c r="W503" s="106" t="str">
        <f t="shared" si="541"/>
        <v/>
      </c>
      <c r="X503" s="106" t="str">
        <f t="shared" si="549"/>
        <v/>
      </c>
      <c r="Y503" s="106" t="str">
        <f t="shared" si="550"/>
        <v/>
      </c>
      <c r="Z503" s="106" t="str">
        <f t="shared" si="551"/>
        <v/>
      </c>
      <c r="AA503" s="106" t="str">
        <f t="shared" si="552"/>
        <v/>
      </c>
      <c r="AB503" s="106" t="str">
        <f t="shared" si="553"/>
        <v/>
      </c>
      <c r="AC503" s="106" t="str">
        <f t="shared" si="554"/>
        <v/>
      </c>
      <c r="AD503" s="106" t="str">
        <f t="shared" si="555"/>
        <v/>
      </c>
      <c r="AE503" s="106" t="str">
        <f t="shared" si="556"/>
        <v/>
      </c>
      <c r="AF503" s="106" t="str">
        <f t="shared" si="557"/>
        <v/>
      </c>
      <c r="AG503" s="106" t="str">
        <f t="shared" si="558"/>
        <v/>
      </c>
      <c r="AH503" s="106" t="str">
        <f t="shared" si="559"/>
        <v/>
      </c>
      <c r="AI503" s="106" t="str">
        <f t="shared" si="560"/>
        <v/>
      </c>
      <c r="AJ503" s="106" t="str">
        <f t="shared" si="561"/>
        <v/>
      </c>
      <c r="AK503" s="106" t="str">
        <f t="shared" si="562"/>
        <v/>
      </c>
      <c r="AL503" s="106" t="str">
        <f t="shared" si="563"/>
        <v/>
      </c>
      <c r="AM503" s="106" t="str">
        <f t="shared" si="564"/>
        <v/>
      </c>
      <c r="AN503" s="106" t="str">
        <f t="shared" si="565"/>
        <v/>
      </c>
      <c r="AO503" s="106" t="str">
        <f t="shared" si="566"/>
        <v/>
      </c>
      <c r="AP503" s="106" t="str">
        <f t="shared" si="567"/>
        <v/>
      </c>
      <c r="AQ503" s="106" t="str">
        <f t="shared" si="568"/>
        <v/>
      </c>
      <c r="AR503" s="106" t="str">
        <f t="shared" si="569"/>
        <v/>
      </c>
      <c r="AS503" s="106" t="str">
        <f t="shared" si="570"/>
        <v/>
      </c>
      <c r="AT503" s="106" t="str">
        <f t="shared" si="571"/>
        <v/>
      </c>
      <c r="AU503" s="106" t="str">
        <f t="shared" si="572"/>
        <v/>
      </c>
      <c r="AV503" s="106" t="str">
        <f t="shared" si="573"/>
        <v/>
      </c>
      <c r="AW503" s="106" t="str">
        <f t="shared" si="574"/>
        <v/>
      </c>
      <c r="AX503" s="106" t="str">
        <f t="shared" si="575"/>
        <v/>
      </c>
      <c r="AY503" s="106" t="str">
        <f t="shared" si="576"/>
        <v/>
      </c>
      <c r="AZ503" s="106" t="str">
        <f t="shared" si="577"/>
        <v/>
      </c>
      <c r="BA503" s="106" t="str">
        <f t="shared" si="578"/>
        <v/>
      </c>
      <c r="BB503" s="106" t="str">
        <f t="shared" si="579"/>
        <v/>
      </c>
      <c r="BC503" s="106" t="str">
        <f t="shared" si="580"/>
        <v/>
      </c>
      <c r="BD503" s="180" t="str">
        <f>IF(OR(P503="",BA503=""),"",IF(BB503="",MAX($BA$4:$BA$503)-BA503+1-COUNTIF($BA$4:BA503,BA503)/1000,INDEX($BD$4:$BD$503,BC503,1)-COUNTIF($BA$4:BA503,BA503)/1000000))</f>
        <v/>
      </c>
      <c r="BE503" s="181" t="str">
        <f t="shared" si="581"/>
        <v/>
      </c>
      <c r="BF503" s="181" t="str">
        <f>IFERROR(IF(BB503="",BD503-BE503*100,INDEX($BF$4:$BF$503,BC503,1)-COUNTIF($BA$4:BA503,BA503)/1000000),"")</f>
        <v/>
      </c>
      <c r="BG503" s="179" t="str">
        <f t="shared" si="582"/>
        <v/>
      </c>
      <c r="BI503" s="120" t="str">
        <f t="shared" si="588"/>
        <v/>
      </c>
      <c r="BJ503" s="121" t="str">
        <f t="shared" si="589"/>
        <v/>
      </c>
      <c r="BK503" s="122" t="str">
        <f t="shared" si="590"/>
        <v/>
      </c>
      <c r="BL503" s="122" t="str">
        <f t="shared" si="591"/>
        <v/>
      </c>
      <c r="BM503" s="122" t="str">
        <f t="shared" si="592"/>
        <v/>
      </c>
      <c r="BN503" s="122" t="str">
        <f t="shared" si="593"/>
        <v/>
      </c>
      <c r="BO503" s="122" t="str">
        <f t="shared" si="594"/>
        <v/>
      </c>
      <c r="BP503" s="123" t="str">
        <f t="shared" si="595"/>
        <v/>
      </c>
      <c r="BQ503" s="122" t="str">
        <f t="shared" si="596"/>
        <v/>
      </c>
      <c r="BR503" s="123" t="str">
        <f t="shared" si="597"/>
        <v/>
      </c>
      <c r="BS503" s="123" t="str">
        <f t="shared" si="598"/>
        <v/>
      </c>
      <c r="BU503" s="198" t="str">
        <f t="shared" si="583"/>
        <v>xxx</v>
      </c>
      <c r="BV503" s="193"/>
      <c r="BW503" s="193"/>
      <c r="BX503" s="193"/>
      <c r="BY503" s="193"/>
      <c r="BZ503" s="193"/>
      <c r="CA503" s="193"/>
      <c r="CB503" s="193"/>
      <c r="CC503" s="194"/>
      <c r="CD503" s="194"/>
      <c r="CE503" s="193"/>
      <c r="CF503" s="201">
        <f>IFERROR(IF(ISNUMBER(BV503), IF(ISNUMBER(MATCH(BV503,$BV$4:BV502,0)),INDEX($CF$4:CF502, MATCH(BV503,$BV$4:BV502,0),1),IF(AND(BR503="",INDEX($BR$4:$BR$503,BV503,1)=""),
IF(INDEX($BL$4:$BL$503,BV503,1)="",0,IFERROR(IF(INDEX($BR$4:$BR$503,BW503,1)="es",COUNTIF($BV$4:$BV$503,BW503),0),0)+IF(ISNUMBER(BV503),SUMIFS($CH$4:$CH$503,$BV$4:$BV$503,"&lt;&gt;"&amp;BV503,$BW$4:$BW$503,BV503),0)),0)),0),0)</f>
        <v>0</v>
      </c>
      <c r="CG503" s="193"/>
      <c r="CH503" s="193"/>
      <c r="CI503" s="193"/>
      <c r="CJ503" s="193"/>
      <c r="CK503" s="201">
        <f t="shared" si="542"/>
        <v>1</v>
      </c>
      <c r="CL503" s="193"/>
      <c r="CM503" s="193"/>
      <c r="CN503" s="193"/>
      <c r="CO503" s="193"/>
      <c r="CP503" s="193"/>
      <c r="CQ503" s="193"/>
      <c r="CR503" s="193"/>
      <c r="CT503" s="193"/>
      <c r="CU503" s="193"/>
      <c r="CV503" s="193"/>
      <c r="CW503" s="208"/>
      <c r="CX503" s="208"/>
      <c r="CY503" s="208"/>
      <c r="CZ503" s="208"/>
      <c r="DA503" s="193"/>
      <c r="DC503" s="133" t="str">
        <f>IF(MAX($DC$3:DC502)&lt;$I$2,MAX($DC$3:DC502)+1,"")</f>
        <v/>
      </c>
      <c r="DD503" s="131" t="str">
        <f t="shared" si="584"/>
        <v/>
      </c>
      <c r="DE503" s="131" t="str">
        <f t="shared" si="585"/>
        <v/>
      </c>
      <c r="DF503" s="134" t="str">
        <f t="shared" si="586"/>
        <v/>
      </c>
      <c r="DG503" s="132" t="str">
        <f t="shared" si="587"/>
        <v/>
      </c>
      <c r="DL503" s="107" t="str">
        <f>IF(DM503&lt;&gt;"",MAX($DL$3:DL502)+1,"")</f>
        <v/>
      </c>
      <c r="DM503" s="107" t="str">
        <f>IF(OR(INDEX(Photos!$B$3:$B$502,ROW(DM503)-ROW($DM$3),1)="", ISNUMBER(MATCH(INDEX(Photos!$B$3:$B$502,ROW(DM503)-ROW($DM$3),1),$BJ$4:$BJ$503,0))),"",INDEX(Photos!$B$3:$B$502,ROW(DM503)-ROW($DM$3),1) )</f>
        <v/>
      </c>
      <c r="DN503" s="107" t="str">
        <f t="shared" si="540"/>
        <v/>
      </c>
      <c r="DS503" s="112"/>
      <c r="DT503" s="112"/>
      <c r="DU503" s="111"/>
      <c r="DV503" s="111"/>
      <c r="DW503" s="145"/>
      <c r="DX503" s="111"/>
      <c r="DY503" s="111"/>
      <c r="DZ503" s="111"/>
      <c r="EA503" s="111"/>
      <c r="EB503" s="111"/>
    </row>
    <row r="504" spans="2:132" x14ac:dyDescent="0.25">
      <c r="B504" s="154"/>
      <c r="G504" s="93">
        <v>501</v>
      </c>
      <c r="H504" s="118" t="str">
        <f t="shared" ref="H504:H567" si="600">IF(G504&gt;$H$2,"",IF(G504&lt;=$C$3,INDEX(allNames,MATCH(G504,$B$4:$B$503,0),1),IF(G504&lt;=$E$3,INDEX($D$4:$D$503,MATCH(G504,$C$4:$C$503,0),1),INDEX($F$4:$F$503,MATCH(G504,$E$4:$E$503,0),1))))</f>
        <v/>
      </c>
      <c r="I504" s="119" t="str">
        <f>IF(ISNUMBER(SEARCH("─",H504,1)),MAX($I$3:I503)+1,"")</f>
        <v/>
      </c>
      <c r="DC504" s="133" t="str">
        <f>IF(MAX($DC$3:DC503)&lt;$I$2,MAX($DC$3:DC503)+1,"")</f>
        <v/>
      </c>
      <c r="DD504" s="131" t="str">
        <f t="shared" ref="DD504:DD534" si="601">IF(DC504&lt;&gt;"",INDEX($H$4:$H$1003,MATCH(DC504,$I$4:$I$1003,0),1),"")</f>
        <v/>
      </c>
      <c r="DE504" s="131" t="str">
        <f t="shared" ref="DE504:DE515" si="602">IF(DC504="","",TRIM(LEFT(DD504,SEARCH("─",DD504,1)-1)))</f>
        <v/>
      </c>
      <c r="DF504" s="134" t="str">
        <f t="shared" ref="DF504:DF515" si="603">IF(DC504="","",TRIM(RIGHT(DD504,LEN(DD504)-SEARCH("─",DD504,1))))</f>
        <v/>
      </c>
      <c r="DG504" s="132" t="str">
        <f t="shared" ref="DG504:DG515" si="604">IF(DD504="","",IF(ISNUMBER(MATCH(DD504,$F$4:$F$503,0)),"e",""))</f>
        <v/>
      </c>
      <c r="DN504" s="107" t="str">
        <f t="shared" si="540"/>
        <v/>
      </c>
    </row>
    <row r="505" spans="2:132" x14ac:dyDescent="0.25">
      <c r="B505" s="154"/>
      <c r="G505" s="93">
        <v>502</v>
      </c>
      <c r="H505" s="118" t="str">
        <f t="shared" si="600"/>
        <v/>
      </c>
      <c r="I505" s="119" t="str">
        <f>IF(ISNUMBER(SEARCH("─",H505,1)),MAX($I$3:I504)+1,"")</f>
        <v/>
      </c>
      <c r="DC505" s="133" t="str">
        <f>IF(MAX($DC$3:DC504)&lt;$I$2,MAX($DC$3:DC504)+1,"")</f>
        <v/>
      </c>
      <c r="DD505" s="131" t="str">
        <f t="shared" si="601"/>
        <v/>
      </c>
      <c r="DE505" s="131" t="str">
        <f t="shared" si="602"/>
        <v/>
      </c>
      <c r="DF505" s="134" t="str">
        <f t="shared" si="603"/>
        <v/>
      </c>
      <c r="DG505" s="132" t="str">
        <f t="shared" si="604"/>
        <v/>
      </c>
      <c r="DN505" s="107" t="str">
        <f t="shared" si="540"/>
        <v/>
      </c>
    </row>
    <row r="506" spans="2:132" x14ac:dyDescent="0.25">
      <c r="B506" s="154"/>
      <c r="G506" s="93">
        <v>503</v>
      </c>
      <c r="H506" s="118" t="str">
        <f t="shared" si="600"/>
        <v/>
      </c>
      <c r="I506" s="119" t="str">
        <f>IF(ISNUMBER(SEARCH("─",H506,1)),MAX($I$3:I505)+1,"")</f>
        <v/>
      </c>
      <c r="DC506" s="133" t="str">
        <f>IF(MAX($DC$3:DC505)&lt;$I$2,MAX($DC$3:DC505)+1,"")</f>
        <v/>
      </c>
      <c r="DD506" s="131" t="str">
        <f t="shared" si="601"/>
        <v/>
      </c>
      <c r="DE506" s="131" t="str">
        <f t="shared" si="602"/>
        <v/>
      </c>
      <c r="DF506" s="134" t="str">
        <f t="shared" si="603"/>
        <v/>
      </c>
      <c r="DG506" s="132" t="str">
        <f t="shared" si="604"/>
        <v/>
      </c>
      <c r="DN506" s="107" t="str">
        <f t="shared" si="540"/>
        <v/>
      </c>
    </row>
    <row r="507" spans="2:132" x14ac:dyDescent="0.25">
      <c r="B507" s="154"/>
      <c r="G507" s="93">
        <v>504</v>
      </c>
      <c r="H507" s="118" t="str">
        <f t="shared" si="600"/>
        <v/>
      </c>
      <c r="I507" s="119" t="str">
        <f>IF(ISNUMBER(SEARCH("─",H507,1)),MAX($I$3:I506)+1,"")</f>
        <v/>
      </c>
      <c r="DC507" s="133" t="str">
        <f>IF(MAX($DC$3:DC506)&lt;$I$2,MAX($DC$3:DC506)+1,"")</f>
        <v/>
      </c>
      <c r="DD507" s="131" t="str">
        <f t="shared" si="601"/>
        <v/>
      </c>
      <c r="DE507" s="131" t="str">
        <f t="shared" si="602"/>
        <v/>
      </c>
      <c r="DF507" s="134" t="str">
        <f t="shared" si="603"/>
        <v/>
      </c>
      <c r="DG507" s="132" t="str">
        <f t="shared" si="604"/>
        <v/>
      </c>
      <c r="DN507" s="107" t="str">
        <f t="shared" si="540"/>
        <v/>
      </c>
    </row>
    <row r="508" spans="2:132" x14ac:dyDescent="0.25">
      <c r="B508" s="154"/>
      <c r="G508" s="93">
        <v>505</v>
      </c>
      <c r="H508" s="118" t="str">
        <f t="shared" si="600"/>
        <v/>
      </c>
      <c r="I508" s="119" t="str">
        <f>IF(ISNUMBER(SEARCH("─",H508,1)),MAX($I$3:I507)+1,"")</f>
        <v/>
      </c>
      <c r="DC508" s="133" t="str">
        <f>IF(MAX($DC$3:DC507)&lt;$I$2,MAX($DC$3:DC507)+1,"")</f>
        <v/>
      </c>
      <c r="DD508" s="131" t="str">
        <f t="shared" si="601"/>
        <v/>
      </c>
      <c r="DE508" s="131" t="str">
        <f t="shared" si="602"/>
        <v/>
      </c>
      <c r="DF508" s="134" t="str">
        <f t="shared" si="603"/>
        <v/>
      </c>
      <c r="DG508" s="132" t="str">
        <f t="shared" si="604"/>
        <v/>
      </c>
      <c r="DN508" s="107" t="str">
        <f t="shared" si="540"/>
        <v/>
      </c>
    </row>
    <row r="509" spans="2:132" x14ac:dyDescent="0.25">
      <c r="B509" s="154"/>
      <c r="G509" s="93">
        <v>506</v>
      </c>
      <c r="H509" s="118" t="str">
        <f t="shared" si="600"/>
        <v/>
      </c>
      <c r="I509" s="119" t="str">
        <f>IF(ISNUMBER(SEARCH("─",H509,1)),MAX($I$3:I508)+1,"")</f>
        <v/>
      </c>
      <c r="DC509" s="133" t="str">
        <f>IF(MAX($DC$3:DC508)&lt;$I$2,MAX($DC$3:DC508)+1,"")</f>
        <v/>
      </c>
      <c r="DD509" s="131" t="str">
        <f t="shared" si="601"/>
        <v/>
      </c>
      <c r="DE509" s="131" t="str">
        <f t="shared" si="602"/>
        <v/>
      </c>
      <c r="DF509" s="134" t="str">
        <f t="shared" si="603"/>
        <v/>
      </c>
      <c r="DG509" s="132" t="str">
        <f t="shared" si="604"/>
        <v/>
      </c>
      <c r="DN509" s="107" t="str">
        <f t="shared" si="540"/>
        <v/>
      </c>
    </row>
    <row r="510" spans="2:132" x14ac:dyDescent="0.25">
      <c r="B510" s="154"/>
      <c r="G510" s="93">
        <v>507</v>
      </c>
      <c r="H510" s="118" t="str">
        <f t="shared" si="600"/>
        <v/>
      </c>
      <c r="I510" s="119" t="str">
        <f>IF(ISNUMBER(SEARCH("─",H510,1)),MAX($I$3:I509)+1,"")</f>
        <v/>
      </c>
      <c r="DC510" s="133" t="str">
        <f>IF(MAX($DC$3:DC509)&lt;$I$2,MAX($DC$3:DC509)+1,"")</f>
        <v/>
      </c>
      <c r="DD510" s="131" t="str">
        <f t="shared" si="601"/>
        <v/>
      </c>
      <c r="DE510" s="131" t="str">
        <f t="shared" si="602"/>
        <v/>
      </c>
      <c r="DF510" s="134" t="str">
        <f t="shared" si="603"/>
        <v/>
      </c>
      <c r="DG510" s="132" t="str">
        <f t="shared" si="604"/>
        <v/>
      </c>
      <c r="DN510" s="107" t="str">
        <f t="shared" si="540"/>
        <v/>
      </c>
    </row>
    <row r="511" spans="2:132" x14ac:dyDescent="0.25">
      <c r="B511" s="154"/>
      <c r="G511" s="93">
        <v>508</v>
      </c>
      <c r="H511" s="118" t="str">
        <f t="shared" si="600"/>
        <v/>
      </c>
      <c r="I511" s="119" t="str">
        <f>IF(ISNUMBER(SEARCH("─",H511,1)),MAX($I$3:I510)+1,"")</f>
        <v/>
      </c>
      <c r="DC511" s="133" t="str">
        <f>IF(MAX($DC$3:DC510)&lt;$I$2,MAX($DC$3:DC510)+1,"")</f>
        <v/>
      </c>
      <c r="DD511" s="131" t="str">
        <f t="shared" si="601"/>
        <v/>
      </c>
      <c r="DE511" s="131" t="str">
        <f t="shared" si="602"/>
        <v/>
      </c>
      <c r="DF511" s="134" t="str">
        <f t="shared" si="603"/>
        <v/>
      </c>
      <c r="DG511" s="132" t="str">
        <f t="shared" si="604"/>
        <v/>
      </c>
      <c r="DN511" s="107" t="str">
        <f t="shared" si="540"/>
        <v/>
      </c>
    </row>
    <row r="512" spans="2:132" x14ac:dyDescent="0.25">
      <c r="B512" s="154"/>
      <c r="G512" s="93">
        <v>509</v>
      </c>
      <c r="H512" s="118" t="str">
        <f t="shared" si="600"/>
        <v/>
      </c>
      <c r="I512" s="119" t="str">
        <f>IF(ISNUMBER(SEARCH("─",H512,1)),MAX($I$3:I511)+1,"")</f>
        <v/>
      </c>
      <c r="DC512" s="133" t="str">
        <f>IF(MAX($DC$3:DC511)&lt;$I$2,MAX($DC$3:DC511)+1,"")</f>
        <v/>
      </c>
      <c r="DD512" s="131" t="str">
        <f t="shared" si="601"/>
        <v/>
      </c>
      <c r="DE512" s="131" t="str">
        <f t="shared" si="602"/>
        <v/>
      </c>
      <c r="DF512" s="134" t="str">
        <f t="shared" si="603"/>
        <v/>
      </c>
      <c r="DG512" s="132" t="str">
        <f t="shared" si="604"/>
        <v/>
      </c>
      <c r="DN512" s="107" t="str">
        <f t="shared" si="540"/>
        <v/>
      </c>
    </row>
    <row r="513" spans="2:118" x14ac:dyDescent="0.25">
      <c r="B513" s="154"/>
      <c r="G513" s="93">
        <v>510</v>
      </c>
      <c r="H513" s="118" t="str">
        <f t="shared" si="600"/>
        <v/>
      </c>
      <c r="I513" s="119" t="str">
        <f>IF(ISNUMBER(SEARCH("─",H513,1)),MAX($I$3:I512)+1,"")</f>
        <v/>
      </c>
      <c r="DC513" s="133" t="str">
        <f>IF(MAX($DC$3:DC512)&lt;$I$2,MAX($DC$3:DC512)+1,"")</f>
        <v/>
      </c>
      <c r="DD513" s="131" t="str">
        <f t="shared" si="601"/>
        <v/>
      </c>
      <c r="DE513" s="131" t="str">
        <f t="shared" si="602"/>
        <v/>
      </c>
      <c r="DF513" s="134" t="str">
        <f t="shared" si="603"/>
        <v/>
      </c>
      <c r="DG513" s="132" t="str">
        <f t="shared" si="604"/>
        <v/>
      </c>
      <c r="DN513" s="107" t="str">
        <f t="shared" si="540"/>
        <v/>
      </c>
    </row>
    <row r="514" spans="2:118" x14ac:dyDescent="0.25">
      <c r="B514" s="154"/>
      <c r="G514" s="93">
        <v>511</v>
      </c>
      <c r="H514" s="118" t="str">
        <f t="shared" si="600"/>
        <v/>
      </c>
      <c r="I514" s="119" t="str">
        <f>IF(ISNUMBER(SEARCH("─",H514,1)),MAX($I$3:I513)+1,"")</f>
        <v/>
      </c>
      <c r="DC514" s="133" t="str">
        <f>IF(MAX($DC$3:DC513)&lt;$I$2,MAX($DC$3:DC513)+1,"")</f>
        <v/>
      </c>
      <c r="DD514" s="131" t="str">
        <f t="shared" si="601"/>
        <v/>
      </c>
      <c r="DE514" s="131" t="str">
        <f t="shared" si="602"/>
        <v/>
      </c>
      <c r="DF514" s="134" t="str">
        <f t="shared" si="603"/>
        <v/>
      </c>
      <c r="DG514" s="132" t="str">
        <f t="shared" si="604"/>
        <v/>
      </c>
      <c r="DN514" s="107" t="str">
        <f t="shared" si="540"/>
        <v/>
      </c>
    </row>
    <row r="515" spans="2:118" x14ac:dyDescent="0.25">
      <c r="B515" s="154"/>
      <c r="G515" s="93">
        <v>512</v>
      </c>
      <c r="H515" s="118" t="str">
        <f t="shared" si="600"/>
        <v/>
      </c>
      <c r="I515" s="119" t="str">
        <f>IF(ISNUMBER(SEARCH("─",H515,1)),MAX($I$3:I514)+1,"")</f>
        <v/>
      </c>
      <c r="DC515" s="133" t="str">
        <f>IF(MAX($DC$3:DC514)&lt;$I$2,MAX($DC$3:DC514)+1,"")</f>
        <v/>
      </c>
      <c r="DD515" s="131" t="str">
        <f t="shared" si="601"/>
        <v/>
      </c>
      <c r="DE515" s="131" t="str">
        <f t="shared" si="602"/>
        <v/>
      </c>
      <c r="DF515" s="134" t="str">
        <f t="shared" si="603"/>
        <v/>
      </c>
      <c r="DG515" s="132" t="str">
        <f t="shared" si="604"/>
        <v/>
      </c>
      <c r="DN515" s="107" t="str">
        <f t="shared" si="540"/>
        <v/>
      </c>
    </row>
    <row r="516" spans="2:118" x14ac:dyDescent="0.25">
      <c r="B516" s="154"/>
      <c r="G516" s="93">
        <v>513</v>
      </c>
      <c r="H516" s="118" t="str">
        <f t="shared" si="600"/>
        <v/>
      </c>
      <c r="I516" s="119" t="str">
        <f>IF(ISNUMBER(SEARCH("─",H516,1)),MAX($I$3:I515)+1,"")</f>
        <v/>
      </c>
      <c r="DC516" s="133" t="str">
        <f>IF(MAX($DC$3:DC515)&lt;$I$2,MAX($DC$3:DC515)+1,"")</f>
        <v/>
      </c>
      <c r="DD516" s="131" t="str">
        <f t="shared" si="601"/>
        <v/>
      </c>
      <c r="DE516" s="131" t="str">
        <f t="shared" ref="DE516:DE579" si="605">IF(DC516="","",TRIM(LEFT(DD516,SEARCH("─",DD516,1)-1)))</f>
        <v/>
      </c>
      <c r="DF516" s="134" t="str">
        <f t="shared" ref="DF516:DF579" si="606">IF(DC516="","",TRIM(RIGHT(DD516,LEN(DD516)-SEARCH("─",DD516,1))))</f>
        <v/>
      </c>
      <c r="DG516" s="132" t="str">
        <f t="shared" ref="DG516:DG579" si="607">IF(DD516="","",IF(ISNUMBER(MATCH(DD516,$F$4:$F$503,0)),"e",""))</f>
        <v/>
      </c>
      <c r="DN516" s="107" t="str">
        <f t="shared" ref="DN516:DN579" si="608">IFERROR(IF(BI516&lt;&gt;"",BJ516,INDEX($DM$4:$DM$503,MATCH(ROW(DN516)-ROW($DN$3)-MAX($BI$4:$BI$503),$DL$4:$DL$503,0),1)),"")</f>
        <v/>
      </c>
    </row>
    <row r="517" spans="2:118" x14ac:dyDescent="0.25">
      <c r="B517" s="154"/>
      <c r="G517" s="93">
        <v>514</v>
      </c>
      <c r="H517" s="118" t="str">
        <f t="shared" si="600"/>
        <v/>
      </c>
      <c r="I517" s="119" t="str">
        <f>IF(ISNUMBER(SEARCH("─",H517,1)),MAX($I$3:I516)+1,"")</f>
        <v/>
      </c>
      <c r="DC517" s="133" t="str">
        <f>IF(MAX($DC$3:DC516)&lt;$I$2,MAX($DC$3:DC516)+1,"")</f>
        <v/>
      </c>
      <c r="DD517" s="131" t="str">
        <f t="shared" si="601"/>
        <v/>
      </c>
      <c r="DE517" s="131" t="str">
        <f t="shared" si="605"/>
        <v/>
      </c>
      <c r="DF517" s="134" t="str">
        <f t="shared" si="606"/>
        <v/>
      </c>
      <c r="DG517" s="132" t="str">
        <f t="shared" si="607"/>
        <v/>
      </c>
      <c r="DN517" s="107" t="str">
        <f t="shared" si="608"/>
        <v/>
      </c>
    </row>
    <row r="518" spans="2:118" x14ac:dyDescent="0.25">
      <c r="B518" s="154"/>
      <c r="G518" s="93">
        <v>515</v>
      </c>
      <c r="H518" s="118" t="str">
        <f t="shared" si="600"/>
        <v/>
      </c>
      <c r="I518" s="119" t="str">
        <f>IF(ISNUMBER(SEARCH("─",H518,1)),MAX($I$3:I517)+1,"")</f>
        <v/>
      </c>
      <c r="DC518" s="133" t="str">
        <f>IF(MAX($DC$3:DC517)&lt;$I$2,MAX($DC$3:DC517)+1,"")</f>
        <v/>
      </c>
      <c r="DD518" s="131" t="str">
        <f t="shared" si="601"/>
        <v/>
      </c>
      <c r="DE518" s="131" t="str">
        <f t="shared" si="605"/>
        <v/>
      </c>
      <c r="DF518" s="134" t="str">
        <f t="shared" si="606"/>
        <v/>
      </c>
      <c r="DG518" s="132" t="str">
        <f t="shared" si="607"/>
        <v/>
      </c>
      <c r="DN518" s="107" t="str">
        <f t="shared" si="608"/>
        <v/>
      </c>
    </row>
    <row r="519" spans="2:118" x14ac:dyDescent="0.25">
      <c r="B519" s="154"/>
      <c r="G519" s="93">
        <v>516</v>
      </c>
      <c r="H519" s="118" t="str">
        <f t="shared" si="600"/>
        <v/>
      </c>
      <c r="I519" s="119" t="str">
        <f>IF(ISNUMBER(SEARCH("─",H519,1)),MAX($I$3:I518)+1,"")</f>
        <v/>
      </c>
      <c r="DC519" s="133" t="str">
        <f>IF(MAX($DC$3:DC518)&lt;$I$2,MAX($DC$3:DC518)+1,"")</f>
        <v/>
      </c>
      <c r="DD519" s="131" t="str">
        <f t="shared" si="601"/>
        <v/>
      </c>
      <c r="DE519" s="131" t="str">
        <f t="shared" si="605"/>
        <v/>
      </c>
      <c r="DF519" s="134" t="str">
        <f t="shared" si="606"/>
        <v/>
      </c>
      <c r="DG519" s="132" t="str">
        <f t="shared" si="607"/>
        <v/>
      </c>
      <c r="DN519" s="107" t="str">
        <f t="shared" si="608"/>
        <v/>
      </c>
    </row>
    <row r="520" spans="2:118" x14ac:dyDescent="0.25">
      <c r="B520" s="154"/>
      <c r="G520" s="93">
        <v>517</v>
      </c>
      <c r="H520" s="118" t="str">
        <f t="shared" si="600"/>
        <v/>
      </c>
      <c r="I520" s="119" t="str">
        <f>IF(ISNUMBER(SEARCH("─",H520,1)),MAX($I$3:I519)+1,"")</f>
        <v/>
      </c>
      <c r="DC520" s="133" t="str">
        <f>IF(MAX($DC$3:DC519)&lt;$I$2,MAX($DC$3:DC519)+1,"")</f>
        <v/>
      </c>
      <c r="DD520" s="131" t="str">
        <f t="shared" si="601"/>
        <v/>
      </c>
      <c r="DE520" s="131" t="str">
        <f t="shared" si="605"/>
        <v/>
      </c>
      <c r="DF520" s="134" t="str">
        <f t="shared" si="606"/>
        <v/>
      </c>
      <c r="DG520" s="132" t="str">
        <f t="shared" si="607"/>
        <v/>
      </c>
      <c r="DN520" s="107" t="str">
        <f t="shared" si="608"/>
        <v/>
      </c>
    </row>
    <row r="521" spans="2:118" x14ac:dyDescent="0.25">
      <c r="B521" s="154"/>
      <c r="G521" s="93">
        <v>518</v>
      </c>
      <c r="H521" s="118" t="str">
        <f t="shared" si="600"/>
        <v/>
      </c>
      <c r="I521" s="119" t="str">
        <f>IF(ISNUMBER(SEARCH("─",H521,1)),MAX($I$3:I520)+1,"")</f>
        <v/>
      </c>
      <c r="DC521" s="133" t="str">
        <f>IF(MAX($DC$3:DC520)&lt;$I$2,MAX($DC$3:DC520)+1,"")</f>
        <v/>
      </c>
      <c r="DD521" s="131" t="str">
        <f t="shared" si="601"/>
        <v/>
      </c>
      <c r="DE521" s="131" t="str">
        <f t="shared" si="605"/>
        <v/>
      </c>
      <c r="DF521" s="134" t="str">
        <f t="shared" si="606"/>
        <v/>
      </c>
      <c r="DG521" s="132" t="str">
        <f t="shared" si="607"/>
        <v/>
      </c>
      <c r="DN521" s="107" t="str">
        <f t="shared" si="608"/>
        <v/>
      </c>
    </row>
    <row r="522" spans="2:118" x14ac:dyDescent="0.25">
      <c r="B522" s="154"/>
      <c r="G522" s="93">
        <v>519</v>
      </c>
      <c r="H522" s="118" t="str">
        <f t="shared" si="600"/>
        <v/>
      </c>
      <c r="I522" s="119" t="str">
        <f>IF(ISNUMBER(SEARCH("─",H522,1)),MAX($I$3:I521)+1,"")</f>
        <v/>
      </c>
      <c r="DC522" s="133" t="str">
        <f>IF(MAX($DC$3:DC521)&lt;$I$2,MAX($DC$3:DC521)+1,"")</f>
        <v/>
      </c>
      <c r="DD522" s="131" t="str">
        <f t="shared" si="601"/>
        <v/>
      </c>
      <c r="DE522" s="131" t="str">
        <f t="shared" si="605"/>
        <v/>
      </c>
      <c r="DF522" s="134" t="str">
        <f t="shared" si="606"/>
        <v/>
      </c>
      <c r="DG522" s="132" t="str">
        <f t="shared" si="607"/>
        <v/>
      </c>
      <c r="DN522" s="107" t="str">
        <f t="shared" si="608"/>
        <v/>
      </c>
    </row>
    <row r="523" spans="2:118" x14ac:dyDescent="0.25">
      <c r="B523" s="154"/>
      <c r="G523" s="93">
        <v>520</v>
      </c>
      <c r="H523" s="118" t="str">
        <f t="shared" si="600"/>
        <v/>
      </c>
      <c r="I523" s="119" t="str">
        <f>IF(ISNUMBER(SEARCH("─",H523,1)),MAX($I$3:I522)+1,"")</f>
        <v/>
      </c>
      <c r="DC523" s="133" t="str">
        <f>IF(MAX($DC$3:DC522)&lt;$I$2,MAX($DC$3:DC522)+1,"")</f>
        <v/>
      </c>
      <c r="DD523" s="131" t="str">
        <f t="shared" si="601"/>
        <v/>
      </c>
      <c r="DE523" s="131" t="str">
        <f t="shared" si="605"/>
        <v/>
      </c>
      <c r="DF523" s="134" t="str">
        <f t="shared" si="606"/>
        <v/>
      </c>
      <c r="DG523" s="132" t="str">
        <f t="shared" si="607"/>
        <v/>
      </c>
      <c r="DN523" s="107" t="str">
        <f t="shared" si="608"/>
        <v/>
      </c>
    </row>
    <row r="524" spans="2:118" x14ac:dyDescent="0.25">
      <c r="B524" s="154"/>
      <c r="G524" s="93">
        <v>521</v>
      </c>
      <c r="H524" s="118" t="str">
        <f t="shared" si="600"/>
        <v/>
      </c>
      <c r="I524" s="119" t="str">
        <f>IF(ISNUMBER(SEARCH("─",H524,1)),MAX($I$3:I523)+1,"")</f>
        <v/>
      </c>
      <c r="DC524" s="133" t="str">
        <f>IF(MAX($DC$3:DC523)&lt;$I$2,MAX($DC$3:DC523)+1,"")</f>
        <v/>
      </c>
      <c r="DD524" s="131" t="str">
        <f t="shared" si="601"/>
        <v/>
      </c>
      <c r="DE524" s="131" t="str">
        <f t="shared" si="605"/>
        <v/>
      </c>
      <c r="DF524" s="134" t="str">
        <f t="shared" si="606"/>
        <v/>
      </c>
      <c r="DG524" s="132" t="str">
        <f t="shared" si="607"/>
        <v/>
      </c>
      <c r="DN524" s="107" t="str">
        <f t="shared" si="608"/>
        <v/>
      </c>
    </row>
    <row r="525" spans="2:118" x14ac:dyDescent="0.25">
      <c r="B525" s="154"/>
      <c r="G525" s="93">
        <v>522</v>
      </c>
      <c r="H525" s="118" t="str">
        <f t="shared" si="600"/>
        <v/>
      </c>
      <c r="I525" s="119" t="str">
        <f>IF(ISNUMBER(SEARCH("─",H525,1)),MAX($I$3:I524)+1,"")</f>
        <v/>
      </c>
      <c r="DC525" s="133" t="str">
        <f>IF(MAX($DC$3:DC524)&lt;$I$2,MAX($DC$3:DC524)+1,"")</f>
        <v/>
      </c>
      <c r="DD525" s="131" t="str">
        <f t="shared" si="601"/>
        <v/>
      </c>
      <c r="DE525" s="131" t="str">
        <f t="shared" si="605"/>
        <v/>
      </c>
      <c r="DF525" s="134" t="str">
        <f t="shared" si="606"/>
        <v/>
      </c>
      <c r="DG525" s="132" t="str">
        <f t="shared" si="607"/>
        <v/>
      </c>
      <c r="DN525" s="107" t="str">
        <f t="shared" si="608"/>
        <v/>
      </c>
    </row>
    <row r="526" spans="2:118" x14ac:dyDescent="0.25">
      <c r="B526" s="154"/>
      <c r="G526" s="93">
        <v>523</v>
      </c>
      <c r="H526" s="118" t="str">
        <f t="shared" si="600"/>
        <v/>
      </c>
      <c r="I526" s="119" t="str">
        <f>IF(ISNUMBER(SEARCH("─",H526,1)),MAX($I$3:I525)+1,"")</f>
        <v/>
      </c>
      <c r="DC526" s="133" t="str">
        <f>IF(MAX($DC$3:DC525)&lt;$I$2,MAX($DC$3:DC525)+1,"")</f>
        <v/>
      </c>
      <c r="DD526" s="131" t="str">
        <f t="shared" si="601"/>
        <v/>
      </c>
      <c r="DE526" s="131" t="str">
        <f t="shared" si="605"/>
        <v/>
      </c>
      <c r="DF526" s="134" t="str">
        <f t="shared" si="606"/>
        <v/>
      </c>
      <c r="DG526" s="132" t="str">
        <f t="shared" si="607"/>
        <v/>
      </c>
      <c r="DN526" s="107" t="str">
        <f t="shared" si="608"/>
        <v/>
      </c>
    </row>
    <row r="527" spans="2:118" x14ac:dyDescent="0.25">
      <c r="B527" s="154"/>
      <c r="G527" s="93">
        <v>524</v>
      </c>
      <c r="H527" s="118" t="str">
        <f t="shared" si="600"/>
        <v/>
      </c>
      <c r="I527" s="119" t="str">
        <f>IF(ISNUMBER(SEARCH("─",H527,1)),MAX($I$3:I526)+1,"")</f>
        <v/>
      </c>
      <c r="DC527" s="133" t="str">
        <f>IF(MAX($DC$3:DC526)&lt;$I$2,MAX($DC$3:DC526)+1,"")</f>
        <v/>
      </c>
      <c r="DD527" s="131" t="str">
        <f t="shared" si="601"/>
        <v/>
      </c>
      <c r="DE527" s="131" t="str">
        <f t="shared" si="605"/>
        <v/>
      </c>
      <c r="DF527" s="134" t="str">
        <f t="shared" si="606"/>
        <v/>
      </c>
      <c r="DG527" s="132" t="str">
        <f t="shared" si="607"/>
        <v/>
      </c>
      <c r="DN527" s="107" t="str">
        <f t="shared" si="608"/>
        <v/>
      </c>
    </row>
    <row r="528" spans="2:118" x14ac:dyDescent="0.25">
      <c r="B528" s="154"/>
      <c r="G528" s="93">
        <v>525</v>
      </c>
      <c r="H528" s="118" t="str">
        <f t="shared" si="600"/>
        <v/>
      </c>
      <c r="I528" s="119" t="str">
        <f>IF(ISNUMBER(SEARCH("─",H528,1)),MAX($I$3:I527)+1,"")</f>
        <v/>
      </c>
      <c r="DC528" s="133" t="str">
        <f>IF(MAX($DC$3:DC527)&lt;$I$2,MAX($DC$3:DC527)+1,"")</f>
        <v/>
      </c>
      <c r="DD528" s="131" t="str">
        <f t="shared" si="601"/>
        <v/>
      </c>
      <c r="DE528" s="131" t="str">
        <f t="shared" si="605"/>
        <v/>
      </c>
      <c r="DF528" s="134" t="str">
        <f t="shared" si="606"/>
        <v/>
      </c>
      <c r="DG528" s="132" t="str">
        <f t="shared" si="607"/>
        <v/>
      </c>
      <c r="DN528" s="107" t="str">
        <f t="shared" si="608"/>
        <v/>
      </c>
    </row>
    <row r="529" spans="2:118" x14ac:dyDescent="0.25">
      <c r="B529" s="154"/>
      <c r="G529" s="93">
        <v>526</v>
      </c>
      <c r="H529" s="118" t="str">
        <f t="shared" si="600"/>
        <v/>
      </c>
      <c r="I529" s="119" t="str">
        <f>IF(ISNUMBER(SEARCH("─",H529,1)),MAX($I$3:I528)+1,"")</f>
        <v/>
      </c>
      <c r="DC529" s="133" t="str">
        <f>IF(MAX($DC$3:DC528)&lt;$I$2,MAX($DC$3:DC528)+1,"")</f>
        <v/>
      </c>
      <c r="DD529" s="131" t="str">
        <f t="shared" si="601"/>
        <v/>
      </c>
      <c r="DE529" s="131" t="str">
        <f t="shared" si="605"/>
        <v/>
      </c>
      <c r="DF529" s="134" t="str">
        <f t="shared" si="606"/>
        <v/>
      </c>
      <c r="DG529" s="132" t="str">
        <f t="shared" si="607"/>
        <v/>
      </c>
      <c r="DN529" s="107" t="str">
        <f t="shared" si="608"/>
        <v/>
      </c>
    </row>
    <row r="530" spans="2:118" x14ac:dyDescent="0.25">
      <c r="B530" s="154"/>
      <c r="G530" s="93">
        <v>527</v>
      </c>
      <c r="H530" s="118" t="str">
        <f t="shared" si="600"/>
        <v/>
      </c>
      <c r="I530" s="119" t="str">
        <f>IF(ISNUMBER(SEARCH("─",H530,1)),MAX($I$3:I529)+1,"")</f>
        <v/>
      </c>
      <c r="DC530" s="133" t="str">
        <f>IF(MAX($DC$3:DC529)&lt;$I$2,MAX($DC$3:DC529)+1,"")</f>
        <v/>
      </c>
      <c r="DD530" s="131" t="str">
        <f t="shared" si="601"/>
        <v/>
      </c>
      <c r="DE530" s="131" t="str">
        <f t="shared" si="605"/>
        <v/>
      </c>
      <c r="DF530" s="134" t="str">
        <f t="shared" si="606"/>
        <v/>
      </c>
      <c r="DG530" s="132" t="str">
        <f t="shared" si="607"/>
        <v/>
      </c>
      <c r="DN530" s="107" t="str">
        <f t="shared" si="608"/>
        <v/>
      </c>
    </row>
    <row r="531" spans="2:118" x14ac:dyDescent="0.25">
      <c r="B531" s="154"/>
      <c r="G531" s="93">
        <v>528</v>
      </c>
      <c r="H531" s="118" t="str">
        <f t="shared" si="600"/>
        <v/>
      </c>
      <c r="I531" s="119" t="str">
        <f>IF(ISNUMBER(SEARCH("─",H531,1)),MAX($I$3:I530)+1,"")</f>
        <v/>
      </c>
      <c r="DC531" s="133" t="str">
        <f>IF(MAX($DC$3:DC530)&lt;$I$2,MAX($DC$3:DC530)+1,"")</f>
        <v/>
      </c>
      <c r="DD531" s="131" t="str">
        <f t="shared" si="601"/>
        <v/>
      </c>
      <c r="DE531" s="131" t="str">
        <f t="shared" si="605"/>
        <v/>
      </c>
      <c r="DF531" s="134" t="str">
        <f t="shared" si="606"/>
        <v/>
      </c>
      <c r="DG531" s="132" t="str">
        <f t="shared" si="607"/>
        <v/>
      </c>
      <c r="DN531" s="107" t="str">
        <f t="shared" si="608"/>
        <v/>
      </c>
    </row>
    <row r="532" spans="2:118" x14ac:dyDescent="0.25">
      <c r="B532" s="154"/>
      <c r="G532" s="93">
        <v>529</v>
      </c>
      <c r="H532" s="118" t="str">
        <f t="shared" si="600"/>
        <v/>
      </c>
      <c r="I532" s="119" t="str">
        <f>IF(ISNUMBER(SEARCH("─",H532,1)),MAX($I$3:I531)+1,"")</f>
        <v/>
      </c>
      <c r="DC532" s="133" t="str">
        <f>IF(MAX($DC$3:DC531)&lt;$I$2,MAX($DC$3:DC531)+1,"")</f>
        <v/>
      </c>
      <c r="DD532" s="131" t="str">
        <f t="shared" si="601"/>
        <v/>
      </c>
      <c r="DE532" s="131" t="str">
        <f t="shared" si="605"/>
        <v/>
      </c>
      <c r="DF532" s="134" t="str">
        <f t="shared" si="606"/>
        <v/>
      </c>
      <c r="DG532" s="132" t="str">
        <f t="shared" si="607"/>
        <v/>
      </c>
      <c r="DN532" s="107" t="str">
        <f t="shared" si="608"/>
        <v/>
      </c>
    </row>
    <row r="533" spans="2:118" x14ac:dyDescent="0.25">
      <c r="B533" s="154"/>
      <c r="G533" s="93">
        <v>530</v>
      </c>
      <c r="H533" s="118" t="str">
        <f t="shared" si="600"/>
        <v/>
      </c>
      <c r="I533" s="119" t="str">
        <f>IF(ISNUMBER(SEARCH("─",H533,1)),MAX($I$3:I532)+1,"")</f>
        <v/>
      </c>
      <c r="DC533" s="133" t="str">
        <f>IF(MAX($DC$3:DC532)&lt;$I$2,MAX($DC$3:DC532)+1,"")</f>
        <v/>
      </c>
      <c r="DD533" s="131" t="str">
        <f t="shared" si="601"/>
        <v/>
      </c>
      <c r="DE533" s="131" t="str">
        <f t="shared" si="605"/>
        <v/>
      </c>
      <c r="DF533" s="134" t="str">
        <f t="shared" si="606"/>
        <v/>
      </c>
      <c r="DG533" s="132" t="str">
        <f t="shared" si="607"/>
        <v/>
      </c>
      <c r="DN533" s="107" t="str">
        <f t="shared" si="608"/>
        <v/>
      </c>
    </row>
    <row r="534" spans="2:118" x14ac:dyDescent="0.25">
      <c r="B534" s="154"/>
      <c r="G534" s="93">
        <v>531</v>
      </c>
      <c r="H534" s="118" t="str">
        <f t="shared" si="600"/>
        <v/>
      </c>
      <c r="I534" s="119" t="str">
        <f>IF(ISNUMBER(SEARCH("─",H534,1)),MAX($I$3:I533)+1,"")</f>
        <v/>
      </c>
      <c r="DC534" s="133" t="str">
        <f>IF(MAX($DC$3:DC533)&lt;$I$2,MAX($DC$3:DC533)+1,"")</f>
        <v/>
      </c>
      <c r="DD534" s="131" t="str">
        <f t="shared" si="601"/>
        <v/>
      </c>
      <c r="DE534" s="131" t="str">
        <f t="shared" si="605"/>
        <v/>
      </c>
      <c r="DF534" s="134" t="str">
        <f t="shared" si="606"/>
        <v/>
      </c>
      <c r="DG534" s="132" t="str">
        <f t="shared" si="607"/>
        <v/>
      </c>
      <c r="DN534" s="107" t="str">
        <f t="shared" si="608"/>
        <v/>
      </c>
    </row>
    <row r="535" spans="2:118" x14ac:dyDescent="0.25">
      <c r="B535" s="154"/>
      <c r="G535" s="93">
        <v>532</v>
      </c>
      <c r="H535" s="118" t="str">
        <f t="shared" si="600"/>
        <v/>
      </c>
      <c r="I535" s="119" t="str">
        <f>IF(ISNUMBER(SEARCH("─",H535,1)),MAX($I$3:I534)+1,"")</f>
        <v/>
      </c>
      <c r="DC535" s="133" t="str">
        <f>IF(MAX($DC$3:DC534)&lt;$I$2,MAX($DC$3:DC534)+1,"")</f>
        <v/>
      </c>
      <c r="DD535" s="131" t="str">
        <f t="shared" ref="DD535:DD598" si="609">IF(DC535&lt;&gt;"",INDEX($H$4:$H$1003,MATCH(DC535,$I$4:$I$1003,0),1),"")</f>
        <v/>
      </c>
      <c r="DE535" s="131" t="str">
        <f t="shared" si="605"/>
        <v/>
      </c>
      <c r="DF535" s="134" t="str">
        <f t="shared" si="606"/>
        <v/>
      </c>
      <c r="DG535" s="132" t="str">
        <f t="shared" si="607"/>
        <v/>
      </c>
      <c r="DN535" s="107" t="str">
        <f t="shared" si="608"/>
        <v/>
      </c>
    </row>
    <row r="536" spans="2:118" x14ac:dyDescent="0.25">
      <c r="B536" s="154"/>
      <c r="G536" s="93">
        <v>533</v>
      </c>
      <c r="H536" s="118" t="str">
        <f t="shared" si="600"/>
        <v/>
      </c>
      <c r="I536" s="119" t="str">
        <f>IF(ISNUMBER(SEARCH("─",H536,1)),MAX($I$3:I535)+1,"")</f>
        <v/>
      </c>
      <c r="DC536" s="133" t="str">
        <f>IF(MAX($DC$3:DC535)&lt;$I$2,MAX($DC$3:DC535)+1,"")</f>
        <v/>
      </c>
      <c r="DD536" s="131" t="str">
        <f t="shared" si="609"/>
        <v/>
      </c>
      <c r="DE536" s="131" t="str">
        <f t="shared" si="605"/>
        <v/>
      </c>
      <c r="DF536" s="134" t="str">
        <f t="shared" si="606"/>
        <v/>
      </c>
      <c r="DG536" s="132" t="str">
        <f t="shared" si="607"/>
        <v/>
      </c>
      <c r="DN536" s="107" t="str">
        <f t="shared" si="608"/>
        <v/>
      </c>
    </row>
    <row r="537" spans="2:118" x14ac:dyDescent="0.25">
      <c r="B537" s="154"/>
      <c r="G537" s="93">
        <v>534</v>
      </c>
      <c r="H537" s="118" t="str">
        <f t="shared" si="600"/>
        <v/>
      </c>
      <c r="I537" s="119" t="str">
        <f>IF(ISNUMBER(SEARCH("─",H537,1)),MAX($I$3:I536)+1,"")</f>
        <v/>
      </c>
      <c r="DC537" s="133" t="str">
        <f>IF(MAX($DC$3:DC536)&lt;$I$2,MAX($DC$3:DC536)+1,"")</f>
        <v/>
      </c>
      <c r="DD537" s="131" t="str">
        <f t="shared" si="609"/>
        <v/>
      </c>
      <c r="DE537" s="131" t="str">
        <f t="shared" si="605"/>
        <v/>
      </c>
      <c r="DF537" s="134" t="str">
        <f t="shared" si="606"/>
        <v/>
      </c>
      <c r="DG537" s="132" t="str">
        <f t="shared" si="607"/>
        <v/>
      </c>
      <c r="DN537" s="107" t="str">
        <f t="shared" si="608"/>
        <v/>
      </c>
    </row>
    <row r="538" spans="2:118" x14ac:dyDescent="0.25">
      <c r="B538" s="154"/>
      <c r="G538" s="93">
        <v>535</v>
      </c>
      <c r="H538" s="118" t="str">
        <f t="shared" si="600"/>
        <v/>
      </c>
      <c r="I538" s="119" t="str">
        <f>IF(ISNUMBER(SEARCH("─",H538,1)),MAX($I$3:I537)+1,"")</f>
        <v/>
      </c>
      <c r="DC538" s="133" t="str">
        <f>IF(MAX($DC$3:DC537)&lt;$I$2,MAX($DC$3:DC537)+1,"")</f>
        <v/>
      </c>
      <c r="DD538" s="131" t="str">
        <f t="shared" si="609"/>
        <v/>
      </c>
      <c r="DE538" s="131" t="str">
        <f t="shared" si="605"/>
        <v/>
      </c>
      <c r="DF538" s="134" t="str">
        <f t="shared" si="606"/>
        <v/>
      </c>
      <c r="DG538" s="132" t="str">
        <f t="shared" si="607"/>
        <v/>
      </c>
      <c r="DN538" s="107" t="str">
        <f t="shared" si="608"/>
        <v/>
      </c>
    </row>
    <row r="539" spans="2:118" x14ac:dyDescent="0.25">
      <c r="B539" s="154"/>
      <c r="G539" s="93">
        <v>536</v>
      </c>
      <c r="H539" s="118" t="str">
        <f t="shared" si="600"/>
        <v/>
      </c>
      <c r="I539" s="119" t="str">
        <f>IF(ISNUMBER(SEARCH("─",H539,1)),MAX($I$3:I538)+1,"")</f>
        <v/>
      </c>
      <c r="DC539" s="133" t="str">
        <f>IF(MAX($DC$3:DC538)&lt;$I$2,MAX($DC$3:DC538)+1,"")</f>
        <v/>
      </c>
      <c r="DD539" s="131" t="str">
        <f t="shared" si="609"/>
        <v/>
      </c>
      <c r="DE539" s="131" t="str">
        <f t="shared" si="605"/>
        <v/>
      </c>
      <c r="DF539" s="134" t="str">
        <f t="shared" si="606"/>
        <v/>
      </c>
      <c r="DG539" s="132" t="str">
        <f t="shared" si="607"/>
        <v/>
      </c>
      <c r="DN539" s="107" t="str">
        <f t="shared" si="608"/>
        <v/>
      </c>
    </row>
    <row r="540" spans="2:118" x14ac:dyDescent="0.25">
      <c r="B540" s="154"/>
      <c r="G540" s="93">
        <v>537</v>
      </c>
      <c r="H540" s="118" t="str">
        <f t="shared" si="600"/>
        <v/>
      </c>
      <c r="I540" s="119" t="str">
        <f>IF(ISNUMBER(SEARCH("─",H540,1)),MAX($I$3:I539)+1,"")</f>
        <v/>
      </c>
      <c r="DC540" s="133" t="str">
        <f>IF(MAX($DC$3:DC539)&lt;$I$2,MAX($DC$3:DC539)+1,"")</f>
        <v/>
      </c>
      <c r="DD540" s="131" t="str">
        <f t="shared" si="609"/>
        <v/>
      </c>
      <c r="DE540" s="131" t="str">
        <f t="shared" si="605"/>
        <v/>
      </c>
      <c r="DF540" s="134" t="str">
        <f t="shared" si="606"/>
        <v/>
      </c>
      <c r="DG540" s="132" t="str">
        <f t="shared" si="607"/>
        <v/>
      </c>
      <c r="DN540" s="107" t="str">
        <f t="shared" si="608"/>
        <v/>
      </c>
    </row>
    <row r="541" spans="2:118" x14ac:dyDescent="0.25">
      <c r="B541" s="154"/>
      <c r="G541" s="93">
        <v>538</v>
      </c>
      <c r="H541" s="118" t="str">
        <f t="shared" si="600"/>
        <v/>
      </c>
      <c r="I541" s="119" t="str">
        <f>IF(ISNUMBER(SEARCH("─",H541,1)),MAX($I$3:I540)+1,"")</f>
        <v/>
      </c>
      <c r="DC541" s="133" t="str">
        <f>IF(MAX($DC$3:DC540)&lt;$I$2,MAX($DC$3:DC540)+1,"")</f>
        <v/>
      </c>
      <c r="DD541" s="131" t="str">
        <f t="shared" si="609"/>
        <v/>
      </c>
      <c r="DE541" s="131" t="str">
        <f t="shared" si="605"/>
        <v/>
      </c>
      <c r="DF541" s="134" t="str">
        <f t="shared" si="606"/>
        <v/>
      </c>
      <c r="DG541" s="132" t="str">
        <f t="shared" si="607"/>
        <v/>
      </c>
      <c r="DN541" s="107" t="str">
        <f t="shared" si="608"/>
        <v/>
      </c>
    </row>
    <row r="542" spans="2:118" x14ac:dyDescent="0.25">
      <c r="B542" s="154"/>
      <c r="G542" s="93">
        <v>539</v>
      </c>
      <c r="H542" s="118" t="str">
        <f t="shared" si="600"/>
        <v/>
      </c>
      <c r="I542" s="119" t="str">
        <f>IF(ISNUMBER(SEARCH("─",H542,1)),MAX($I$3:I541)+1,"")</f>
        <v/>
      </c>
      <c r="DC542" s="133" t="str">
        <f>IF(MAX($DC$3:DC541)&lt;$I$2,MAX($DC$3:DC541)+1,"")</f>
        <v/>
      </c>
      <c r="DD542" s="131" t="str">
        <f t="shared" si="609"/>
        <v/>
      </c>
      <c r="DE542" s="131" t="str">
        <f t="shared" si="605"/>
        <v/>
      </c>
      <c r="DF542" s="134" t="str">
        <f t="shared" si="606"/>
        <v/>
      </c>
      <c r="DG542" s="132" t="str">
        <f t="shared" si="607"/>
        <v/>
      </c>
      <c r="DN542" s="107" t="str">
        <f t="shared" si="608"/>
        <v/>
      </c>
    </row>
    <row r="543" spans="2:118" x14ac:dyDescent="0.25">
      <c r="B543" s="154"/>
      <c r="G543" s="93">
        <v>540</v>
      </c>
      <c r="H543" s="118" t="str">
        <f t="shared" si="600"/>
        <v/>
      </c>
      <c r="I543" s="119" t="str">
        <f>IF(ISNUMBER(SEARCH("─",H543,1)),MAX($I$3:I542)+1,"")</f>
        <v/>
      </c>
      <c r="DC543" s="133" t="str">
        <f>IF(MAX($DC$3:DC542)&lt;$I$2,MAX($DC$3:DC542)+1,"")</f>
        <v/>
      </c>
      <c r="DD543" s="131" t="str">
        <f t="shared" si="609"/>
        <v/>
      </c>
      <c r="DE543" s="131" t="str">
        <f t="shared" si="605"/>
        <v/>
      </c>
      <c r="DF543" s="134" t="str">
        <f t="shared" si="606"/>
        <v/>
      </c>
      <c r="DG543" s="132" t="str">
        <f t="shared" si="607"/>
        <v/>
      </c>
      <c r="DN543" s="107" t="str">
        <f t="shared" si="608"/>
        <v/>
      </c>
    </row>
    <row r="544" spans="2:118" x14ac:dyDescent="0.25">
      <c r="B544" s="154"/>
      <c r="G544" s="93">
        <v>541</v>
      </c>
      <c r="H544" s="118" t="str">
        <f t="shared" si="600"/>
        <v/>
      </c>
      <c r="I544" s="119" t="str">
        <f>IF(ISNUMBER(SEARCH("─",H544,1)),MAX($I$3:I543)+1,"")</f>
        <v/>
      </c>
      <c r="DC544" s="133" t="str">
        <f>IF(MAX($DC$3:DC543)&lt;$I$2,MAX($DC$3:DC543)+1,"")</f>
        <v/>
      </c>
      <c r="DD544" s="131" t="str">
        <f t="shared" si="609"/>
        <v/>
      </c>
      <c r="DE544" s="131" t="str">
        <f t="shared" si="605"/>
        <v/>
      </c>
      <c r="DF544" s="134" t="str">
        <f t="shared" si="606"/>
        <v/>
      </c>
      <c r="DG544" s="132" t="str">
        <f t="shared" si="607"/>
        <v/>
      </c>
      <c r="DN544" s="107" t="str">
        <f t="shared" si="608"/>
        <v/>
      </c>
    </row>
    <row r="545" spans="2:118" x14ac:dyDescent="0.25">
      <c r="B545" s="154"/>
      <c r="G545" s="93">
        <v>542</v>
      </c>
      <c r="H545" s="118" t="str">
        <f t="shared" si="600"/>
        <v/>
      </c>
      <c r="I545" s="119" t="str">
        <f>IF(ISNUMBER(SEARCH("─",H545,1)),MAX($I$3:I544)+1,"")</f>
        <v/>
      </c>
      <c r="DC545" s="133" t="str">
        <f>IF(MAX($DC$3:DC544)&lt;$I$2,MAX($DC$3:DC544)+1,"")</f>
        <v/>
      </c>
      <c r="DD545" s="131" t="str">
        <f t="shared" si="609"/>
        <v/>
      </c>
      <c r="DE545" s="131" t="str">
        <f t="shared" si="605"/>
        <v/>
      </c>
      <c r="DF545" s="134" t="str">
        <f t="shared" si="606"/>
        <v/>
      </c>
      <c r="DG545" s="132" t="str">
        <f t="shared" si="607"/>
        <v/>
      </c>
      <c r="DN545" s="107" t="str">
        <f t="shared" si="608"/>
        <v/>
      </c>
    </row>
    <row r="546" spans="2:118" x14ac:dyDescent="0.25">
      <c r="B546" s="154"/>
      <c r="G546" s="93">
        <v>543</v>
      </c>
      <c r="H546" s="118" t="str">
        <f t="shared" si="600"/>
        <v/>
      </c>
      <c r="I546" s="119" t="str">
        <f>IF(ISNUMBER(SEARCH("─",H546,1)),MAX($I$3:I545)+1,"")</f>
        <v/>
      </c>
      <c r="DC546" s="133" t="str">
        <f>IF(MAX($DC$3:DC545)&lt;$I$2,MAX($DC$3:DC545)+1,"")</f>
        <v/>
      </c>
      <c r="DD546" s="131" t="str">
        <f t="shared" si="609"/>
        <v/>
      </c>
      <c r="DE546" s="131" t="str">
        <f t="shared" si="605"/>
        <v/>
      </c>
      <c r="DF546" s="134" t="str">
        <f t="shared" si="606"/>
        <v/>
      </c>
      <c r="DG546" s="132" t="str">
        <f t="shared" si="607"/>
        <v/>
      </c>
      <c r="DN546" s="107" t="str">
        <f t="shared" si="608"/>
        <v/>
      </c>
    </row>
    <row r="547" spans="2:118" x14ac:dyDescent="0.25">
      <c r="B547" s="154"/>
      <c r="G547" s="93">
        <v>544</v>
      </c>
      <c r="H547" s="118" t="str">
        <f t="shared" si="600"/>
        <v/>
      </c>
      <c r="I547" s="119" t="str">
        <f>IF(ISNUMBER(SEARCH("─",H547,1)),MAX($I$3:I546)+1,"")</f>
        <v/>
      </c>
      <c r="DC547" s="133" t="str">
        <f>IF(MAX($DC$3:DC546)&lt;$I$2,MAX($DC$3:DC546)+1,"")</f>
        <v/>
      </c>
      <c r="DD547" s="131" t="str">
        <f t="shared" si="609"/>
        <v/>
      </c>
      <c r="DE547" s="131" t="str">
        <f t="shared" si="605"/>
        <v/>
      </c>
      <c r="DF547" s="134" t="str">
        <f t="shared" si="606"/>
        <v/>
      </c>
      <c r="DG547" s="132" t="str">
        <f t="shared" si="607"/>
        <v/>
      </c>
      <c r="DN547" s="107" t="str">
        <f t="shared" si="608"/>
        <v/>
      </c>
    </row>
    <row r="548" spans="2:118" x14ac:dyDescent="0.25">
      <c r="B548" s="154"/>
      <c r="G548" s="93">
        <v>545</v>
      </c>
      <c r="H548" s="118" t="str">
        <f t="shared" si="600"/>
        <v/>
      </c>
      <c r="I548" s="119" t="str">
        <f>IF(ISNUMBER(SEARCH("─",H548,1)),MAX($I$3:I547)+1,"")</f>
        <v/>
      </c>
      <c r="DC548" s="133" t="str">
        <f>IF(MAX($DC$3:DC547)&lt;$I$2,MAX($DC$3:DC547)+1,"")</f>
        <v/>
      </c>
      <c r="DD548" s="131" t="str">
        <f t="shared" si="609"/>
        <v/>
      </c>
      <c r="DE548" s="131" t="str">
        <f t="shared" si="605"/>
        <v/>
      </c>
      <c r="DF548" s="134" t="str">
        <f t="shared" si="606"/>
        <v/>
      </c>
      <c r="DG548" s="132" t="str">
        <f t="shared" si="607"/>
        <v/>
      </c>
      <c r="DN548" s="107" t="str">
        <f t="shared" si="608"/>
        <v/>
      </c>
    </row>
    <row r="549" spans="2:118" x14ac:dyDescent="0.25">
      <c r="B549" s="154"/>
      <c r="G549" s="93">
        <v>546</v>
      </c>
      <c r="H549" s="118" t="str">
        <f t="shared" si="600"/>
        <v/>
      </c>
      <c r="I549" s="119" t="str">
        <f>IF(ISNUMBER(SEARCH("─",H549,1)),MAX($I$3:I548)+1,"")</f>
        <v/>
      </c>
      <c r="DC549" s="133" t="str">
        <f>IF(MAX($DC$3:DC548)&lt;$I$2,MAX($DC$3:DC548)+1,"")</f>
        <v/>
      </c>
      <c r="DD549" s="131" t="str">
        <f t="shared" si="609"/>
        <v/>
      </c>
      <c r="DE549" s="131" t="str">
        <f t="shared" si="605"/>
        <v/>
      </c>
      <c r="DF549" s="134" t="str">
        <f t="shared" si="606"/>
        <v/>
      </c>
      <c r="DG549" s="132" t="str">
        <f t="shared" si="607"/>
        <v/>
      </c>
      <c r="DN549" s="107" t="str">
        <f t="shared" si="608"/>
        <v/>
      </c>
    </row>
    <row r="550" spans="2:118" x14ac:dyDescent="0.25">
      <c r="B550" s="154"/>
      <c r="G550" s="93">
        <v>547</v>
      </c>
      <c r="H550" s="118" t="str">
        <f t="shared" si="600"/>
        <v/>
      </c>
      <c r="I550" s="119" t="str">
        <f>IF(ISNUMBER(SEARCH("─",H550,1)),MAX($I$3:I549)+1,"")</f>
        <v/>
      </c>
      <c r="DC550" s="133" t="str">
        <f>IF(MAX($DC$3:DC549)&lt;$I$2,MAX($DC$3:DC549)+1,"")</f>
        <v/>
      </c>
      <c r="DD550" s="131" t="str">
        <f t="shared" si="609"/>
        <v/>
      </c>
      <c r="DE550" s="131" t="str">
        <f t="shared" si="605"/>
        <v/>
      </c>
      <c r="DF550" s="134" t="str">
        <f t="shared" si="606"/>
        <v/>
      </c>
      <c r="DG550" s="132" t="str">
        <f t="shared" si="607"/>
        <v/>
      </c>
      <c r="DN550" s="107" t="str">
        <f t="shared" si="608"/>
        <v/>
      </c>
    </row>
    <row r="551" spans="2:118" x14ac:dyDescent="0.25">
      <c r="B551" s="154"/>
      <c r="G551" s="93">
        <v>548</v>
      </c>
      <c r="H551" s="118" t="str">
        <f t="shared" si="600"/>
        <v/>
      </c>
      <c r="I551" s="119" t="str">
        <f>IF(ISNUMBER(SEARCH("─",H551,1)),MAX($I$3:I550)+1,"")</f>
        <v/>
      </c>
      <c r="DC551" s="133" t="str">
        <f>IF(MAX($DC$3:DC550)&lt;$I$2,MAX($DC$3:DC550)+1,"")</f>
        <v/>
      </c>
      <c r="DD551" s="131" t="str">
        <f t="shared" si="609"/>
        <v/>
      </c>
      <c r="DE551" s="131" t="str">
        <f t="shared" si="605"/>
        <v/>
      </c>
      <c r="DF551" s="134" t="str">
        <f t="shared" si="606"/>
        <v/>
      </c>
      <c r="DG551" s="132" t="str">
        <f t="shared" si="607"/>
        <v/>
      </c>
      <c r="DN551" s="107" t="str">
        <f t="shared" si="608"/>
        <v/>
      </c>
    </row>
    <row r="552" spans="2:118" x14ac:dyDescent="0.25">
      <c r="B552" s="154"/>
      <c r="G552" s="93">
        <v>549</v>
      </c>
      <c r="H552" s="118" t="str">
        <f t="shared" si="600"/>
        <v/>
      </c>
      <c r="I552" s="119" t="str">
        <f>IF(ISNUMBER(SEARCH("─",H552,1)),MAX($I$3:I551)+1,"")</f>
        <v/>
      </c>
      <c r="DC552" s="133" t="str">
        <f>IF(MAX($DC$3:DC551)&lt;$I$2,MAX($DC$3:DC551)+1,"")</f>
        <v/>
      </c>
      <c r="DD552" s="131" t="str">
        <f t="shared" si="609"/>
        <v/>
      </c>
      <c r="DE552" s="131" t="str">
        <f t="shared" si="605"/>
        <v/>
      </c>
      <c r="DF552" s="134" t="str">
        <f t="shared" si="606"/>
        <v/>
      </c>
      <c r="DG552" s="132" t="str">
        <f t="shared" si="607"/>
        <v/>
      </c>
      <c r="DN552" s="107" t="str">
        <f t="shared" si="608"/>
        <v/>
      </c>
    </row>
    <row r="553" spans="2:118" x14ac:dyDescent="0.25">
      <c r="B553" s="154"/>
      <c r="G553" s="93">
        <v>550</v>
      </c>
      <c r="H553" s="118" t="str">
        <f t="shared" si="600"/>
        <v/>
      </c>
      <c r="I553" s="119" t="str">
        <f>IF(ISNUMBER(SEARCH("─",H553,1)),MAX($I$3:I552)+1,"")</f>
        <v/>
      </c>
      <c r="DC553" s="133" t="str">
        <f>IF(MAX($DC$3:DC552)&lt;$I$2,MAX($DC$3:DC552)+1,"")</f>
        <v/>
      </c>
      <c r="DD553" s="131" t="str">
        <f t="shared" si="609"/>
        <v/>
      </c>
      <c r="DE553" s="131" t="str">
        <f t="shared" si="605"/>
        <v/>
      </c>
      <c r="DF553" s="134" t="str">
        <f t="shared" si="606"/>
        <v/>
      </c>
      <c r="DG553" s="132" t="str">
        <f t="shared" si="607"/>
        <v/>
      </c>
      <c r="DN553" s="107" t="str">
        <f t="shared" si="608"/>
        <v/>
      </c>
    </row>
    <row r="554" spans="2:118" x14ac:dyDescent="0.25">
      <c r="B554" s="154"/>
      <c r="G554" s="93">
        <v>551</v>
      </c>
      <c r="H554" s="118" t="str">
        <f t="shared" si="600"/>
        <v/>
      </c>
      <c r="I554" s="119" t="str">
        <f>IF(ISNUMBER(SEARCH("─",H554,1)),MAX($I$3:I553)+1,"")</f>
        <v/>
      </c>
      <c r="DC554" s="133" t="str">
        <f>IF(MAX($DC$3:DC553)&lt;$I$2,MAX($DC$3:DC553)+1,"")</f>
        <v/>
      </c>
      <c r="DD554" s="131" t="str">
        <f t="shared" si="609"/>
        <v/>
      </c>
      <c r="DE554" s="131" t="str">
        <f t="shared" si="605"/>
        <v/>
      </c>
      <c r="DF554" s="134" t="str">
        <f t="shared" si="606"/>
        <v/>
      </c>
      <c r="DG554" s="132" t="str">
        <f t="shared" si="607"/>
        <v/>
      </c>
      <c r="DN554" s="107" t="str">
        <f t="shared" si="608"/>
        <v/>
      </c>
    </row>
    <row r="555" spans="2:118" x14ac:dyDescent="0.25">
      <c r="B555" s="154"/>
      <c r="G555" s="93">
        <v>552</v>
      </c>
      <c r="H555" s="118" t="str">
        <f t="shared" si="600"/>
        <v/>
      </c>
      <c r="I555" s="119" t="str">
        <f>IF(ISNUMBER(SEARCH("─",H555,1)),MAX($I$3:I554)+1,"")</f>
        <v/>
      </c>
      <c r="DC555" s="133" t="str">
        <f>IF(MAX($DC$3:DC554)&lt;$I$2,MAX($DC$3:DC554)+1,"")</f>
        <v/>
      </c>
      <c r="DD555" s="131" t="str">
        <f t="shared" si="609"/>
        <v/>
      </c>
      <c r="DE555" s="131" t="str">
        <f t="shared" si="605"/>
        <v/>
      </c>
      <c r="DF555" s="134" t="str">
        <f t="shared" si="606"/>
        <v/>
      </c>
      <c r="DG555" s="132" t="str">
        <f t="shared" si="607"/>
        <v/>
      </c>
      <c r="DN555" s="107" t="str">
        <f t="shared" si="608"/>
        <v/>
      </c>
    </row>
    <row r="556" spans="2:118" x14ac:dyDescent="0.25">
      <c r="B556" s="154"/>
      <c r="G556" s="93">
        <v>553</v>
      </c>
      <c r="H556" s="118" t="str">
        <f t="shared" si="600"/>
        <v/>
      </c>
      <c r="I556" s="119" t="str">
        <f>IF(ISNUMBER(SEARCH("─",H556,1)),MAX($I$3:I555)+1,"")</f>
        <v/>
      </c>
      <c r="DC556" s="133" t="str">
        <f>IF(MAX($DC$3:DC555)&lt;$I$2,MAX($DC$3:DC555)+1,"")</f>
        <v/>
      </c>
      <c r="DD556" s="131" t="str">
        <f t="shared" si="609"/>
        <v/>
      </c>
      <c r="DE556" s="131" t="str">
        <f t="shared" si="605"/>
        <v/>
      </c>
      <c r="DF556" s="134" t="str">
        <f t="shared" si="606"/>
        <v/>
      </c>
      <c r="DG556" s="132" t="str">
        <f t="shared" si="607"/>
        <v/>
      </c>
      <c r="DN556" s="107" t="str">
        <f t="shared" si="608"/>
        <v/>
      </c>
    </row>
    <row r="557" spans="2:118" x14ac:dyDescent="0.25">
      <c r="B557" s="154"/>
      <c r="G557" s="93">
        <v>554</v>
      </c>
      <c r="H557" s="118" t="str">
        <f t="shared" si="600"/>
        <v/>
      </c>
      <c r="I557" s="119" t="str">
        <f>IF(ISNUMBER(SEARCH("─",H557,1)),MAX($I$3:I556)+1,"")</f>
        <v/>
      </c>
      <c r="DC557" s="133" t="str">
        <f>IF(MAX($DC$3:DC556)&lt;$I$2,MAX($DC$3:DC556)+1,"")</f>
        <v/>
      </c>
      <c r="DD557" s="131" t="str">
        <f t="shared" si="609"/>
        <v/>
      </c>
      <c r="DE557" s="131" t="str">
        <f t="shared" si="605"/>
        <v/>
      </c>
      <c r="DF557" s="134" t="str">
        <f t="shared" si="606"/>
        <v/>
      </c>
      <c r="DG557" s="132" t="str">
        <f t="shared" si="607"/>
        <v/>
      </c>
      <c r="DN557" s="107" t="str">
        <f t="shared" si="608"/>
        <v/>
      </c>
    </row>
    <row r="558" spans="2:118" x14ac:dyDescent="0.25">
      <c r="B558" s="154"/>
      <c r="G558" s="93">
        <v>555</v>
      </c>
      <c r="H558" s="118" t="str">
        <f t="shared" si="600"/>
        <v/>
      </c>
      <c r="I558" s="119" t="str">
        <f>IF(ISNUMBER(SEARCH("─",H558,1)),MAX($I$3:I557)+1,"")</f>
        <v/>
      </c>
      <c r="DC558" s="133" t="str">
        <f>IF(MAX($DC$3:DC557)&lt;$I$2,MAX($DC$3:DC557)+1,"")</f>
        <v/>
      </c>
      <c r="DD558" s="131" t="str">
        <f t="shared" si="609"/>
        <v/>
      </c>
      <c r="DE558" s="131" t="str">
        <f t="shared" si="605"/>
        <v/>
      </c>
      <c r="DF558" s="134" t="str">
        <f t="shared" si="606"/>
        <v/>
      </c>
      <c r="DG558" s="132" t="str">
        <f t="shared" si="607"/>
        <v/>
      </c>
      <c r="DN558" s="107" t="str">
        <f t="shared" si="608"/>
        <v/>
      </c>
    </row>
    <row r="559" spans="2:118" x14ac:dyDescent="0.25">
      <c r="B559" s="154"/>
      <c r="G559" s="93">
        <v>556</v>
      </c>
      <c r="H559" s="118" t="str">
        <f t="shared" si="600"/>
        <v/>
      </c>
      <c r="I559" s="119" t="str">
        <f>IF(ISNUMBER(SEARCH("─",H559,1)),MAX($I$3:I558)+1,"")</f>
        <v/>
      </c>
      <c r="DC559" s="133" t="str">
        <f>IF(MAX($DC$3:DC558)&lt;$I$2,MAX($DC$3:DC558)+1,"")</f>
        <v/>
      </c>
      <c r="DD559" s="131" t="str">
        <f t="shared" si="609"/>
        <v/>
      </c>
      <c r="DE559" s="131" t="str">
        <f t="shared" si="605"/>
        <v/>
      </c>
      <c r="DF559" s="134" t="str">
        <f t="shared" si="606"/>
        <v/>
      </c>
      <c r="DG559" s="132" t="str">
        <f t="shared" si="607"/>
        <v/>
      </c>
      <c r="DN559" s="107" t="str">
        <f t="shared" si="608"/>
        <v/>
      </c>
    </row>
    <row r="560" spans="2:118" x14ac:dyDescent="0.25">
      <c r="B560" s="154"/>
      <c r="G560" s="93">
        <v>557</v>
      </c>
      <c r="H560" s="118" t="str">
        <f t="shared" si="600"/>
        <v/>
      </c>
      <c r="I560" s="119" t="str">
        <f>IF(ISNUMBER(SEARCH("─",H560,1)),MAX($I$3:I559)+1,"")</f>
        <v/>
      </c>
      <c r="DC560" s="133" t="str">
        <f>IF(MAX($DC$3:DC559)&lt;$I$2,MAX($DC$3:DC559)+1,"")</f>
        <v/>
      </c>
      <c r="DD560" s="131" t="str">
        <f t="shared" si="609"/>
        <v/>
      </c>
      <c r="DE560" s="131" t="str">
        <f t="shared" si="605"/>
        <v/>
      </c>
      <c r="DF560" s="134" t="str">
        <f t="shared" si="606"/>
        <v/>
      </c>
      <c r="DG560" s="132" t="str">
        <f t="shared" si="607"/>
        <v/>
      </c>
      <c r="DN560" s="107" t="str">
        <f t="shared" si="608"/>
        <v/>
      </c>
    </row>
    <row r="561" spans="2:118" x14ac:dyDescent="0.25">
      <c r="B561" s="154"/>
      <c r="G561" s="93">
        <v>558</v>
      </c>
      <c r="H561" s="118" t="str">
        <f t="shared" si="600"/>
        <v/>
      </c>
      <c r="I561" s="119" t="str">
        <f>IF(ISNUMBER(SEARCH("─",H561,1)),MAX($I$3:I560)+1,"")</f>
        <v/>
      </c>
      <c r="DC561" s="133" t="str">
        <f>IF(MAX($DC$3:DC560)&lt;$I$2,MAX($DC$3:DC560)+1,"")</f>
        <v/>
      </c>
      <c r="DD561" s="131" t="str">
        <f t="shared" si="609"/>
        <v/>
      </c>
      <c r="DE561" s="131" t="str">
        <f t="shared" si="605"/>
        <v/>
      </c>
      <c r="DF561" s="134" t="str">
        <f t="shared" si="606"/>
        <v/>
      </c>
      <c r="DG561" s="132" t="str">
        <f t="shared" si="607"/>
        <v/>
      </c>
      <c r="DN561" s="107" t="str">
        <f t="shared" si="608"/>
        <v/>
      </c>
    </row>
    <row r="562" spans="2:118" x14ac:dyDescent="0.25">
      <c r="B562" s="154"/>
      <c r="G562" s="93">
        <v>559</v>
      </c>
      <c r="H562" s="118" t="str">
        <f t="shared" si="600"/>
        <v/>
      </c>
      <c r="I562" s="119" t="str">
        <f>IF(ISNUMBER(SEARCH("─",H562,1)),MAX($I$3:I561)+1,"")</f>
        <v/>
      </c>
      <c r="DC562" s="133" t="str">
        <f>IF(MAX($DC$3:DC561)&lt;$I$2,MAX($DC$3:DC561)+1,"")</f>
        <v/>
      </c>
      <c r="DD562" s="131" t="str">
        <f t="shared" si="609"/>
        <v/>
      </c>
      <c r="DE562" s="131" t="str">
        <f t="shared" si="605"/>
        <v/>
      </c>
      <c r="DF562" s="134" t="str">
        <f t="shared" si="606"/>
        <v/>
      </c>
      <c r="DG562" s="132" t="str">
        <f t="shared" si="607"/>
        <v/>
      </c>
      <c r="DN562" s="107" t="str">
        <f t="shared" si="608"/>
        <v/>
      </c>
    </row>
    <row r="563" spans="2:118" x14ac:dyDescent="0.25">
      <c r="B563" s="154"/>
      <c r="G563" s="93">
        <v>560</v>
      </c>
      <c r="H563" s="118" t="str">
        <f t="shared" si="600"/>
        <v/>
      </c>
      <c r="I563" s="119" t="str">
        <f>IF(ISNUMBER(SEARCH("─",H563,1)),MAX($I$3:I562)+1,"")</f>
        <v/>
      </c>
      <c r="DC563" s="133" t="str">
        <f>IF(MAX($DC$3:DC562)&lt;$I$2,MAX($DC$3:DC562)+1,"")</f>
        <v/>
      </c>
      <c r="DD563" s="131" t="str">
        <f t="shared" si="609"/>
        <v/>
      </c>
      <c r="DE563" s="131" t="str">
        <f t="shared" si="605"/>
        <v/>
      </c>
      <c r="DF563" s="134" t="str">
        <f t="shared" si="606"/>
        <v/>
      </c>
      <c r="DG563" s="132" t="str">
        <f t="shared" si="607"/>
        <v/>
      </c>
      <c r="DN563" s="107" t="str">
        <f t="shared" si="608"/>
        <v/>
      </c>
    </row>
    <row r="564" spans="2:118" x14ac:dyDescent="0.25">
      <c r="B564" s="154"/>
      <c r="G564" s="93">
        <v>561</v>
      </c>
      <c r="H564" s="118" t="str">
        <f t="shared" si="600"/>
        <v/>
      </c>
      <c r="I564" s="119" t="str">
        <f>IF(ISNUMBER(SEARCH("─",H564,1)),MAX($I$3:I563)+1,"")</f>
        <v/>
      </c>
      <c r="DC564" s="133" t="str">
        <f>IF(MAX($DC$3:DC563)&lt;$I$2,MAX($DC$3:DC563)+1,"")</f>
        <v/>
      </c>
      <c r="DD564" s="131" t="str">
        <f t="shared" si="609"/>
        <v/>
      </c>
      <c r="DE564" s="131" t="str">
        <f t="shared" si="605"/>
        <v/>
      </c>
      <c r="DF564" s="134" t="str">
        <f t="shared" si="606"/>
        <v/>
      </c>
      <c r="DG564" s="132" t="str">
        <f t="shared" si="607"/>
        <v/>
      </c>
      <c r="DN564" s="107" t="str">
        <f t="shared" si="608"/>
        <v/>
      </c>
    </row>
    <row r="565" spans="2:118" x14ac:dyDescent="0.25">
      <c r="B565" s="154"/>
      <c r="G565" s="93">
        <v>562</v>
      </c>
      <c r="H565" s="118" t="str">
        <f t="shared" si="600"/>
        <v/>
      </c>
      <c r="I565" s="119" t="str">
        <f>IF(ISNUMBER(SEARCH("─",H565,1)),MAX($I$3:I564)+1,"")</f>
        <v/>
      </c>
      <c r="DC565" s="133" t="str">
        <f>IF(MAX($DC$3:DC564)&lt;$I$2,MAX($DC$3:DC564)+1,"")</f>
        <v/>
      </c>
      <c r="DD565" s="131" t="str">
        <f t="shared" si="609"/>
        <v/>
      </c>
      <c r="DE565" s="131" t="str">
        <f t="shared" si="605"/>
        <v/>
      </c>
      <c r="DF565" s="134" t="str">
        <f t="shared" si="606"/>
        <v/>
      </c>
      <c r="DG565" s="132" t="str">
        <f t="shared" si="607"/>
        <v/>
      </c>
      <c r="DN565" s="107" t="str">
        <f t="shared" si="608"/>
        <v/>
      </c>
    </row>
    <row r="566" spans="2:118" x14ac:dyDescent="0.25">
      <c r="B566" s="154"/>
      <c r="G566" s="93">
        <v>563</v>
      </c>
      <c r="H566" s="118" t="str">
        <f t="shared" si="600"/>
        <v/>
      </c>
      <c r="I566" s="119" t="str">
        <f>IF(ISNUMBER(SEARCH("─",H566,1)),MAX($I$3:I565)+1,"")</f>
        <v/>
      </c>
      <c r="DC566" s="133" t="str">
        <f>IF(MAX($DC$3:DC565)&lt;$I$2,MAX($DC$3:DC565)+1,"")</f>
        <v/>
      </c>
      <c r="DD566" s="131" t="str">
        <f t="shared" si="609"/>
        <v/>
      </c>
      <c r="DE566" s="131" t="str">
        <f t="shared" si="605"/>
        <v/>
      </c>
      <c r="DF566" s="134" t="str">
        <f t="shared" si="606"/>
        <v/>
      </c>
      <c r="DG566" s="132" t="str">
        <f t="shared" si="607"/>
        <v/>
      </c>
      <c r="DN566" s="107" t="str">
        <f t="shared" si="608"/>
        <v/>
      </c>
    </row>
    <row r="567" spans="2:118" x14ac:dyDescent="0.25">
      <c r="B567" s="154"/>
      <c r="G567" s="93">
        <v>564</v>
      </c>
      <c r="H567" s="118" t="str">
        <f t="shared" si="600"/>
        <v/>
      </c>
      <c r="I567" s="119" t="str">
        <f>IF(ISNUMBER(SEARCH("─",H567,1)),MAX($I$3:I566)+1,"")</f>
        <v/>
      </c>
      <c r="DC567" s="133" t="str">
        <f>IF(MAX($DC$3:DC566)&lt;$I$2,MAX($DC$3:DC566)+1,"")</f>
        <v/>
      </c>
      <c r="DD567" s="131" t="str">
        <f t="shared" si="609"/>
        <v/>
      </c>
      <c r="DE567" s="131" t="str">
        <f t="shared" si="605"/>
        <v/>
      </c>
      <c r="DF567" s="134" t="str">
        <f t="shared" si="606"/>
        <v/>
      </c>
      <c r="DG567" s="132" t="str">
        <f t="shared" si="607"/>
        <v/>
      </c>
      <c r="DN567" s="107" t="str">
        <f t="shared" si="608"/>
        <v/>
      </c>
    </row>
    <row r="568" spans="2:118" x14ac:dyDescent="0.25">
      <c r="B568" s="154"/>
      <c r="G568" s="93">
        <v>565</v>
      </c>
      <c r="H568" s="118" t="str">
        <f t="shared" ref="H568:H631" si="610">IF(G568&gt;$H$2,"",IF(G568&lt;=$C$3,INDEX(allNames,MATCH(G568,$B$4:$B$503,0),1),IF(G568&lt;=$E$3,INDEX($D$4:$D$503,MATCH(G568,$C$4:$C$503,0),1),INDEX($F$4:$F$503,MATCH(G568,$E$4:$E$503,0),1))))</f>
        <v/>
      </c>
      <c r="I568" s="119" t="str">
        <f>IF(ISNUMBER(SEARCH("─",H568,1)),MAX($I$3:I567)+1,"")</f>
        <v/>
      </c>
      <c r="DC568" s="133" t="str">
        <f>IF(MAX($DC$3:DC567)&lt;$I$2,MAX($DC$3:DC567)+1,"")</f>
        <v/>
      </c>
      <c r="DD568" s="131" t="str">
        <f t="shared" si="609"/>
        <v/>
      </c>
      <c r="DE568" s="131" t="str">
        <f t="shared" si="605"/>
        <v/>
      </c>
      <c r="DF568" s="134" t="str">
        <f t="shared" si="606"/>
        <v/>
      </c>
      <c r="DG568" s="132" t="str">
        <f t="shared" si="607"/>
        <v/>
      </c>
      <c r="DN568" s="107" t="str">
        <f t="shared" si="608"/>
        <v/>
      </c>
    </row>
    <row r="569" spans="2:118" x14ac:dyDescent="0.25">
      <c r="B569" s="154"/>
      <c r="G569" s="93">
        <v>566</v>
      </c>
      <c r="H569" s="118" t="str">
        <f t="shared" si="610"/>
        <v/>
      </c>
      <c r="I569" s="119" t="str">
        <f>IF(ISNUMBER(SEARCH("─",H569,1)),MAX($I$3:I568)+1,"")</f>
        <v/>
      </c>
      <c r="DC569" s="133" t="str">
        <f>IF(MAX($DC$3:DC568)&lt;$I$2,MAX($DC$3:DC568)+1,"")</f>
        <v/>
      </c>
      <c r="DD569" s="131" t="str">
        <f t="shared" si="609"/>
        <v/>
      </c>
      <c r="DE569" s="131" t="str">
        <f t="shared" si="605"/>
        <v/>
      </c>
      <c r="DF569" s="134" t="str">
        <f t="shared" si="606"/>
        <v/>
      </c>
      <c r="DG569" s="132" t="str">
        <f t="shared" si="607"/>
        <v/>
      </c>
      <c r="DN569" s="107" t="str">
        <f t="shared" si="608"/>
        <v/>
      </c>
    </row>
    <row r="570" spans="2:118" x14ac:dyDescent="0.25">
      <c r="B570" s="154"/>
      <c r="G570" s="93">
        <v>567</v>
      </c>
      <c r="H570" s="118" t="str">
        <f t="shared" si="610"/>
        <v/>
      </c>
      <c r="I570" s="119" t="str">
        <f>IF(ISNUMBER(SEARCH("─",H570,1)),MAX($I$3:I569)+1,"")</f>
        <v/>
      </c>
      <c r="DC570" s="133" t="str">
        <f>IF(MAX($DC$3:DC569)&lt;$I$2,MAX($DC$3:DC569)+1,"")</f>
        <v/>
      </c>
      <c r="DD570" s="131" t="str">
        <f t="shared" si="609"/>
        <v/>
      </c>
      <c r="DE570" s="131" t="str">
        <f t="shared" si="605"/>
        <v/>
      </c>
      <c r="DF570" s="134" t="str">
        <f t="shared" si="606"/>
        <v/>
      </c>
      <c r="DG570" s="132" t="str">
        <f t="shared" si="607"/>
        <v/>
      </c>
      <c r="DN570" s="107" t="str">
        <f t="shared" si="608"/>
        <v/>
      </c>
    </row>
    <row r="571" spans="2:118" x14ac:dyDescent="0.25">
      <c r="B571" s="154"/>
      <c r="G571" s="93">
        <v>568</v>
      </c>
      <c r="H571" s="118" t="str">
        <f t="shared" si="610"/>
        <v/>
      </c>
      <c r="I571" s="119" t="str">
        <f>IF(ISNUMBER(SEARCH("─",H571,1)),MAX($I$3:I570)+1,"")</f>
        <v/>
      </c>
      <c r="DC571" s="133" t="str">
        <f>IF(MAX($DC$3:DC570)&lt;$I$2,MAX($DC$3:DC570)+1,"")</f>
        <v/>
      </c>
      <c r="DD571" s="131" t="str">
        <f t="shared" si="609"/>
        <v/>
      </c>
      <c r="DE571" s="131" t="str">
        <f t="shared" si="605"/>
        <v/>
      </c>
      <c r="DF571" s="134" t="str">
        <f t="shared" si="606"/>
        <v/>
      </c>
      <c r="DG571" s="132" t="str">
        <f t="shared" si="607"/>
        <v/>
      </c>
      <c r="DN571" s="107" t="str">
        <f t="shared" si="608"/>
        <v/>
      </c>
    </row>
    <row r="572" spans="2:118" x14ac:dyDescent="0.25">
      <c r="B572" s="154"/>
      <c r="G572" s="93">
        <v>569</v>
      </c>
      <c r="H572" s="118" t="str">
        <f t="shared" si="610"/>
        <v/>
      </c>
      <c r="I572" s="119" t="str">
        <f>IF(ISNUMBER(SEARCH("─",H572,1)),MAX($I$3:I571)+1,"")</f>
        <v/>
      </c>
      <c r="DC572" s="133" t="str">
        <f>IF(MAX($DC$3:DC571)&lt;$I$2,MAX($DC$3:DC571)+1,"")</f>
        <v/>
      </c>
      <c r="DD572" s="131" t="str">
        <f t="shared" si="609"/>
        <v/>
      </c>
      <c r="DE572" s="131" t="str">
        <f t="shared" si="605"/>
        <v/>
      </c>
      <c r="DF572" s="134" t="str">
        <f t="shared" si="606"/>
        <v/>
      </c>
      <c r="DG572" s="132" t="str">
        <f t="shared" si="607"/>
        <v/>
      </c>
      <c r="DN572" s="107" t="str">
        <f t="shared" si="608"/>
        <v/>
      </c>
    </row>
    <row r="573" spans="2:118" x14ac:dyDescent="0.25">
      <c r="B573" s="154"/>
      <c r="G573" s="93">
        <v>570</v>
      </c>
      <c r="H573" s="118" t="str">
        <f t="shared" si="610"/>
        <v/>
      </c>
      <c r="I573" s="119" t="str">
        <f>IF(ISNUMBER(SEARCH("─",H573,1)),MAX($I$3:I572)+1,"")</f>
        <v/>
      </c>
      <c r="DC573" s="133" t="str">
        <f>IF(MAX($DC$3:DC572)&lt;$I$2,MAX($DC$3:DC572)+1,"")</f>
        <v/>
      </c>
      <c r="DD573" s="131" t="str">
        <f t="shared" si="609"/>
        <v/>
      </c>
      <c r="DE573" s="131" t="str">
        <f t="shared" si="605"/>
        <v/>
      </c>
      <c r="DF573" s="134" t="str">
        <f t="shared" si="606"/>
        <v/>
      </c>
      <c r="DG573" s="132" t="str">
        <f t="shared" si="607"/>
        <v/>
      </c>
      <c r="DN573" s="107" t="str">
        <f t="shared" si="608"/>
        <v/>
      </c>
    </row>
    <row r="574" spans="2:118" x14ac:dyDescent="0.25">
      <c r="B574" s="154"/>
      <c r="G574" s="93">
        <v>571</v>
      </c>
      <c r="H574" s="118" t="str">
        <f t="shared" si="610"/>
        <v/>
      </c>
      <c r="I574" s="119" t="str">
        <f>IF(ISNUMBER(SEARCH("─",H574,1)),MAX($I$3:I573)+1,"")</f>
        <v/>
      </c>
      <c r="DC574" s="133" t="str">
        <f>IF(MAX($DC$3:DC573)&lt;$I$2,MAX($DC$3:DC573)+1,"")</f>
        <v/>
      </c>
      <c r="DD574" s="131" t="str">
        <f t="shared" si="609"/>
        <v/>
      </c>
      <c r="DE574" s="131" t="str">
        <f t="shared" si="605"/>
        <v/>
      </c>
      <c r="DF574" s="134" t="str">
        <f t="shared" si="606"/>
        <v/>
      </c>
      <c r="DG574" s="132" t="str">
        <f t="shared" si="607"/>
        <v/>
      </c>
      <c r="DN574" s="107" t="str">
        <f t="shared" si="608"/>
        <v/>
      </c>
    </row>
    <row r="575" spans="2:118" x14ac:dyDescent="0.25">
      <c r="B575" s="154"/>
      <c r="G575" s="93">
        <v>572</v>
      </c>
      <c r="H575" s="118" t="str">
        <f t="shared" si="610"/>
        <v/>
      </c>
      <c r="I575" s="119" t="str">
        <f>IF(ISNUMBER(SEARCH("─",H575,1)),MAX($I$3:I574)+1,"")</f>
        <v/>
      </c>
      <c r="DC575" s="133" t="str">
        <f>IF(MAX($DC$3:DC574)&lt;$I$2,MAX($DC$3:DC574)+1,"")</f>
        <v/>
      </c>
      <c r="DD575" s="131" t="str">
        <f t="shared" si="609"/>
        <v/>
      </c>
      <c r="DE575" s="131" t="str">
        <f t="shared" si="605"/>
        <v/>
      </c>
      <c r="DF575" s="134" t="str">
        <f t="shared" si="606"/>
        <v/>
      </c>
      <c r="DG575" s="132" t="str">
        <f t="shared" si="607"/>
        <v/>
      </c>
      <c r="DN575" s="107" t="str">
        <f t="shared" si="608"/>
        <v/>
      </c>
    </row>
    <row r="576" spans="2:118" x14ac:dyDescent="0.25">
      <c r="B576" s="154"/>
      <c r="G576" s="93">
        <v>573</v>
      </c>
      <c r="H576" s="118" t="str">
        <f t="shared" si="610"/>
        <v/>
      </c>
      <c r="I576" s="119" t="str">
        <f>IF(ISNUMBER(SEARCH("─",H576,1)),MAX($I$3:I575)+1,"")</f>
        <v/>
      </c>
      <c r="DC576" s="133" t="str">
        <f>IF(MAX($DC$3:DC575)&lt;$I$2,MAX($DC$3:DC575)+1,"")</f>
        <v/>
      </c>
      <c r="DD576" s="131" t="str">
        <f t="shared" si="609"/>
        <v/>
      </c>
      <c r="DE576" s="131" t="str">
        <f t="shared" si="605"/>
        <v/>
      </c>
      <c r="DF576" s="134" t="str">
        <f t="shared" si="606"/>
        <v/>
      </c>
      <c r="DG576" s="132" t="str">
        <f t="shared" si="607"/>
        <v/>
      </c>
      <c r="DN576" s="107" t="str">
        <f t="shared" si="608"/>
        <v/>
      </c>
    </row>
    <row r="577" spans="2:118" x14ac:dyDescent="0.25">
      <c r="B577" s="154"/>
      <c r="G577" s="93">
        <v>574</v>
      </c>
      <c r="H577" s="118" t="str">
        <f t="shared" si="610"/>
        <v/>
      </c>
      <c r="I577" s="119" t="str">
        <f>IF(ISNUMBER(SEARCH("─",H577,1)),MAX($I$3:I576)+1,"")</f>
        <v/>
      </c>
      <c r="DC577" s="133" t="str">
        <f>IF(MAX($DC$3:DC576)&lt;$I$2,MAX($DC$3:DC576)+1,"")</f>
        <v/>
      </c>
      <c r="DD577" s="131" t="str">
        <f t="shared" si="609"/>
        <v/>
      </c>
      <c r="DE577" s="131" t="str">
        <f t="shared" si="605"/>
        <v/>
      </c>
      <c r="DF577" s="134" t="str">
        <f t="shared" si="606"/>
        <v/>
      </c>
      <c r="DG577" s="132" t="str">
        <f t="shared" si="607"/>
        <v/>
      </c>
      <c r="DN577" s="107" t="str">
        <f t="shared" si="608"/>
        <v/>
      </c>
    </row>
    <row r="578" spans="2:118" x14ac:dyDescent="0.25">
      <c r="B578" s="154"/>
      <c r="G578" s="93">
        <v>575</v>
      </c>
      <c r="H578" s="118" t="str">
        <f t="shared" si="610"/>
        <v/>
      </c>
      <c r="I578" s="119" t="str">
        <f>IF(ISNUMBER(SEARCH("─",H578,1)),MAX($I$3:I577)+1,"")</f>
        <v/>
      </c>
      <c r="DC578" s="133" t="str">
        <f>IF(MAX($DC$3:DC577)&lt;$I$2,MAX($DC$3:DC577)+1,"")</f>
        <v/>
      </c>
      <c r="DD578" s="131" t="str">
        <f t="shared" si="609"/>
        <v/>
      </c>
      <c r="DE578" s="131" t="str">
        <f t="shared" si="605"/>
        <v/>
      </c>
      <c r="DF578" s="134" t="str">
        <f t="shared" si="606"/>
        <v/>
      </c>
      <c r="DG578" s="132" t="str">
        <f t="shared" si="607"/>
        <v/>
      </c>
      <c r="DN578" s="107" t="str">
        <f t="shared" si="608"/>
        <v/>
      </c>
    </row>
    <row r="579" spans="2:118" x14ac:dyDescent="0.25">
      <c r="B579" s="154"/>
      <c r="G579" s="93">
        <v>576</v>
      </c>
      <c r="H579" s="118" t="str">
        <f t="shared" si="610"/>
        <v/>
      </c>
      <c r="I579" s="119" t="str">
        <f>IF(ISNUMBER(SEARCH("─",H579,1)),MAX($I$3:I578)+1,"")</f>
        <v/>
      </c>
      <c r="DC579" s="133" t="str">
        <f>IF(MAX($DC$3:DC578)&lt;$I$2,MAX($DC$3:DC578)+1,"")</f>
        <v/>
      </c>
      <c r="DD579" s="131" t="str">
        <f t="shared" si="609"/>
        <v/>
      </c>
      <c r="DE579" s="131" t="str">
        <f t="shared" si="605"/>
        <v/>
      </c>
      <c r="DF579" s="134" t="str">
        <f t="shared" si="606"/>
        <v/>
      </c>
      <c r="DG579" s="132" t="str">
        <f t="shared" si="607"/>
        <v/>
      </c>
      <c r="DN579" s="107" t="str">
        <f t="shared" si="608"/>
        <v/>
      </c>
    </row>
    <row r="580" spans="2:118" x14ac:dyDescent="0.25">
      <c r="B580" s="154"/>
      <c r="G580" s="93">
        <v>577</v>
      </c>
      <c r="H580" s="118" t="str">
        <f t="shared" si="610"/>
        <v/>
      </c>
      <c r="I580" s="119" t="str">
        <f>IF(ISNUMBER(SEARCH("─",H580,1)),MAX($I$3:I579)+1,"")</f>
        <v/>
      </c>
      <c r="DC580" s="133" t="str">
        <f>IF(MAX($DC$3:DC579)&lt;$I$2,MAX($DC$3:DC579)+1,"")</f>
        <v/>
      </c>
      <c r="DD580" s="131" t="str">
        <f t="shared" si="609"/>
        <v/>
      </c>
      <c r="DE580" s="131" t="str">
        <f t="shared" ref="DE580:DE643" si="611">IF(DC580="","",TRIM(LEFT(DD580,SEARCH("─",DD580,1)-1)))</f>
        <v/>
      </c>
      <c r="DF580" s="134" t="str">
        <f t="shared" ref="DF580:DF643" si="612">IF(DC580="","",TRIM(RIGHT(DD580,LEN(DD580)-SEARCH("─",DD580,1))))</f>
        <v/>
      </c>
      <c r="DG580" s="132" t="str">
        <f t="shared" ref="DG580:DG643" si="613">IF(DD580="","",IF(ISNUMBER(MATCH(DD580,$F$4:$F$503,0)),"e",""))</f>
        <v/>
      </c>
      <c r="DN580" s="107" t="str">
        <f t="shared" ref="DN580:DN643" si="614">IFERROR(IF(BI580&lt;&gt;"",BJ580,INDEX($DM$4:$DM$503,MATCH(ROW(DN580)-ROW($DN$3)-MAX($BI$4:$BI$503),$DL$4:$DL$503,0),1)),"")</f>
        <v/>
      </c>
    </row>
    <row r="581" spans="2:118" x14ac:dyDescent="0.25">
      <c r="B581" s="154"/>
      <c r="G581" s="93">
        <v>578</v>
      </c>
      <c r="H581" s="118" t="str">
        <f t="shared" si="610"/>
        <v/>
      </c>
      <c r="I581" s="119" t="str">
        <f>IF(ISNUMBER(SEARCH("─",H581,1)),MAX($I$3:I580)+1,"")</f>
        <v/>
      </c>
      <c r="DC581" s="133" t="str">
        <f>IF(MAX($DC$3:DC580)&lt;$I$2,MAX($DC$3:DC580)+1,"")</f>
        <v/>
      </c>
      <c r="DD581" s="131" t="str">
        <f t="shared" si="609"/>
        <v/>
      </c>
      <c r="DE581" s="131" t="str">
        <f t="shared" si="611"/>
        <v/>
      </c>
      <c r="DF581" s="134" t="str">
        <f t="shared" si="612"/>
        <v/>
      </c>
      <c r="DG581" s="132" t="str">
        <f t="shared" si="613"/>
        <v/>
      </c>
      <c r="DN581" s="107" t="str">
        <f t="shared" si="614"/>
        <v/>
      </c>
    </row>
    <row r="582" spans="2:118" x14ac:dyDescent="0.25">
      <c r="B582" s="154"/>
      <c r="G582" s="93">
        <v>579</v>
      </c>
      <c r="H582" s="118" t="str">
        <f t="shared" si="610"/>
        <v/>
      </c>
      <c r="I582" s="119" t="str">
        <f>IF(ISNUMBER(SEARCH("─",H582,1)),MAX($I$3:I581)+1,"")</f>
        <v/>
      </c>
      <c r="DC582" s="133" t="str">
        <f>IF(MAX($DC$3:DC581)&lt;$I$2,MAX($DC$3:DC581)+1,"")</f>
        <v/>
      </c>
      <c r="DD582" s="131" t="str">
        <f t="shared" si="609"/>
        <v/>
      </c>
      <c r="DE582" s="131" t="str">
        <f t="shared" si="611"/>
        <v/>
      </c>
      <c r="DF582" s="134" t="str">
        <f t="shared" si="612"/>
        <v/>
      </c>
      <c r="DG582" s="132" t="str">
        <f t="shared" si="613"/>
        <v/>
      </c>
      <c r="DN582" s="107" t="str">
        <f t="shared" si="614"/>
        <v/>
      </c>
    </row>
    <row r="583" spans="2:118" x14ac:dyDescent="0.25">
      <c r="B583" s="154"/>
      <c r="G583" s="93">
        <v>580</v>
      </c>
      <c r="H583" s="118" t="str">
        <f t="shared" si="610"/>
        <v/>
      </c>
      <c r="I583" s="119" t="str">
        <f>IF(ISNUMBER(SEARCH("─",H583,1)),MAX($I$3:I582)+1,"")</f>
        <v/>
      </c>
      <c r="DC583" s="133" t="str">
        <f>IF(MAX($DC$3:DC582)&lt;$I$2,MAX($DC$3:DC582)+1,"")</f>
        <v/>
      </c>
      <c r="DD583" s="131" t="str">
        <f t="shared" si="609"/>
        <v/>
      </c>
      <c r="DE583" s="131" t="str">
        <f t="shared" si="611"/>
        <v/>
      </c>
      <c r="DF583" s="134" t="str">
        <f t="shared" si="612"/>
        <v/>
      </c>
      <c r="DG583" s="132" t="str">
        <f t="shared" si="613"/>
        <v/>
      </c>
      <c r="DN583" s="107" t="str">
        <f t="shared" si="614"/>
        <v/>
      </c>
    </row>
    <row r="584" spans="2:118" x14ac:dyDescent="0.25">
      <c r="B584" s="154"/>
      <c r="G584" s="93">
        <v>581</v>
      </c>
      <c r="H584" s="118" t="str">
        <f t="shared" si="610"/>
        <v/>
      </c>
      <c r="I584" s="119" t="str">
        <f>IF(ISNUMBER(SEARCH("─",H584,1)),MAX($I$3:I583)+1,"")</f>
        <v/>
      </c>
      <c r="DC584" s="133" t="str">
        <f>IF(MAX($DC$3:DC583)&lt;$I$2,MAX($DC$3:DC583)+1,"")</f>
        <v/>
      </c>
      <c r="DD584" s="131" t="str">
        <f t="shared" si="609"/>
        <v/>
      </c>
      <c r="DE584" s="131" t="str">
        <f t="shared" si="611"/>
        <v/>
      </c>
      <c r="DF584" s="134" t="str">
        <f t="shared" si="612"/>
        <v/>
      </c>
      <c r="DG584" s="132" t="str">
        <f t="shared" si="613"/>
        <v/>
      </c>
      <c r="DN584" s="107" t="str">
        <f t="shared" si="614"/>
        <v/>
      </c>
    </row>
    <row r="585" spans="2:118" x14ac:dyDescent="0.25">
      <c r="B585" s="154"/>
      <c r="G585" s="93">
        <v>582</v>
      </c>
      <c r="H585" s="118" t="str">
        <f t="shared" si="610"/>
        <v/>
      </c>
      <c r="I585" s="119" t="str">
        <f>IF(ISNUMBER(SEARCH("─",H585,1)),MAX($I$3:I584)+1,"")</f>
        <v/>
      </c>
      <c r="DC585" s="133" t="str">
        <f>IF(MAX($DC$3:DC584)&lt;$I$2,MAX($DC$3:DC584)+1,"")</f>
        <v/>
      </c>
      <c r="DD585" s="131" t="str">
        <f t="shared" si="609"/>
        <v/>
      </c>
      <c r="DE585" s="131" t="str">
        <f t="shared" si="611"/>
        <v/>
      </c>
      <c r="DF585" s="134" t="str">
        <f t="shared" si="612"/>
        <v/>
      </c>
      <c r="DG585" s="132" t="str">
        <f t="shared" si="613"/>
        <v/>
      </c>
      <c r="DN585" s="107" t="str">
        <f t="shared" si="614"/>
        <v/>
      </c>
    </row>
    <row r="586" spans="2:118" x14ac:dyDescent="0.25">
      <c r="B586" s="154"/>
      <c r="G586" s="93">
        <v>583</v>
      </c>
      <c r="H586" s="118" t="str">
        <f t="shared" si="610"/>
        <v/>
      </c>
      <c r="I586" s="119" t="str">
        <f>IF(ISNUMBER(SEARCH("─",H586,1)),MAX($I$3:I585)+1,"")</f>
        <v/>
      </c>
      <c r="DC586" s="133" t="str">
        <f>IF(MAX($DC$3:DC585)&lt;$I$2,MAX($DC$3:DC585)+1,"")</f>
        <v/>
      </c>
      <c r="DD586" s="131" t="str">
        <f t="shared" si="609"/>
        <v/>
      </c>
      <c r="DE586" s="131" t="str">
        <f t="shared" si="611"/>
        <v/>
      </c>
      <c r="DF586" s="134" t="str">
        <f t="shared" si="612"/>
        <v/>
      </c>
      <c r="DG586" s="132" t="str">
        <f t="shared" si="613"/>
        <v/>
      </c>
      <c r="DN586" s="107" t="str">
        <f t="shared" si="614"/>
        <v/>
      </c>
    </row>
    <row r="587" spans="2:118" x14ac:dyDescent="0.25">
      <c r="B587" s="154"/>
      <c r="G587" s="93">
        <v>584</v>
      </c>
      <c r="H587" s="118" t="str">
        <f t="shared" si="610"/>
        <v/>
      </c>
      <c r="I587" s="119" t="str">
        <f>IF(ISNUMBER(SEARCH("─",H587,1)),MAX($I$3:I586)+1,"")</f>
        <v/>
      </c>
      <c r="DC587" s="133" t="str">
        <f>IF(MAX($DC$3:DC586)&lt;$I$2,MAX($DC$3:DC586)+1,"")</f>
        <v/>
      </c>
      <c r="DD587" s="131" t="str">
        <f t="shared" si="609"/>
        <v/>
      </c>
      <c r="DE587" s="131" t="str">
        <f t="shared" si="611"/>
        <v/>
      </c>
      <c r="DF587" s="134" t="str">
        <f t="shared" si="612"/>
        <v/>
      </c>
      <c r="DG587" s="132" t="str">
        <f t="shared" si="613"/>
        <v/>
      </c>
      <c r="DN587" s="107" t="str">
        <f t="shared" si="614"/>
        <v/>
      </c>
    </row>
    <row r="588" spans="2:118" x14ac:dyDescent="0.25">
      <c r="B588" s="154"/>
      <c r="G588" s="93">
        <v>585</v>
      </c>
      <c r="H588" s="118" t="str">
        <f t="shared" si="610"/>
        <v/>
      </c>
      <c r="I588" s="119" t="str">
        <f>IF(ISNUMBER(SEARCH("─",H588,1)),MAX($I$3:I587)+1,"")</f>
        <v/>
      </c>
      <c r="DC588" s="133" t="str">
        <f>IF(MAX($DC$3:DC587)&lt;$I$2,MAX($DC$3:DC587)+1,"")</f>
        <v/>
      </c>
      <c r="DD588" s="131" t="str">
        <f t="shared" si="609"/>
        <v/>
      </c>
      <c r="DE588" s="131" t="str">
        <f t="shared" si="611"/>
        <v/>
      </c>
      <c r="DF588" s="134" t="str">
        <f t="shared" si="612"/>
        <v/>
      </c>
      <c r="DG588" s="132" t="str">
        <f t="shared" si="613"/>
        <v/>
      </c>
      <c r="DN588" s="107" t="str">
        <f t="shared" si="614"/>
        <v/>
      </c>
    </row>
    <row r="589" spans="2:118" x14ac:dyDescent="0.25">
      <c r="B589" s="154"/>
      <c r="G589" s="93">
        <v>586</v>
      </c>
      <c r="H589" s="118" t="str">
        <f t="shared" si="610"/>
        <v/>
      </c>
      <c r="I589" s="119" t="str">
        <f>IF(ISNUMBER(SEARCH("─",H589,1)),MAX($I$3:I588)+1,"")</f>
        <v/>
      </c>
      <c r="DC589" s="133" t="str">
        <f>IF(MAX($DC$3:DC588)&lt;$I$2,MAX($DC$3:DC588)+1,"")</f>
        <v/>
      </c>
      <c r="DD589" s="131" t="str">
        <f t="shared" si="609"/>
        <v/>
      </c>
      <c r="DE589" s="131" t="str">
        <f t="shared" si="611"/>
        <v/>
      </c>
      <c r="DF589" s="134" t="str">
        <f t="shared" si="612"/>
        <v/>
      </c>
      <c r="DG589" s="132" t="str">
        <f t="shared" si="613"/>
        <v/>
      </c>
      <c r="DN589" s="107" t="str">
        <f t="shared" si="614"/>
        <v/>
      </c>
    </row>
    <row r="590" spans="2:118" x14ac:dyDescent="0.25">
      <c r="B590" s="154"/>
      <c r="G590" s="93">
        <v>587</v>
      </c>
      <c r="H590" s="118" t="str">
        <f t="shared" si="610"/>
        <v/>
      </c>
      <c r="I590" s="119" t="str">
        <f>IF(ISNUMBER(SEARCH("─",H590,1)),MAX($I$3:I589)+1,"")</f>
        <v/>
      </c>
      <c r="DC590" s="133" t="str">
        <f>IF(MAX($DC$3:DC589)&lt;$I$2,MAX($DC$3:DC589)+1,"")</f>
        <v/>
      </c>
      <c r="DD590" s="131" t="str">
        <f t="shared" si="609"/>
        <v/>
      </c>
      <c r="DE590" s="131" t="str">
        <f t="shared" si="611"/>
        <v/>
      </c>
      <c r="DF590" s="134" t="str">
        <f t="shared" si="612"/>
        <v/>
      </c>
      <c r="DG590" s="132" t="str">
        <f t="shared" si="613"/>
        <v/>
      </c>
      <c r="DN590" s="107" t="str">
        <f t="shared" si="614"/>
        <v/>
      </c>
    </row>
    <row r="591" spans="2:118" x14ac:dyDescent="0.25">
      <c r="B591" s="154"/>
      <c r="G591" s="93">
        <v>588</v>
      </c>
      <c r="H591" s="118" t="str">
        <f t="shared" si="610"/>
        <v/>
      </c>
      <c r="I591" s="119" t="str">
        <f>IF(ISNUMBER(SEARCH("─",H591,1)),MAX($I$3:I590)+1,"")</f>
        <v/>
      </c>
      <c r="DC591" s="133" t="str">
        <f>IF(MAX($DC$3:DC590)&lt;$I$2,MAX($DC$3:DC590)+1,"")</f>
        <v/>
      </c>
      <c r="DD591" s="131" t="str">
        <f t="shared" si="609"/>
        <v/>
      </c>
      <c r="DE591" s="131" t="str">
        <f t="shared" si="611"/>
        <v/>
      </c>
      <c r="DF591" s="134" t="str">
        <f t="shared" si="612"/>
        <v/>
      </c>
      <c r="DG591" s="132" t="str">
        <f t="shared" si="613"/>
        <v/>
      </c>
      <c r="DN591" s="107" t="str">
        <f t="shared" si="614"/>
        <v/>
      </c>
    </row>
    <row r="592" spans="2:118" x14ac:dyDescent="0.25">
      <c r="B592" s="154"/>
      <c r="G592" s="93">
        <v>589</v>
      </c>
      <c r="H592" s="118" t="str">
        <f t="shared" si="610"/>
        <v/>
      </c>
      <c r="I592" s="119" t="str">
        <f>IF(ISNUMBER(SEARCH("─",H592,1)),MAX($I$3:I591)+1,"")</f>
        <v/>
      </c>
      <c r="DC592" s="133" t="str">
        <f>IF(MAX($DC$3:DC591)&lt;$I$2,MAX($DC$3:DC591)+1,"")</f>
        <v/>
      </c>
      <c r="DD592" s="131" t="str">
        <f t="shared" si="609"/>
        <v/>
      </c>
      <c r="DE592" s="131" t="str">
        <f t="shared" si="611"/>
        <v/>
      </c>
      <c r="DF592" s="134" t="str">
        <f t="shared" si="612"/>
        <v/>
      </c>
      <c r="DG592" s="132" t="str">
        <f t="shared" si="613"/>
        <v/>
      </c>
      <c r="DN592" s="107" t="str">
        <f t="shared" si="614"/>
        <v/>
      </c>
    </row>
    <row r="593" spans="2:118" x14ac:dyDescent="0.25">
      <c r="B593" s="154"/>
      <c r="G593" s="93">
        <v>590</v>
      </c>
      <c r="H593" s="118" t="str">
        <f t="shared" si="610"/>
        <v/>
      </c>
      <c r="I593" s="119" t="str">
        <f>IF(ISNUMBER(SEARCH("─",H593,1)),MAX($I$3:I592)+1,"")</f>
        <v/>
      </c>
      <c r="DC593" s="133" t="str">
        <f>IF(MAX($DC$3:DC592)&lt;$I$2,MAX($DC$3:DC592)+1,"")</f>
        <v/>
      </c>
      <c r="DD593" s="131" t="str">
        <f t="shared" si="609"/>
        <v/>
      </c>
      <c r="DE593" s="131" t="str">
        <f t="shared" si="611"/>
        <v/>
      </c>
      <c r="DF593" s="134" t="str">
        <f t="shared" si="612"/>
        <v/>
      </c>
      <c r="DG593" s="132" t="str">
        <f t="shared" si="613"/>
        <v/>
      </c>
      <c r="DN593" s="107" t="str">
        <f t="shared" si="614"/>
        <v/>
      </c>
    </row>
    <row r="594" spans="2:118" x14ac:dyDescent="0.25">
      <c r="B594" s="154"/>
      <c r="G594" s="93">
        <v>591</v>
      </c>
      <c r="H594" s="118" t="str">
        <f t="shared" si="610"/>
        <v/>
      </c>
      <c r="I594" s="119" t="str">
        <f>IF(ISNUMBER(SEARCH("─",H594,1)),MAX($I$3:I593)+1,"")</f>
        <v/>
      </c>
      <c r="DC594" s="133" t="str">
        <f>IF(MAX($DC$3:DC593)&lt;$I$2,MAX($DC$3:DC593)+1,"")</f>
        <v/>
      </c>
      <c r="DD594" s="131" t="str">
        <f t="shared" si="609"/>
        <v/>
      </c>
      <c r="DE594" s="131" t="str">
        <f t="shared" si="611"/>
        <v/>
      </c>
      <c r="DF594" s="134" t="str">
        <f t="shared" si="612"/>
        <v/>
      </c>
      <c r="DG594" s="132" t="str">
        <f t="shared" si="613"/>
        <v/>
      </c>
      <c r="DN594" s="107" t="str">
        <f t="shared" si="614"/>
        <v/>
      </c>
    </row>
    <row r="595" spans="2:118" x14ac:dyDescent="0.25">
      <c r="B595" s="154"/>
      <c r="G595" s="93">
        <v>592</v>
      </c>
      <c r="H595" s="118" t="str">
        <f t="shared" si="610"/>
        <v/>
      </c>
      <c r="I595" s="119" t="str">
        <f>IF(ISNUMBER(SEARCH("─",H595,1)),MAX($I$3:I594)+1,"")</f>
        <v/>
      </c>
      <c r="DC595" s="133" t="str">
        <f>IF(MAX($DC$3:DC594)&lt;$I$2,MAX($DC$3:DC594)+1,"")</f>
        <v/>
      </c>
      <c r="DD595" s="131" t="str">
        <f t="shared" si="609"/>
        <v/>
      </c>
      <c r="DE595" s="131" t="str">
        <f t="shared" si="611"/>
        <v/>
      </c>
      <c r="DF595" s="134" t="str">
        <f t="shared" si="612"/>
        <v/>
      </c>
      <c r="DG595" s="132" t="str">
        <f t="shared" si="613"/>
        <v/>
      </c>
      <c r="DN595" s="107" t="str">
        <f t="shared" si="614"/>
        <v/>
      </c>
    </row>
    <row r="596" spans="2:118" x14ac:dyDescent="0.25">
      <c r="B596" s="154"/>
      <c r="G596" s="93">
        <v>593</v>
      </c>
      <c r="H596" s="118" t="str">
        <f t="shared" si="610"/>
        <v/>
      </c>
      <c r="I596" s="119" t="str">
        <f>IF(ISNUMBER(SEARCH("─",H596,1)),MAX($I$3:I595)+1,"")</f>
        <v/>
      </c>
      <c r="DC596" s="133" t="str">
        <f>IF(MAX($DC$3:DC595)&lt;$I$2,MAX($DC$3:DC595)+1,"")</f>
        <v/>
      </c>
      <c r="DD596" s="131" t="str">
        <f t="shared" si="609"/>
        <v/>
      </c>
      <c r="DE596" s="131" t="str">
        <f t="shared" si="611"/>
        <v/>
      </c>
      <c r="DF596" s="134" t="str">
        <f t="shared" si="612"/>
        <v/>
      </c>
      <c r="DG596" s="132" t="str">
        <f t="shared" si="613"/>
        <v/>
      </c>
      <c r="DN596" s="107" t="str">
        <f t="shared" si="614"/>
        <v/>
      </c>
    </row>
    <row r="597" spans="2:118" x14ac:dyDescent="0.25">
      <c r="B597" s="154"/>
      <c r="G597" s="93">
        <v>594</v>
      </c>
      <c r="H597" s="118" t="str">
        <f t="shared" si="610"/>
        <v/>
      </c>
      <c r="I597" s="119" t="str">
        <f>IF(ISNUMBER(SEARCH("─",H597,1)),MAX($I$3:I596)+1,"")</f>
        <v/>
      </c>
      <c r="DC597" s="133" t="str">
        <f>IF(MAX($DC$3:DC596)&lt;$I$2,MAX($DC$3:DC596)+1,"")</f>
        <v/>
      </c>
      <c r="DD597" s="131" t="str">
        <f t="shared" si="609"/>
        <v/>
      </c>
      <c r="DE597" s="131" t="str">
        <f t="shared" si="611"/>
        <v/>
      </c>
      <c r="DF597" s="134" t="str">
        <f t="shared" si="612"/>
        <v/>
      </c>
      <c r="DG597" s="132" t="str">
        <f t="shared" si="613"/>
        <v/>
      </c>
      <c r="DN597" s="107" t="str">
        <f t="shared" si="614"/>
        <v/>
      </c>
    </row>
    <row r="598" spans="2:118" x14ac:dyDescent="0.25">
      <c r="B598" s="154"/>
      <c r="G598" s="93">
        <v>595</v>
      </c>
      <c r="H598" s="118" t="str">
        <f t="shared" si="610"/>
        <v/>
      </c>
      <c r="I598" s="119" t="str">
        <f>IF(ISNUMBER(SEARCH("─",H598,1)),MAX($I$3:I597)+1,"")</f>
        <v/>
      </c>
      <c r="DC598" s="133" t="str">
        <f>IF(MAX($DC$3:DC597)&lt;$I$2,MAX($DC$3:DC597)+1,"")</f>
        <v/>
      </c>
      <c r="DD598" s="131" t="str">
        <f t="shared" si="609"/>
        <v/>
      </c>
      <c r="DE598" s="131" t="str">
        <f t="shared" si="611"/>
        <v/>
      </c>
      <c r="DF598" s="134" t="str">
        <f t="shared" si="612"/>
        <v/>
      </c>
      <c r="DG598" s="132" t="str">
        <f t="shared" si="613"/>
        <v/>
      </c>
      <c r="DN598" s="107" t="str">
        <f t="shared" si="614"/>
        <v/>
      </c>
    </row>
    <row r="599" spans="2:118" x14ac:dyDescent="0.25">
      <c r="B599" s="154"/>
      <c r="G599" s="93">
        <v>596</v>
      </c>
      <c r="H599" s="118" t="str">
        <f t="shared" si="610"/>
        <v/>
      </c>
      <c r="I599" s="119" t="str">
        <f>IF(ISNUMBER(SEARCH("─",H599,1)),MAX($I$3:I598)+1,"")</f>
        <v/>
      </c>
      <c r="DC599" s="133" t="str">
        <f>IF(MAX($DC$3:DC598)&lt;$I$2,MAX($DC$3:DC598)+1,"")</f>
        <v/>
      </c>
      <c r="DD599" s="131" t="str">
        <f t="shared" ref="DD599:DD662" si="615">IF(DC599&lt;&gt;"",INDEX($H$4:$H$1003,MATCH(DC599,$I$4:$I$1003,0),1),"")</f>
        <v/>
      </c>
      <c r="DE599" s="131" t="str">
        <f t="shared" si="611"/>
        <v/>
      </c>
      <c r="DF599" s="134" t="str">
        <f t="shared" si="612"/>
        <v/>
      </c>
      <c r="DG599" s="132" t="str">
        <f t="shared" si="613"/>
        <v/>
      </c>
      <c r="DN599" s="107" t="str">
        <f t="shared" si="614"/>
        <v/>
      </c>
    </row>
    <row r="600" spans="2:118" x14ac:dyDescent="0.25">
      <c r="B600" s="154"/>
      <c r="G600" s="93">
        <v>597</v>
      </c>
      <c r="H600" s="118" t="str">
        <f t="shared" si="610"/>
        <v/>
      </c>
      <c r="I600" s="119" t="str">
        <f>IF(ISNUMBER(SEARCH("─",H600,1)),MAX($I$3:I599)+1,"")</f>
        <v/>
      </c>
      <c r="DC600" s="133" t="str">
        <f>IF(MAX($DC$3:DC599)&lt;$I$2,MAX($DC$3:DC599)+1,"")</f>
        <v/>
      </c>
      <c r="DD600" s="131" t="str">
        <f t="shared" si="615"/>
        <v/>
      </c>
      <c r="DE600" s="131" t="str">
        <f t="shared" si="611"/>
        <v/>
      </c>
      <c r="DF600" s="134" t="str">
        <f t="shared" si="612"/>
        <v/>
      </c>
      <c r="DG600" s="132" t="str">
        <f t="shared" si="613"/>
        <v/>
      </c>
      <c r="DN600" s="107" t="str">
        <f t="shared" si="614"/>
        <v/>
      </c>
    </row>
    <row r="601" spans="2:118" x14ac:dyDescent="0.25">
      <c r="B601" s="154"/>
      <c r="G601" s="93">
        <v>598</v>
      </c>
      <c r="H601" s="118" t="str">
        <f t="shared" si="610"/>
        <v/>
      </c>
      <c r="I601" s="119" t="str">
        <f>IF(ISNUMBER(SEARCH("─",H601,1)),MAX($I$3:I600)+1,"")</f>
        <v/>
      </c>
      <c r="DC601" s="133" t="str">
        <f>IF(MAX($DC$3:DC600)&lt;$I$2,MAX($DC$3:DC600)+1,"")</f>
        <v/>
      </c>
      <c r="DD601" s="131" t="str">
        <f t="shared" si="615"/>
        <v/>
      </c>
      <c r="DE601" s="131" t="str">
        <f t="shared" si="611"/>
        <v/>
      </c>
      <c r="DF601" s="134" t="str">
        <f t="shared" si="612"/>
        <v/>
      </c>
      <c r="DG601" s="132" t="str">
        <f t="shared" si="613"/>
        <v/>
      </c>
      <c r="DN601" s="107" t="str">
        <f t="shared" si="614"/>
        <v/>
      </c>
    </row>
    <row r="602" spans="2:118" x14ac:dyDescent="0.25">
      <c r="B602" s="154"/>
      <c r="G602" s="93">
        <v>599</v>
      </c>
      <c r="H602" s="118" t="str">
        <f t="shared" si="610"/>
        <v/>
      </c>
      <c r="I602" s="119" t="str">
        <f>IF(ISNUMBER(SEARCH("─",H602,1)),MAX($I$3:I601)+1,"")</f>
        <v/>
      </c>
      <c r="DC602" s="133" t="str">
        <f>IF(MAX($DC$3:DC601)&lt;$I$2,MAX($DC$3:DC601)+1,"")</f>
        <v/>
      </c>
      <c r="DD602" s="131" t="str">
        <f t="shared" si="615"/>
        <v/>
      </c>
      <c r="DE602" s="131" t="str">
        <f t="shared" si="611"/>
        <v/>
      </c>
      <c r="DF602" s="134" t="str">
        <f t="shared" si="612"/>
        <v/>
      </c>
      <c r="DG602" s="132" t="str">
        <f t="shared" si="613"/>
        <v/>
      </c>
      <c r="DN602" s="107" t="str">
        <f t="shared" si="614"/>
        <v/>
      </c>
    </row>
    <row r="603" spans="2:118" x14ac:dyDescent="0.25">
      <c r="B603" s="154"/>
      <c r="G603" s="93">
        <v>600</v>
      </c>
      <c r="H603" s="118" t="str">
        <f t="shared" si="610"/>
        <v/>
      </c>
      <c r="I603" s="119" t="str">
        <f>IF(ISNUMBER(SEARCH("─",H603,1)),MAX($I$3:I602)+1,"")</f>
        <v/>
      </c>
      <c r="DC603" s="133" t="str">
        <f>IF(MAX($DC$3:DC602)&lt;$I$2,MAX($DC$3:DC602)+1,"")</f>
        <v/>
      </c>
      <c r="DD603" s="131" t="str">
        <f t="shared" si="615"/>
        <v/>
      </c>
      <c r="DE603" s="131" t="str">
        <f t="shared" si="611"/>
        <v/>
      </c>
      <c r="DF603" s="134" t="str">
        <f t="shared" si="612"/>
        <v/>
      </c>
      <c r="DG603" s="132" t="str">
        <f t="shared" si="613"/>
        <v/>
      </c>
      <c r="DN603" s="107" t="str">
        <f t="shared" si="614"/>
        <v/>
      </c>
    </row>
    <row r="604" spans="2:118" x14ac:dyDescent="0.25">
      <c r="B604" s="154"/>
      <c r="G604" s="93">
        <v>601</v>
      </c>
      <c r="H604" s="118" t="str">
        <f t="shared" si="610"/>
        <v/>
      </c>
      <c r="I604" s="119" t="str">
        <f>IF(ISNUMBER(SEARCH("─",H604,1)),MAX($I$3:I603)+1,"")</f>
        <v/>
      </c>
      <c r="DC604" s="133" t="str">
        <f>IF(MAX($DC$3:DC603)&lt;$I$2,MAX($DC$3:DC603)+1,"")</f>
        <v/>
      </c>
      <c r="DD604" s="131" t="str">
        <f t="shared" si="615"/>
        <v/>
      </c>
      <c r="DE604" s="131" t="str">
        <f t="shared" si="611"/>
        <v/>
      </c>
      <c r="DF604" s="134" t="str">
        <f t="shared" si="612"/>
        <v/>
      </c>
      <c r="DG604" s="132" t="str">
        <f t="shared" si="613"/>
        <v/>
      </c>
      <c r="DN604" s="107" t="str">
        <f t="shared" si="614"/>
        <v/>
      </c>
    </row>
    <row r="605" spans="2:118" x14ac:dyDescent="0.25">
      <c r="B605" s="154"/>
      <c r="G605" s="93">
        <v>602</v>
      </c>
      <c r="H605" s="118" t="str">
        <f t="shared" si="610"/>
        <v/>
      </c>
      <c r="I605" s="119" t="str">
        <f>IF(ISNUMBER(SEARCH("─",H605,1)),MAX($I$3:I604)+1,"")</f>
        <v/>
      </c>
      <c r="DC605" s="133" t="str">
        <f>IF(MAX($DC$3:DC604)&lt;$I$2,MAX($DC$3:DC604)+1,"")</f>
        <v/>
      </c>
      <c r="DD605" s="131" t="str">
        <f t="shared" si="615"/>
        <v/>
      </c>
      <c r="DE605" s="131" t="str">
        <f t="shared" si="611"/>
        <v/>
      </c>
      <c r="DF605" s="134" t="str">
        <f t="shared" si="612"/>
        <v/>
      </c>
      <c r="DG605" s="132" t="str">
        <f t="shared" si="613"/>
        <v/>
      </c>
      <c r="DN605" s="107" t="str">
        <f t="shared" si="614"/>
        <v/>
      </c>
    </row>
    <row r="606" spans="2:118" x14ac:dyDescent="0.25">
      <c r="B606" s="154"/>
      <c r="G606" s="93">
        <v>603</v>
      </c>
      <c r="H606" s="118" t="str">
        <f t="shared" si="610"/>
        <v/>
      </c>
      <c r="I606" s="119" t="str">
        <f>IF(ISNUMBER(SEARCH("─",H606,1)),MAX($I$3:I605)+1,"")</f>
        <v/>
      </c>
      <c r="DC606" s="133" t="str">
        <f>IF(MAX($DC$3:DC605)&lt;$I$2,MAX($DC$3:DC605)+1,"")</f>
        <v/>
      </c>
      <c r="DD606" s="131" t="str">
        <f t="shared" si="615"/>
        <v/>
      </c>
      <c r="DE606" s="131" t="str">
        <f t="shared" si="611"/>
        <v/>
      </c>
      <c r="DF606" s="134" t="str">
        <f t="shared" si="612"/>
        <v/>
      </c>
      <c r="DG606" s="132" t="str">
        <f t="shared" si="613"/>
        <v/>
      </c>
      <c r="DN606" s="107" t="str">
        <f t="shared" si="614"/>
        <v/>
      </c>
    </row>
    <row r="607" spans="2:118" x14ac:dyDescent="0.25">
      <c r="B607" s="154"/>
      <c r="G607" s="93">
        <v>604</v>
      </c>
      <c r="H607" s="118" t="str">
        <f t="shared" si="610"/>
        <v/>
      </c>
      <c r="I607" s="119" t="str">
        <f>IF(ISNUMBER(SEARCH("─",H607,1)),MAX($I$3:I606)+1,"")</f>
        <v/>
      </c>
      <c r="DC607" s="133" t="str">
        <f>IF(MAX($DC$3:DC606)&lt;$I$2,MAX($DC$3:DC606)+1,"")</f>
        <v/>
      </c>
      <c r="DD607" s="131" t="str">
        <f t="shared" si="615"/>
        <v/>
      </c>
      <c r="DE607" s="131" t="str">
        <f t="shared" si="611"/>
        <v/>
      </c>
      <c r="DF607" s="134" t="str">
        <f t="shared" si="612"/>
        <v/>
      </c>
      <c r="DG607" s="132" t="str">
        <f t="shared" si="613"/>
        <v/>
      </c>
      <c r="DN607" s="107" t="str">
        <f t="shared" si="614"/>
        <v/>
      </c>
    </row>
    <row r="608" spans="2:118" x14ac:dyDescent="0.25">
      <c r="B608" s="154"/>
      <c r="G608" s="93">
        <v>605</v>
      </c>
      <c r="H608" s="118" t="str">
        <f t="shared" si="610"/>
        <v/>
      </c>
      <c r="I608" s="119" t="str">
        <f>IF(ISNUMBER(SEARCH("─",H608,1)),MAX($I$3:I607)+1,"")</f>
        <v/>
      </c>
      <c r="DC608" s="133" t="str">
        <f>IF(MAX($DC$3:DC607)&lt;$I$2,MAX($DC$3:DC607)+1,"")</f>
        <v/>
      </c>
      <c r="DD608" s="131" t="str">
        <f t="shared" si="615"/>
        <v/>
      </c>
      <c r="DE608" s="131" t="str">
        <f t="shared" si="611"/>
        <v/>
      </c>
      <c r="DF608" s="134" t="str">
        <f t="shared" si="612"/>
        <v/>
      </c>
      <c r="DG608" s="132" t="str">
        <f t="shared" si="613"/>
        <v/>
      </c>
      <c r="DN608" s="107" t="str">
        <f t="shared" si="614"/>
        <v/>
      </c>
    </row>
    <row r="609" spans="2:118" x14ac:dyDescent="0.25">
      <c r="B609" s="154"/>
      <c r="G609" s="93">
        <v>606</v>
      </c>
      <c r="H609" s="118" t="str">
        <f t="shared" si="610"/>
        <v/>
      </c>
      <c r="I609" s="119" t="str">
        <f>IF(ISNUMBER(SEARCH("─",H609,1)),MAX($I$3:I608)+1,"")</f>
        <v/>
      </c>
      <c r="DC609" s="133" t="str">
        <f>IF(MAX($DC$3:DC608)&lt;$I$2,MAX($DC$3:DC608)+1,"")</f>
        <v/>
      </c>
      <c r="DD609" s="131" t="str">
        <f t="shared" si="615"/>
        <v/>
      </c>
      <c r="DE609" s="131" t="str">
        <f t="shared" si="611"/>
        <v/>
      </c>
      <c r="DF609" s="134" t="str">
        <f t="shared" si="612"/>
        <v/>
      </c>
      <c r="DG609" s="132" t="str">
        <f t="shared" si="613"/>
        <v/>
      </c>
      <c r="DN609" s="107" t="str">
        <f t="shared" si="614"/>
        <v/>
      </c>
    </row>
    <row r="610" spans="2:118" x14ac:dyDescent="0.25">
      <c r="B610" s="154"/>
      <c r="G610" s="93">
        <v>607</v>
      </c>
      <c r="H610" s="118" t="str">
        <f t="shared" si="610"/>
        <v/>
      </c>
      <c r="I610" s="119" t="str">
        <f>IF(ISNUMBER(SEARCH("─",H610,1)),MAX($I$3:I609)+1,"")</f>
        <v/>
      </c>
      <c r="DC610" s="133" t="str">
        <f>IF(MAX($DC$3:DC609)&lt;$I$2,MAX($DC$3:DC609)+1,"")</f>
        <v/>
      </c>
      <c r="DD610" s="131" t="str">
        <f t="shared" si="615"/>
        <v/>
      </c>
      <c r="DE610" s="131" t="str">
        <f t="shared" si="611"/>
        <v/>
      </c>
      <c r="DF610" s="134" t="str">
        <f t="shared" si="612"/>
        <v/>
      </c>
      <c r="DG610" s="132" t="str">
        <f t="shared" si="613"/>
        <v/>
      </c>
      <c r="DN610" s="107" t="str">
        <f t="shared" si="614"/>
        <v/>
      </c>
    </row>
    <row r="611" spans="2:118" x14ac:dyDescent="0.25">
      <c r="B611" s="154"/>
      <c r="G611" s="93">
        <v>608</v>
      </c>
      <c r="H611" s="118" t="str">
        <f t="shared" si="610"/>
        <v/>
      </c>
      <c r="I611" s="119" t="str">
        <f>IF(ISNUMBER(SEARCH("─",H611,1)),MAX($I$3:I610)+1,"")</f>
        <v/>
      </c>
      <c r="DC611" s="133" t="str">
        <f>IF(MAX($DC$3:DC610)&lt;$I$2,MAX($DC$3:DC610)+1,"")</f>
        <v/>
      </c>
      <c r="DD611" s="131" t="str">
        <f t="shared" si="615"/>
        <v/>
      </c>
      <c r="DE611" s="131" t="str">
        <f t="shared" si="611"/>
        <v/>
      </c>
      <c r="DF611" s="134" t="str">
        <f t="shared" si="612"/>
        <v/>
      </c>
      <c r="DG611" s="132" t="str">
        <f t="shared" si="613"/>
        <v/>
      </c>
      <c r="DN611" s="107" t="str">
        <f t="shared" si="614"/>
        <v/>
      </c>
    </row>
    <row r="612" spans="2:118" x14ac:dyDescent="0.25">
      <c r="B612" s="154"/>
      <c r="G612" s="93">
        <v>609</v>
      </c>
      <c r="H612" s="118" t="str">
        <f t="shared" si="610"/>
        <v/>
      </c>
      <c r="I612" s="119" t="str">
        <f>IF(ISNUMBER(SEARCH("─",H612,1)),MAX($I$3:I611)+1,"")</f>
        <v/>
      </c>
      <c r="DC612" s="133" t="str">
        <f>IF(MAX($DC$3:DC611)&lt;$I$2,MAX($DC$3:DC611)+1,"")</f>
        <v/>
      </c>
      <c r="DD612" s="131" t="str">
        <f t="shared" si="615"/>
        <v/>
      </c>
      <c r="DE612" s="131" t="str">
        <f t="shared" si="611"/>
        <v/>
      </c>
      <c r="DF612" s="134" t="str">
        <f t="shared" si="612"/>
        <v/>
      </c>
      <c r="DG612" s="132" t="str">
        <f t="shared" si="613"/>
        <v/>
      </c>
      <c r="DN612" s="107" t="str">
        <f t="shared" si="614"/>
        <v/>
      </c>
    </row>
    <row r="613" spans="2:118" x14ac:dyDescent="0.25">
      <c r="B613" s="154"/>
      <c r="G613" s="93">
        <v>610</v>
      </c>
      <c r="H613" s="118" t="str">
        <f t="shared" si="610"/>
        <v/>
      </c>
      <c r="I613" s="119" t="str">
        <f>IF(ISNUMBER(SEARCH("─",H613,1)),MAX($I$3:I612)+1,"")</f>
        <v/>
      </c>
      <c r="DC613" s="133" t="str">
        <f>IF(MAX($DC$3:DC612)&lt;$I$2,MAX($DC$3:DC612)+1,"")</f>
        <v/>
      </c>
      <c r="DD613" s="131" t="str">
        <f t="shared" si="615"/>
        <v/>
      </c>
      <c r="DE613" s="131" t="str">
        <f t="shared" si="611"/>
        <v/>
      </c>
      <c r="DF613" s="134" t="str">
        <f t="shared" si="612"/>
        <v/>
      </c>
      <c r="DG613" s="132" t="str">
        <f t="shared" si="613"/>
        <v/>
      </c>
      <c r="DN613" s="107" t="str">
        <f t="shared" si="614"/>
        <v/>
      </c>
    </row>
    <row r="614" spans="2:118" x14ac:dyDescent="0.25">
      <c r="B614" s="154"/>
      <c r="G614" s="93">
        <v>611</v>
      </c>
      <c r="H614" s="118" t="str">
        <f t="shared" si="610"/>
        <v/>
      </c>
      <c r="I614" s="119" t="str">
        <f>IF(ISNUMBER(SEARCH("─",H614,1)),MAX($I$3:I613)+1,"")</f>
        <v/>
      </c>
      <c r="DC614" s="133" t="str">
        <f>IF(MAX($DC$3:DC613)&lt;$I$2,MAX($DC$3:DC613)+1,"")</f>
        <v/>
      </c>
      <c r="DD614" s="131" t="str">
        <f t="shared" si="615"/>
        <v/>
      </c>
      <c r="DE614" s="131" t="str">
        <f t="shared" si="611"/>
        <v/>
      </c>
      <c r="DF614" s="134" t="str">
        <f t="shared" si="612"/>
        <v/>
      </c>
      <c r="DG614" s="132" t="str">
        <f t="shared" si="613"/>
        <v/>
      </c>
      <c r="DN614" s="107" t="str">
        <f t="shared" si="614"/>
        <v/>
      </c>
    </row>
    <row r="615" spans="2:118" x14ac:dyDescent="0.25">
      <c r="B615" s="154"/>
      <c r="G615" s="93">
        <v>612</v>
      </c>
      <c r="H615" s="118" t="str">
        <f t="shared" si="610"/>
        <v/>
      </c>
      <c r="I615" s="119" t="str">
        <f>IF(ISNUMBER(SEARCH("─",H615,1)),MAX($I$3:I614)+1,"")</f>
        <v/>
      </c>
      <c r="DC615" s="133" t="str">
        <f>IF(MAX($DC$3:DC614)&lt;$I$2,MAX($DC$3:DC614)+1,"")</f>
        <v/>
      </c>
      <c r="DD615" s="131" t="str">
        <f t="shared" si="615"/>
        <v/>
      </c>
      <c r="DE615" s="131" t="str">
        <f t="shared" si="611"/>
        <v/>
      </c>
      <c r="DF615" s="134" t="str">
        <f t="shared" si="612"/>
        <v/>
      </c>
      <c r="DG615" s="132" t="str">
        <f t="shared" si="613"/>
        <v/>
      </c>
      <c r="DN615" s="107" t="str">
        <f t="shared" si="614"/>
        <v/>
      </c>
    </row>
    <row r="616" spans="2:118" x14ac:dyDescent="0.25">
      <c r="B616" s="154"/>
      <c r="G616" s="93">
        <v>613</v>
      </c>
      <c r="H616" s="118" t="str">
        <f t="shared" si="610"/>
        <v/>
      </c>
      <c r="I616" s="119" t="str">
        <f>IF(ISNUMBER(SEARCH("─",H616,1)),MAX($I$3:I615)+1,"")</f>
        <v/>
      </c>
      <c r="DC616" s="133" t="str">
        <f>IF(MAX($DC$3:DC615)&lt;$I$2,MAX($DC$3:DC615)+1,"")</f>
        <v/>
      </c>
      <c r="DD616" s="131" t="str">
        <f t="shared" si="615"/>
        <v/>
      </c>
      <c r="DE616" s="131" t="str">
        <f t="shared" si="611"/>
        <v/>
      </c>
      <c r="DF616" s="134" t="str">
        <f t="shared" si="612"/>
        <v/>
      </c>
      <c r="DG616" s="132" t="str">
        <f t="shared" si="613"/>
        <v/>
      </c>
      <c r="DN616" s="107" t="str">
        <f t="shared" si="614"/>
        <v/>
      </c>
    </row>
    <row r="617" spans="2:118" x14ac:dyDescent="0.25">
      <c r="B617" s="154"/>
      <c r="G617" s="93">
        <v>614</v>
      </c>
      <c r="H617" s="118" t="str">
        <f t="shared" si="610"/>
        <v/>
      </c>
      <c r="I617" s="119" t="str">
        <f>IF(ISNUMBER(SEARCH("─",H617,1)),MAX($I$3:I616)+1,"")</f>
        <v/>
      </c>
      <c r="DC617" s="133" t="str">
        <f>IF(MAX($DC$3:DC616)&lt;$I$2,MAX($DC$3:DC616)+1,"")</f>
        <v/>
      </c>
      <c r="DD617" s="131" t="str">
        <f t="shared" si="615"/>
        <v/>
      </c>
      <c r="DE617" s="131" t="str">
        <f t="shared" si="611"/>
        <v/>
      </c>
      <c r="DF617" s="134" t="str">
        <f t="shared" si="612"/>
        <v/>
      </c>
      <c r="DG617" s="132" t="str">
        <f t="shared" si="613"/>
        <v/>
      </c>
      <c r="DN617" s="107" t="str">
        <f t="shared" si="614"/>
        <v/>
      </c>
    </row>
    <row r="618" spans="2:118" x14ac:dyDescent="0.25">
      <c r="B618" s="154"/>
      <c r="G618" s="93">
        <v>615</v>
      </c>
      <c r="H618" s="118" t="str">
        <f t="shared" si="610"/>
        <v/>
      </c>
      <c r="I618" s="119" t="str">
        <f>IF(ISNUMBER(SEARCH("─",H618,1)),MAX($I$3:I617)+1,"")</f>
        <v/>
      </c>
      <c r="DC618" s="133" t="str">
        <f>IF(MAX($DC$3:DC617)&lt;$I$2,MAX($DC$3:DC617)+1,"")</f>
        <v/>
      </c>
      <c r="DD618" s="131" t="str">
        <f t="shared" si="615"/>
        <v/>
      </c>
      <c r="DE618" s="131" t="str">
        <f t="shared" si="611"/>
        <v/>
      </c>
      <c r="DF618" s="134" t="str">
        <f t="shared" si="612"/>
        <v/>
      </c>
      <c r="DG618" s="132" t="str">
        <f t="shared" si="613"/>
        <v/>
      </c>
      <c r="DN618" s="107" t="str">
        <f t="shared" si="614"/>
        <v/>
      </c>
    </row>
    <row r="619" spans="2:118" x14ac:dyDescent="0.25">
      <c r="B619" s="154"/>
      <c r="G619" s="93">
        <v>616</v>
      </c>
      <c r="H619" s="118" t="str">
        <f t="shared" si="610"/>
        <v/>
      </c>
      <c r="I619" s="119" t="str">
        <f>IF(ISNUMBER(SEARCH("─",H619,1)),MAX($I$3:I618)+1,"")</f>
        <v/>
      </c>
      <c r="DC619" s="133" t="str">
        <f>IF(MAX($DC$3:DC618)&lt;$I$2,MAX($DC$3:DC618)+1,"")</f>
        <v/>
      </c>
      <c r="DD619" s="131" t="str">
        <f t="shared" si="615"/>
        <v/>
      </c>
      <c r="DE619" s="131" t="str">
        <f t="shared" si="611"/>
        <v/>
      </c>
      <c r="DF619" s="134" t="str">
        <f t="shared" si="612"/>
        <v/>
      </c>
      <c r="DG619" s="132" t="str">
        <f t="shared" si="613"/>
        <v/>
      </c>
      <c r="DN619" s="107" t="str">
        <f t="shared" si="614"/>
        <v/>
      </c>
    </row>
    <row r="620" spans="2:118" x14ac:dyDescent="0.25">
      <c r="B620" s="154"/>
      <c r="G620" s="93">
        <v>617</v>
      </c>
      <c r="H620" s="118" t="str">
        <f t="shared" si="610"/>
        <v/>
      </c>
      <c r="I620" s="119" t="str">
        <f>IF(ISNUMBER(SEARCH("─",H620,1)),MAX($I$3:I619)+1,"")</f>
        <v/>
      </c>
      <c r="DC620" s="133" t="str">
        <f>IF(MAX($DC$3:DC619)&lt;$I$2,MAX($DC$3:DC619)+1,"")</f>
        <v/>
      </c>
      <c r="DD620" s="131" t="str">
        <f t="shared" si="615"/>
        <v/>
      </c>
      <c r="DE620" s="131" t="str">
        <f t="shared" si="611"/>
        <v/>
      </c>
      <c r="DF620" s="134" t="str">
        <f t="shared" si="612"/>
        <v/>
      </c>
      <c r="DG620" s="132" t="str">
        <f t="shared" si="613"/>
        <v/>
      </c>
      <c r="DN620" s="107" t="str">
        <f t="shared" si="614"/>
        <v/>
      </c>
    </row>
    <row r="621" spans="2:118" x14ac:dyDescent="0.25">
      <c r="B621" s="154"/>
      <c r="G621" s="93">
        <v>618</v>
      </c>
      <c r="H621" s="118" t="str">
        <f t="shared" si="610"/>
        <v/>
      </c>
      <c r="I621" s="119" t="str">
        <f>IF(ISNUMBER(SEARCH("─",H621,1)),MAX($I$3:I620)+1,"")</f>
        <v/>
      </c>
      <c r="DC621" s="133" t="str">
        <f>IF(MAX($DC$3:DC620)&lt;$I$2,MAX($DC$3:DC620)+1,"")</f>
        <v/>
      </c>
      <c r="DD621" s="131" t="str">
        <f t="shared" si="615"/>
        <v/>
      </c>
      <c r="DE621" s="131" t="str">
        <f t="shared" si="611"/>
        <v/>
      </c>
      <c r="DF621" s="134" t="str">
        <f t="shared" si="612"/>
        <v/>
      </c>
      <c r="DG621" s="132" t="str">
        <f t="shared" si="613"/>
        <v/>
      </c>
      <c r="DN621" s="107" t="str">
        <f t="shared" si="614"/>
        <v/>
      </c>
    </row>
    <row r="622" spans="2:118" x14ac:dyDescent="0.25">
      <c r="B622" s="154"/>
      <c r="G622" s="93">
        <v>619</v>
      </c>
      <c r="H622" s="118" t="str">
        <f t="shared" si="610"/>
        <v/>
      </c>
      <c r="I622" s="119" t="str">
        <f>IF(ISNUMBER(SEARCH("─",H622,1)),MAX($I$3:I621)+1,"")</f>
        <v/>
      </c>
      <c r="DC622" s="133" t="str">
        <f>IF(MAX($DC$3:DC621)&lt;$I$2,MAX($DC$3:DC621)+1,"")</f>
        <v/>
      </c>
      <c r="DD622" s="131" t="str">
        <f t="shared" si="615"/>
        <v/>
      </c>
      <c r="DE622" s="131" t="str">
        <f t="shared" si="611"/>
        <v/>
      </c>
      <c r="DF622" s="134" t="str">
        <f t="shared" si="612"/>
        <v/>
      </c>
      <c r="DG622" s="132" t="str">
        <f t="shared" si="613"/>
        <v/>
      </c>
      <c r="DN622" s="107" t="str">
        <f t="shared" si="614"/>
        <v/>
      </c>
    </row>
    <row r="623" spans="2:118" x14ac:dyDescent="0.25">
      <c r="B623" s="154"/>
      <c r="G623" s="93">
        <v>620</v>
      </c>
      <c r="H623" s="118" t="str">
        <f t="shared" si="610"/>
        <v/>
      </c>
      <c r="I623" s="119" t="str">
        <f>IF(ISNUMBER(SEARCH("─",H623,1)),MAX($I$3:I622)+1,"")</f>
        <v/>
      </c>
      <c r="DC623" s="133" t="str">
        <f>IF(MAX($DC$3:DC622)&lt;$I$2,MAX($DC$3:DC622)+1,"")</f>
        <v/>
      </c>
      <c r="DD623" s="131" t="str">
        <f t="shared" si="615"/>
        <v/>
      </c>
      <c r="DE623" s="131" t="str">
        <f t="shared" si="611"/>
        <v/>
      </c>
      <c r="DF623" s="134" t="str">
        <f t="shared" si="612"/>
        <v/>
      </c>
      <c r="DG623" s="132" t="str">
        <f t="shared" si="613"/>
        <v/>
      </c>
      <c r="DN623" s="107" t="str">
        <f t="shared" si="614"/>
        <v/>
      </c>
    </row>
    <row r="624" spans="2:118" x14ac:dyDescent="0.25">
      <c r="B624" s="154"/>
      <c r="G624" s="93">
        <v>621</v>
      </c>
      <c r="H624" s="118" t="str">
        <f t="shared" si="610"/>
        <v/>
      </c>
      <c r="I624" s="119" t="str">
        <f>IF(ISNUMBER(SEARCH("─",H624,1)),MAX($I$3:I623)+1,"")</f>
        <v/>
      </c>
      <c r="DC624" s="133" t="str">
        <f>IF(MAX($DC$3:DC623)&lt;$I$2,MAX($DC$3:DC623)+1,"")</f>
        <v/>
      </c>
      <c r="DD624" s="131" t="str">
        <f t="shared" si="615"/>
        <v/>
      </c>
      <c r="DE624" s="131" t="str">
        <f t="shared" si="611"/>
        <v/>
      </c>
      <c r="DF624" s="134" t="str">
        <f t="shared" si="612"/>
        <v/>
      </c>
      <c r="DG624" s="132" t="str">
        <f t="shared" si="613"/>
        <v/>
      </c>
      <c r="DN624" s="107" t="str">
        <f t="shared" si="614"/>
        <v/>
      </c>
    </row>
    <row r="625" spans="2:118" x14ac:dyDescent="0.25">
      <c r="B625" s="154"/>
      <c r="G625" s="93">
        <v>622</v>
      </c>
      <c r="H625" s="118" t="str">
        <f t="shared" si="610"/>
        <v/>
      </c>
      <c r="I625" s="119" t="str">
        <f>IF(ISNUMBER(SEARCH("─",H625,1)),MAX($I$3:I624)+1,"")</f>
        <v/>
      </c>
      <c r="DC625" s="133" t="str">
        <f>IF(MAX($DC$3:DC624)&lt;$I$2,MAX($DC$3:DC624)+1,"")</f>
        <v/>
      </c>
      <c r="DD625" s="131" t="str">
        <f t="shared" si="615"/>
        <v/>
      </c>
      <c r="DE625" s="131" t="str">
        <f t="shared" si="611"/>
        <v/>
      </c>
      <c r="DF625" s="134" t="str">
        <f t="shared" si="612"/>
        <v/>
      </c>
      <c r="DG625" s="132" t="str">
        <f t="shared" si="613"/>
        <v/>
      </c>
      <c r="DN625" s="107" t="str">
        <f t="shared" si="614"/>
        <v/>
      </c>
    </row>
    <row r="626" spans="2:118" x14ac:dyDescent="0.25">
      <c r="B626" s="154"/>
      <c r="G626" s="93">
        <v>623</v>
      </c>
      <c r="H626" s="118" t="str">
        <f t="shared" si="610"/>
        <v/>
      </c>
      <c r="I626" s="119" t="str">
        <f>IF(ISNUMBER(SEARCH("─",H626,1)),MAX($I$3:I625)+1,"")</f>
        <v/>
      </c>
      <c r="DC626" s="133" t="str">
        <f>IF(MAX($DC$3:DC625)&lt;$I$2,MAX($DC$3:DC625)+1,"")</f>
        <v/>
      </c>
      <c r="DD626" s="131" t="str">
        <f t="shared" si="615"/>
        <v/>
      </c>
      <c r="DE626" s="131" t="str">
        <f t="shared" si="611"/>
        <v/>
      </c>
      <c r="DF626" s="134" t="str">
        <f t="shared" si="612"/>
        <v/>
      </c>
      <c r="DG626" s="132" t="str">
        <f t="shared" si="613"/>
        <v/>
      </c>
      <c r="DN626" s="107" t="str">
        <f t="shared" si="614"/>
        <v/>
      </c>
    </row>
    <row r="627" spans="2:118" x14ac:dyDescent="0.25">
      <c r="B627" s="154"/>
      <c r="G627" s="93">
        <v>624</v>
      </c>
      <c r="H627" s="118" t="str">
        <f t="shared" si="610"/>
        <v/>
      </c>
      <c r="I627" s="119" t="str">
        <f>IF(ISNUMBER(SEARCH("─",H627,1)),MAX($I$3:I626)+1,"")</f>
        <v/>
      </c>
      <c r="DC627" s="133" t="str">
        <f>IF(MAX($DC$3:DC626)&lt;$I$2,MAX($DC$3:DC626)+1,"")</f>
        <v/>
      </c>
      <c r="DD627" s="131" t="str">
        <f t="shared" si="615"/>
        <v/>
      </c>
      <c r="DE627" s="131" t="str">
        <f t="shared" si="611"/>
        <v/>
      </c>
      <c r="DF627" s="134" t="str">
        <f t="shared" si="612"/>
        <v/>
      </c>
      <c r="DG627" s="132" t="str">
        <f t="shared" si="613"/>
        <v/>
      </c>
      <c r="DN627" s="107" t="str">
        <f t="shared" si="614"/>
        <v/>
      </c>
    </row>
    <row r="628" spans="2:118" x14ac:dyDescent="0.25">
      <c r="B628" s="154"/>
      <c r="G628" s="93">
        <v>625</v>
      </c>
      <c r="H628" s="118" t="str">
        <f t="shared" si="610"/>
        <v/>
      </c>
      <c r="I628" s="119" t="str">
        <f>IF(ISNUMBER(SEARCH("─",H628,1)),MAX($I$3:I627)+1,"")</f>
        <v/>
      </c>
      <c r="DC628" s="133" t="str">
        <f>IF(MAX($DC$3:DC627)&lt;$I$2,MAX($DC$3:DC627)+1,"")</f>
        <v/>
      </c>
      <c r="DD628" s="131" t="str">
        <f t="shared" si="615"/>
        <v/>
      </c>
      <c r="DE628" s="131" t="str">
        <f t="shared" si="611"/>
        <v/>
      </c>
      <c r="DF628" s="134" t="str">
        <f t="shared" si="612"/>
        <v/>
      </c>
      <c r="DG628" s="132" t="str">
        <f t="shared" si="613"/>
        <v/>
      </c>
      <c r="DN628" s="107" t="str">
        <f t="shared" si="614"/>
        <v/>
      </c>
    </row>
    <row r="629" spans="2:118" x14ac:dyDescent="0.25">
      <c r="B629" s="154"/>
      <c r="G629" s="93">
        <v>626</v>
      </c>
      <c r="H629" s="118" t="str">
        <f t="shared" si="610"/>
        <v/>
      </c>
      <c r="I629" s="119" t="str">
        <f>IF(ISNUMBER(SEARCH("─",H629,1)),MAX($I$3:I628)+1,"")</f>
        <v/>
      </c>
      <c r="DC629" s="133" t="str">
        <f>IF(MAX($DC$3:DC628)&lt;$I$2,MAX($DC$3:DC628)+1,"")</f>
        <v/>
      </c>
      <c r="DD629" s="131" t="str">
        <f t="shared" si="615"/>
        <v/>
      </c>
      <c r="DE629" s="131" t="str">
        <f t="shared" si="611"/>
        <v/>
      </c>
      <c r="DF629" s="134" t="str">
        <f t="shared" si="612"/>
        <v/>
      </c>
      <c r="DG629" s="132" t="str">
        <f t="shared" si="613"/>
        <v/>
      </c>
      <c r="DN629" s="107" t="str">
        <f t="shared" si="614"/>
        <v/>
      </c>
    </row>
    <row r="630" spans="2:118" x14ac:dyDescent="0.25">
      <c r="B630" s="154"/>
      <c r="G630" s="93">
        <v>627</v>
      </c>
      <c r="H630" s="118" t="str">
        <f t="shared" si="610"/>
        <v/>
      </c>
      <c r="I630" s="119" t="str">
        <f>IF(ISNUMBER(SEARCH("─",H630,1)),MAX($I$3:I629)+1,"")</f>
        <v/>
      </c>
      <c r="DC630" s="133" t="str">
        <f>IF(MAX($DC$3:DC629)&lt;$I$2,MAX($DC$3:DC629)+1,"")</f>
        <v/>
      </c>
      <c r="DD630" s="131" t="str">
        <f t="shared" si="615"/>
        <v/>
      </c>
      <c r="DE630" s="131" t="str">
        <f t="shared" si="611"/>
        <v/>
      </c>
      <c r="DF630" s="134" t="str">
        <f t="shared" si="612"/>
        <v/>
      </c>
      <c r="DG630" s="132" t="str">
        <f t="shared" si="613"/>
        <v/>
      </c>
      <c r="DN630" s="107" t="str">
        <f t="shared" si="614"/>
        <v/>
      </c>
    </row>
    <row r="631" spans="2:118" x14ac:dyDescent="0.25">
      <c r="B631" s="154"/>
      <c r="G631" s="93">
        <v>628</v>
      </c>
      <c r="H631" s="118" t="str">
        <f t="shared" si="610"/>
        <v/>
      </c>
      <c r="I631" s="119" t="str">
        <f>IF(ISNUMBER(SEARCH("─",H631,1)),MAX($I$3:I630)+1,"")</f>
        <v/>
      </c>
      <c r="DC631" s="133" t="str">
        <f>IF(MAX($DC$3:DC630)&lt;$I$2,MAX($DC$3:DC630)+1,"")</f>
        <v/>
      </c>
      <c r="DD631" s="131" t="str">
        <f t="shared" si="615"/>
        <v/>
      </c>
      <c r="DE631" s="131" t="str">
        <f t="shared" si="611"/>
        <v/>
      </c>
      <c r="DF631" s="134" t="str">
        <f t="shared" si="612"/>
        <v/>
      </c>
      <c r="DG631" s="132" t="str">
        <f t="shared" si="613"/>
        <v/>
      </c>
      <c r="DN631" s="107" t="str">
        <f t="shared" si="614"/>
        <v/>
      </c>
    </row>
    <row r="632" spans="2:118" x14ac:dyDescent="0.25">
      <c r="B632" s="154"/>
      <c r="G632" s="93">
        <v>629</v>
      </c>
      <c r="H632" s="118" t="str">
        <f t="shared" ref="H632:H695" si="616">IF(G632&gt;$H$2,"",IF(G632&lt;=$C$3,INDEX(allNames,MATCH(G632,$B$4:$B$503,0),1),IF(G632&lt;=$E$3,INDEX($D$4:$D$503,MATCH(G632,$C$4:$C$503,0),1),INDEX($F$4:$F$503,MATCH(G632,$E$4:$E$503,0),1))))</f>
        <v/>
      </c>
      <c r="I632" s="119" t="str">
        <f>IF(ISNUMBER(SEARCH("─",H632,1)),MAX($I$3:I631)+1,"")</f>
        <v/>
      </c>
      <c r="DC632" s="133" t="str">
        <f>IF(MAX($DC$3:DC631)&lt;$I$2,MAX($DC$3:DC631)+1,"")</f>
        <v/>
      </c>
      <c r="DD632" s="131" t="str">
        <f t="shared" si="615"/>
        <v/>
      </c>
      <c r="DE632" s="131" t="str">
        <f t="shared" si="611"/>
        <v/>
      </c>
      <c r="DF632" s="134" t="str">
        <f t="shared" si="612"/>
        <v/>
      </c>
      <c r="DG632" s="132" t="str">
        <f t="shared" si="613"/>
        <v/>
      </c>
      <c r="DN632" s="107" t="str">
        <f t="shared" si="614"/>
        <v/>
      </c>
    </row>
    <row r="633" spans="2:118" x14ac:dyDescent="0.25">
      <c r="B633" s="154"/>
      <c r="G633" s="93">
        <v>630</v>
      </c>
      <c r="H633" s="118" t="str">
        <f t="shared" si="616"/>
        <v/>
      </c>
      <c r="I633" s="119" t="str">
        <f>IF(ISNUMBER(SEARCH("─",H633,1)),MAX($I$3:I632)+1,"")</f>
        <v/>
      </c>
      <c r="DC633" s="133" t="str">
        <f>IF(MAX($DC$3:DC632)&lt;$I$2,MAX($DC$3:DC632)+1,"")</f>
        <v/>
      </c>
      <c r="DD633" s="131" t="str">
        <f t="shared" si="615"/>
        <v/>
      </c>
      <c r="DE633" s="131" t="str">
        <f t="shared" si="611"/>
        <v/>
      </c>
      <c r="DF633" s="134" t="str">
        <f t="shared" si="612"/>
        <v/>
      </c>
      <c r="DG633" s="132" t="str">
        <f t="shared" si="613"/>
        <v/>
      </c>
      <c r="DN633" s="107" t="str">
        <f t="shared" si="614"/>
        <v/>
      </c>
    </row>
    <row r="634" spans="2:118" x14ac:dyDescent="0.25">
      <c r="B634" s="154"/>
      <c r="G634" s="93">
        <v>631</v>
      </c>
      <c r="H634" s="118" t="str">
        <f t="shared" si="616"/>
        <v/>
      </c>
      <c r="I634" s="119" t="str">
        <f>IF(ISNUMBER(SEARCH("─",H634,1)),MAX($I$3:I633)+1,"")</f>
        <v/>
      </c>
      <c r="DC634" s="133" t="str">
        <f>IF(MAX($DC$3:DC633)&lt;$I$2,MAX($DC$3:DC633)+1,"")</f>
        <v/>
      </c>
      <c r="DD634" s="131" t="str">
        <f t="shared" si="615"/>
        <v/>
      </c>
      <c r="DE634" s="131" t="str">
        <f t="shared" si="611"/>
        <v/>
      </c>
      <c r="DF634" s="134" t="str">
        <f t="shared" si="612"/>
        <v/>
      </c>
      <c r="DG634" s="132" t="str">
        <f t="shared" si="613"/>
        <v/>
      </c>
      <c r="DN634" s="107" t="str">
        <f t="shared" si="614"/>
        <v/>
      </c>
    </row>
    <row r="635" spans="2:118" x14ac:dyDescent="0.25">
      <c r="B635" s="154"/>
      <c r="G635" s="93">
        <v>632</v>
      </c>
      <c r="H635" s="118" t="str">
        <f t="shared" si="616"/>
        <v/>
      </c>
      <c r="I635" s="119" t="str">
        <f>IF(ISNUMBER(SEARCH("─",H635,1)),MAX($I$3:I634)+1,"")</f>
        <v/>
      </c>
      <c r="DC635" s="133" t="str">
        <f>IF(MAX($DC$3:DC634)&lt;$I$2,MAX($DC$3:DC634)+1,"")</f>
        <v/>
      </c>
      <c r="DD635" s="131" t="str">
        <f t="shared" si="615"/>
        <v/>
      </c>
      <c r="DE635" s="131" t="str">
        <f t="shared" si="611"/>
        <v/>
      </c>
      <c r="DF635" s="134" t="str">
        <f t="shared" si="612"/>
        <v/>
      </c>
      <c r="DG635" s="132" t="str">
        <f t="shared" si="613"/>
        <v/>
      </c>
      <c r="DN635" s="107" t="str">
        <f t="shared" si="614"/>
        <v/>
      </c>
    </row>
    <row r="636" spans="2:118" x14ac:dyDescent="0.25">
      <c r="B636" s="154"/>
      <c r="G636" s="93">
        <v>633</v>
      </c>
      <c r="H636" s="118" t="str">
        <f t="shared" si="616"/>
        <v/>
      </c>
      <c r="I636" s="119" t="str">
        <f>IF(ISNUMBER(SEARCH("─",H636,1)),MAX($I$3:I635)+1,"")</f>
        <v/>
      </c>
      <c r="DC636" s="133" t="str">
        <f>IF(MAX($DC$3:DC635)&lt;$I$2,MAX($DC$3:DC635)+1,"")</f>
        <v/>
      </c>
      <c r="DD636" s="131" t="str">
        <f t="shared" si="615"/>
        <v/>
      </c>
      <c r="DE636" s="131" t="str">
        <f t="shared" si="611"/>
        <v/>
      </c>
      <c r="DF636" s="134" t="str">
        <f t="shared" si="612"/>
        <v/>
      </c>
      <c r="DG636" s="132" t="str">
        <f t="shared" si="613"/>
        <v/>
      </c>
      <c r="DN636" s="107" t="str">
        <f t="shared" si="614"/>
        <v/>
      </c>
    </row>
    <row r="637" spans="2:118" x14ac:dyDescent="0.25">
      <c r="B637" s="154"/>
      <c r="G637" s="93">
        <v>634</v>
      </c>
      <c r="H637" s="118" t="str">
        <f t="shared" si="616"/>
        <v/>
      </c>
      <c r="I637" s="119" t="str">
        <f>IF(ISNUMBER(SEARCH("─",H637,1)),MAX($I$3:I636)+1,"")</f>
        <v/>
      </c>
      <c r="DC637" s="133" t="str">
        <f>IF(MAX($DC$3:DC636)&lt;$I$2,MAX($DC$3:DC636)+1,"")</f>
        <v/>
      </c>
      <c r="DD637" s="131" t="str">
        <f t="shared" si="615"/>
        <v/>
      </c>
      <c r="DE637" s="131" t="str">
        <f t="shared" si="611"/>
        <v/>
      </c>
      <c r="DF637" s="134" t="str">
        <f t="shared" si="612"/>
        <v/>
      </c>
      <c r="DG637" s="132" t="str">
        <f t="shared" si="613"/>
        <v/>
      </c>
      <c r="DN637" s="107" t="str">
        <f t="shared" si="614"/>
        <v/>
      </c>
    </row>
    <row r="638" spans="2:118" x14ac:dyDescent="0.25">
      <c r="B638" s="154"/>
      <c r="G638" s="93">
        <v>635</v>
      </c>
      <c r="H638" s="118" t="str">
        <f t="shared" si="616"/>
        <v/>
      </c>
      <c r="I638" s="119" t="str">
        <f>IF(ISNUMBER(SEARCH("─",H638,1)),MAX($I$3:I637)+1,"")</f>
        <v/>
      </c>
      <c r="DC638" s="133" t="str">
        <f>IF(MAX($DC$3:DC637)&lt;$I$2,MAX($DC$3:DC637)+1,"")</f>
        <v/>
      </c>
      <c r="DD638" s="131" t="str">
        <f t="shared" si="615"/>
        <v/>
      </c>
      <c r="DE638" s="131" t="str">
        <f t="shared" si="611"/>
        <v/>
      </c>
      <c r="DF638" s="134" t="str">
        <f t="shared" si="612"/>
        <v/>
      </c>
      <c r="DG638" s="132" t="str">
        <f t="shared" si="613"/>
        <v/>
      </c>
      <c r="DN638" s="107" t="str">
        <f t="shared" si="614"/>
        <v/>
      </c>
    </row>
    <row r="639" spans="2:118" x14ac:dyDescent="0.25">
      <c r="B639" s="154"/>
      <c r="G639" s="93">
        <v>636</v>
      </c>
      <c r="H639" s="118" t="str">
        <f t="shared" si="616"/>
        <v/>
      </c>
      <c r="I639" s="119" t="str">
        <f>IF(ISNUMBER(SEARCH("─",H639,1)),MAX($I$3:I638)+1,"")</f>
        <v/>
      </c>
      <c r="DC639" s="133" t="str">
        <f>IF(MAX($DC$3:DC638)&lt;$I$2,MAX($DC$3:DC638)+1,"")</f>
        <v/>
      </c>
      <c r="DD639" s="131" t="str">
        <f t="shared" si="615"/>
        <v/>
      </c>
      <c r="DE639" s="131" t="str">
        <f t="shared" si="611"/>
        <v/>
      </c>
      <c r="DF639" s="134" t="str">
        <f t="shared" si="612"/>
        <v/>
      </c>
      <c r="DG639" s="132" t="str">
        <f t="shared" si="613"/>
        <v/>
      </c>
      <c r="DN639" s="107" t="str">
        <f t="shared" si="614"/>
        <v/>
      </c>
    </row>
    <row r="640" spans="2:118" x14ac:dyDescent="0.25">
      <c r="B640" s="154"/>
      <c r="G640" s="93">
        <v>637</v>
      </c>
      <c r="H640" s="118" t="str">
        <f t="shared" si="616"/>
        <v/>
      </c>
      <c r="I640" s="119" t="str">
        <f>IF(ISNUMBER(SEARCH("─",H640,1)),MAX($I$3:I639)+1,"")</f>
        <v/>
      </c>
      <c r="DC640" s="133" t="str">
        <f>IF(MAX($DC$3:DC639)&lt;$I$2,MAX($DC$3:DC639)+1,"")</f>
        <v/>
      </c>
      <c r="DD640" s="131" t="str">
        <f t="shared" si="615"/>
        <v/>
      </c>
      <c r="DE640" s="131" t="str">
        <f t="shared" si="611"/>
        <v/>
      </c>
      <c r="DF640" s="134" t="str">
        <f t="shared" si="612"/>
        <v/>
      </c>
      <c r="DG640" s="132" t="str">
        <f t="shared" si="613"/>
        <v/>
      </c>
      <c r="DN640" s="107" t="str">
        <f t="shared" si="614"/>
        <v/>
      </c>
    </row>
    <row r="641" spans="2:118" x14ac:dyDescent="0.25">
      <c r="B641" s="154"/>
      <c r="G641" s="93">
        <v>638</v>
      </c>
      <c r="H641" s="118" t="str">
        <f t="shared" si="616"/>
        <v/>
      </c>
      <c r="I641" s="119" t="str">
        <f>IF(ISNUMBER(SEARCH("─",H641,1)),MAX($I$3:I640)+1,"")</f>
        <v/>
      </c>
      <c r="DC641" s="133" t="str">
        <f>IF(MAX($DC$3:DC640)&lt;$I$2,MAX($DC$3:DC640)+1,"")</f>
        <v/>
      </c>
      <c r="DD641" s="131" t="str">
        <f t="shared" si="615"/>
        <v/>
      </c>
      <c r="DE641" s="131" t="str">
        <f t="shared" si="611"/>
        <v/>
      </c>
      <c r="DF641" s="134" t="str">
        <f t="shared" si="612"/>
        <v/>
      </c>
      <c r="DG641" s="132" t="str">
        <f t="shared" si="613"/>
        <v/>
      </c>
      <c r="DN641" s="107" t="str">
        <f t="shared" si="614"/>
        <v/>
      </c>
    </row>
    <row r="642" spans="2:118" x14ac:dyDescent="0.25">
      <c r="B642" s="154"/>
      <c r="G642" s="93">
        <v>639</v>
      </c>
      <c r="H642" s="118" t="str">
        <f t="shared" si="616"/>
        <v/>
      </c>
      <c r="I642" s="119" t="str">
        <f>IF(ISNUMBER(SEARCH("─",H642,1)),MAX($I$3:I641)+1,"")</f>
        <v/>
      </c>
      <c r="DC642" s="133" t="str">
        <f>IF(MAX($DC$3:DC641)&lt;$I$2,MAX($DC$3:DC641)+1,"")</f>
        <v/>
      </c>
      <c r="DD642" s="131" t="str">
        <f t="shared" si="615"/>
        <v/>
      </c>
      <c r="DE642" s="131" t="str">
        <f t="shared" si="611"/>
        <v/>
      </c>
      <c r="DF642" s="134" t="str">
        <f t="shared" si="612"/>
        <v/>
      </c>
      <c r="DG642" s="132" t="str">
        <f t="shared" si="613"/>
        <v/>
      </c>
      <c r="DN642" s="107" t="str">
        <f t="shared" si="614"/>
        <v/>
      </c>
    </row>
    <row r="643" spans="2:118" x14ac:dyDescent="0.25">
      <c r="B643" s="154"/>
      <c r="G643" s="93">
        <v>640</v>
      </c>
      <c r="H643" s="118" t="str">
        <f t="shared" si="616"/>
        <v/>
      </c>
      <c r="I643" s="119" t="str">
        <f>IF(ISNUMBER(SEARCH("─",H643,1)),MAX($I$3:I642)+1,"")</f>
        <v/>
      </c>
      <c r="DC643" s="133" t="str">
        <f>IF(MAX($DC$3:DC642)&lt;$I$2,MAX($DC$3:DC642)+1,"")</f>
        <v/>
      </c>
      <c r="DD643" s="131" t="str">
        <f t="shared" si="615"/>
        <v/>
      </c>
      <c r="DE643" s="131" t="str">
        <f t="shared" si="611"/>
        <v/>
      </c>
      <c r="DF643" s="134" t="str">
        <f t="shared" si="612"/>
        <v/>
      </c>
      <c r="DG643" s="132" t="str">
        <f t="shared" si="613"/>
        <v/>
      </c>
      <c r="DN643" s="107" t="str">
        <f t="shared" si="614"/>
        <v/>
      </c>
    </row>
    <row r="644" spans="2:118" x14ac:dyDescent="0.25">
      <c r="B644" s="154"/>
      <c r="G644" s="93">
        <v>641</v>
      </c>
      <c r="H644" s="118" t="str">
        <f t="shared" si="616"/>
        <v/>
      </c>
      <c r="I644" s="119" t="str">
        <f>IF(ISNUMBER(SEARCH("─",H644,1)),MAX($I$3:I643)+1,"")</f>
        <v/>
      </c>
      <c r="DC644" s="133" t="str">
        <f>IF(MAX($DC$3:DC643)&lt;$I$2,MAX($DC$3:DC643)+1,"")</f>
        <v/>
      </c>
      <c r="DD644" s="131" t="str">
        <f t="shared" si="615"/>
        <v/>
      </c>
      <c r="DE644" s="131" t="str">
        <f t="shared" ref="DE644:DE707" si="617">IF(DC644="","",TRIM(LEFT(DD644,SEARCH("─",DD644,1)-1)))</f>
        <v/>
      </c>
      <c r="DF644" s="134" t="str">
        <f t="shared" ref="DF644:DF707" si="618">IF(DC644="","",TRIM(RIGHT(DD644,LEN(DD644)-SEARCH("─",DD644,1))))</f>
        <v/>
      </c>
      <c r="DG644" s="132" t="str">
        <f t="shared" ref="DG644:DG707" si="619">IF(DD644="","",IF(ISNUMBER(MATCH(DD644,$F$4:$F$503,0)),"e",""))</f>
        <v/>
      </c>
      <c r="DN644" s="107" t="str">
        <f t="shared" ref="DN644:DN707" si="620">IFERROR(IF(BI644&lt;&gt;"",BJ644,INDEX($DM$4:$DM$503,MATCH(ROW(DN644)-ROW($DN$3)-MAX($BI$4:$BI$503),$DL$4:$DL$503,0),1)),"")</f>
        <v/>
      </c>
    </row>
    <row r="645" spans="2:118" x14ac:dyDescent="0.25">
      <c r="B645" s="154"/>
      <c r="G645" s="93">
        <v>642</v>
      </c>
      <c r="H645" s="118" t="str">
        <f t="shared" si="616"/>
        <v/>
      </c>
      <c r="I645" s="119" t="str">
        <f>IF(ISNUMBER(SEARCH("─",H645,1)),MAX($I$3:I644)+1,"")</f>
        <v/>
      </c>
      <c r="DC645" s="133" t="str">
        <f>IF(MAX($DC$3:DC644)&lt;$I$2,MAX($DC$3:DC644)+1,"")</f>
        <v/>
      </c>
      <c r="DD645" s="131" t="str">
        <f t="shared" si="615"/>
        <v/>
      </c>
      <c r="DE645" s="131" t="str">
        <f t="shared" si="617"/>
        <v/>
      </c>
      <c r="DF645" s="134" t="str">
        <f t="shared" si="618"/>
        <v/>
      </c>
      <c r="DG645" s="132" t="str">
        <f t="shared" si="619"/>
        <v/>
      </c>
      <c r="DN645" s="107" t="str">
        <f t="shared" si="620"/>
        <v/>
      </c>
    </row>
    <row r="646" spans="2:118" x14ac:dyDescent="0.25">
      <c r="B646" s="154"/>
      <c r="G646" s="93">
        <v>643</v>
      </c>
      <c r="H646" s="118" t="str">
        <f t="shared" si="616"/>
        <v/>
      </c>
      <c r="I646" s="119" t="str">
        <f>IF(ISNUMBER(SEARCH("─",H646,1)),MAX($I$3:I645)+1,"")</f>
        <v/>
      </c>
      <c r="DC646" s="133" t="str">
        <f>IF(MAX($DC$3:DC645)&lt;$I$2,MAX($DC$3:DC645)+1,"")</f>
        <v/>
      </c>
      <c r="DD646" s="131" t="str">
        <f t="shared" si="615"/>
        <v/>
      </c>
      <c r="DE646" s="131" t="str">
        <f t="shared" si="617"/>
        <v/>
      </c>
      <c r="DF646" s="134" t="str">
        <f t="shared" si="618"/>
        <v/>
      </c>
      <c r="DG646" s="132" t="str">
        <f t="shared" si="619"/>
        <v/>
      </c>
      <c r="DN646" s="107" t="str">
        <f t="shared" si="620"/>
        <v/>
      </c>
    </row>
    <row r="647" spans="2:118" x14ac:dyDescent="0.25">
      <c r="B647" s="154"/>
      <c r="G647" s="93">
        <v>644</v>
      </c>
      <c r="H647" s="118" t="str">
        <f t="shared" si="616"/>
        <v/>
      </c>
      <c r="I647" s="119" t="str">
        <f>IF(ISNUMBER(SEARCH("─",H647,1)),MAX($I$3:I646)+1,"")</f>
        <v/>
      </c>
      <c r="DC647" s="133" t="str">
        <f>IF(MAX($DC$3:DC646)&lt;$I$2,MAX($DC$3:DC646)+1,"")</f>
        <v/>
      </c>
      <c r="DD647" s="131" t="str">
        <f t="shared" si="615"/>
        <v/>
      </c>
      <c r="DE647" s="131" t="str">
        <f t="shared" si="617"/>
        <v/>
      </c>
      <c r="DF647" s="134" t="str">
        <f t="shared" si="618"/>
        <v/>
      </c>
      <c r="DG647" s="132" t="str">
        <f t="shared" si="619"/>
        <v/>
      </c>
      <c r="DN647" s="107" t="str">
        <f t="shared" si="620"/>
        <v/>
      </c>
    </row>
    <row r="648" spans="2:118" x14ac:dyDescent="0.25">
      <c r="B648" s="154"/>
      <c r="G648" s="93">
        <v>645</v>
      </c>
      <c r="H648" s="118" t="str">
        <f t="shared" si="616"/>
        <v/>
      </c>
      <c r="I648" s="119" t="str">
        <f>IF(ISNUMBER(SEARCH("─",H648,1)),MAX($I$3:I647)+1,"")</f>
        <v/>
      </c>
      <c r="DC648" s="133" t="str">
        <f>IF(MAX($DC$3:DC647)&lt;$I$2,MAX($DC$3:DC647)+1,"")</f>
        <v/>
      </c>
      <c r="DD648" s="131" t="str">
        <f t="shared" si="615"/>
        <v/>
      </c>
      <c r="DE648" s="131" t="str">
        <f t="shared" si="617"/>
        <v/>
      </c>
      <c r="DF648" s="134" t="str">
        <f t="shared" si="618"/>
        <v/>
      </c>
      <c r="DG648" s="132" t="str">
        <f t="shared" si="619"/>
        <v/>
      </c>
      <c r="DN648" s="107" t="str">
        <f t="shared" si="620"/>
        <v/>
      </c>
    </row>
    <row r="649" spans="2:118" x14ac:dyDescent="0.25">
      <c r="B649" s="154"/>
      <c r="G649" s="93">
        <v>646</v>
      </c>
      <c r="H649" s="118" t="str">
        <f t="shared" si="616"/>
        <v/>
      </c>
      <c r="I649" s="119" t="str">
        <f>IF(ISNUMBER(SEARCH("─",H649,1)),MAX($I$3:I648)+1,"")</f>
        <v/>
      </c>
      <c r="DC649" s="133" t="str">
        <f>IF(MAX($DC$3:DC648)&lt;$I$2,MAX($DC$3:DC648)+1,"")</f>
        <v/>
      </c>
      <c r="DD649" s="131" t="str">
        <f t="shared" si="615"/>
        <v/>
      </c>
      <c r="DE649" s="131" t="str">
        <f t="shared" si="617"/>
        <v/>
      </c>
      <c r="DF649" s="134" t="str">
        <f t="shared" si="618"/>
        <v/>
      </c>
      <c r="DG649" s="132" t="str">
        <f t="shared" si="619"/>
        <v/>
      </c>
      <c r="DN649" s="107" t="str">
        <f t="shared" si="620"/>
        <v/>
      </c>
    </row>
    <row r="650" spans="2:118" x14ac:dyDescent="0.25">
      <c r="B650" s="154"/>
      <c r="G650" s="93">
        <v>647</v>
      </c>
      <c r="H650" s="118" t="str">
        <f t="shared" si="616"/>
        <v/>
      </c>
      <c r="I650" s="119" t="str">
        <f>IF(ISNUMBER(SEARCH("─",H650,1)),MAX($I$3:I649)+1,"")</f>
        <v/>
      </c>
      <c r="DC650" s="133" t="str">
        <f>IF(MAX($DC$3:DC649)&lt;$I$2,MAX($DC$3:DC649)+1,"")</f>
        <v/>
      </c>
      <c r="DD650" s="131" t="str">
        <f t="shared" si="615"/>
        <v/>
      </c>
      <c r="DE650" s="131" t="str">
        <f t="shared" si="617"/>
        <v/>
      </c>
      <c r="DF650" s="134" t="str">
        <f t="shared" si="618"/>
        <v/>
      </c>
      <c r="DG650" s="132" t="str">
        <f t="shared" si="619"/>
        <v/>
      </c>
      <c r="DN650" s="107" t="str">
        <f t="shared" si="620"/>
        <v/>
      </c>
    </row>
    <row r="651" spans="2:118" x14ac:dyDescent="0.25">
      <c r="B651" s="154"/>
      <c r="G651" s="93">
        <v>648</v>
      </c>
      <c r="H651" s="118" t="str">
        <f t="shared" si="616"/>
        <v/>
      </c>
      <c r="I651" s="119" t="str">
        <f>IF(ISNUMBER(SEARCH("─",H651,1)),MAX($I$3:I650)+1,"")</f>
        <v/>
      </c>
      <c r="DC651" s="133" t="str">
        <f>IF(MAX($DC$3:DC650)&lt;$I$2,MAX($DC$3:DC650)+1,"")</f>
        <v/>
      </c>
      <c r="DD651" s="131" t="str">
        <f t="shared" si="615"/>
        <v/>
      </c>
      <c r="DE651" s="131" t="str">
        <f t="shared" si="617"/>
        <v/>
      </c>
      <c r="DF651" s="134" t="str">
        <f t="shared" si="618"/>
        <v/>
      </c>
      <c r="DG651" s="132" t="str">
        <f t="shared" si="619"/>
        <v/>
      </c>
      <c r="DN651" s="107" t="str">
        <f t="shared" si="620"/>
        <v/>
      </c>
    </row>
    <row r="652" spans="2:118" x14ac:dyDescent="0.25">
      <c r="B652" s="154"/>
      <c r="G652" s="93">
        <v>649</v>
      </c>
      <c r="H652" s="118" t="str">
        <f t="shared" si="616"/>
        <v/>
      </c>
      <c r="I652" s="119" t="str">
        <f>IF(ISNUMBER(SEARCH("─",H652,1)),MAX($I$3:I651)+1,"")</f>
        <v/>
      </c>
      <c r="DC652" s="133" t="str">
        <f>IF(MAX($DC$3:DC651)&lt;$I$2,MAX($DC$3:DC651)+1,"")</f>
        <v/>
      </c>
      <c r="DD652" s="131" t="str">
        <f t="shared" si="615"/>
        <v/>
      </c>
      <c r="DE652" s="131" t="str">
        <f t="shared" si="617"/>
        <v/>
      </c>
      <c r="DF652" s="134" t="str">
        <f t="shared" si="618"/>
        <v/>
      </c>
      <c r="DG652" s="132" t="str">
        <f t="shared" si="619"/>
        <v/>
      </c>
      <c r="DN652" s="107" t="str">
        <f t="shared" si="620"/>
        <v/>
      </c>
    </row>
    <row r="653" spans="2:118" x14ac:dyDescent="0.25">
      <c r="B653" s="154"/>
      <c r="G653" s="93">
        <v>650</v>
      </c>
      <c r="H653" s="118" t="str">
        <f t="shared" si="616"/>
        <v/>
      </c>
      <c r="I653" s="119" t="str">
        <f>IF(ISNUMBER(SEARCH("─",H653,1)),MAX($I$3:I652)+1,"")</f>
        <v/>
      </c>
      <c r="DC653" s="133" t="str">
        <f>IF(MAX($DC$3:DC652)&lt;$I$2,MAX($DC$3:DC652)+1,"")</f>
        <v/>
      </c>
      <c r="DD653" s="131" t="str">
        <f t="shared" si="615"/>
        <v/>
      </c>
      <c r="DE653" s="131" t="str">
        <f t="shared" si="617"/>
        <v/>
      </c>
      <c r="DF653" s="134" t="str">
        <f t="shared" si="618"/>
        <v/>
      </c>
      <c r="DG653" s="132" t="str">
        <f t="shared" si="619"/>
        <v/>
      </c>
      <c r="DN653" s="107" t="str">
        <f t="shared" si="620"/>
        <v/>
      </c>
    </row>
    <row r="654" spans="2:118" x14ac:dyDescent="0.25">
      <c r="B654" s="154"/>
      <c r="G654" s="93">
        <v>651</v>
      </c>
      <c r="H654" s="118" t="str">
        <f t="shared" si="616"/>
        <v/>
      </c>
      <c r="I654" s="119" t="str">
        <f>IF(ISNUMBER(SEARCH("─",H654,1)),MAX($I$3:I653)+1,"")</f>
        <v/>
      </c>
      <c r="DC654" s="133" t="str">
        <f>IF(MAX($DC$3:DC653)&lt;$I$2,MAX($DC$3:DC653)+1,"")</f>
        <v/>
      </c>
      <c r="DD654" s="131" t="str">
        <f t="shared" si="615"/>
        <v/>
      </c>
      <c r="DE654" s="131" t="str">
        <f t="shared" si="617"/>
        <v/>
      </c>
      <c r="DF654" s="134" t="str">
        <f t="shared" si="618"/>
        <v/>
      </c>
      <c r="DG654" s="132" t="str">
        <f t="shared" si="619"/>
        <v/>
      </c>
      <c r="DN654" s="107" t="str">
        <f t="shared" si="620"/>
        <v/>
      </c>
    </row>
    <row r="655" spans="2:118" x14ac:dyDescent="0.25">
      <c r="B655" s="154"/>
      <c r="G655" s="93">
        <v>652</v>
      </c>
      <c r="H655" s="118" t="str">
        <f t="shared" si="616"/>
        <v/>
      </c>
      <c r="I655" s="119" t="str">
        <f>IF(ISNUMBER(SEARCH("─",H655,1)),MAX($I$3:I654)+1,"")</f>
        <v/>
      </c>
      <c r="DC655" s="133" t="str">
        <f>IF(MAX($DC$3:DC654)&lt;$I$2,MAX($DC$3:DC654)+1,"")</f>
        <v/>
      </c>
      <c r="DD655" s="131" t="str">
        <f t="shared" si="615"/>
        <v/>
      </c>
      <c r="DE655" s="131" t="str">
        <f t="shared" si="617"/>
        <v/>
      </c>
      <c r="DF655" s="134" t="str">
        <f t="shared" si="618"/>
        <v/>
      </c>
      <c r="DG655" s="132" t="str">
        <f t="shared" si="619"/>
        <v/>
      </c>
      <c r="DN655" s="107" t="str">
        <f t="shared" si="620"/>
        <v/>
      </c>
    </row>
    <row r="656" spans="2:118" x14ac:dyDescent="0.25">
      <c r="B656" s="154"/>
      <c r="G656" s="93">
        <v>653</v>
      </c>
      <c r="H656" s="118" t="str">
        <f t="shared" si="616"/>
        <v/>
      </c>
      <c r="I656" s="119" t="str">
        <f>IF(ISNUMBER(SEARCH("─",H656,1)),MAX($I$3:I655)+1,"")</f>
        <v/>
      </c>
      <c r="DC656" s="133" t="str">
        <f>IF(MAX($DC$3:DC655)&lt;$I$2,MAX($DC$3:DC655)+1,"")</f>
        <v/>
      </c>
      <c r="DD656" s="131" t="str">
        <f t="shared" si="615"/>
        <v/>
      </c>
      <c r="DE656" s="131" t="str">
        <f t="shared" si="617"/>
        <v/>
      </c>
      <c r="DF656" s="134" t="str">
        <f t="shared" si="618"/>
        <v/>
      </c>
      <c r="DG656" s="132" t="str">
        <f t="shared" si="619"/>
        <v/>
      </c>
      <c r="DN656" s="107" t="str">
        <f t="shared" si="620"/>
        <v/>
      </c>
    </row>
    <row r="657" spans="2:118" x14ac:dyDescent="0.25">
      <c r="B657" s="154"/>
      <c r="G657" s="93">
        <v>654</v>
      </c>
      <c r="H657" s="118" t="str">
        <f t="shared" si="616"/>
        <v/>
      </c>
      <c r="I657" s="119" t="str">
        <f>IF(ISNUMBER(SEARCH("─",H657,1)),MAX($I$3:I656)+1,"")</f>
        <v/>
      </c>
      <c r="DC657" s="133" t="str">
        <f>IF(MAX($DC$3:DC656)&lt;$I$2,MAX($DC$3:DC656)+1,"")</f>
        <v/>
      </c>
      <c r="DD657" s="131" t="str">
        <f t="shared" si="615"/>
        <v/>
      </c>
      <c r="DE657" s="131" t="str">
        <f t="shared" si="617"/>
        <v/>
      </c>
      <c r="DF657" s="134" t="str">
        <f t="shared" si="618"/>
        <v/>
      </c>
      <c r="DG657" s="132" t="str">
        <f t="shared" si="619"/>
        <v/>
      </c>
      <c r="DN657" s="107" t="str">
        <f t="shared" si="620"/>
        <v/>
      </c>
    </row>
    <row r="658" spans="2:118" x14ac:dyDescent="0.25">
      <c r="B658" s="154"/>
      <c r="G658" s="93">
        <v>655</v>
      </c>
      <c r="H658" s="118" t="str">
        <f t="shared" si="616"/>
        <v/>
      </c>
      <c r="I658" s="119" t="str">
        <f>IF(ISNUMBER(SEARCH("─",H658,1)),MAX($I$3:I657)+1,"")</f>
        <v/>
      </c>
      <c r="DC658" s="133" t="str">
        <f>IF(MAX($DC$3:DC657)&lt;$I$2,MAX($DC$3:DC657)+1,"")</f>
        <v/>
      </c>
      <c r="DD658" s="131" t="str">
        <f t="shared" si="615"/>
        <v/>
      </c>
      <c r="DE658" s="131" t="str">
        <f t="shared" si="617"/>
        <v/>
      </c>
      <c r="DF658" s="134" t="str">
        <f t="shared" si="618"/>
        <v/>
      </c>
      <c r="DG658" s="132" t="str">
        <f t="shared" si="619"/>
        <v/>
      </c>
      <c r="DN658" s="107" t="str">
        <f t="shared" si="620"/>
        <v/>
      </c>
    </row>
    <row r="659" spans="2:118" x14ac:dyDescent="0.25">
      <c r="B659" s="154"/>
      <c r="G659" s="93">
        <v>656</v>
      </c>
      <c r="H659" s="118" t="str">
        <f t="shared" si="616"/>
        <v/>
      </c>
      <c r="I659" s="119" t="str">
        <f>IF(ISNUMBER(SEARCH("─",H659,1)),MAX($I$3:I658)+1,"")</f>
        <v/>
      </c>
      <c r="DC659" s="133" t="str">
        <f>IF(MAX($DC$3:DC658)&lt;$I$2,MAX($DC$3:DC658)+1,"")</f>
        <v/>
      </c>
      <c r="DD659" s="131" t="str">
        <f t="shared" si="615"/>
        <v/>
      </c>
      <c r="DE659" s="131" t="str">
        <f t="shared" si="617"/>
        <v/>
      </c>
      <c r="DF659" s="134" t="str">
        <f t="shared" si="618"/>
        <v/>
      </c>
      <c r="DG659" s="132" t="str">
        <f t="shared" si="619"/>
        <v/>
      </c>
      <c r="DN659" s="107" t="str">
        <f t="shared" si="620"/>
        <v/>
      </c>
    </row>
    <row r="660" spans="2:118" x14ac:dyDescent="0.25">
      <c r="B660" s="154"/>
      <c r="G660" s="93">
        <v>657</v>
      </c>
      <c r="H660" s="118" t="str">
        <f t="shared" si="616"/>
        <v/>
      </c>
      <c r="I660" s="119" t="str">
        <f>IF(ISNUMBER(SEARCH("─",H660,1)),MAX($I$3:I659)+1,"")</f>
        <v/>
      </c>
      <c r="DC660" s="133" t="str">
        <f>IF(MAX($DC$3:DC659)&lt;$I$2,MAX($DC$3:DC659)+1,"")</f>
        <v/>
      </c>
      <c r="DD660" s="131" t="str">
        <f t="shared" si="615"/>
        <v/>
      </c>
      <c r="DE660" s="131" t="str">
        <f t="shared" si="617"/>
        <v/>
      </c>
      <c r="DF660" s="134" t="str">
        <f t="shared" si="618"/>
        <v/>
      </c>
      <c r="DG660" s="132" t="str">
        <f t="shared" si="619"/>
        <v/>
      </c>
      <c r="DN660" s="107" t="str">
        <f t="shared" si="620"/>
        <v/>
      </c>
    </row>
    <row r="661" spans="2:118" x14ac:dyDescent="0.25">
      <c r="B661" s="154"/>
      <c r="G661" s="93">
        <v>658</v>
      </c>
      <c r="H661" s="118" t="str">
        <f t="shared" si="616"/>
        <v/>
      </c>
      <c r="I661" s="119" t="str">
        <f>IF(ISNUMBER(SEARCH("─",H661,1)),MAX($I$3:I660)+1,"")</f>
        <v/>
      </c>
      <c r="DC661" s="133" t="str">
        <f>IF(MAX($DC$3:DC660)&lt;$I$2,MAX($DC$3:DC660)+1,"")</f>
        <v/>
      </c>
      <c r="DD661" s="131" t="str">
        <f t="shared" si="615"/>
        <v/>
      </c>
      <c r="DE661" s="131" t="str">
        <f t="shared" si="617"/>
        <v/>
      </c>
      <c r="DF661" s="134" t="str">
        <f t="shared" si="618"/>
        <v/>
      </c>
      <c r="DG661" s="132" t="str">
        <f t="shared" si="619"/>
        <v/>
      </c>
      <c r="DN661" s="107" t="str">
        <f t="shared" si="620"/>
        <v/>
      </c>
    </row>
    <row r="662" spans="2:118" x14ac:dyDescent="0.25">
      <c r="B662" s="154"/>
      <c r="G662" s="93">
        <v>659</v>
      </c>
      <c r="H662" s="118" t="str">
        <f t="shared" si="616"/>
        <v/>
      </c>
      <c r="I662" s="119" t="str">
        <f>IF(ISNUMBER(SEARCH("─",H662,1)),MAX($I$3:I661)+1,"")</f>
        <v/>
      </c>
      <c r="DC662" s="133" t="str">
        <f>IF(MAX($DC$3:DC661)&lt;$I$2,MAX($DC$3:DC661)+1,"")</f>
        <v/>
      </c>
      <c r="DD662" s="131" t="str">
        <f t="shared" si="615"/>
        <v/>
      </c>
      <c r="DE662" s="131" t="str">
        <f t="shared" si="617"/>
        <v/>
      </c>
      <c r="DF662" s="134" t="str">
        <f t="shared" si="618"/>
        <v/>
      </c>
      <c r="DG662" s="132" t="str">
        <f t="shared" si="619"/>
        <v/>
      </c>
      <c r="DN662" s="107" t="str">
        <f t="shared" si="620"/>
        <v/>
      </c>
    </row>
    <row r="663" spans="2:118" x14ac:dyDescent="0.25">
      <c r="B663" s="154"/>
      <c r="G663" s="93">
        <v>660</v>
      </c>
      <c r="H663" s="118" t="str">
        <f t="shared" si="616"/>
        <v/>
      </c>
      <c r="I663" s="119" t="str">
        <f>IF(ISNUMBER(SEARCH("─",H663,1)),MAX($I$3:I662)+1,"")</f>
        <v/>
      </c>
      <c r="DC663" s="133" t="str">
        <f>IF(MAX($DC$3:DC662)&lt;$I$2,MAX($DC$3:DC662)+1,"")</f>
        <v/>
      </c>
      <c r="DD663" s="131" t="str">
        <f t="shared" ref="DD663:DD726" si="621">IF(DC663&lt;&gt;"",INDEX($H$4:$H$1003,MATCH(DC663,$I$4:$I$1003,0),1),"")</f>
        <v/>
      </c>
      <c r="DE663" s="131" t="str">
        <f t="shared" si="617"/>
        <v/>
      </c>
      <c r="DF663" s="134" t="str">
        <f t="shared" si="618"/>
        <v/>
      </c>
      <c r="DG663" s="132" t="str">
        <f t="shared" si="619"/>
        <v/>
      </c>
      <c r="DN663" s="107" t="str">
        <f t="shared" si="620"/>
        <v/>
      </c>
    </row>
    <row r="664" spans="2:118" x14ac:dyDescent="0.25">
      <c r="B664" s="154"/>
      <c r="G664" s="93">
        <v>661</v>
      </c>
      <c r="H664" s="118" t="str">
        <f t="shared" si="616"/>
        <v/>
      </c>
      <c r="I664" s="119" t="str">
        <f>IF(ISNUMBER(SEARCH("─",H664,1)),MAX($I$3:I663)+1,"")</f>
        <v/>
      </c>
      <c r="DC664" s="133" t="str">
        <f>IF(MAX($DC$3:DC663)&lt;$I$2,MAX($DC$3:DC663)+1,"")</f>
        <v/>
      </c>
      <c r="DD664" s="131" t="str">
        <f t="shared" si="621"/>
        <v/>
      </c>
      <c r="DE664" s="131" t="str">
        <f t="shared" si="617"/>
        <v/>
      </c>
      <c r="DF664" s="134" t="str">
        <f t="shared" si="618"/>
        <v/>
      </c>
      <c r="DG664" s="132" t="str">
        <f t="shared" si="619"/>
        <v/>
      </c>
      <c r="DN664" s="107" t="str">
        <f t="shared" si="620"/>
        <v/>
      </c>
    </row>
    <row r="665" spans="2:118" x14ac:dyDescent="0.25">
      <c r="B665" s="154"/>
      <c r="G665" s="93">
        <v>662</v>
      </c>
      <c r="H665" s="118" t="str">
        <f t="shared" si="616"/>
        <v/>
      </c>
      <c r="I665" s="119" t="str">
        <f>IF(ISNUMBER(SEARCH("─",H665,1)),MAX($I$3:I664)+1,"")</f>
        <v/>
      </c>
      <c r="DC665" s="133" t="str">
        <f>IF(MAX($DC$3:DC664)&lt;$I$2,MAX($DC$3:DC664)+1,"")</f>
        <v/>
      </c>
      <c r="DD665" s="131" t="str">
        <f t="shared" si="621"/>
        <v/>
      </c>
      <c r="DE665" s="131" t="str">
        <f t="shared" si="617"/>
        <v/>
      </c>
      <c r="DF665" s="134" t="str">
        <f t="shared" si="618"/>
        <v/>
      </c>
      <c r="DG665" s="132" t="str">
        <f t="shared" si="619"/>
        <v/>
      </c>
      <c r="DN665" s="107" t="str">
        <f t="shared" si="620"/>
        <v/>
      </c>
    </row>
    <row r="666" spans="2:118" x14ac:dyDescent="0.25">
      <c r="B666" s="154"/>
      <c r="G666" s="93">
        <v>663</v>
      </c>
      <c r="H666" s="118" t="str">
        <f t="shared" si="616"/>
        <v/>
      </c>
      <c r="I666" s="119" t="str">
        <f>IF(ISNUMBER(SEARCH("─",H666,1)),MAX($I$3:I665)+1,"")</f>
        <v/>
      </c>
      <c r="DC666" s="133" t="str">
        <f>IF(MAX($DC$3:DC665)&lt;$I$2,MAX($DC$3:DC665)+1,"")</f>
        <v/>
      </c>
      <c r="DD666" s="131" t="str">
        <f t="shared" si="621"/>
        <v/>
      </c>
      <c r="DE666" s="131" t="str">
        <f t="shared" si="617"/>
        <v/>
      </c>
      <c r="DF666" s="134" t="str">
        <f t="shared" si="618"/>
        <v/>
      </c>
      <c r="DG666" s="132" t="str">
        <f t="shared" si="619"/>
        <v/>
      </c>
      <c r="DN666" s="107" t="str">
        <f t="shared" si="620"/>
        <v/>
      </c>
    </row>
    <row r="667" spans="2:118" x14ac:dyDescent="0.25">
      <c r="B667" s="154"/>
      <c r="G667" s="93">
        <v>664</v>
      </c>
      <c r="H667" s="118" t="str">
        <f t="shared" si="616"/>
        <v/>
      </c>
      <c r="I667" s="119" t="str">
        <f>IF(ISNUMBER(SEARCH("─",H667,1)),MAX($I$3:I666)+1,"")</f>
        <v/>
      </c>
      <c r="DC667" s="133" t="str">
        <f>IF(MAX($DC$3:DC666)&lt;$I$2,MAX($DC$3:DC666)+1,"")</f>
        <v/>
      </c>
      <c r="DD667" s="131" t="str">
        <f t="shared" si="621"/>
        <v/>
      </c>
      <c r="DE667" s="131" t="str">
        <f t="shared" si="617"/>
        <v/>
      </c>
      <c r="DF667" s="134" t="str">
        <f t="shared" si="618"/>
        <v/>
      </c>
      <c r="DG667" s="132" t="str">
        <f t="shared" si="619"/>
        <v/>
      </c>
      <c r="DN667" s="107" t="str">
        <f t="shared" si="620"/>
        <v/>
      </c>
    </row>
    <row r="668" spans="2:118" x14ac:dyDescent="0.25">
      <c r="B668" s="154"/>
      <c r="G668" s="93">
        <v>665</v>
      </c>
      <c r="H668" s="118" t="str">
        <f t="shared" si="616"/>
        <v/>
      </c>
      <c r="I668" s="119" t="str">
        <f>IF(ISNUMBER(SEARCH("─",H668,1)),MAX($I$3:I667)+1,"")</f>
        <v/>
      </c>
      <c r="DC668" s="133" t="str">
        <f>IF(MAX($DC$3:DC667)&lt;$I$2,MAX($DC$3:DC667)+1,"")</f>
        <v/>
      </c>
      <c r="DD668" s="131" t="str">
        <f t="shared" si="621"/>
        <v/>
      </c>
      <c r="DE668" s="131" t="str">
        <f t="shared" si="617"/>
        <v/>
      </c>
      <c r="DF668" s="134" t="str">
        <f t="shared" si="618"/>
        <v/>
      </c>
      <c r="DG668" s="132" t="str">
        <f t="shared" si="619"/>
        <v/>
      </c>
      <c r="DN668" s="107" t="str">
        <f t="shared" si="620"/>
        <v/>
      </c>
    </row>
    <row r="669" spans="2:118" x14ac:dyDescent="0.25">
      <c r="B669" s="154"/>
      <c r="G669" s="93">
        <v>666</v>
      </c>
      <c r="H669" s="118" t="str">
        <f t="shared" si="616"/>
        <v/>
      </c>
      <c r="I669" s="119" t="str">
        <f>IF(ISNUMBER(SEARCH("─",H669,1)),MAX($I$3:I668)+1,"")</f>
        <v/>
      </c>
      <c r="DC669" s="133" t="str">
        <f>IF(MAX($DC$3:DC668)&lt;$I$2,MAX($DC$3:DC668)+1,"")</f>
        <v/>
      </c>
      <c r="DD669" s="131" t="str">
        <f t="shared" si="621"/>
        <v/>
      </c>
      <c r="DE669" s="131" t="str">
        <f t="shared" si="617"/>
        <v/>
      </c>
      <c r="DF669" s="134" t="str">
        <f t="shared" si="618"/>
        <v/>
      </c>
      <c r="DG669" s="132" t="str">
        <f t="shared" si="619"/>
        <v/>
      </c>
      <c r="DN669" s="107" t="str">
        <f t="shared" si="620"/>
        <v/>
      </c>
    </row>
    <row r="670" spans="2:118" x14ac:dyDescent="0.25">
      <c r="B670" s="154"/>
      <c r="G670" s="93">
        <v>667</v>
      </c>
      <c r="H670" s="118" t="str">
        <f t="shared" si="616"/>
        <v/>
      </c>
      <c r="I670" s="119" t="str">
        <f>IF(ISNUMBER(SEARCH("─",H670,1)),MAX($I$3:I669)+1,"")</f>
        <v/>
      </c>
      <c r="DC670" s="133" t="str">
        <f>IF(MAX($DC$3:DC669)&lt;$I$2,MAX($DC$3:DC669)+1,"")</f>
        <v/>
      </c>
      <c r="DD670" s="131" t="str">
        <f t="shared" si="621"/>
        <v/>
      </c>
      <c r="DE670" s="131" t="str">
        <f t="shared" si="617"/>
        <v/>
      </c>
      <c r="DF670" s="134" t="str">
        <f t="shared" si="618"/>
        <v/>
      </c>
      <c r="DG670" s="132" t="str">
        <f t="shared" si="619"/>
        <v/>
      </c>
      <c r="DN670" s="107" t="str">
        <f t="shared" si="620"/>
        <v/>
      </c>
    </row>
    <row r="671" spans="2:118" x14ac:dyDescent="0.25">
      <c r="B671" s="154"/>
      <c r="G671" s="93">
        <v>668</v>
      </c>
      <c r="H671" s="118" t="str">
        <f t="shared" si="616"/>
        <v/>
      </c>
      <c r="I671" s="119" t="str">
        <f>IF(ISNUMBER(SEARCH("─",H671,1)),MAX($I$3:I670)+1,"")</f>
        <v/>
      </c>
      <c r="DC671" s="133" t="str">
        <f>IF(MAX($DC$3:DC670)&lt;$I$2,MAX($DC$3:DC670)+1,"")</f>
        <v/>
      </c>
      <c r="DD671" s="131" t="str">
        <f t="shared" si="621"/>
        <v/>
      </c>
      <c r="DE671" s="131" t="str">
        <f t="shared" si="617"/>
        <v/>
      </c>
      <c r="DF671" s="134" t="str">
        <f t="shared" si="618"/>
        <v/>
      </c>
      <c r="DG671" s="132" t="str">
        <f t="shared" si="619"/>
        <v/>
      </c>
      <c r="DN671" s="107" t="str">
        <f t="shared" si="620"/>
        <v/>
      </c>
    </row>
    <row r="672" spans="2:118" x14ac:dyDescent="0.25">
      <c r="B672" s="154"/>
      <c r="G672" s="93">
        <v>669</v>
      </c>
      <c r="H672" s="118" t="str">
        <f t="shared" si="616"/>
        <v/>
      </c>
      <c r="I672" s="119" t="str">
        <f>IF(ISNUMBER(SEARCH("─",H672,1)),MAX($I$3:I671)+1,"")</f>
        <v/>
      </c>
      <c r="DC672" s="133" t="str">
        <f>IF(MAX($DC$3:DC671)&lt;$I$2,MAX($DC$3:DC671)+1,"")</f>
        <v/>
      </c>
      <c r="DD672" s="131" t="str">
        <f t="shared" si="621"/>
        <v/>
      </c>
      <c r="DE672" s="131" t="str">
        <f t="shared" si="617"/>
        <v/>
      </c>
      <c r="DF672" s="134" t="str">
        <f t="shared" si="618"/>
        <v/>
      </c>
      <c r="DG672" s="132" t="str">
        <f t="shared" si="619"/>
        <v/>
      </c>
      <c r="DN672" s="107" t="str">
        <f t="shared" si="620"/>
        <v/>
      </c>
    </row>
    <row r="673" spans="2:118" x14ac:dyDescent="0.25">
      <c r="B673" s="154"/>
      <c r="G673" s="93">
        <v>670</v>
      </c>
      <c r="H673" s="118" t="str">
        <f t="shared" si="616"/>
        <v/>
      </c>
      <c r="I673" s="119" t="str">
        <f>IF(ISNUMBER(SEARCH("─",H673,1)),MAX($I$3:I672)+1,"")</f>
        <v/>
      </c>
      <c r="DC673" s="133" t="str">
        <f>IF(MAX($DC$3:DC672)&lt;$I$2,MAX($DC$3:DC672)+1,"")</f>
        <v/>
      </c>
      <c r="DD673" s="131" t="str">
        <f t="shared" si="621"/>
        <v/>
      </c>
      <c r="DE673" s="131" t="str">
        <f t="shared" si="617"/>
        <v/>
      </c>
      <c r="DF673" s="134" t="str">
        <f t="shared" si="618"/>
        <v/>
      </c>
      <c r="DG673" s="132" t="str">
        <f t="shared" si="619"/>
        <v/>
      </c>
      <c r="DN673" s="107" t="str">
        <f t="shared" si="620"/>
        <v/>
      </c>
    </row>
    <row r="674" spans="2:118" x14ac:dyDescent="0.25">
      <c r="B674" s="154"/>
      <c r="G674" s="93">
        <v>671</v>
      </c>
      <c r="H674" s="118" t="str">
        <f t="shared" si="616"/>
        <v/>
      </c>
      <c r="I674" s="119" t="str">
        <f>IF(ISNUMBER(SEARCH("─",H674,1)),MAX($I$3:I673)+1,"")</f>
        <v/>
      </c>
      <c r="DC674" s="133" t="str">
        <f>IF(MAX($DC$3:DC673)&lt;$I$2,MAX($DC$3:DC673)+1,"")</f>
        <v/>
      </c>
      <c r="DD674" s="131" t="str">
        <f t="shared" si="621"/>
        <v/>
      </c>
      <c r="DE674" s="131" t="str">
        <f t="shared" si="617"/>
        <v/>
      </c>
      <c r="DF674" s="134" t="str">
        <f t="shared" si="618"/>
        <v/>
      </c>
      <c r="DG674" s="132" t="str">
        <f t="shared" si="619"/>
        <v/>
      </c>
      <c r="DN674" s="107" t="str">
        <f t="shared" si="620"/>
        <v/>
      </c>
    </row>
    <row r="675" spans="2:118" x14ac:dyDescent="0.25">
      <c r="B675" s="154"/>
      <c r="G675" s="93">
        <v>672</v>
      </c>
      <c r="H675" s="118" t="str">
        <f t="shared" si="616"/>
        <v/>
      </c>
      <c r="I675" s="119" t="str">
        <f>IF(ISNUMBER(SEARCH("─",H675,1)),MAX($I$3:I674)+1,"")</f>
        <v/>
      </c>
      <c r="DC675" s="133" t="str">
        <f>IF(MAX($DC$3:DC674)&lt;$I$2,MAX($DC$3:DC674)+1,"")</f>
        <v/>
      </c>
      <c r="DD675" s="131" t="str">
        <f t="shared" si="621"/>
        <v/>
      </c>
      <c r="DE675" s="131" t="str">
        <f t="shared" si="617"/>
        <v/>
      </c>
      <c r="DF675" s="134" t="str">
        <f t="shared" si="618"/>
        <v/>
      </c>
      <c r="DG675" s="132" t="str">
        <f t="shared" si="619"/>
        <v/>
      </c>
      <c r="DN675" s="107" t="str">
        <f t="shared" si="620"/>
        <v/>
      </c>
    </row>
    <row r="676" spans="2:118" x14ac:dyDescent="0.25">
      <c r="B676" s="154"/>
      <c r="G676" s="93">
        <v>673</v>
      </c>
      <c r="H676" s="118" t="str">
        <f t="shared" si="616"/>
        <v/>
      </c>
      <c r="I676" s="119" t="str">
        <f>IF(ISNUMBER(SEARCH("─",H676,1)),MAX($I$3:I675)+1,"")</f>
        <v/>
      </c>
      <c r="DC676" s="133" t="str">
        <f>IF(MAX($DC$3:DC675)&lt;$I$2,MAX($DC$3:DC675)+1,"")</f>
        <v/>
      </c>
      <c r="DD676" s="131" t="str">
        <f t="shared" si="621"/>
        <v/>
      </c>
      <c r="DE676" s="131" t="str">
        <f t="shared" si="617"/>
        <v/>
      </c>
      <c r="DF676" s="134" t="str">
        <f t="shared" si="618"/>
        <v/>
      </c>
      <c r="DG676" s="132" t="str">
        <f t="shared" si="619"/>
        <v/>
      </c>
      <c r="DN676" s="107" t="str">
        <f t="shared" si="620"/>
        <v/>
      </c>
    </row>
    <row r="677" spans="2:118" x14ac:dyDescent="0.25">
      <c r="B677" s="154"/>
      <c r="G677" s="93">
        <v>674</v>
      </c>
      <c r="H677" s="118" t="str">
        <f t="shared" si="616"/>
        <v/>
      </c>
      <c r="I677" s="119" t="str">
        <f>IF(ISNUMBER(SEARCH("─",H677,1)),MAX($I$3:I676)+1,"")</f>
        <v/>
      </c>
      <c r="DC677" s="133" t="str">
        <f>IF(MAX($DC$3:DC676)&lt;$I$2,MAX($DC$3:DC676)+1,"")</f>
        <v/>
      </c>
      <c r="DD677" s="131" t="str">
        <f t="shared" si="621"/>
        <v/>
      </c>
      <c r="DE677" s="131" t="str">
        <f t="shared" si="617"/>
        <v/>
      </c>
      <c r="DF677" s="134" t="str">
        <f t="shared" si="618"/>
        <v/>
      </c>
      <c r="DG677" s="132" t="str">
        <f t="shared" si="619"/>
        <v/>
      </c>
      <c r="DN677" s="107" t="str">
        <f t="shared" si="620"/>
        <v/>
      </c>
    </row>
    <row r="678" spans="2:118" x14ac:dyDescent="0.25">
      <c r="B678" s="154"/>
      <c r="G678" s="93">
        <v>675</v>
      </c>
      <c r="H678" s="118" t="str">
        <f t="shared" si="616"/>
        <v/>
      </c>
      <c r="I678" s="119" t="str">
        <f>IF(ISNUMBER(SEARCH("─",H678,1)),MAX($I$3:I677)+1,"")</f>
        <v/>
      </c>
      <c r="DC678" s="133" t="str">
        <f>IF(MAX($DC$3:DC677)&lt;$I$2,MAX($DC$3:DC677)+1,"")</f>
        <v/>
      </c>
      <c r="DD678" s="131" t="str">
        <f t="shared" si="621"/>
        <v/>
      </c>
      <c r="DE678" s="131" t="str">
        <f t="shared" si="617"/>
        <v/>
      </c>
      <c r="DF678" s="134" t="str">
        <f t="shared" si="618"/>
        <v/>
      </c>
      <c r="DG678" s="132" t="str">
        <f t="shared" si="619"/>
        <v/>
      </c>
      <c r="DN678" s="107" t="str">
        <f t="shared" si="620"/>
        <v/>
      </c>
    </row>
    <row r="679" spans="2:118" x14ac:dyDescent="0.25">
      <c r="B679" s="154"/>
      <c r="G679" s="93">
        <v>676</v>
      </c>
      <c r="H679" s="118" t="str">
        <f t="shared" si="616"/>
        <v/>
      </c>
      <c r="I679" s="119" t="str">
        <f>IF(ISNUMBER(SEARCH("─",H679,1)),MAX($I$3:I678)+1,"")</f>
        <v/>
      </c>
      <c r="DC679" s="133" t="str">
        <f>IF(MAX($DC$3:DC678)&lt;$I$2,MAX($DC$3:DC678)+1,"")</f>
        <v/>
      </c>
      <c r="DD679" s="131" t="str">
        <f t="shared" si="621"/>
        <v/>
      </c>
      <c r="DE679" s="131" t="str">
        <f t="shared" si="617"/>
        <v/>
      </c>
      <c r="DF679" s="134" t="str">
        <f t="shared" si="618"/>
        <v/>
      </c>
      <c r="DG679" s="132" t="str">
        <f t="shared" si="619"/>
        <v/>
      </c>
      <c r="DN679" s="107" t="str">
        <f t="shared" si="620"/>
        <v/>
      </c>
    </row>
    <row r="680" spans="2:118" x14ac:dyDescent="0.25">
      <c r="B680" s="154"/>
      <c r="G680" s="93">
        <v>677</v>
      </c>
      <c r="H680" s="118" t="str">
        <f t="shared" si="616"/>
        <v/>
      </c>
      <c r="I680" s="119" t="str">
        <f>IF(ISNUMBER(SEARCH("─",H680,1)),MAX($I$3:I679)+1,"")</f>
        <v/>
      </c>
      <c r="DC680" s="133" t="str">
        <f>IF(MAX($DC$3:DC679)&lt;$I$2,MAX($DC$3:DC679)+1,"")</f>
        <v/>
      </c>
      <c r="DD680" s="131" t="str">
        <f t="shared" si="621"/>
        <v/>
      </c>
      <c r="DE680" s="131" t="str">
        <f t="shared" si="617"/>
        <v/>
      </c>
      <c r="DF680" s="134" t="str">
        <f t="shared" si="618"/>
        <v/>
      </c>
      <c r="DG680" s="132" t="str">
        <f t="shared" si="619"/>
        <v/>
      </c>
      <c r="DN680" s="107" t="str">
        <f t="shared" si="620"/>
        <v/>
      </c>
    </row>
    <row r="681" spans="2:118" x14ac:dyDescent="0.25">
      <c r="B681" s="154"/>
      <c r="G681" s="93">
        <v>678</v>
      </c>
      <c r="H681" s="118" t="str">
        <f t="shared" si="616"/>
        <v/>
      </c>
      <c r="I681" s="119" t="str">
        <f>IF(ISNUMBER(SEARCH("─",H681,1)),MAX($I$3:I680)+1,"")</f>
        <v/>
      </c>
      <c r="DC681" s="133" t="str">
        <f>IF(MAX($DC$3:DC680)&lt;$I$2,MAX($DC$3:DC680)+1,"")</f>
        <v/>
      </c>
      <c r="DD681" s="131" t="str">
        <f t="shared" si="621"/>
        <v/>
      </c>
      <c r="DE681" s="131" t="str">
        <f t="shared" si="617"/>
        <v/>
      </c>
      <c r="DF681" s="134" t="str">
        <f t="shared" si="618"/>
        <v/>
      </c>
      <c r="DG681" s="132" t="str">
        <f t="shared" si="619"/>
        <v/>
      </c>
      <c r="DN681" s="107" t="str">
        <f t="shared" si="620"/>
        <v/>
      </c>
    </row>
    <row r="682" spans="2:118" x14ac:dyDescent="0.25">
      <c r="B682" s="154"/>
      <c r="G682" s="93">
        <v>679</v>
      </c>
      <c r="H682" s="118" t="str">
        <f t="shared" si="616"/>
        <v/>
      </c>
      <c r="I682" s="119" t="str">
        <f>IF(ISNUMBER(SEARCH("─",H682,1)),MAX($I$3:I681)+1,"")</f>
        <v/>
      </c>
      <c r="DC682" s="133" t="str">
        <f>IF(MAX($DC$3:DC681)&lt;$I$2,MAX($DC$3:DC681)+1,"")</f>
        <v/>
      </c>
      <c r="DD682" s="131" t="str">
        <f t="shared" si="621"/>
        <v/>
      </c>
      <c r="DE682" s="131" t="str">
        <f t="shared" si="617"/>
        <v/>
      </c>
      <c r="DF682" s="134" t="str">
        <f t="shared" si="618"/>
        <v/>
      </c>
      <c r="DG682" s="132" t="str">
        <f t="shared" si="619"/>
        <v/>
      </c>
      <c r="DN682" s="107" t="str">
        <f t="shared" si="620"/>
        <v/>
      </c>
    </row>
    <row r="683" spans="2:118" x14ac:dyDescent="0.25">
      <c r="B683" s="154"/>
      <c r="G683" s="93">
        <v>680</v>
      </c>
      <c r="H683" s="118" t="str">
        <f t="shared" si="616"/>
        <v/>
      </c>
      <c r="I683" s="119" t="str">
        <f>IF(ISNUMBER(SEARCH("─",H683,1)),MAX($I$3:I682)+1,"")</f>
        <v/>
      </c>
      <c r="DC683" s="133" t="str">
        <f>IF(MAX($DC$3:DC682)&lt;$I$2,MAX($DC$3:DC682)+1,"")</f>
        <v/>
      </c>
      <c r="DD683" s="131" t="str">
        <f t="shared" si="621"/>
        <v/>
      </c>
      <c r="DE683" s="131" t="str">
        <f t="shared" si="617"/>
        <v/>
      </c>
      <c r="DF683" s="134" t="str">
        <f t="shared" si="618"/>
        <v/>
      </c>
      <c r="DG683" s="132" t="str">
        <f t="shared" si="619"/>
        <v/>
      </c>
      <c r="DN683" s="107" t="str">
        <f t="shared" si="620"/>
        <v/>
      </c>
    </row>
    <row r="684" spans="2:118" x14ac:dyDescent="0.25">
      <c r="B684" s="154"/>
      <c r="G684" s="93">
        <v>681</v>
      </c>
      <c r="H684" s="118" t="str">
        <f t="shared" si="616"/>
        <v/>
      </c>
      <c r="I684" s="119" t="str">
        <f>IF(ISNUMBER(SEARCH("─",H684,1)),MAX($I$3:I683)+1,"")</f>
        <v/>
      </c>
      <c r="DC684" s="133" t="str">
        <f>IF(MAX($DC$3:DC683)&lt;$I$2,MAX($DC$3:DC683)+1,"")</f>
        <v/>
      </c>
      <c r="DD684" s="131" t="str">
        <f t="shared" si="621"/>
        <v/>
      </c>
      <c r="DE684" s="131" t="str">
        <f t="shared" si="617"/>
        <v/>
      </c>
      <c r="DF684" s="134" t="str">
        <f t="shared" si="618"/>
        <v/>
      </c>
      <c r="DG684" s="132" t="str">
        <f t="shared" si="619"/>
        <v/>
      </c>
      <c r="DN684" s="107" t="str">
        <f t="shared" si="620"/>
        <v/>
      </c>
    </row>
    <row r="685" spans="2:118" x14ac:dyDescent="0.25">
      <c r="B685" s="154"/>
      <c r="G685" s="93">
        <v>682</v>
      </c>
      <c r="H685" s="118" t="str">
        <f t="shared" si="616"/>
        <v/>
      </c>
      <c r="I685" s="119" t="str">
        <f>IF(ISNUMBER(SEARCH("─",H685,1)),MAX($I$3:I684)+1,"")</f>
        <v/>
      </c>
      <c r="DC685" s="133" t="str">
        <f>IF(MAX($DC$3:DC684)&lt;$I$2,MAX($DC$3:DC684)+1,"")</f>
        <v/>
      </c>
      <c r="DD685" s="131" t="str">
        <f t="shared" si="621"/>
        <v/>
      </c>
      <c r="DE685" s="131" t="str">
        <f t="shared" si="617"/>
        <v/>
      </c>
      <c r="DF685" s="134" t="str">
        <f t="shared" si="618"/>
        <v/>
      </c>
      <c r="DG685" s="132" t="str">
        <f t="shared" si="619"/>
        <v/>
      </c>
      <c r="DN685" s="107" t="str">
        <f t="shared" si="620"/>
        <v/>
      </c>
    </row>
    <row r="686" spans="2:118" x14ac:dyDescent="0.25">
      <c r="B686" s="154"/>
      <c r="G686" s="93">
        <v>683</v>
      </c>
      <c r="H686" s="118" t="str">
        <f t="shared" si="616"/>
        <v/>
      </c>
      <c r="I686" s="119" t="str">
        <f>IF(ISNUMBER(SEARCH("─",H686,1)),MAX($I$3:I685)+1,"")</f>
        <v/>
      </c>
      <c r="DC686" s="133" t="str">
        <f>IF(MAX($DC$3:DC685)&lt;$I$2,MAX($DC$3:DC685)+1,"")</f>
        <v/>
      </c>
      <c r="DD686" s="131" t="str">
        <f t="shared" si="621"/>
        <v/>
      </c>
      <c r="DE686" s="131" t="str">
        <f t="shared" si="617"/>
        <v/>
      </c>
      <c r="DF686" s="134" t="str">
        <f t="shared" si="618"/>
        <v/>
      </c>
      <c r="DG686" s="132" t="str">
        <f t="shared" si="619"/>
        <v/>
      </c>
      <c r="DN686" s="107" t="str">
        <f t="shared" si="620"/>
        <v/>
      </c>
    </row>
    <row r="687" spans="2:118" x14ac:dyDescent="0.25">
      <c r="B687" s="154"/>
      <c r="G687" s="93">
        <v>684</v>
      </c>
      <c r="H687" s="118" t="str">
        <f t="shared" si="616"/>
        <v/>
      </c>
      <c r="I687" s="119" t="str">
        <f>IF(ISNUMBER(SEARCH("─",H687,1)),MAX($I$3:I686)+1,"")</f>
        <v/>
      </c>
      <c r="DC687" s="133" t="str">
        <f>IF(MAX($DC$3:DC686)&lt;$I$2,MAX($DC$3:DC686)+1,"")</f>
        <v/>
      </c>
      <c r="DD687" s="131" t="str">
        <f t="shared" si="621"/>
        <v/>
      </c>
      <c r="DE687" s="131" t="str">
        <f t="shared" si="617"/>
        <v/>
      </c>
      <c r="DF687" s="134" t="str">
        <f t="shared" si="618"/>
        <v/>
      </c>
      <c r="DG687" s="132" t="str">
        <f t="shared" si="619"/>
        <v/>
      </c>
      <c r="DN687" s="107" t="str">
        <f t="shared" si="620"/>
        <v/>
      </c>
    </row>
    <row r="688" spans="2:118" x14ac:dyDescent="0.25">
      <c r="B688" s="154"/>
      <c r="G688" s="93">
        <v>685</v>
      </c>
      <c r="H688" s="118" t="str">
        <f t="shared" si="616"/>
        <v/>
      </c>
      <c r="I688" s="119" t="str">
        <f>IF(ISNUMBER(SEARCH("─",H688,1)),MAX($I$3:I687)+1,"")</f>
        <v/>
      </c>
      <c r="DC688" s="133" t="str">
        <f>IF(MAX($DC$3:DC687)&lt;$I$2,MAX($DC$3:DC687)+1,"")</f>
        <v/>
      </c>
      <c r="DD688" s="131" t="str">
        <f t="shared" si="621"/>
        <v/>
      </c>
      <c r="DE688" s="131" t="str">
        <f t="shared" si="617"/>
        <v/>
      </c>
      <c r="DF688" s="134" t="str">
        <f t="shared" si="618"/>
        <v/>
      </c>
      <c r="DG688" s="132" t="str">
        <f t="shared" si="619"/>
        <v/>
      </c>
      <c r="DN688" s="107" t="str">
        <f t="shared" si="620"/>
        <v/>
      </c>
    </row>
    <row r="689" spans="2:118" x14ac:dyDescent="0.25">
      <c r="B689" s="154"/>
      <c r="G689" s="93">
        <v>686</v>
      </c>
      <c r="H689" s="118" t="str">
        <f t="shared" si="616"/>
        <v/>
      </c>
      <c r="I689" s="119" t="str">
        <f>IF(ISNUMBER(SEARCH("─",H689,1)),MAX($I$3:I688)+1,"")</f>
        <v/>
      </c>
      <c r="DC689" s="133" t="str">
        <f>IF(MAX($DC$3:DC688)&lt;$I$2,MAX($DC$3:DC688)+1,"")</f>
        <v/>
      </c>
      <c r="DD689" s="131" t="str">
        <f t="shared" si="621"/>
        <v/>
      </c>
      <c r="DE689" s="131" t="str">
        <f t="shared" si="617"/>
        <v/>
      </c>
      <c r="DF689" s="134" t="str">
        <f t="shared" si="618"/>
        <v/>
      </c>
      <c r="DG689" s="132" t="str">
        <f t="shared" si="619"/>
        <v/>
      </c>
      <c r="DN689" s="107" t="str">
        <f t="shared" si="620"/>
        <v/>
      </c>
    </row>
    <row r="690" spans="2:118" x14ac:dyDescent="0.25">
      <c r="B690" s="154"/>
      <c r="G690" s="93">
        <v>687</v>
      </c>
      <c r="H690" s="118" t="str">
        <f t="shared" si="616"/>
        <v/>
      </c>
      <c r="I690" s="119" t="str">
        <f>IF(ISNUMBER(SEARCH("─",H690,1)),MAX($I$3:I689)+1,"")</f>
        <v/>
      </c>
      <c r="DC690" s="133" t="str">
        <f>IF(MAX($DC$3:DC689)&lt;$I$2,MAX($DC$3:DC689)+1,"")</f>
        <v/>
      </c>
      <c r="DD690" s="131" t="str">
        <f t="shared" si="621"/>
        <v/>
      </c>
      <c r="DE690" s="131" t="str">
        <f t="shared" si="617"/>
        <v/>
      </c>
      <c r="DF690" s="134" t="str">
        <f t="shared" si="618"/>
        <v/>
      </c>
      <c r="DG690" s="132" t="str">
        <f t="shared" si="619"/>
        <v/>
      </c>
      <c r="DN690" s="107" t="str">
        <f t="shared" si="620"/>
        <v/>
      </c>
    </row>
    <row r="691" spans="2:118" x14ac:dyDescent="0.25">
      <c r="B691" s="154"/>
      <c r="G691" s="93">
        <v>688</v>
      </c>
      <c r="H691" s="118" t="str">
        <f t="shared" si="616"/>
        <v/>
      </c>
      <c r="I691" s="119" t="str">
        <f>IF(ISNUMBER(SEARCH("─",H691,1)),MAX($I$3:I690)+1,"")</f>
        <v/>
      </c>
      <c r="DC691" s="133" t="str">
        <f>IF(MAX($DC$3:DC690)&lt;$I$2,MAX($DC$3:DC690)+1,"")</f>
        <v/>
      </c>
      <c r="DD691" s="131" t="str">
        <f t="shared" si="621"/>
        <v/>
      </c>
      <c r="DE691" s="131" t="str">
        <f t="shared" si="617"/>
        <v/>
      </c>
      <c r="DF691" s="134" t="str">
        <f t="shared" si="618"/>
        <v/>
      </c>
      <c r="DG691" s="132" t="str">
        <f t="shared" si="619"/>
        <v/>
      </c>
      <c r="DN691" s="107" t="str">
        <f t="shared" si="620"/>
        <v/>
      </c>
    </row>
    <row r="692" spans="2:118" x14ac:dyDescent="0.25">
      <c r="B692" s="154"/>
      <c r="G692" s="93">
        <v>689</v>
      </c>
      <c r="H692" s="118" t="str">
        <f t="shared" si="616"/>
        <v/>
      </c>
      <c r="I692" s="119" t="str">
        <f>IF(ISNUMBER(SEARCH("─",H692,1)),MAX($I$3:I691)+1,"")</f>
        <v/>
      </c>
      <c r="DC692" s="133" t="str">
        <f>IF(MAX($DC$3:DC691)&lt;$I$2,MAX($DC$3:DC691)+1,"")</f>
        <v/>
      </c>
      <c r="DD692" s="131" t="str">
        <f t="shared" si="621"/>
        <v/>
      </c>
      <c r="DE692" s="131" t="str">
        <f t="shared" si="617"/>
        <v/>
      </c>
      <c r="DF692" s="134" t="str">
        <f t="shared" si="618"/>
        <v/>
      </c>
      <c r="DG692" s="132" t="str">
        <f t="shared" si="619"/>
        <v/>
      </c>
      <c r="DN692" s="107" t="str">
        <f t="shared" si="620"/>
        <v/>
      </c>
    </row>
    <row r="693" spans="2:118" x14ac:dyDescent="0.25">
      <c r="B693" s="154"/>
      <c r="G693" s="93">
        <v>690</v>
      </c>
      <c r="H693" s="118" t="str">
        <f t="shared" si="616"/>
        <v/>
      </c>
      <c r="I693" s="119" t="str">
        <f>IF(ISNUMBER(SEARCH("─",H693,1)),MAX($I$3:I692)+1,"")</f>
        <v/>
      </c>
      <c r="DC693" s="133" t="str">
        <f>IF(MAX($DC$3:DC692)&lt;$I$2,MAX($DC$3:DC692)+1,"")</f>
        <v/>
      </c>
      <c r="DD693" s="131" t="str">
        <f t="shared" si="621"/>
        <v/>
      </c>
      <c r="DE693" s="131" t="str">
        <f t="shared" si="617"/>
        <v/>
      </c>
      <c r="DF693" s="134" t="str">
        <f t="shared" si="618"/>
        <v/>
      </c>
      <c r="DG693" s="132" t="str">
        <f t="shared" si="619"/>
        <v/>
      </c>
      <c r="DN693" s="107" t="str">
        <f t="shared" si="620"/>
        <v/>
      </c>
    </row>
    <row r="694" spans="2:118" x14ac:dyDescent="0.25">
      <c r="B694" s="154"/>
      <c r="G694" s="93">
        <v>691</v>
      </c>
      <c r="H694" s="118" t="str">
        <f t="shared" si="616"/>
        <v/>
      </c>
      <c r="I694" s="119" t="str">
        <f>IF(ISNUMBER(SEARCH("─",H694,1)),MAX($I$3:I693)+1,"")</f>
        <v/>
      </c>
      <c r="DC694" s="133" t="str">
        <f>IF(MAX($DC$3:DC693)&lt;$I$2,MAX($DC$3:DC693)+1,"")</f>
        <v/>
      </c>
      <c r="DD694" s="131" t="str">
        <f t="shared" si="621"/>
        <v/>
      </c>
      <c r="DE694" s="131" t="str">
        <f t="shared" si="617"/>
        <v/>
      </c>
      <c r="DF694" s="134" t="str">
        <f t="shared" si="618"/>
        <v/>
      </c>
      <c r="DG694" s="132" t="str">
        <f t="shared" si="619"/>
        <v/>
      </c>
      <c r="DN694" s="107" t="str">
        <f t="shared" si="620"/>
        <v/>
      </c>
    </row>
    <row r="695" spans="2:118" x14ac:dyDescent="0.25">
      <c r="B695" s="154"/>
      <c r="G695" s="93">
        <v>692</v>
      </c>
      <c r="H695" s="118" t="str">
        <f t="shared" si="616"/>
        <v/>
      </c>
      <c r="I695" s="119" t="str">
        <f>IF(ISNUMBER(SEARCH("─",H695,1)),MAX($I$3:I694)+1,"")</f>
        <v/>
      </c>
      <c r="DC695" s="133" t="str">
        <f>IF(MAX($DC$3:DC694)&lt;$I$2,MAX($DC$3:DC694)+1,"")</f>
        <v/>
      </c>
      <c r="DD695" s="131" t="str">
        <f t="shared" si="621"/>
        <v/>
      </c>
      <c r="DE695" s="131" t="str">
        <f t="shared" si="617"/>
        <v/>
      </c>
      <c r="DF695" s="134" t="str">
        <f t="shared" si="618"/>
        <v/>
      </c>
      <c r="DG695" s="132" t="str">
        <f t="shared" si="619"/>
        <v/>
      </c>
      <c r="DN695" s="107" t="str">
        <f t="shared" si="620"/>
        <v/>
      </c>
    </row>
    <row r="696" spans="2:118" x14ac:dyDescent="0.25">
      <c r="B696" s="154"/>
      <c r="G696" s="93">
        <v>693</v>
      </c>
      <c r="H696" s="118" t="str">
        <f t="shared" ref="H696:H759" si="622">IF(G696&gt;$H$2,"",IF(G696&lt;=$C$3,INDEX(allNames,MATCH(G696,$B$4:$B$503,0),1),IF(G696&lt;=$E$3,INDEX($D$4:$D$503,MATCH(G696,$C$4:$C$503,0),1),INDEX($F$4:$F$503,MATCH(G696,$E$4:$E$503,0),1))))</f>
        <v/>
      </c>
      <c r="I696" s="119" t="str">
        <f>IF(ISNUMBER(SEARCH("─",H696,1)),MAX($I$3:I695)+1,"")</f>
        <v/>
      </c>
      <c r="DC696" s="133" t="str">
        <f>IF(MAX($DC$3:DC695)&lt;$I$2,MAX($DC$3:DC695)+1,"")</f>
        <v/>
      </c>
      <c r="DD696" s="131" t="str">
        <f t="shared" si="621"/>
        <v/>
      </c>
      <c r="DE696" s="131" t="str">
        <f t="shared" si="617"/>
        <v/>
      </c>
      <c r="DF696" s="134" t="str">
        <f t="shared" si="618"/>
        <v/>
      </c>
      <c r="DG696" s="132" t="str">
        <f t="shared" si="619"/>
        <v/>
      </c>
      <c r="DN696" s="107" t="str">
        <f t="shared" si="620"/>
        <v/>
      </c>
    </row>
    <row r="697" spans="2:118" x14ac:dyDescent="0.25">
      <c r="B697" s="154"/>
      <c r="G697" s="93">
        <v>694</v>
      </c>
      <c r="H697" s="118" t="str">
        <f t="shared" si="622"/>
        <v/>
      </c>
      <c r="I697" s="119" t="str">
        <f>IF(ISNUMBER(SEARCH("─",H697,1)),MAX($I$3:I696)+1,"")</f>
        <v/>
      </c>
      <c r="DC697" s="133" t="str">
        <f>IF(MAX($DC$3:DC696)&lt;$I$2,MAX($DC$3:DC696)+1,"")</f>
        <v/>
      </c>
      <c r="DD697" s="131" t="str">
        <f t="shared" si="621"/>
        <v/>
      </c>
      <c r="DE697" s="131" t="str">
        <f t="shared" si="617"/>
        <v/>
      </c>
      <c r="DF697" s="134" t="str">
        <f t="shared" si="618"/>
        <v/>
      </c>
      <c r="DG697" s="132" t="str">
        <f t="shared" si="619"/>
        <v/>
      </c>
      <c r="DN697" s="107" t="str">
        <f t="shared" si="620"/>
        <v/>
      </c>
    </row>
    <row r="698" spans="2:118" x14ac:dyDescent="0.25">
      <c r="B698" s="154"/>
      <c r="G698" s="93">
        <v>695</v>
      </c>
      <c r="H698" s="118" t="str">
        <f t="shared" si="622"/>
        <v/>
      </c>
      <c r="I698" s="119" t="str">
        <f>IF(ISNUMBER(SEARCH("─",H698,1)),MAX($I$3:I697)+1,"")</f>
        <v/>
      </c>
      <c r="DC698" s="133" t="str">
        <f>IF(MAX($DC$3:DC697)&lt;$I$2,MAX($DC$3:DC697)+1,"")</f>
        <v/>
      </c>
      <c r="DD698" s="131" t="str">
        <f t="shared" si="621"/>
        <v/>
      </c>
      <c r="DE698" s="131" t="str">
        <f t="shared" si="617"/>
        <v/>
      </c>
      <c r="DF698" s="134" t="str">
        <f t="shared" si="618"/>
        <v/>
      </c>
      <c r="DG698" s="132" t="str">
        <f t="shared" si="619"/>
        <v/>
      </c>
      <c r="DN698" s="107" t="str">
        <f t="shared" si="620"/>
        <v/>
      </c>
    </row>
    <row r="699" spans="2:118" x14ac:dyDescent="0.25">
      <c r="B699" s="154"/>
      <c r="G699" s="93">
        <v>696</v>
      </c>
      <c r="H699" s="118" t="str">
        <f t="shared" si="622"/>
        <v/>
      </c>
      <c r="I699" s="119" t="str">
        <f>IF(ISNUMBER(SEARCH("─",H699,1)),MAX($I$3:I698)+1,"")</f>
        <v/>
      </c>
      <c r="DC699" s="133" t="str">
        <f>IF(MAX($DC$3:DC698)&lt;$I$2,MAX($DC$3:DC698)+1,"")</f>
        <v/>
      </c>
      <c r="DD699" s="131" t="str">
        <f t="shared" si="621"/>
        <v/>
      </c>
      <c r="DE699" s="131" t="str">
        <f t="shared" si="617"/>
        <v/>
      </c>
      <c r="DF699" s="134" t="str">
        <f t="shared" si="618"/>
        <v/>
      </c>
      <c r="DG699" s="132" t="str">
        <f t="shared" si="619"/>
        <v/>
      </c>
      <c r="DN699" s="107" t="str">
        <f t="shared" si="620"/>
        <v/>
      </c>
    </row>
    <row r="700" spans="2:118" x14ac:dyDescent="0.25">
      <c r="B700" s="154"/>
      <c r="G700" s="93">
        <v>697</v>
      </c>
      <c r="H700" s="118" t="str">
        <f t="shared" si="622"/>
        <v/>
      </c>
      <c r="I700" s="119" t="str">
        <f>IF(ISNUMBER(SEARCH("─",H700,1)),MAX($I$3:I699)+1,"")</f>
        <v/>
      </c>
      <c r="DC700" s="133" t="str">
        <f>IF(MAX($DC$3:DC699)&lt;$I$2,MAX($DC$3:DC699)+1,"")</f>
        <v/>
      </c>
      <c r="DD700" s="131" t="str">
        <f t="shared" si="621"/>
        <v/>
      </c>
      <c r="DE700" s="131" t="str">
        <f t="shared" si="617"/>
        <v/>
      </c>
      <c r="DF700" s="134" t="str">
        <f t="shared" si="618"/>
        <v/>
      </c>
      <c r="DG700" s="132" t="str">
        <f t="shared" si="619"/>
        <v/>
      </c>
      <c r="DN700" s="107" t="str">
        <f t="shared" si="620"/>
        <v/>
      </c>
    </row>
    <row r="701" spans="2:118" x14ac:dyDescent="0.25">
      <c r="B701" s="154"/>
      <c r="G701" s="93">
        <v>698</v>
      </c>
      <c r="H701" s="118" t="str">
        <f t="shared" si="622"/>
        <v/>
      </c>
      <c r="I701" s="119" t="str">
        <f>IF(ISNUMBER(SEARCH("─",H701,1)),MAX($I$3:I700)+1,"")</f>
        <v/>
      </c>
      <c r="DC701" s="133" t="str">
        <f>IF(MAX($DC$3:DC700)&lt;$I$2,MAX($DC$3:DC700)+1,"")</f>
        <v/>
      </c>
      <c r="DD701" s="131" t="str">
        <f t="shared" si="621"/>
        <v/>
      </c>
      <c r="DE701" s="131" t="str">
        <f t="shared" si="617"/>
        <v/>
      </c>
      <c r="DF701" s="134" t="str">
        <f t="shared" si="618"/>
        <v/>
      </c>
      <c r="DG701" s="132" t="str">
        <f t="shared" si="619"/>
        <v/>
      </c>
      <c r="DN701" s="107" t="str">
        <f t="shared" si="620"/>
        <v/>
      </c>
    </row>
    <row r="702" spans="2:118" x14ac:dyDescent="0.25">
      <c r="B702" s="154"/>
      <c r="G702" s="93">
        <v>699</v>
      </c>
      <c r="H702" s="118" t="str">
        <f t="shared" si="622"/>
        <v/>
      </c>
      <c r="I702" s="119" t="str">
        <f>IF(ISNUMBER(SEARCH("─",H702,1)),MAX($I$3:I701)+1,"")</f>
        <v/>
      </c>
      <c r="DC702" s="133" t="str">
        <f>IF(MAX($DC$3:DC701)&lt;$I$2,MAX($DC$3:DC701)+1,"")</f>
        <v/>
      </c>
      <c r="DD702" s="131" t="str">
        <f t="shared" si="621"/>
        <v/>
      </c>
      <c r="DE702" s="131" t="str">
        <f t="shared" si="617"/>
        <v/>
      </c>
      <c r="DF702" s="134" t="str">
        <f t="shared" si="618"/>
        <v/>
      </c>
      <c r="DG702" s="132" t="str">
        <f t="shared" si="619"/>
        <v/>
      </c>
      <c r="DN702" s="107" t="str">
        <f t="shared" si="620"/>
        <v/>
      </c>
    </row>
    <row r="703" spans="2:118" x14ac:dyDescent="0.25">
      <c r="B703" s="154"/>
      <c r="G703" s="93">
        <v>700</v>
      </c>
      <c r="H703" s="118" t="str">
        <f t="shared" si="622"/>
        <v/>
      </c>
      <c r="I703" s="119" t="str">
        <f>IF(ISNUMBER(SEARCH("─",H703,1)),MAX($I$3:I702)+1,"")</f>
        <v/>
      </c>
      <c r="DC703" s="133" t="str">
        <f>IF(MAX($DC$3:DC702)&lt;$I$2,MAX($DC$3:DC702)+1,"")</f>
        <v/>
      </c>
      <c r="DD703" s="131" t="str">
        <f t="shared" si="621"/>
        <v/>
      </c>
      <c r="DE703" s="131" t="str">
        <f t="shared" si="617"/>
        <v/>
      </c>
      <c r="DF703" s="134" t="str">
        <f t="shared" si="618"/>
        <v/>
      </c>
      <c r="DG703" s="132" t="str">
        <f t="shared" si="619"/>
        <v/>
      </c>
      <c r="DN703" s="107" t="str">
        <f t="shared" si="620"/>
        <v/>
      </c>
    </row>
    <row r="704" spans="2:118" x14ac:dyDescent="0.25">
      <c r="B704" s="154"/>
      <c r="G704" s="93">
        <v>701</v>
      </c>
      <c r="H704" s="118" t="str">
        <f t="shared" si="622"/>
        <v/>
      </c>
      <c r="I704" s="119" t="str">
        <f>IF(ISNUMBER(SEARCH("─",H704,1)),MAX($I$3:I703)+1,"")</f>
        <v/>
      </c>
      <c r="DC704" s="133" t="str">
        <f>IF(MAX($DC$3:DC703)&lt;$I$2,MAX($DC$3:DC703)+1,"")</f>
        <v/>
      </c>
      <c r="DD704" s="131" t="str">
        <f t="shared" si="621"/>
        <v/>
      </c>
      <c r="DE704" s="131" t="str">
        <f t="shared" si="617"/>
        <v/>
      </c>
      <c r="DF704" s="134" t="str">
        <f t="shared" si="618"/>
        <v/>
      </c>
      <c r="DG704" s="132" t="str">
        <f t="shared" si="619"/>
        <v/>
      </c>
      <c r="DN704" s="107" t="str">
        <f t="shared" si="620"/>
        <v/>
      </c>
    </row>
    <row r="705" spans="2:118" x14ac:dyDescent="0.25">
      <c r="B705" s="154"/>
      <c r="G705" s="93">
        <v>702</v>
      </c>
      <c r="H705" s="118" t="str">
        <f t="shared" si="622"/>
        <v/>
      </c>
      <c r="I705" s="119" t="str">
        <f>IF(ISNUMBER(SEARCH("─",H705,1)),MAX($I$3:I704)+1,"")</f>
        <v/>
      </c>
      <c r="DC705" s="133" t="str">
        <f>IF(MAX($DC$3:DC704)&lt;$I$2,MAX($DC$3:DC704)+1,"")</f>
        <v/>
      </c>
      <c r="DD705" s="131" t="str">
        <f t="shared" si="621"/>
        <v/>
      </c>
      <c r="DE705" s="131" t="str">
        <f t="shared" si="617"/>
        <v/>
      </c>
      <c r="DF705" s="134" t="str">
        <f t="shared" si="618"/>
        <v/>
      </c>
      <c r="DG705" s="132" t="str">
        <f t="shared" si="619"/>
        <v/>
      </c>
      <c r="DN705" s="107" t="str">
        <f t="shared" si="620"/>
        <v/>
      </c>
    </row>
    <row r="706" spans="2:118" x14ac:dyDescent="0.25">
      <c r="B706" s="154"/>
      <c r="G706" s="93">
        <v>703</v>
      </c>
      <c r="H706" s="118" t="str">
        <f t="shared" si="622"/>
        <v/>
      </c>
      <c r="I706" s="119" t="str">
        <f>IF(ISNUMBER(SEARCH("─",H706,1)),MAX($I$3:I705)+1,"")</f>
        <v/>
      </c>
      <c r="DC706" s="133" t="str">
        <f>IF(MAX($DC$3:DC705)&lt;$I$2,MAX($DC$3:DC705)+1,"")</f>
        <v/>
      </c>
      <c r="DD706" s="131" t="str">
        <f t="shared" si="621"/>
        <v/>
      </c>
      <c r="DE706" s="131" t="str">
        <f t="shared" si="617"/>
        <v/>
      </c>
      <c r="DF706" s="134" t="str">
        <f t="shared" si="618"/>
        <v/>
      </c>
      <c r="DG706" s="132" t="str">
        <f t="shared" si="619"/>
        <v/>
      </c>
      <c r="DN706" s="107" t="str">
        <f t="shared" si="620"/>
        <v/>
      </c>
    </row>
    <row r="707" spans="2:118" x14ac:dyDescent="0.25">
      <c r="B707" s="154"/>
      <c r="G707" s="93">
        <v>704</v>
      </c>
      <c r="H707" s="118" t="str">
        <f t="shared" si="622"/>
        <v/>
      </c>
      <c r="I707" s="119" t="str">
        <f>IF(ISNUMBER(SEARCH("─",H707,1)),MAX($I$3:I706)+1,"")</f>
        <v/>
      </c>
      <c r="DC707" s="133" t="str">
        <f>IF(MAX($DC$3:DC706)&lt;$I$2,MAX($DC$3:DC706)+1,"")</f>
        <v/>
      </c>
      <c r="DD707" s="131" t="str">
        <f t="shared" si="621"/>
        <v/>
      </c>
      <c r="DE707" s="131" t="str">
        <f t="shared" si="617"/>
        <v/>
      </c>
      <c r="DF707" s="134" t="str">
        <f t="shared" si="618"/>
        <v/>
      </c>
      <c r="DG707" s="132" t="str">
        <f t="shared" si="619"/>
        <v/>
      </c>
      <c r="DN707" s="107" t="str">
        <f t="shared" si="620"/>
        <v/>
      </c>
    </row>
    <row r="708" spans="2:118" x14ac:dyDescent="0.25">
      <c r="B708" s="154"/>
      <c r="G708" s="93">
        <v>705</v>
      </c>
      <c r="H708" s="118" t="str">
        <f t="shared" si="622"/>
        <v/>
      </c>
      <c r="I708" s="119" t="str">
        <f>IF(ISNUMBER(SEARCH("─",H708,1)),MAX($I$3:I707)+1,"")</f>
        <v/>
      </c>
      <c r="DC708" s="133" t="str">
        <f>IF(MAX($DC$3:DC707)&lt;$I$2,MAX($DC$3:DC707)+1,"")</f>
        <v/>
      </c>
      <c r="DD708" s="131" t="str">
        <f t="shared" si="621"/>
        <v/>
      </c>
      <c r="DE708" s="131" t="str">
        <f t="shared" ref="DE708:DE771" si="623">IF(DC708="","",TRIM(LEFT(DD708,SEARCH("─",DD708,1)-1)))</f>
        <v/>
      </c>
      <c r="DF708" s="134" t="str">
        <f t="shared" ref="DF708:DF771" si="624">IF(DC708="","",TRIM(RIGHT(DD708,LEN(DD708)-SEARCH("─",DD708,1))))</f>
        <v/>
      </c>
      <c r="DG708" s="132" t="str">
        <f t="shared" ref="DG708:DG771" si="625">IF(DD708="","",IF(ISNUMBER(MATCH(DD708,$F$4:$F$503,0)),"e",""))</f>
        <v/>
      </c>
      <c r="DN708" s="107" t="str">
        <f t="shared" ref="DN708:DN771" si="626">IFERROR(IF(BI708&lt;&gt;"",BJ708,INDEX($DM$4:$DM$503,MATCH(ROW(DN708)-ROW($DN$3)-MAX($BI$4:$BI$503),$DL$4:$DL$503,0),1)),"")</f>
        <v/>
      </c>
    </row>
    <row r="709" spans="2:118" x14ac:dyDescent="0.25">
      <c r="B709" s="154"/>
      <c r="G709" s="93">
        <v>706</v>
      </c>
      <c r="H709" s="118" t="str">
        <f t="shared" si="622"/>
        <v/>
      </c>
      <c r="I709" s="119" t="str">
        <f>IF(ISNUMBER(SEARCH("─",H709,1)),MAX($I$3:I708)+1,"")</f>
        <v/>
      </c>
      <c r="DC709" s="133" t="str">
        <f>IF(MAX($DC$3:DC708)&lt;$I$2,MAX($DC$3:DC708)+1,"")</f>
        <v/>
      </c>
      <c r="DD709" s="131" t="str">
        <f t="shared" si="621"/>
        <v/>
      </c>
      <c r="DE709" s="131" t="str">
        <f t="shared" si="623"/>
        <v/>
      </c>
      <c r="DF709" s="134" t="str">
        <f t="shared" si="624"/>
        <v/>
      </c>
      <c r="DG709" s="132" t="str">
        <f t="shared" si="625"/>
        <v/>
      </c>
      <c r="DN709" s="107" t="str">
        <f t="shared" si="626"/>
        <v/>
      </c>
    </row>
    <row r="710" spans="2:118" x14ac:dyDescent="0.25">
      <c r="B710" s="154"/>
      <c r="G710" s="93">
        <v>707</v>
      </c>
      <c r="H710" s="118" t="str">
        <f t="shared" si="622"/>
        <v/>
      </c>
      <c r="I710" s="119" t="str">
        <f>IF(ISNUMBER(SEARCH("─",H710,1)),MAX($I$3:I709)+1,"")</f>
        <v/>
      </c>
      <c r="DC710" s="133" t="str">
        <f>IF(MAX($DC$3:DC709)&lt;$I$2,MAX($DC$3:DC709)+1,"")</f>
        <v/>
      </c>
      <c r="DD710" s="131" t="str">
        <f t="shared" si="621"/>
        <v/>
      </c>
      <c r="DE710" s="131" t="str">
        <f t="shared" si="623"/>
        <v/>
      </c>
      <c r="DF710" s="134" t="str">
        <f t="shared" si="624"/>
        <v/>
      </c>
      <c r="DG710" s="132" t="str">
        <f t="shared" si="625"/>
        <v/>
      </c>
      <c r="DN710" s="107" t="str">
        <f t="shared" si="626"/>
        <v/>
      </c>
    </row>
    <row r="711" spans="2:118" x14ac:dyDescent="0.25">
      <c r="B711" s="154"/>
      <c r="G711" s="93">
        <v>708</v>
      </c>
      <c r="H711" s="118" t="str">
        <f t="shared" si="622"/>
        <v/>
      </c>
      <c r="I711" s="119" t="str">
        <f>IF(ISNUMBER(SEARCH("─",H711,1)),MAX($I$3:I710)+1,"")</f>
        <v/>
      </c>
      <c r="DC711" s="133" t="str">
        <f>IF(MAX($DC$3:DC710)&lt;$I$2,MAX($DC$3:DC710)+1,"")</f>
        <v/>
      </c>
      <c r="DD711" s="131" t="str">
        <f t="shared" si="621"/>
        <v/>
      </c>
      <c r="DE711" s="131" t="str">
        <f t="shared" si="623"/>
        <v/>
      </c>
      <c r="DF711" s="134" t="str">
        <f t="shared" si="624"/>
        <v/>
      </c>
      <c r="DG711" s="132" t="str">
        <f t="shared" si="625"/>
        <v/>
      </c>
      <c r="DN711" s="107" t="str">
        <f t="shared" si="626"/>
        <v/>
      </c>
    </row>
    <row r="712" spans="2:118" x14ac:dyDescent="0.25">
      <c r="B712" s="154"/>
      <c r="G712" s="93">
        <v>709</v>
      </c>
      <c r="H712" s="118" t="str">
        <f t="shared" si="622"/>
        <v/>
      </c>
      <c r="I712" s="119" t="str">
        <f>IF(ISNUMBER(SEARCH("─",H712,1)),MAX($I$3:I711)+1,"")</f>
        <v/>
      </c>
      <c r="DC712" s="133" t="str">
        <f>IF(MAX($DC$3:DC711)&lt;$I$2,MAX($DC$3:DC711)+1,"")</f>
        <v/>
      </c>
      <c r="DD712" s="131" t="str">
        <f t="shared" si="621"/>
        <v/>
      </c>
      <c r="DE712" s="131" t="str">
        <f t="shared" si="623"/>
        <v/>
      </c>
      <c r="DF712" s="134" t="str">
        <f t="shared" si="624"/>
        <v/>
      </c>
      <c r="DG712" s="132" t="str">
        <f t="shared" si="625"/>
        <v/>
      </c>
      <c r="DN712" s="107" t="str">
        <f t="shared" si="626"/>
        <v/>
      </c>
    </row>
    <row r="713" spans="2:118" x14ac:dyDescent="0.25">
      <c r="B713" s="154"/>
      <c r="G713" s="93">
        <v>710</v>
      </c>
      <c r="H713" s="118" t="str">
        <f t="shared" si="622"/>
        <v/>
      </c>
      <c r="I713" s="119" t="str">
        <f>IF(ISNUMBER(SEARCH("─",H713,1)),MAX($I$3:I712)+1,"")</f>
        <v/>
      </c>
      <c r="DC713" s="133" t="str">
        <f>IF(MAX($DC$3:DC712)&lt;$I$2,MAX($DC$3:DC712)+1,"")</f>
        <v/>
      </c>
      <c r="DD713" s="131" t="str">
        <f t="shared" si="621"/>
        <v/>
      </c>
      <c r="DE713" s="131" t="str">
        <f t="shared" si="623"/>
        <v/>
      </c>
      <c r="DF713" s="134" t="str">
        <f t="shared" si="624"/>
        <v/>
      </c>
      <c r="DG713" s="132" t="str">
        <f t="shared" si="625"/>
        <v/>
      </c>
      <c r="DN713" s="107" t="str">
        <f t="shared" si="626"/>
        <v/>
      </c>
    </row>
    <row r="714" spans="2:118" x14ac:dyDescent="0.25">
      <c r="B714" s="154"/>
      <c r="G714" s="93">
        <v>711</v>
      </c>
      <c r="H714" s="118" t="str">
        <f t="shared" si="622"/>
        <v/>
      </c>
      <c r="I714" s="119" t="str">
        <f>IF(ISNUMBER(SEARCH("─",H714,1)),MAX($I$3:I713)+1,"")</f>
        <v/>
      </c>
      <c r="DC714" s="133" t="str">
        <f>IF(MAX($DC$3:DC713)&lt;$I$2,MAX($DC$3:DC713)+1,"")</f>
        <v/>
      </c>
      <c r="DD714" s="131" t="str">
        <f t="shared" si="621"/>
        <v/>
      </c>
      <c r="DE714" s="131" t="str">
        <f t="shared" si="623"/>
        <v/>
      </c>
      <c r="DF714" s="134" t="str">
        <f t="shared" si="624"/>
        <v/>
      </c>
      <c r="DG714" s="132" t="str">
        <f t="shared" si="625"/>
        <v/>
      </c>
      <c r="DN714" s="107" t="str">
        <f t="shared" si="626"/>
        <v/>
      </c>
    </row>
    <row r="715" spans="2:118" x14ac:dyDescent="0.25">
      <c r="B715" s="154"/>
      <c r="G715" s="93">
        <v>712</v>
      </c>
      <c r="H715" s="118" t="str">
        <f t="shared" si="622"/>
        <v/>
      </c>
      <c r="I715" s="119" t="str">
        <f>IF(ISNUMBER(SEARCH("─",H715,1)),MAX($I$3:I714)+1,"")</f>
        <v/>
      </c>
      <c r="DC715" s="133" t="str">
        <f>IF(MAX($DC$3:DC714)&lt;$I$2,MAX($DC$3:DC714)+1,"")</f>
        <v/>
      </c>
      <c r="DD715" s="131" t="str">
        <f t="shared" si="621"/>
        <v/>
      </c>
      <c r="DE715" s="131" t="str">
        <f t="shared" si="623"/>
        <v/>
      </c>
      <c r="DF715" s="134" t="str">
        <f t="shared" si="624"/>
        <v/>
      </c>
      <c r="DG715" s="132" t="str">
        <f t="shared" si="625"/>
        <v/>
      </c>
      <c r="DN715" s="107" t="str">
        <f t="shared" si="626"/>
        <v/>
      </c>
    </row>
    <row r="716" spans="2:118" x14ac:dyDescent="0.25">
      <c r="B716" s="154"/>
      <c r="G716" s="93">
        <v>713</v>
      </c>
      <c r="H716" s="118" t="str">
        <f t="shared" si="622"/>
        <v/>
      </c>
      <c r="I716" s="119" t="str">
        <f>IF(ISNUMBER(SEARCH("─",H716,1)),MAX($I$3:I715)+1,"")</f>
        <v/>
      </c>
      <c r="DC716" s="133" t="str">
        <f>IF(MAX($DC$3:DC715)&lt;$I$2,MAX($DC$3:DC715)+1,"")</f>
        <v/>
      </c>
      <c r="DD716" s="131" t="str">
        <f t="shared" si="621"/>
        <v/>
      </c>
      <c r="DE716" s="131" t="str">
        <f t="shared" si="623"/>
        <v/>
      </c>
      <c r="DF716" s="134" t="str">
        <f t="shared" si="624"/>
        <v/>
      </c>
      <c r="DG716" s="132" t="str">
        <f t="shared" si="625"/>
        <v/>
      </c>
      <c r="DN716" s="107" t="str">
        <f t="shared" si="626"/>
        <v/>
      </c>
    </row>
    <row r="717" spans="2:118" x14ac:dyDescent="0.25">
      <c r="B717" s="154"/>
      <c r="G717" s="93">
        <v>714</v>
      </c>
      <c r="H717" s="118" t="str">
        <f t="shared" si="622"/>
        <v/>
      </c>
      <c r="I717" s="119" t="str">
        <f>IF(ISNUMBER(SEARCH("─",H717,1)),MAX($I$3:I716)+1,"")</f>
        <v/>
      </c>
      <c r="DC717" s="133" t="str">
        <f>IF(MAX($DC$3:DC716)&lt;$I$2,MAX($DC$3:DC716)+1,"")</f>
        <v/>
      </c>
      <c r="DD717" s="131" t="str">
        <f t="shared" si="621"/>
        <v/>
      </c>
      <c r="DE717" s="131" t="str">
        <f t="shared" si="623"/>
        <v/>
      </c>
      <c r="DF717" s="134" t="str">
        <f t="shared" si="624"/>
        <v/>
      </c>
      <c r="DG717" s="132" t="str">
        <f t="shared" si="625"/>
        <v/>
      </c>
      <c r="DN717" s="107" t="str">
        <f t="shared" si="626"/>
        <v/>
      </c>
    </row>
    <row r="718" spans="2:118" x14ac:dyDescent="0.25">
      <c r="B718" s="154"/>
      <c r="G718" s="93">
        <v>715</v>
      </c>
      <c r="H718" s="118" t="str">
        <f t="shared" si="622"/>
        <v/>
      </c>
      <c r="I718" s="119" t="str">
        <f>IF(ISNUMBER(SEARCH("─",H718,1)),MAX($I$3:I717)+1,"")</f>
        <v/>
      </c>
      <c r="DC718" s="133" t="str">
        <f>IF(MAX($DC$3:DC717)&lt;$I$2,MAX($DC$3:DC717)+1,"")</f>
        <v/>
      </c>
      <c r="DD718" s="131" t="str">
        <f t="shared" si="621"/>
        <v/>
      </c>
      <c r="DE718" s="131" t="str">
        <f t="shared" si="623"/>
        <v/>
      </c>
      <c r="DF718" s="134" t="str">
        <f t="shared" si="624"/>
        <v/>
      </c>
      <c r="DG718" s="132" t="str">
        <f t="shared" si="625"/>
        <v/>
      </c>
      <c r="DN718" s="107" t="str">
        <f t="shared" si="626"/>
        <v/>
      </c>
    </row>
    <row r="719" spans="2:118" x14ac:dyDescent="0.25">
      <c r="B719" s="154"/>
      <c r="G719" s="93">
        <v>716</v>
      </c>
      <c r="H719" s="118" t="str">
        <f t="shared" si="622"/>
        <v/>
      </c>
      <c r="I719" s="119" t="str">
        <f>IF(ISNUMBER(SEARCH("─",H719,1)),MAX($I$3:I718)+1,"")</f>
        <v/>
      </c>
      <c r="DC719" s="133" t="str">
        <f>IF(MAX($DC$3:DC718)&lt;$I$2,MAX($DC$3:DC718)+1,"")</f>
        <v/>
      </c>
      <c r="DD719" s="131" t="str">
        <f t="shared" si="621"/>
        <v/>
      </c>
      <c r="DE719" s="131" t="str">
        <f t="shared" si="623"/>
        <v/>
      </c>
      <c r="DF719" s="134" t="str">
        <f t="shared" si="624"/>
        <v/>
      </c>
      <c r="DG719" s="132" t="str">
        <f t="shared" si="625"/>
        <v/>
      </c>
      <c r="DN719" s="107" t="str">
        <f t="shared" si="626"/>
        <v/>
      </c>
    </row>
    <row r="720" spans="2:118" x14ac:dyDescent="0.25">
      <c r="B720" s="154"/>
      <c r="G720" s="93">
        <v>717</v>
      </c>
      <c r="H720" s="118" t="str">
        <f t="shared" si="622"/>
        <v/>
      </c>
      <c r="I720" s="119" t="str">
        <f>IF(ISNUMBER(SEARCH("─",H720,1)),MAX($I$3:I719)+1,"")</f>
        <v/>
      </c>
      <c r="DC720" s="133" t="str">
        <f>IF(MAX($DC$3:DC719)&lt;$I$2,MAX($DC$3:DC719)+1,"")</f>
        <v/>
      </c>
      <c r="DD720" s="131" t="str">
        <f t="shared" si="621"/>
        <v/>
      </c>
      <c r="DE720" s="131" t="str">
        <f t="shared" si="623"/>
        <v/>
      </c>
      <c r="DF720" s="134" t="str">
        <f t="shared" si="624"/>
        <v/>
      </c>
      <c r="DG720" s="132" t="str">
        <f t="shared" si="625"/>
        <v/>
      </c>
      <c r="DN720" s="107" t="str">
        <f t="shared" si="626"/>
        <v/>
      </c>
    </row>
    <row r="721" spans="2:118" x14ac:dyDescent="0.25">
      <c r="B721" s="154"/>
      <c r="G721" s="93">
        <v>718</v>
      </c>
      <c r="H721" s="118" t="str">
        <f t="shared" si="622"/>
        <v/>
      </c>
      <c r="I721" s="119" t="str">
        <f>IF(ISNUMBER(SEARCH("─",H721,1)),MAX($I$3:I720)+1,"")</f>
        <v/>
      </c>
      <c r="DC721" s="133" t="str">
        <f>IF(MAX($DC$3:DC720)&lt;$I$2,MAX($DC$3:DC720)+1,"")</f>
        <v/>
      </c>
      <c r="DD721" s="131" t="str">
        <f t="shared" si="621"/>
        <v/>
      </c>
      <c r="DE721" s="131" t="str">
        <f t="shared" si="623"/>
        <v/>
      </c>
      <c r="DF721" s="134" t="str">
        <f t="shared" si="624"/>
        <v/>
      </c>
      <c r="DG721" s="132" t="str">
        <f t="shared" si="625"/>
        <v/>
      </c>
      <c r="DN721" s="107" t="str">
        <f t="shared" si="626"/>
        <v/>
      </c>
    </row>
    <row r="722" spans="2:118" x14ac:dyDescent="0.25">
      <c r="B722" s="154"/>
      <c r="G722" s="93">
        <v>719</v>
      </c>
      <c r="H722" s="118" t="str">
        <f t="shared" si="622"/>
        <v/>
      </c>
      <c r="I722" s="119" t="str">
        <f>IF(ISNUMBER(SEARCH("─",H722,1)),MAX($I$3:I721)+1,"")</f>
        <v/>
      </c>
      <c r="DC722" s="133" t="str">
        <f>IF(MAX($DC$3:DC721)&lt;$I$2,MAX($DC$3:DC721)+1,"")</f>
        <v/>
      </c>
      <c r="DD722" s="131" t="str">
        <f t="shared" si="621"/>
        <v/>
      </c>
      <c r="DE722" s="131" t="str">
        <f t="shared" si="623"/>
        <v/>
      </c>
      <c r="DF722" s="134" t="str">
        <f t="shared" si="624"/>
        <v/>
      </c>
      <c r="DG722" s="132" t="str">
        <f t="shared" si="625"/>
        <v/>
      </c>
      <c r="DN722" s="107" t="str">
        <f t="shared" si="626"/>
        <v/>
      </c>
    </row>
    <row r="723" spans="2:118" x14ac:dyDescent="0.25">
      <c r="B723" s="154"/>
      <c r="G723" s="93">
        <v>720</v>
      </c>
      <c r="H723" s="118" t="str">
        <f t="shared" si="622"/>
        <v/>
      </c>
      <c r="I723" s="119" t="str">
        <f>IF(ISNUMBER(SEARCH("─",H723,1)),MAX($I$3:I722)+1,"")</f>
        <v/>
      </c>
      <c r="DC723" s="133" t="str">
        <f>IF(MAX($DC$3:DC722)&lt;$I$2,MAX($DC$3:DC722)+1,"")</f>
        <v/>
      </c>
      <c r="DD723" s="131" t="str">
        <f t="shared" si="621"/>
        <v/>
      </c>
      <c r="DE723" s="131" t="str">
        <f t="shared" si="623"/>
        <v/>
      </c>
      <c r="DF723" s="134" t="str">
        <f t="shared" si="624"/>
        <v/>
      </c>
      <c r="DG723" s="132" t="str">
        <f t="shared" si="625"/>
        <v/>
      </c>
      <c r="DN723" s="107" t="str">
        <f t="shared" si="626"/>
        <v/>
      </c>
    </row>
    <row r="724" spans="2:118" x14ac:dyDescent="0.25">
      <c r="B724" s="154"/>
      <c r="G724" s="93">
        <v>721</v>
      </c>
      <c r="H724" s="118" t="str">
        <f t="shared" si="622"/>
        <v/>
      </c>
      <c r="I724" s="119" t="str">
        <f>IF(ISNUMBER(SEARCH("─",H724,1)),MAX($I$3:I723)+1,"")</f>
        <v/>
      </c>
      <c r="DC724" s="133" t="str">
        <f>IF(MAX($DC$3:DC723)&lt;$I$2,MAX($DC$3:DC723)+1,"")</f>
        <v/>
      </c>
      <c r="DD724" s="131" t="str">
        <f t="shared" si="621"/>
        <v/>
      </c>
      <c r="DE724" s="131" t="str">
        <f t="shared" si="623"/>
        <v/>
      </c>
      <c r="DF724" s="134" t="str">
        <f t="shared" si="624"/>
        <v/>
      </c>
      <c r="DG724" s="132" t="str">
        <f t="shared" si="625"/>
        <v/>
      </c>
      <c r="DN724" s="107" t="str">
        <f t="shared" si="626"/>
        <v/>
      </c>
    </row>
    <row r="725" spans="2:118" x14ac:dyDescent="0.25">
      <c r="B725" s="154"/>
      <c r="G725" s="93">
        <v>722</v>
      </c>
      <c r="H725" s="118" t="str">
        <f t="shared" si="622"/>
        <v/>
      </c>
      <c r="I725" s="119" t="str">
        <f>IF(ISNUMBER(SEARCH("─",H725,1)),MAX($I$3:I724)+1,"")</f>
        <v/>
      </c>
      <c r="DC725" s="133" t="str">
        <f>IF(MAX($DC$3:DC724)&lt;$I$2,MAX($DC$3:DC724)+1,"")</f>
        <v/>
      </c>
      <c r="DD725" s="131" t="str">
        <f t="shared" si="621"/>
        <v/>
      </c>
      <c r="DE725" s="131" t="str">
        <f t="shared" si="623"/>
        <v/>
      </c>
      <c r="DF725" s="134" t="str">
        <f t="shared" si="624"/>
        <v/>
      </c>
      <c r="DG725" s="132" t="str">
        <f t="shared" si="625"/>
        <v/>
      </c>
      <c r="DN725" s="107" t="str">
        <f t="shared" si="626"/>
        <v/>
      </c>
    </row>
    <row r="726" spans="2:118" x14ac:dyDescent="0.25">
      <c r="B726" s="154"/>
      <c r="G726" s="93">
        <v>723</v>
      </c>
      <c r="H726" s="118" t="str">
        <f t="shared" si="622"/>
        <v/>
      </c>
      <c r="I726" s="119" t="str">
        <f>IF(ISNUMBER(SEARCH("─",H726,1)),MAX($I$3:I725)+1,"")</f>
        <v/>
      </c>
      <c r="DC726" s="133" t="str">
        <f>IF(MAX($DC$3:DC725)&lt;$I$2,MAX($DC$3:DC725)+1,"")</f>
        <v/>
      </c>
      <c r="DD726" s="131" t="str">
        <f t="shared" si="621"/>
        <v/>
      </c>
      <c r="DE726" s="131" t="str">
        <f t="shared" si="623"/>
        <v/>
      </c>
      <c r="DF726" s="134" t="str">
        <f t="shared" si="624"/>
        <v/>
      </c>
      <c r="DG726" s="132" t="str">
        <f t="shared" si="625"/>
        <v/>
      </c>
      <c r="DN726" s="107" t="str">
        <f t="shared" si="626"/>
        <v/>
      </c>
    </row>
    <row r="727" spans="2:118" x14ac:dyDescent="0.25">
      <c r="B727" s="154"/>
      <c r="G727" s="93">
        <v>724</v>
      </c>
      <c r="H727" s="118" t="str">
        <f t="shared" si="622"/>
        <v/>
      </c>
      <c r="I727" s="119" t="str">
        <f>IF(ISNUMBER(SEARCH("─",H727,1)),MAX($I$3:I726)+1,"")</f>
        <v/>
      </c>
      <c r="DC727" s="133" t="str">
        <f>IF(MAX($DC$3:DC726)&lt;$I$2,MAX($DC$3:DC726)+1,"")</f>
        <v/>
      </c>
      <c r="DD727" s="131" t="str">
        <f t="shared" ref="DD727:DD790" si="627">IF(DC727&lt;&gt;"",INDEX($H$4:$H$1003,MATCH(DC727,$I$4:$I$1003,0),1),"")</f>
        <v/>
      </c>
      <c r="DE727" s="131" t="str">
        <f t="shared" si="623"/>
        <v/>
      </c>
      <c r="DF727" s="134" t="str">
        <f t="shared" si="624"/>
        <v/>
      </c>
      <c r="DG727" s="132" t="str">
        <f t="shared" si="625"/>
        <v/>
      </c>
      <c r="DN727" s="107" t="str">
        <f t="shared" si="626"/>
        <v/>
      </c>
    </row>
    <row r="728" spans="2:118" x14ac:dyDescent="0.25">
      <c r="B728" s="154"/>
      <c r="G728" s="93">
        <v>725</v>
      </c>
      <c r="H728" s="118" t="str">
        <f t="shared" si="622"/>
        <v/>
      </c>
      <c r="I728" s="119" t="str">
        <f>IF(ISNUMBER(SEARCH("─",H728,1)),MAX($I$3:I727)+1,"")</f>
        <v/>
      </c>
      <c r="DC728" s="133" t="str">
        <f>IF(MAX($DC$3:DC727)&lt;$I$2,MAX($DC$3:DC727)+1,"")</f>
        <v/>
      </c>
      <c r="DD728" s="131" t="str">
        <f t="shared" si="627"/>
        <v/>
      </c>
      <c r="DE728" s="131" t="str">
        <f t="shared" si="623"/>
        <v/>
      </c>
      <c r="DF728" s="134" t="str">
        <f t="shared" si="624"/>
        <v/>
      </c>
      <c r="DG728" s="132" t="str">
        <f t="shared" si="625"/>
        <v/>
      </c>
      <c r="DN728" s="107" t="str">
        <f t="shared" si="626"/>
        <v/>
      </c>
    </row>
    <row r="729" spans="2:118" x14ac:dyDescent="0.25">
      <c r="B729" s="154"/>
      <c r="G729" s="93">
        <v>726</v>
      </c>
      <c r="H729" s="118" t="str">
        <f t="shared" si="622"/>
        <v/>
      </c>
      <c r="I729" s="119" t="str">
        <f>IF(ISNUMBER(SEARCH("─",H729,1)),MAX($I$3:I728)+1,"")</f>
        <v/>
      </c>
      <c r="DC729" s="133" t="str">
        <f>IF(MAX($DC$3:DC728)&lt;$I$2,MAX($DC$3:DC728)+1,"")</f>
        <v/>
      </c>
      <c r="DD729" s="131" t="str">
        <f t="shared" si="627"/>
        <v/>
      </c>
      <c r="DE729" s="131" t="str">
        <f t="shared" si="623"/>
        <v/>
      </c>
      <c r="DF729" s="134" t="str">
        <f t="shared" si="624"/>
        <v/>
      </c>
      <c r="DG729" s="132" t="str">
        <f t="shared" si="625"/>
        <v/>
      </c>
      <c r="DN729" s="107" t="str">
        <f t="shared" si="626"/>
        <v/>
      </c>
    </row>
    <row r="730" spans="2:118" x14ac:dyDescent="0.25">
      <c r="B730" s="154"/>
      <c r="G730" s="93">
        <v>727</v>
      </c>
      <c r="H730" s="118" t="str">
        <f t="shared" si="622"/>
        <v/>
      </c>
      <c r="I730" s="119" t="str">
        <f>IF(ISNUMBER(SEARCH("─",H730,1)),MAX($I$3:I729)+1,"")</f>
        <v/>
      </c>
      <c r="DC730" s="133" t="str">
        <f>IF(MAX($DC$3:DC729)&lt;$I$2,MAX($DC$3:DC729)+1,"")</f>
        <v/>
      </c>
      <c r="DD730" s="131" t="str">
        <f t="shared" si="627"/>
        <v/>
      </c>
      <c r="DE730" s="131" t="str">
        <f t="shared" si="623"/>
        <v/>
      </c>
      <c r="DF730" s="134" t="str">
        <f t="shared" si="624"/>
        <v/>
      </c>
      <c r="DG730" s="132" t="str">
        <f t="shared" si="625"/>
        <v/>
      </c>
      <c r="DN730" s="107" t="str">
        <f t="shared" si="626"/>
        <v/>
      </c>
    </row>
    <row r="731" spans="2:118" x14ac:dyDescent="0.25">
      <c r="B731" s="154"/>
      <c r="G731" s="93">
        <v>728</v>
      </c>
      <c r="H731" s="118" t="str">
        <f t="shared" si="622"/>
        <v/>
      </c>
      <c r="I731" s="119" t="str">
        <f>IF(ISNUMBER(SEARCH("─",H731,1)),MAX($I$3:I730)+1,"")</f>
        <v/>
      </c>
      <c r="DC731" s="133" t="str">
        <f>IF(MAX($DC$3:DC730)&lt;$I$2,MAX($DC$3:DC730)+1,"")</f>
        <v/>
      </c>
      <c r="DD731" s="131" t="str">
        <f t="shared" si="627"/>
        <v/>
      </c>
      <c r="DE731" s="131" t="str">
        <f t="shared" si="623"/>
        <v/>
      </c>
      <c r="DF731" s="134" t="str">
        <f t="shared" si="624"/>
        <v/>
      </c>
      <c r="DG731" s="132" t="str">
        <f t="shared" si="625"/>
        <v/>
      </c>
      <c r="DN731" s="107" t="str">
        <f t="shared" si="626"/>
        <v/>
      </c>
    </row>
    <row r="732" spans="2:118" x14ac:dyDescent="0.25">
      <c r="B732" s="154"/>
      <c r="G732" s="93">
        <v>729</v>
      </c>
      <c r="H732" s="118" t="str">
        <f t="shared" si="622"/>
        <v/>
      </c>
      <c r="I732" s="119" t="str">
        <f>IF(ISNUMBER(SEARCH("─",H732,1)),MAX($I$3:I731)+1,"")</f>
        <v/>
      </c>
      <c r="DC732" s="133" t="str">
        <f>IF(MAX($DC$3:DC731)&lt;$I$2,MAX($DC$3:DC731)+1,"")</f>
        <v/>
      </c>
      <c r="DD732" s="131" t="str">
        <f t="shared" si="627"/>
        <v/>
      </c>
      <c r="DE732" s="131" t="str">
        <f t="shared" si="623"/>
        <v/>
      </c>
      <c r="DF732" s="134" t="str">
        <f t="shared" si="624"/>
        <v/>
      </c>
      <c r="DG732" s="132" t="str">
        <f t="shared" si="625"/>
        <v/>
      </c>
      <c r="DN732" s="107" t="str">
        <f t="shared" si="626"/>
        <v/>
      </c>
    </row>
    <row r="733" spans="2:118" x14ac:dyDescent="0.25">
      <c r="B733" s="154"/>
      <c r="G733" s="93">
        <v>730</v>
      </c>
      <c r="H733" s="118" t="str">
        <f t="shared" si="622"/>
        <v/>
      </c>
      <c r="I733" s="119" t="str">
        <f>IF(ISNUMBER(SEARCH("─",H733,1)),MAX($I$3:I732)+1,"")</f>
        <v/>
      </c>
      <c r="DC733" s="133" t="str">
        <f>IF(MAX($DC$3:DC732)&lt;$I$2,MAX($DC$3:DC732)+1,"")</f>
        <v/>
      </c>
      <c r="DD733" s="131" t="str">
        <f t="shared" si="627"/>
        <v/>
      </c>
      <c r="DE733" s="131" t="str">
        <f t="shared" si="623"/>
        <v/>
      </c>
      <c r="DF733" s="134" t="str">
        <f t="shared" si="624"/>
        <v/>
      </c>
      <c r="DG733" s="132" t="str">
        <f t="shared" si="625"/>
        <v/>
      </c>
      <c r="DN733" s="107" t="str">
        <f t="shared" si="626"/>
        <v/>
      </c>
    </row>
    <row r="734" spans="2:118" x14ac:dyDescent="0.25">
      <c r="B734" s="154"/>
      <c r="G734" s="93">
        <v>731</v>
      </c>
      <c r="H734" s="118" t="str">
        <f t="shared" si="622"/>
        <v/>
      </c>
      <c r="I734" s="119" t="str">
        <f>IF(ISNUMBER(SEARCH("─",H734,1)),MAX($I$3:I733)+1,"")</f>
        <v/>
      </c>
      <c r="DC734" s="133" t="str">
        <f>IF(MAX($DC$3:DC733)&lt;$I$2,MAX($DC$3:DC733)+1,"")</f>
        <v/>
      </c>
      <c r="DD734" s="131" t="str">
        <f t="shared" si="627"/>
        <v/>
      </c>
      <c r="DE734" s="131" t="str">
        <f t="shared" si="623"/>
        <v/>
      </c>
      <c r="DF734" s="134" t="str">
        <f t="shared" si="624"/>
        <v/>
      </c>
      <c r="DG734" s="132" t="str">
        <f t="shared" si="625"/>
        <v/>
      </c>
      <c r="DN734" s="107" t="str">
        <f t="shared" si="626"/>
        <v/>
      </c>
    </row>
    <row r="735" spans="2:118" x14ac:dyDescent="0.25">
      <c r="B735" s="154"/>
      <c r="G735" s="93">
        <v>732</v>
      </c>
      <c r="H735" s="118" t="str">
        <f t="shared" si="622"/>
        <v/>
      </c>
      <c r="I735" s="119" t="str">
        <f>IF(ISNUMBER(SEARCH("─",H735,1)),MAX($I$3:I734)+1,"")</f>
        <v/>
      </c>
      <c r="DC735" s="133" t="str">
        <f>IF(MAX($DC$3:DC734)&lt;$I$2,MAX($DC$3:DC734)+1,"")</f>
        <v/>
      </c>
      <c r="DD735" s="131" t="str">
        <f t="shared" si="627"/>
        <v/>
      </c>
      <c r="DE735" s="131" t="str">
        <f t="shared" si="623"/>
        <v/>
      </c>
      <c r="DF735" s="134" t="str">
        <f t="shared" si="624"/>
        <v/>
      </c>
      <c r="DG735" s="132" t="str">
        <f t="shared" si="625"/>
        <v/>
      </c>
      <c r="DN735" s="107" t="str">
        <f t="shared" si="626"/>
        <v/>
      </c>
    </row>
    <row r="736" spans="2:118" x14ac:dyDescent="0.25">
      <c r="B736" s="154"/>
      <c r="G736" s="93">
        <v>733</v>
      </c>
      <c r="H736" s="118" t="str">
        <f t="shared" si="622"/>
        <v/>
      </c>
      <c r="I736" s="119" t="str">
        <f>IF(ISNUMBER(SEARCH("─",H736,1)),MAX($I$3:I735)+1,"")</f>
        <v/>
      </c>
      <c r="DC736" s="133" t="str">
        <f>IF(MAX($DC$3:DC735)&lt;$I$2,MAX($DC$3:DC735)+1,"")</f>
        <v/>
      </c>
      <c r="DD736" s="131" t="str">
        <f t="shared" si="627"/>
        <v/>
      </c>
      <c r="DE736" s="131" t="str">
        <f t="shared" si="623"/>
        <v/>
      </c>
      <c r="DF736" s="134" t="str">
        <f t="shared" si="624"/>
        <v/>
      </c>
      <c r="DG736" s="132" t="str">
        <f t="shared" si="625"/>
        <v/>
      </c>
      <c r="DN736" s="107" t="str">
        <f t="shared" si="626"/>
        <v/>
      </c>
    </row>
    <row r="737" spans="2:118" x14ac:dyDescent="0.25">
      <c r="B737" s="154"/>
      <c r="G737" s="93">
        <v>734</v>
      </c>
      <c r="H737" s="118" t="str">
        <f t="shared" si="622"/>
        <v/>
      </c>
      <c r="I737" s="119" t="str">
        <f>IF(ISNUMBER(SEARCH("─",H737,1)),MAX($I$3:I736)+1,"")</f>
        <v/>
      </c>
      <c r="DC737" s="133" t="str">
        <f>IF(MAX($DC$3:DC736)&lt;$I$2,MAX($DC$3:DC736)+1,"")</f>
        <v/>
      </c>
      <c r="DD737" s="131" t="str">
        <f t="shared" si="627"/>
        <v/>
      </c>
      <c r="DE737" s="131" t="str">
        <f t="shared" si="623"/>
        <v/>
      </c>
      <c r="DF737" s="134" t="str">
        <f t="shared" si="624"/>
        <v/>
      </c>
      <c r="DG737" s="132" t="str">
        <f t="shared" si="625"/>
        <v/>
      </c>
      <c r="DN737" s="107" t="str">
        <f t="shared" si="626"/>
        <v/>
      </c>
    </row>
    <row r="738" spans="2:118" x14ac:dyDescent="0.25">
      <c r="B738" s="154"/>
      <c r="G738" s="93">
        <v>735</v>
      </c>
      <c r="H738" s="118" t="str">
        <f t="shared" si="622"/>
        <v/>
      </c>
      <c r="I738" s="119" t="str">
        <f>IF(ISNUMBER(SEARCH("─",H738,1)),MAX($I$3:I737)+1,"")</f>
        <v/>
      </c>
      <c r="DC738" s="133" t="str">
        <f>IF(MAX($DC$3:DC737)&lt;$I$2,MAX($DC$3:DC737)+1,"")</f>
        <v/>
      </c>
      <c r="DD738" s="131" t="str">
        <f t="shared" si="627"/>
        <v/>
      </c>
      <c r="DE738" s="131" t="str">
        <f t="shared" si="623"/>
        <v/>
      </c>
      <c r="DF738" s="134" t="str">
        <f t="shared" si="624"/>
        <v/>
      </c>
      <c r="DG738" s="132" t="str">
        <f t="shared" si="625"/>
        <v/>
      </c>
      <c r="DN738" s="107" t="str">
        <f t="shared" si="626"/>
        <v/>
      </c>
    </row>
    <row r="739" spans="2:118" x14ac:dyDescent="0.25">
      <c r="B739" s="154"/>
      <c r="G739" s="93">
        <v>736</v>
      </c>
      <c r="H739" s="118" t="str">
        <f t="shared" si="622"/>
        <v/>
      </c>
      <c r="I739" s="119" t="str">
        <f>IF(ISNUMBER(SEARCH("─",H739,1)),MAX($I$3:I738)+1,"")</f>
        <v/>
      </c>
      <c r="DC739" s="133" t="str">
        <f>IF(MAX($DC$3:DC738)&lt;$I$2,MAX($DC$3:DC738)+1,"")</f>
        <v/>
      </c>
      <c r="DD739" s="131" t="str">
        <f t="shared" si="627"/>
        <v/>
      </c>
      <c r="DE739" s="131" t="str">
        <f t="shared" si="623"/>
        <v/>
      </c>
      <c r="DF739" s="134" t="str">
        <f t="shared" si="624"/>
        <v/>
      </c>
      <c r="DG739" s="132" t="str">
        <f t="shared" si="625"/>
        <v/>
      </c>
      <c r="DN739" s="107" t="str">
        <f t="shared" si="626"/>
        <v/>
      </c>
    </row>
    <row r="740" spans="2:118" x14ac:dyDescent="0.25">
      <c r="B740" s="154"/>
      <c r="G740" s="93">
        <v>737</v>
      </c>
      <c r="H740" s="118" t="str">
        <f t="shared" si="622"/>
        <v/>
      </c>
      <c r="I740" s="119" t="str">
        <f>IF(ISNUMBER(SEARCH("─",H740,1)),MAX($I$3:I739)+1,"")</f>
        <v/>
      </c>
      <c r="DC740" s="133" t="str">
        <f>IF(MAX($DC$3:DC739)&lt;$I$2,MAX($DC$3:DC739)+1,"")</f>
        <v/>
      </c>
      <c r="DD740" s="131" t="str">
        <f t="shared" si="627"/>
        <v/>
      </c>
      <c r="DE740" s="131" t="str">
        <f t="shared" si="623"/>
        <v/>
      </c>
      <c r="DF740" s="134" t="str">
        <f t="shared" si="624"/>
        <v/>
      </c>
      <c r="DG740" s="132" t="str">
        <f t="shared" si="625"/>
        <v/>
      </c>
      <c r="DN740" s="107" t="str">
        <f t="shared" si="626"/>
        <v/>
      </c>
    </row>
    <row r="741" spans="2:118" x14ac:dyDescent="0.25">
      <c r="B741" s="154"/>
      <c r="G741" s="93">
        <v>738</v>
      </c>
      <c r="H741" s="118" t="str">
        <f t="shared" si="622"/>
        <v/>
      </c>
      <c r="I741" s="119" t="str">
        <f>IF(ISNUMBER(SEARCH("─",H741,1)),MAX($I$3:I740)+1,"")</f>
        <v/>
      </c>
      <c r="DC741" s="133" t="str">
        <f>IF(MAX($DC$3:DC740)&lt;$I$2,MAX($DC$3:DC740)+1,"")</f>
        <v/>
      </c>
      <c r="DD741" s="131" t="str">
        <f t="shared" si="627"/>
        <v/>
      </c>
      <c r="DE741" s="131" t="str">
        <f t="shared" si="623"/>
        <v/>
      </c>
      <c r="DF741" s="134" t="str">
        <f t="shared" si="624"/>
        <v/>
      </c>
      <c r="DG741" s="132" t="str">
        <f t="shared" si="625"/>
        <v/>
      </c>
      <c r="DN741" s="107" t="str">
        <f t="shared" si="626"/>
        <v/>
      </c>
    </row>
    <row r="742" spans="2:118" x14ac:dyDescent="0.25">
      <c r="B742" s="154"/>
      <c r="G742" s="93">
        <v>739</v>
      </c>
      <c r="H742" s="118" t="str">
        <f t="shared" si="622"/>
        <v/>
      </c>
      <c r="I742" s="119" t="str">
        <f>IF(ISNUMBER(SEARCH("─",H742,1)),MAX($I$3:I741)+1,"")</f>
        <v/>
      </c>
      <c r="DC742" s="133" t="str">
        <f>IF(MAX($DC$3:DC741)&lt;$I$2,MAX($DC$3:DC741)+1,"")</f>
        <v/>
      </c>
      <c r="DD742" s="131" t="str">
        <f t="shared" si="627"/>
        <v/>
      </c>
      <c r="DE742" s="131" t="str">
        <f t="shared" si="623"/>
        <v/>
      </c>
      <c r="DF742" s="134" t="str">
        <f t="shared" si="624"/>
        <v/>
      </c>
      <c r="DG742" s="132" t="str">
        <f t="shared" si="625"/>
        <v/>
      </c>
      <c r="DN742" s="107" t="str">
        <f t="shared" si="626"/>
        <v/>
      </c>
    </row>
    <row r="743" spans="2:118" x14ac:dyDescent="0.25">
      <c r="B743" s="154"/>
      <c r="G743" s="93">
        <v>740</v>
      </c>
      <c r="H743" s="118" t="str">
        <f t="shared" si="622"/>
        <v/>
      </c>
      <c r="I743" s="119" t="str">
        <f>IF(ISNUMBER(SEARCH("─",H743,1)),MAX($I$3:I742)+1,"")</f>
        <v/>
      </c>
      <c r="DC743" s="133" t="str">
        <f>IF(MAX($DC$3:DC742)&lt;$I$2,MAX($DC$3:DC742)+1,"")</f>
        <v/>
      </c>
      <c r="DD743" s="131" t="str">
        <f t="shared" si="627"/>
        <v/>
      </c>
      <c r="DE743" s="131" t="str">
        <f t="shared" si="623"/>
        <v/>
      </c>
      <c r="DF743" s="134" t="str">
        <f t="shared" si="624"/>
        <v/>
      </c>
      <c r="DG743" s="132" t="str">
        <f t="shared" si="625"/>
        <v/>
      </c>
      <c r="DN743" s="107" t="str">
        <f t="shared" si="626"/>
        <v/>
      </c>
    </row>
    <row r="744" spans="2:118" x14ac:dyDescent="0.25">
      <c r="B744" s="154"/>
      <c r="G744" s="93">
        <v>741</v>
      </c>
      <c r="H744" s="118" t="str">
        <f t="shared" si="622"/>
        <v/>
      </c>
      <c r="I744" s="119" t="str">
        <f>IF(ISNUMBER(SEARCH("─",H744,1)),MAX($I$3:I743)+1,"")</f>
        <v/>
      </c>
      <c r="DC744" s="133" t="str">
        <f>IF(MAX($DC$3:DC743)&lt;$I$2,MAX($DC$3:DC743)+1,"")</f>
        <v/>
      </c>
      <c r="DD744" s="131" t="str">
        <f t="shared" si="627"/>
        <v/>
      </c>
      <c r="DE744" s="131" t="str">
        <f t="shared" si="623"/>
        <v/>
      </c>
      <c r="DF744" s="134" t="str">
        <f t="shared" si="624"/>
        <v/>
      </c>
      <c r="DG744" s="132" t="str">
        <f t="shared" si="625"/>
        <v/>
      </c>
      <c r="DN744" s="107" t="str">
        <f t="shared" si="626"/>
        <v/>
      </c>
    </row>
    <row r="745" spans="2:118" x14ac:dyDescent="0.25">
      <c r="B745" s="154"/>
      <c r="G745" s="93">
        <v>742</v>
      </c>
      <c r="H745" s="118" t="str">
        <f t="shared" si="622"/>
        <v/>
      </c>
      <c r="I745" s="119" t="str">
        <f>IF(ISNUMBER(SEARCH("─",H745,1)),MAX($I$3:I744)+1,"")</f>
        <v/>
      </c>
      <c r="DC745" s="133" t="str">
        <f>IF(MAX($DC$3:DC744)&lt;$I$2,MAX($DC$3:DC744)+1,"")</f>
        <v/>
      </c>
      <c r="DD745" s="131" t="str">
        <f t="shared" si="627"/>
        <v/>
      </c>
      <c r="DE745" s="131" t="str">
        <f t="shared" si="623"/>
        <v/>
      </c>
      <c r="DF745" s="134" t="str">
        <f t="shared" si="624"/>
        <v/>
      </c>
      <c r="DG745" s="132" t="str">
        <f t="shared" si="625"/>
        <v/>
      </c>
      <c r="DN745" s="107" t="str">
        <f t="shared" si="626"/>
        <v/>
      </c>
    </row>
    <row r="746" spans="2:118" x14ac:dyDescent="0.25">
      <c r="B746" s="154"/>
      <c r="G746" s="93">
        <v>743</v>
      </c>
      <c r="H746" s="118" t="str">
        <f t="shared" si="622"/>
        <v/>
      </c>
      <c r="I746" s="119" t="str">
        <f>IF(ISNUMBER(SEARCH("─",H746,1)),MAX($I$3:I745)+1,"")</f>
        <v/>
      </c>
      <c r="DC746" s="133" t="str">
        <f>IF(MAX($DC$3:DC745)&lt;$I$2,MAX($DC$3:DC745)+1,"")</f>
        <v/>
      </c>
      <c r="DD746" s="131" t="str">
        <f t="shared" si="627"/>
        <v/>
      </c>
      <c r="DE746" s="131" t="str">
        <f t="shared" si="623"/>
        <v/>
      </c>
      <c r="DF746" s="134" t="str">
        <f t="shared" si="624"/>
        <v/>
      </c>
      <c r="DG746" s="132" t="str">
        <f t="shared" si="625"/>
        <v/>
      </c>
      <c r="DN746" s="107" t="str">
        <f t="shared" si="626"/>
        <v/>
      </c>
    </row>
    <row r="747" spans="2:118" x14ac:dyDescent="0.25">
      <c r="B747" s="154"/>
      <c r="G747" s="93">
        <v>744</v>
      </c>
      <c r="H747" s="118" t="str">
        <f t="shared" si="622"/>
        <v/>
      </c>
      <c r="I747" s="119" t="str">
        <f>IF(ISNUMBER(SEARCH("─",H747,1)),MAX($I$3:I746)+1,"")</f>
        <v/>
      </c>
      <c r="DC747" s="133" t="str">
        <f>IF(MAX($DC$3:DC746)&lt;$I$2,MAX($DC$3:DC746)+1,"")</f>
        <v/>
      </c>
      <c r="DD747" s="131" t="str">
        <f t="shared" si="627"/>
        <v/>
      </c>
      <c r="DE747" s="131" t="str">
        <f t="shared" si="623"/>
        <v/>
      </c>
      <c r="DF747" s="134" t="str">
        <f t="shared" si="624"/>
        <v/>
      </c>
      <c r="DG747" s="132" t="str">
        <f t="shared" si="625"/>
        <v/>
      </c>
      <c r="DN747" s="107" t="str">
        <f t="shared" si="626"/>
        <v/>
      </c>
    </row>
    <row r="748" spans="2:118" x14ac:dyDescent="0.25">
      <c r="B748" s="154"/>
      <c r="G748" s="93">
        <v>745</v>
      </c>
      <c r="H748" s="118" t="str">
        <f t="shared" si="622"/>
        <v/>
      </c>
      <c r="I748" s="119" t="str">
        <f>IF(ISNUMBER(SEARCH("─",H748,1)),MAX($I$3:I747)+1,"")</f>
        <v/>
      </c>
      <c r="DC748" s="133" t="str">
        <f>IF(MAX($DC$3:DC747)&lt;$I$2,MAX($DC$3:DC747)+1,"")</f>
        <v/>
      </c>
      <c r="DD748" s="131" t="str">
        <f t="shared" si="627"/>
        <v/>
      </c>
      <c r="DE748" s="131" t="str">
        <f t="shared" si="623"/>
        <v/>
      </c>
      <c r="DF748" s="134" t="str">
        <f t="shared" si="624"/>
        <v/>
      </c>
      <c r="DG748" s="132" t="str">
        <f t="shared" si="625"/>
        <v/>
      </c>
      <c r="DN748" s="107" t="str">
        <f t="shared" si="626"/>
        <v/>
      </c>
    </row>
    <row r="749" spans="2:118" x14ac:dyDescent="0.25">
      <c r="B749" s="154"/>
      <c r="G749" s="93">
        <v>746</v>
      </c>
      <c r="H749" s="118" t="str">
        <f t="shared" si="622"/>
        <v/>
      </c>
      <c r="I749" s="119" t="str">
        <f>IF(ISNUMBER(SEARCH("─",H749,1)),MAX($I$3:I748)+1,"")</f>
        <v/>
      </c>
      <c r="DC749" s="133" t="str">
        <f>IF(MAX($DC$3:DC748)&lt;$I$2,MAX($DC$3:DC748)+1,"")</f>
        <v/>
      </c>
      <c r="DD749" s="131" t="str">
        <f t="shared" si="627"/>
        <v/>
      </c>
      <c r="DE749" s="131" t="str">
        <f t="shared" si="623"/>
        <v/>
      </c>
      <c r="DF749" s="134" t="str">
        <f t="shared" si="624"/>
        <v/>
      </c>
      <c r="DG749" s="132" t="str">
        <f t="shared" si="625"/>
        <v/>
      </c>
      <c r="DN749" s="107" t="str">
        <f t="shared" si="626"/>
        <v/>
      </c>
    </row>
    <row r="750" spans="2:118" x14ac:dyDescent="0.25">
      <c r="B750" s="154"/>
      <c r="G750" s="93">
        <v>747</v>
      </c>
      <c r="H750" s="118" t="str">
        <f t="shared" si="622"/>
        <v/>
      </c>
      <c r="I750" s="119" t="str">
        <f>IF(ISNUMBER(SEARCH("─",H750,1)),MAX($I$3:I749)+1,"")</f>
        <v/>
      </c>
      <c r="DC750" s="133" t="str">
        <f>IF(MAX($DC$3:DC749)&lt;$I$2,MAX($DC$3:DC749)+1,"")</f>
        <v/>
      </c>
      <c r="DD750" s="131" t="str">
        <f t="shared" si="627"/>
        <v/>
      </c>
      <c r="DE750" s="131" t="str">
        <f t="shared" si="623"/>
        <v/>
      </c>
      <c r="DF750" s="134" t="str">
        <f t="shared" si="624"/>
        <v/>
      </c>
      <c r="DG750" s="132" t="str">
        <f t="shared" si="625"/>
        <v/>
      </c>
      <c r="DN750" s="107" t="str">
        <f t="shared" si="626"/>
        <v/>
      </c>
    </row>
    <row r="751" spans="2:118" x14ac:dyDescent="0.25">
      <c r="B751" s="154"/>
      <c r="G751" s="93">
        <v>748</v>
      </c>
      <c r="H751" s="118" t="str">
        <f t="shared" si="622"/>
        <v/>
      </c>
      <c r="I751" s="119" t="str">
        <f>IF(ISNUMBER(SEARCH("─",H751,1)),MAX($I$3:I750)+1,"")</f>
        <v/>
      </c>
      <c r="DC751" s="133" t="str">
        <f>IF(MAX($DC$3:DC750)&lt;$I$2,MAX($DC$3:DC750)+1,"")</f>
        <v/>
      </c>
      <c r="DD751" s="131" t="str">
        <f t="shared" si="627"/>
        <v/>
      </c>
      <c r="DE751" s="131" t="str">
        <f t="shared" si="623"/>
        <v/>
      </c>
      <c r="DF751" s="134" t="str">
        <f t="shared" si="624"/>
        <v/>
      </c>
      <c r="DG751" s="132" t="str">
        <f t="shared" si="625"/>
        <v/>
      </c>
      <c r="DN751" s="107" t="str">
        <f t="shared" si="626"/>
        <v/>
      </c>
    </row>
    <row r="752" spans="2:118" x14ac:dyDescent="0.25">
      <c r="B752" s="154"/>
      <c r="G752" s="93">
        <v>749</v>
      </c>
      <c r="H752" s="118" t="str">
        <f t="shared" si="622"/>
        <v/>
      </c>
      <c r="I752" s="119" t="str">
        <f>IF(ISNUMBER(SEARCH("─",H752,1)),MAX($I$3:I751)+1,"")</f>
        <v/>
      </c>
      <c r="DC752" s="133" t="str">
        <f>IF(MAX($DC$3:DC751)&lt;$I$2,MAX($DC$3:DC751)+1,"")</f>
        <v/>
      </c>
      <c r="DD752" s="131" t="str">
        <f t="shared" si="627"/>
        <v/>
      </c>
      <c r="DE752" s="131" t="str">
        <f t="shared" si="623"/>
        <v/>
      </c>
      <c r="DF752" s="134" t="str">
        <f t="shared" si="624"/>
        <v/>
      </c>
      <c r="DG752" s="132" t="str">
        <f t="shared" si="625"/>
        <v/>
      </c>
      <c r="DN752" s="107" t="str">
        <f t="shared" si="626"/>
        <v/>
      </c>
    </row>
    <row r="753" spans="2:118" x14ac:dyDescent="0.25">
      <c r="B753" s="154"/>
      <c r="G753" s="93">
        <v>750</v>
      </c>
      <c r="H753" s="118" t="str">
        <f t="shared" si="622"/>
        <v/>
      </c>
      <c r="I753" s="119" t="str">
        <f>IF(ISNUMBER(SEARCH("─",H753,1)),MAX($I$3:I752)+1,"")</f>
        <v/>
      </c>
      <c r="DC753" s="133" t="str">
        <f>IF(MAX($DC$3:DC752)&lt;$I$2,MAX($DC$3:DC752)+1,"")</f>
        <v/>
      </c>
      <c r="DD753" s="131" t="str">
        <f t="shared" si="627"/>
        <v/>
      </c>
      <c r="DE753" s="131" t="str">
        <f t="shared" si="623"/>
        <v/>
      </c>
      <c r="DF753" s="134" t="str">
        <f t="shared" si="624"/>
        <v/>
      </c>
      <c r="DG753" s="132" t="str">
        <f t="shared" si="625"/>
        <v/>
      </c>
      <c r="DN753" s="107" t="str">
        <f t="shared" si="626"/>
        <v/>
      </c>
    </row>
    <row r="754" spans="2:118" x14ac:dyDescent="0.25">
      <c r="B754" s="154"/>
      <c r="G754" s="93">
        <v>751</v>
      </c>
      <c r="H754" s="118" t="str">
        <f t="shared" si="622"/>
        <v/>
      </c>
      <c r="I754" s="119" t="str">
        <f>IF(ISNUMBER(SEARCH("─",H754,1)),MAX($I$3:I753)+1,"")</f>
        <v/>
      </c>
      <c r="DC754" s="133" t="str">
        <f>IF(MAX($DC$3:DC753)&lt;$I$2,MAX($DC$3:DC753)+1,"")</f>
        <v/>
      </c>
      <c r="DD754" s="131" t="str">
        <f t="shared" si="627"/>
        <v/>
      </c>
      <c r="DE754" s="131" t="str">
        <f t="shared" si="623"/>
        <v/>
      </c>
      <c r="DF754" s="134" t="str">
        <f t="shared" si="624"/>
        <v/>
      </c>
      <c r="DG754" s="132" t="str">
        <f t="shared" si="625"/>
        <v/>
      </c>
      <c r="DN754" s="107" t="str">
        <f t="shared" si="626"/>
        <v/>
      </c>
    </row>
    <row r="755" spans="2:118" x14ac:dyDescent="0.25">
      <c r="B755" s="154"/>
      <c r="G755" s="93">
        <v>752</v>
      </c>
      <c r="H755" s="118" t="str">
        <f t="shared" si="622"/>
        <v/>
      </c>
      <c r="I755" s="119" t="str">
        <f>IF(ISNUMBER(SEARCH("─",H755,1)),MAX($I$3:I754)+1,"")</f>
        <v/>
      </c>
      <c r="DC755" s="133" t="str">
        <f>IF(MAX($DC$3:DC754)&lt;$I$2,MAX($DC$3:DC754)+1,"")</f>
        <v/>
      </c>
      <c r="DD755" s="131" t="str">
        <f t="shared" si="627"/>
        <v/>
      </c>
      <c r="DE755" s="131" t="str">
        <f t="shared" si="623"/>
        <v/>
      </c>
      <c r="DF755" s="134" t="str">
        <f t="shared" si="624"/>
        <v/>
      </c>
      <c r="DG755" s="132" t="str">
        <f t="shared" si="625"/>
        <v/>
      </c>
      <c r="DN755" s="107" t="str">
        <f t="shared" si="626"/>
        <v/>
      </c>
    </row>
    <row r="756" spans="2:118" x14ac:dyDescent="0.25">
      <c r="B756" s="154"/>
      <c r="G756" s="93">
        <v>753</v>
      </c>
      <c r="H756" s="118" t="str">
        <f t="shared" si="622"/>
        <v/>
      </c>
      <c r="I756" s="119" t="str">
        <f>IF(ISNUMBER(SEARCH("─",H756,1)),MAX($I$3:I755)+1,"")</f>
        <v/>
      </c>
      <c r="DC756" s="133" t="str">
        <f>IF(MAX($DC$3:DC755)&lt;$I$2,MAX($DC$3:DC755)+1,"")</f>
        <v/>
      </c>
      <c r="DD756" s="131" t="str">
        <f t="shared" si="627"/>
        <v/>
      </c>
      <c r="DE756" s="131" t="str">
        <f t="shared" si="623"/>
        <v/>
      </c>
      <c r="DF756" s="134" t="str">
        <f t="shared" si="624"/>
        <v/>
      </c>
      <c r="DG756" s="132" t="str">
        <f t="shared" si="625"/>
        <v/>
      </c>
      <c r="DN756" s="107" t="str">
        <f t="shared" si="626"/>
        <v/>
      </c>
    </row>
    <row r="757" spans="2:118" x14ac:dyDescent="0.25">
      <c r="B757" s="154"/>
      <c r="G757" s="93">
        <v>754</v>
      </c>
      <c r="H757" s="118" t="str">
        <f t="shared" si="622"/>
        <v/>
      </c>
      <c r="I757" s="119" t="str">
        <f>IF(ISNUMBER(SEARCH("─",H757,1)),MAX($I$3:I756)+1,"")</f>
        <v/>
      </c>
      <c r="DC757" s="133" t="str">
        <f>IF(MAX($DC$3:DC756)&lt;$I$2,MAX($DC$3:DC756)+1,"")</f>
        <v/>
      </c>
      <c r="DD757" s="131" t="str">
        <f t="shared" si="627"/>
        <v/>
      </c>
      <c r="DE757" s="131" t="str">
        <f t="shared" si="623"/>
        <v/>
      </c>
      <c r="DF757" s="134" t="str">
        <f t="shared" si="624"/>
        <v/>
      </c>
      <c r="DG757" s="132" t="str">
        <f t="shared" si="625"/>
        <v/>
      </c>
      <c r="DN757" s="107" t="str">
        <f t="shared" si="626"/>
        <v/>
      </c>
    </row>
    <row r="758" spans="2:118" x14ac:dyDescent="0.25">
      <c r="B758" s="154"/>
      <c r="G758" s="93">
        <v>755</v>
      </c>
      <c r="H758" s="118" t="str">
        <f t="shared" si="622"/>
        <v/>
      </c>
      <c r="I758" s="119" t="str">
        <f>IF(ISNUMBER(SEARCH("─",H758,1)),MAX($I$3:I757)+1,"")</f>
        <v/>
      </c>
      <c r="DC758" s="133" t="str">
        <f>IF(MAX($DC$3:DC757)&lt;$I$2,MAX($DC$3:DC757)+1,"")</f>
        <v/>
      </c>
      <c r="DD758" s="131" t="str">
        <f t="shared" si="627"/>
        <v/>
      </c>
      <c r="DE758" s="131" t="str">
        <f t="shared" si="623"/>
        <v/>
      </c>
      <c r="DF758" s="134" t="str">
        <f t="shared" si="624"/>
        <v/>
      </c>
      <c r="DG758" s="132" t="str">
        <f t="shared" si="625"/>
        <v/>
      </c>
      <c r="DN758" s="107" t="str">
        <f t="shared" si="626"/>
        <v/>
      </c>
    </row>
    <row r="759" spans="2:118" x14ac:dyDescent="0.25">
      <c r="B759" s="154"/>
      <c r="G759" s="93">
        <v>756</v>
      </c>
      <c r="H759" s="118" t="str">
        <f t="shared" si="622"/>
        <v/>
      </c>
      <c r="I759" s="119" t="str">
        <f>IF(ISNUMBER(SEARCH("─",H759,1)),MAX($I$3:I758)+1,"")</f>
        <v/>
      </c>
      <c r="DC759" s="133" t="str">
        <f>IF(MAX($DC$3:DC758)&lt;$I$2,MAX($DC$3:DC758)+1,"")</f>
        <v/>
      </c>
      <c r="DD759" s="131" t="str">
        <f t="shared" si="627"/>
        <v/>
      </c>
      <c r="DE759" s="131" t="str">
        <f t="shared" si="623"/>
        <v/>
      </c>
      <c r="DF759" s="134" t="str">
        <f t="shared" si="624"/>
        <v/>
      </c>
      <c r="DG759" s="132" t="str">
        <f t="shared" si="625"/>
        <v/>
      </c>
      <c r="DN759" s="107" t="str">
        <f t="shared" si="626"/>
        <v/>
      </c>
    </row>
    <row r="760" spans="2:118" x14ac:dyDescent="0.25">
      <c r="B760" s="154"/>
      <c r="G760" s="93">
        <v>757</v>
      </c>
      <c r="H760" s="118" t="str">
        <f t="shared" ref="H760:H823" si="628">IF(G760&gt;$H$2,"",IF(G760&lt;=$C$3,INDEX(allNames,MATCH(G760,$B$4:$B$503,0),1),IF(G760&lt;=$E$3,INDEX($D$4:$D$503,MATCH(G760,$C$4:$C$503,0),1),INDEX($F$4:$F$503,MATCH(G760,$E$4:$E$503,0),1))))</f>
        <v/>
      </c>
      <c r="I760" s="119" t="str">
        <f>IF(ISNUMBER(SEARCH("─",H760,1)),MAX($I$3:I759)+1,"")</f>
        <v/>
      </c>
      <c r="DC760" s="133" t="str">
        <f>IF(MAX($DC$3:DC759)&lt;$I$2,MAX($DC$3:DC759)+1,"")</f>
        <v/>
      </c>
      <c r="DD760" s="131" t="str">
        <f t="shared" si="627"/>
        <v/>
      </c>
      <c r="DE760" s="131" t="str">
        <f t="shared" si="623"/>
        <v/>
      </c>
      <c r="DF760" s="134" t="str">
        <f t="shared" si="624"/>
        <v/>
      </c>
      <c r="DG760" s="132" t="str">
        <f t="shared" si="625"/>
        <v/>
      </c>
      <c r="DN760" s="107" t="str">
        <f t="shared" si="626"/>
        <v/>
      </c>
    </row>
    <row r="761" spans="2:118" x14ac:dyDescent="0.25">
      <c r="B761" s="154"/>
      <c r="G761" s="93">
        <v>758</v>
      </c>
      <c r="H761" s="118" t="str">
        <f t="shared" si="628"/>
        <v/>
      </c>
      <c r="I761" s="119" t="str">
        <f>IF(ISNUMBER(SEARCH("─",H761,1)),MAX($I$3:I760)+1,"")</f>
        <v/>
      </c>
      <c r="DC761" s="133" t="str">
        <f>IF(MAX($DC$3:DC760)&lt;$I$2,MAX($DC$3:DC760)+1,"")</f>
        <v/>
      </c>
      <c r="DD761" s="131" t="str">
        <f t="shared" si="627"/>
        <v/>
      </c>
      <c r="DE761" s="131" t="str">
        <f t="shared" si="623"/>
        <v/>
      </c>
      <c r="DF761" s="134" t="str">
        <f t="shared" si="624"/>
        <v/>
      </c>
      <c r="DG761" s="132" t="str">
        <f t="shared" si="625"/>
        <v/>
      </c>
      <c r="DN761" s="107" t="str">
        <f t="shared" si="626"/>
        <v/>
      </c>
    </row>
    <row r="762" spans="2:118" x14ac:dyDescent="0.25">
      <c r="B762" s="154"/>
      <c r="G762" s="93">
        <v>759</v>
      </c>
      <c r="H762" s="118" t="str">
        <f t="shared" si="628"/>
        <v/>
      </c>
      <c r="I762" s="119" t="str">
        <f>IF(ISNUMBER(SEARCH("─",H762,1)),MAX($I$3:I761)+1,"")</f>
        <v/>
      </c>
      <c r="DC762" s="133" t="str">
        <f>IF(MAX($DC$3:DC761)&lt;$I$2,MAX($DC$3:DC761)+1,"")</f>
        <v/>
      </c>
      <c r="DD762" s="131" t="str">
        <f t="shared" si="627"/>
        <v/>
      </c>
      <c r="DE762" s="131" t="str">
        <f t="shared" si="623"/>
        <v/>
      </c>
      <c r="DF762" s="134" t="str">
        <f t="shared" si="624"/>
        <v/>
      </c>
      <c r="DG762" s="132" t="str">
        <f t="shared" si="625"/>
        <v/>
      </c>
      <c r="DN762" s="107" t="str">
        <f t="shared" si="626"/>
        <v/>
      </c>
    </row>
    <row r="763" spans="2:118" x14ac:dyDescent="0.25">
      <c r="B763" s="154"/>
      <c r="G763" s="93">
        <v>760</v>
      </c>
      <c r="H763" s="118" t="str">
        <f t="shared" si="628"/>
        <v/>
      </c>
      <c r="I763" s="119" t="str">
        <f>IF(ISNUMBER(SEARCH("─",H763,1)),MAX($I$3:I762)+1,"")</f>
        <v/>
      </c>
      <c r="DC763" s="133" t="str">
        <f>IF(MAX($DC$3:DC762)&lt;$I$2,MAX($DC$3:DC762)+1,"")</f>
        <v/>
      </c>
      <c r="DD763" s="131" t="str">
        <f t="shared" si="627"/>
        <v/>
      </c>
      <c r="DE763" s="131" t="str">
        <f t="shared" si="623"/>
        <v/>
      </c>
      <c r="DF763" s="134" t="str">
        <f t="shared" si="624"/>
        <v/>
      </c>
      <c r="DG763" s="132" t="str">
        <f t="shared" si="625"/>
        <v/>
      </c>
      <c r="DN763" s="107" t="str">
        <f t="shared" si="626"/>
        <v/>
      </c>
    </row>
    <row r="764" spans="2:118" x14ac:dyDescent="0.25">
      <c r="B764" s="154"/>
      <c r="G764" s="93">
        <v>761</v>
      </c>
      <c r="H764" s="118" t="str">
        <f t="shared" si="628"/>
        <v/>
      </c>
      <c r="I764" s="119" t="str">
        <f>IF(ISNUMBER(SEARCH("─",H764,1)),MAX($I$3:I763)+1,"")</f>
        <v/>
      </c>
      <c r="DC764" s="133" t="str">
        <f>IF(MAX($DC$3:DC763)&lt;$I$2,MAX($DC$3:DC763)+1,"")</f>
        <v/>
      </c>
      <c r="DD764" s="131" t="str">
        <f t="shared" si="627"/>
        <v/>
      </c>
      <c r="DE764" s="131" t="str">
        <f t="shared" si="623"/>
        <v/>
      </c>
      <c r="DF764" s="134" t="str">
        <f t="shared" si="624"/>
        <v/>
      </c>
      <c r="DG764" s="132" t="str">
        <f t="shared" si="625"/>
        <v/>
      </c>
      <c r="DN764" s="107" t="str">
        <f t="shared" si="626"/>
        <v/>
      </c>
    </row>
    <row r="765" spans="2:118" x14ac:dyDescent="0.25">
      <c r="B765" s="154"/>
      <c r="G765" s="93">
        <v>762</v>
      </c>
      <c r="H765" s="118" t="str">
        <f t="shared" si="628"/>
        <v/>
      </c>
      <c r="I765" s="119" t="str">
        <f>IF(ISNUMBER(SEARCH("─",H765,1)),MAX($I$3:I764)+1,"")</f>
        <v/>
      </c>
      <c r="DC765" s="133" t="str">
        <f>IF(MAX($DC$3:DC764)&lt;$I$2,MAX($DC$3:DC764)+1,"")</f>
        <v/>
      </c>
      <c r="DD765" s="131" t="str">
        <f t="shared" si="627"/>
        <v/>
      </c>
      <c r="DE765" s="131" t="str">
        <f t="shared" si="623"/>
        <v/>
      </c>
      <c r="DF765" s="134" t="str">
        <f t="shared" si="624"/>
        <v/>
      </c>
      <c r="DG765" s="132" t="str">
        <f t="shared" si="625"/>
        <v/>
      </c>
      <c r="DN765" s="107" t="str">
        <f t="shared" si="626"/>
        <v/>
      </c>
    </row>
    <row r="766" spans="2:118" x14ac:dyDescent="0.25">
      <c r="B766" s="154"/>
      <c r="G766" s="93">
        <v>763</v>
      </c>
      <c r="H766" s="118" t="str">
        <f t="shared" si="628"/>
        <v/>
      </c>
      <c r="I766" s="119" t="str">
        <f>IF(ISNUMBER(SEARCH("─",H766,1)),MAX($I$3:I765)+1,"")</f>
        <v/>
      </c>
      <c r="DC766" s="133" t="str">
        <f>IF(MAX($DC$3:DC765)&lt;$I$2,MAX($DC$3:DC765)+1,"")</f>
        <v/>
      </c>
      <c r="DD766" s="131" t="str">
        <f t="shared" si="627"/>
        <v/>
      </c>
      <c r="DE766" s="131" t="str">
        <f t="shared" si="623"/>
        <v/>
      </c>
      <c r="DF766" s="134" t="str">
        <f t="shared" si="624"/>
        <v/>
      </c>
      <c r="DG766" s="132" t="str">
        <f t="shared" si="625"/>
        <v/>
      </c>
      <c r="DN766" s="107" t="str">
        <f t="shared" si="626"/>
        <v/>
      </c>
    </row>
    <row r="767" spans="2:118" x14ac:dyDescent="0.25">
      <c r="B767" s="154"/>
      <c r="G767" s="93">
        <v>764</v>
      </c>
      <c r="H767" s="118" t="str">
        <f t="shared" si="628"/>
        <v/>
      </c>
      <c r="I767" s="119" t="str">
        <f>IF(ISNUMBER(SEARCH("─",H767,1)),MAX($I$3:I766)+1,"")</f>
        <v/>
      </c>
      <c r="DC767" s="133" t="str">
        <f>IF(MAX($DC$3:DC766)&lt;$I$2,MAX($DC$3:DC766)+1,"")</f>
        <v/>
      </c>
      <c r="DD767" s="131" t="str">
        <f t="shared" si="627"/>
        <v/>
      </c>
      <c r="DE767" s="131" t="str">
        <f t="shared" si="623"/>
        <v/>
      </c>
      <c r="DF767" s="134" t="str">
        <f t="shared" si="624"/>
        <v/>
      </c>
      <c r="DG767" s="132" t="str">
        <f t="shared" si="625"/>
        <v/>
      </c>
      <c r="DN767" s="107" t="str">
        <f t="shared" si="626"/>
        <v/>
      </c>
    </row>
    <row r="768" spans="2:118" x14ac:dyDescent="0.25">
      <c r="B768" s="154"/>
      <c r="G768" s="93">
        <v>765</v>
      </c>
      <c r="H768" s="118" t="str">
        <f t="shared" si="628"/>
        <v/>
      </c>
      <c r="I768" s="119" t="str">
        <f>IF(ISNUMBER(SEARCH("─",H768,1)),MAX($I$3:I767)+1,"")</f>
        <v/>
      </c>
      <c r="DC768" s="133" t="str">
        <f>IF(MAX($DC$3:DC767)&lt;$I$2,MAX($DC$3:DC767)+1,"")</f>
        <v/>
      </c>
      <c r="DD768" s="131" t="str">
        <f t="shared" si="627"/>
        <v/>
      </c>
      <c r="DE768" s="131" t="str">
        <f t="shared" si="623"/>
        <v/>
      </c>
      <c r="DF768" s="134" t="str">
        <f t="shared" si="624"/>
        <v/>
      </c>
      <c r="DG768" s="132" t="str">
        <f t="shared" si="625"/>
        <v/>
      </c>
      <c r="DN768" s="107" t="str">
        <f t="shared" si="626"/>
        <v/>
      </c>
    </row>
    <row r="769" spans="2:118" x14ac:dyDescent="0.25">
      <c r="B769" s="154"/>
      <c r="G769" s="93">
        <v>766</v>
      </c>
      <c r="H769" s="118" t="str">
        <f t="shared" si="628"/>
        <v/>
      </c>
      <c r="I769" s="119" t="str">
        <f>IF(ISNUMBER(SEARCH("─",H769,1)),MAX($I$3:I768)+1,"")</f>
        <v/>
      </c>
      <c r="DC769" s="133" t="str">
        <f>IF(MAX($DC$3:DC768)&lt;$I$2,MAX($DC$3:DC768)+1,"")</f>
        <v/>
      </c>
      <c r="DD769" s="131" t="str">
        <f t="shared" si="627"/>
        <v/>
      </c>
      <c r="DE769" s="131" t="str">
        <f t="shared" si="623"/>
        <v/>
      </c>
      <c r="DF769" s="134" t="str">
        <f t="shared" si="624"/>
        <v/>
      </c>
      <c r="DG769" s="132" t="str">
        <f t="shared" si="625"/>
        <v/>
      </c>
      <c r="DN769" s="107" t="str">
        <f t="shared" si="626"/>
        <v/>
      </c>
    </row>
    <row r="770" spans="2:118" x14ac:dyDescent="0.25">
      <c r="B770" s="154"/>
      <c r="G770" s="93">
        <v>767</v>
      </c>
      <c r="H770" s="118" t="str">
        <f t="shared" si="628"/>
        <v/>
      </c>
      <c r="I770" s="119" t="str">
        <f>IF(ISNUMBER(SEARCH("─",H770,1)),MAX($I$3:I769)+1,"")</f>
        <v/>
      </c>
      <c r="DC770" s="133" t="str">
        <f>IF(MAX($DC$3:DC769)&lt;$I$2,MAX($DC$3:DC769)+1,"")</f>
        <v/>
      </c>
      <c r="DD770" s="131" t="str">
        <f t="shared" si="627"/>
        <v/>
      </c>
      <c r="DE770" s="131" t="str">
        <f t="shared" si="623"/>
        <v/>
      </c>
      <c r="DF770" s="134" t="str">
        <f t="shared" si="624"/>
        <v/>
      </c>
      <c r="DG770" s="132" t="str">
        <f t="shared" si="625"/>
        <v/>
      </c>
      <c r="DN770" s="107" t="str">
        <f t="shared" si="626"/>
        <v/>
      </c>
    </row>
    <row r="771" spans="2:118" x14ac:dyDescent="0.25">
      <c r="B771" s="154"/>
      <c r="G771" s="93">
        <v>768</v>
      </c>
      <c r="H771" s="118" t="str">
        <f t="shared" si="628"/>
        <v/>
      </c>
      <c r="I771" s="119" t="str">
        <f>IF(ISNUMBER(SEARCH("─",H771,1)),MAX($I$3:I770)+1,"")</f>
        <v/>
      </c>
      <c r="DC771" s="133" t="str">
        <f>IF(MAX($DC$3:DC770)&lt;$I$2,MAX($DC$3:DC770)+1,"")</f>
        <v/>
      </c>
      <c r="DD771" s="131" t="str">
        <f t="shared" si="627"/>
        <v/>
      </c>
      <c r="DE771" s="131" t="str">
        <f t="shared" si="623"/>
        <v/>
      </c>
      <c r="DF771" s="134" t="str">
        <f t="shared" si="624"/>
        <v/>
      </c>
      <c r="DG771" s="132" t="str">
        <f t="shared" si="625"/>
        <v/>
      </c>
      <c r="DN771" s="107" t="str">
        <f t="shared" si="626"/>
        <v/>
      </c>
    </row>
    <row r="772" spans="2:118" x14ac:dyDescent="0.25">
      <c r="B772" s="154"/>
      <c r="G772" s="93">
        <v>769</v>
      </c>
      <c r="H772" s="118" t="str">
        <f t="shared" si="628"/>
        <v/>
      </c>
      <c r="I772" s="119" t="str">
        <f>IF(ISNUMBER(SEARCH("─",H772,1)),MAX($I$3:I771)+1,"")</f>
        <v/>
      </c>
      <c r="DC772" s="133" t="str">
        <f>IF(MAX($DC$3:DC771)&lt;$I$2,MAX($DC$3:DC771)+1,"")</f>
        <v/>
      </c>
      <c r="DD772" s="131" t="str">
        <f t="shared" si="627"/>
        <v/>
      </c>
      <c r="DE772" s="131" t="str">
        <f t="shared" ref="DE772:DE835" si="629">IF(DC772="","",TRIM(LEFT(DD772,SEARCH("─",DD772,1)-1)))</f>
        <v/>
      </c>
      <c r="DF772" s="134" t="str">
        <f t="shared" ref="DF772:DF835" si="630">IF(DC772="","",TRIM(RIGHT(DD772,LEN(DD772)-SEARCH("─",DD772,1))))</f>
        <v/>
      </c>
      <c r="DG772" s="132" t="str">
        <f t="shared" ref="DG772:DG835" si="631">IF(DD772="","",IF(ISNUMBER(MATCH(DD772,$F$4:$F$503,0)),"e",""))</f>
        <v/>
      </c>
      <c r="DN772" s="107" t="str">
        <f t="shared" ref="DN772:DN835" si="632">IFERROR(IF(BI772&lt;&gt;"",BJ772,INDEX($DM$4:$DM$503,MATCH(ROW(DN772)-ROW($DN$3)-MAX($BI$4:$BI$503),$DL$4:$DL$503,0),1)),"")</f>
        <v/>
      </c>
    </row>
    <row r="773" spans="2:118" x14ac:dyDescent="0.25">
      <c r="B773" s="154"/>
      <c r="G773" s="93">
        <v>770</v>
      </c>
      <c r="H773" s="118" t="str">
        <f t="shared" si="628"/>
        <v/>
      </c>
      <c r="I773" s="119" t="str">
        <f>IF(ISNUMBER(SEARCH("─",H773,1)),MAX($I$3:I772)+1,"")</f>
        <v/>
      </c>
      <c r="DC773" s="133" t="str">
        <f>IF(MAX($DC$3:DC772)&lt;$I$2,MAX($DC$3:DC772)+1,"")</f>
        <v/>
      </c>
      <c r="DD773" s="131" t="str">
        <f t="shared" si="627"/>
        <v/>
      </c>
      <c r="DE773" s="131" t="str">
        <f t="shared" si="629"/>
        <v/>
      </c>
      <c r="DF773" s="134" t="str">
        <f t="shared" si="630"/>
        <v/>
      </c>
      <c r="DG773" s="132" t="str">
        <f t="shared" si="631"/>
        <v/>
      </c>
      <c r="DN773" s="107" t="str">
        <f t="shared" si="632"/>
        <v/>
      </c>
    </row>
    <row r="774" spans="2:118" x14ac:dyDescent="0.25">
      <c r="B774" s="154"/>
      <c r="G774" s="93">
        <v>771</v>
      </c>
      <c r="H774" s="118" t="str">
        <f t="shared" si="628"/>
        <v/>
      </c>
      <c r="I774" s="119" t="str">
        <f>IF(ISNUMBER(SEARCH("─",H774,1)),MAX($I$3:I773)+1,"")</f>
        <v/>
      </c>
      <c r="DC774" s="133" t="str">
        <f>IF(MAX($DC$3:DC773)&lt;$I$2,MAX($DC$3:DC773)+1,"")</f>
        <v/>
      </c>
      <c r="DD774" s="131" t="str">
        <f t="shared" si="627"/>
        <v/>
      </c>
      <c r="DE774" s="131" t="str">
        <f t="shared" si="629"/>
        <v/>
      </c>
      <c r="DF774" s="134" t="str">
        <f t="shared" si="630"/>
        <v/>
      </c>
      <c r="DG774" s="132" t="str">
        <f t="shared" si="631"/>
        <v/>
      </c>
      <c r="DN774" s="107" t="str">
        <f t="shared" si="632"/>
        <v/>
      </c>
    </row>
    <row r="775" spans="2:118" x14ac:dyDescent="0.25">
      <c r="B775" s="154"/>
      <c r="G775" s="93">
        <v>772</v>
      </c>
      <c r="H775" s="118" t="str">
        <f t="shared" si="628"/>
        <v/>
      </c>
      <c r="I775" s="119" t="str">
        <f>IF(ISNUMBER(SEARCH("─",H775,1)),MAX($I$3:I774)+1,"")</f>
        <v/>
      </c>
      <c r="DC775" s="133" t="str">
        <f>IF(MAX($DC$3:DC774)&lt;$I$2,MAX($DC$3:DC774)+1,"")</f>
        <v/>
      </c>
      <c r="DD775" s="131" t="str">
        <f t="shared" si="627"/>
        <v/>
      </c>
      <c r="DE775" s="131" t="str">
        <f t="shared" si="629"/>
        <v/>
      </c>
      <c r="DF775" s="134" t="str">
        <f t="shared" si="630"/>
        <v/>
      </c>
      <c r="DG775" s="132" t="str">
        <f t="shared" si="631"/>
        <v/>
      </c>
      <c r="DN775" s="107" t="str">
        <f t="shared" si="632"/>
        <v/>
      </c>
    </row>
    <row r="776" spans="2:118" x14ac:dyDescent="0.25">
      <c r="B776" s="154"/>
      <c r="G776" s="93">
        <v>773</v>
      </c>
      <c r="H776" s="118" t="str">
        <f t="shared" si="628"/>
        <v/>
      </c>
      <c r="I776" s="119" t="str">
        <f>IF(ISNUMBER(SEARCH("─",H776,1)),MAX($I$3:I775)+1,"")</f>
        <v/>
      </c>
      <c r="DC776" s="133" t="str">
        <f>IF(MAX($DC$3:DC775)&lt;$I$2,MAX($DC$3:DC775)+1,"")</f>
        <v/>
      </c>
      <c r="DD776" s="131" t="str">
        <f t="shared" si="627"/>
        <v/>
      </c>
      <c r="DE776" s="131" t="str">
        <f t="shared" si="629"/>
        <v/>
      </c>
      <c r="DF776" s="134" t="str">
        <f t="shared" si="630"/>
        <v/>
      </c>
      <c r="DG776" s="132" t="str">
        <f t="shared" si="631"/>
        <v/>
      </c>
      <c r="DN776" s="107" t="str">
        <f t="shared" si="632"/>
        <v/>
      </c>
    </row>
    <row r="777" spans="2:118" x14ac:dyDescent="0.25">
      <c r="B777" s="154"/>
      <c r="G777" s="93">
        <v>774</v>
      </c>
      <c r="H777" s="118" t="str">
        <f t="shared" si="628"/>
        <v/>
      </c>
      <c r="I777" s="119" t="str">
        <f>IF(ISNUMBER(SEARCH("─",H777,1)),MAX($I$3:I776)+1,"")</f>
        <v/>
      </c>
      <c r="DC777" s="133" t="str">
        <f>IF(MAX($DC$3:DC776)&lt;$I$2,MAX($DC$3:DC776)+1,"")</f>
        <v/>
      </c>
      <c r="DD777" s="131" t="str">
        <f t="shared" si="627"/>
        <v/>
      </c>
      <c r="DE777" s="131" t="str">
        <f t="shared" si="629"/>
        <v/>
      </c>
      <c r="DF777" s="134" t="str">
        <f t="shared" si="630"/>
        <v/>
      </c>
      <c r="DG777" s="132" t="str">
        <f t="shared" si="631"/>
        <v/>
      </c>
      <c r="DN777" s="107" t="str">
        <f t="shared" si="632"/>
        <v/>
      </c>
    </row>
    <row r="778" spans="2:118" x14ac:dyDescent="0.25">
      <c r="B778" s="154"/>
      <c r="G778" s="93">
        <v>775</v>
      </c>
      <c r="H778" s="118" t="str">
        <f t="shared" si="628"/>
        <v/>
      </c>
      <c r="I778" s="119" t="str">
        <f>IF(ISNUMBER(SEARCH("─",H778,1)),MAX($I$3:I777)+1,"")</f>
        <v/>
      </c>
      <c r="DC778" s="133" t="str">
        <f>IF(MAX($DC$3:DC777)&lt;$I$2,MAX($DC$3:DC777)+1,"")</f>
        <v/>
      </c>
      <c r="DD778" s="131" t="str">
        <f t="shared" si="627"/>
        <v/>
      </c>
      <c r="DE778" s="131" t="str">
        <f t="shared" si="629"/>
        <v/>
      </c>
      <c r="DF778" s="134" t="str">
        <f t="shared" si="630"/>
        <v/>
      </c>
      <c r="DG778" s="132" t="str">
        <f t="shared" si="631"/>
        <v/>
      </c>
      <c r="DN778" s="107" t="str">
        <f t="shared" si="632"/>
        <v/>
      </c>
    </row>
    <row r="779" spans="2:118" x14ac:dyDescent="0.25">
      <c r="B779" s="154"/>
      <c r="G779" s="93">
        <v>776</v>
      </c>
      <c r="H779" s="118" t="str">
        <f t="shared" si="628"/>
        <v/>
      </c>
      <c r="I779" s="119" t="str">
        <f>IF(ISNUMBER(SEARCH("─",H779,1)),MAX($I$3:I778)+1,"")</f>
        <v/>
      </c>
      <c r="DC779" s="133" t="str">
        <f>IF(MAX($DC$3:DC778)&lt;$I$2,MAX($DC$3:DC778)+1,"")</f>
        <v/>
      </c>
      <c r="DD779" s="131" t="str">
        <f t="shared" si="627"/>
        <v/>
      </c>
      <c r="DE779" s="131" t="str">
        <f t="shared" si="629"/>
        <v/>
      </c>
      <c r="DF779" s="134" t="str">
        <f t="shared" si="630"/>
        <v/>
      </c>
      <c r="DG779" s="132" t="str">
        <f t="shared" si="631"/>
        <v/>
      </c>
      <c r="DN779" s="107" t="str">
        <f t="shared" si="632"/>
        <v/>
      </c>
    </row>
    <row r="780" spans="2:118" x14ac:dyDescent="0.25">
      <c r="B780" s="154"/>
      <c r="G780" s="93">
        <v>777</v>
      </c>
      <c r="H780" s="118" t="str">
        <f t="shared" si="628"/>
        <v/>
      </c>
      <c r="I780" s="119" t="str">
        <f>IF(ISNUMBER(SEARCH("─",H780,1)),MAX($I$3:I779)+1,"")</f>
        <v/>
      </c>
      <c r="DC780" s="133" t="str">
        <f>IF(MAX($DC$3:DC779)&lt;$I$2,MAX($DC$3:DC779)+1,"")</f>
        <v/>
      </c>
      <c r="DD780" s="131" t="str">
        <f t="shared" si="627"/>
        <v/>
      </c>
      <c r="DE780" s="131" t="str">
        <f t="shared" si="629"/>
        <v/>
      </c>
      <c r="DF780" s="134" t="str">
        <f t="shared" si="630"/>
        <v/>
      </c>
      <c r="DG780" s="132" t="str">
        <f t="shared" si="631"/>
        <v/>
      </c>
      <c r="DN780" s="107" t="str">
        <f t="shared" si="632"/>
        <v/>
      </c>
    </row>
    <row r="781" spans="2:118" x14ac:dyDescent="0.25">
      <c r="B781" s="154"/>
      <c r="G781" s="93">
        <v>778</v>
      </c>
      <c r="H781" s="118" t="str">
        <f t="shared" si="628"/>
        <v/>
      </c>
      <c r="I781" s="119" t="str">
        <f>IF(ISNUMBER(SEARCH("─",H781,1)),MAX($I$3:I780)+1,"")</f>
        <v/>
      </c>
      <c r="DC781" s="133" t="str">
        <f>IF(MAX($DC$3:DC780)&lt;$I$2,MAX($DC$3:DC780)+1,"")</f>
        <v/>
      </c>
      <c r="DD781" s="131" t="str">
        <f t="shared" si="627"/>
        <v/>
      </c>
      <c r="DE781" s="131" t="str">
        <f t="shared" si="629"/>
        <v/>
      </c>
      <c r="DF781" s="134" t="str">
        <f t="shared" si="630"/>
        <v/>
      </c>
      <c r="DG781" s="132" t="str">
        <f t="shared" si="631"/>
        <v/>
      </c>
      <c r="DN781" s="107" t="str">
        <f t="shared" si="632"/>
        <v/>
      </c>
    </row>
    <row r="782" spans="2:118" x14ac:dyDescent="0.25">
      <c r="B782" s="154"/>
      <c r="G782" s="93">
        <v>779</v>
      </c>
      <c r="H782" s="118" t="str">
        <f t="shared" si="628"/>
        <v/>
      </c>
      <c r="I782" s="119" t="str">
        <f>IF(ISNUMBER(SEARCH("─",H782,1)),MAX($I$3:I781)+1,"")</f>
        <v/>
      </c>
      <c r="DC782" s="133" t="str">
        <f>IF(MAX($DC$3:DC781)&lt;$I$2,MAX($DC$3:DC781)+1,"")</f>
        <v/>
      </c>
      <c r="DD782" s="131" t="str">
        <f t="shared" si="627"/>
        <v/>
      </c>
      <c r="DE782" s="131" t="str">
        <f t="shared" si="629"/>
        <v/>
      </c>
      <c r="DF782" s="134" t="str">
        <f t="shared" si="630"/>
        <v/>
      </c>
      <c r="DG782" s="132" t="str">
        <f t="shared" si="631"/>
        <v/>
      </c>
      <c r="DN782" s="107" t="str">
        <f t="shared" si="632"/>
        <v/>
      </c>
    </row>
    <row r="783" spans="2:118" x14ac:dyDescent="0.25">
      <c r="B783" s="154"/>
      <c r="G783" s="93">
        <v>780</v>
      </c>
      <c r="H783" s="118" t="str">
        <f t="shared" si="628"/>
        <v/>
      </c>
      <c r="I783" s="119" t="str">
        <f>IF(ISNUMBER(SEARCH("─",H783,1)),MAX($I$3:I782)+1,"")</f>
        <v/>
      </c>
      <c r="DC783" s="133" t="str">
        <f>IF(MAX($DC$3:DC782)&lt;$I$2,MAX($DC$3:DC782)+1,"")</f>
        <v/>
      </c>
      <c r="DD783" s="131" t="str">
        <f t="shared" si="627"/>
        <v/>
      </c>
      <c r="DE783" s="131" t="str">
        <f t="shared" si="629"/>
        <v/>
      </c>
      <c r="DF783" s="134" t="str">
        <f t="shared" si="630"/>
        <v/>
      </c>
      <c r="DG783" s="132" t="str">
        <f t="shared" si="631"/>
        <v/>
      </c>
      <c r="DN783" s="107" t="str">
        <f t="shared" si="632"/>
        <v/>
      </c>
    </row>
    <row r="784" spans="2:118" x14ac:dyDescent="0.25">
      <c r="B784" s="154"/>
      <c r="G784" s="93">
        <v>781</v>
      </c>
      <c r="H784" s="118" t="str">
        <f t="shared" si="628"/>
        <v/>
      </c>
      <c r="I784" s="119" t="str">
        <f>IF(ISNUMBER(SEARCH("─",H784,1)),MAX($I$3:I783)+1,"")</f>
        <v/>
      </c>
      <c r="DC784" s="133" t="str">
        <f>IF(MAX($DC$3:DC783)&lt;$I$2,MAX($DC$3:DC783)+1,"")</f>
        <v/>
      </c>
      <c r="DD784" s="131" t="str">
        <f t="shared" si="627"/>
        <v/>
      </c>
      <c r="DE784" s="131" t="str">
        <f t="shared" si="629"/>
        <v/>
      </c>
      <c r="DF784" s="134" t="str">
        <f t="shared" si="630"/>
        <v/>
      </c>
      <c r="DG784" s="132" t="str">
        <f t="shared" si="631"/>
        <v/>
      </c>
      <c r="DN784" s="107" t="str">
        <f t="shared" si="632"/>
        <v/>
      </c>
    </row>
    <row r="785" spans="2:118" x14ac:dyDescent="0.25">
      <c r="B785" s="154"/>
      <c r="G785" s="93">
        <v>782</v>
      </c>
      <c r="H785" s="118" t="str">
        <f t="shared" si="628"/>
        <v/>
      </c>
      <c r="I785" s="119" t="str">
        <f>IF(ISNUMBER(SEARCH("─",H785,1)),MAX($I$3:I784)+1,"")</f>
        <v/>
      </c>
      <c r="DC785" s="133" t="str">
        <f>IF(MAX($DC$3:DC784)&lt;$I$2,MAX($DC$3:DC784)+1,"")</f>
        <v/>
      </c>
      <c r="DD785" s="131" t="str">
        <f t="shared" si="627"/>
        <v/>
      </c>
      <c r="DE785" s="131" t="str">
        <f t="shared" si="629"/>
        <v/>
      </c>
      <c r="DF785" s="134" t="str">
        <f t="shared" si="630"/>
        <v/>
      </c>
      <c r="DG785" s="132" t="str">
        <f t="shared" si="631"/>
        <v/>
      </c>
      <c r="DN785" s="107" t="str">
        <f t="shared" si="632"/>
        <v/>
      </c>
    </row>
    <row r="786" spans="2:118" x14ac:dyDescent="0.25">
      <c r="B786" s="154"/>
      <c r="G786" s="93">
        <v>783</v>
      </c>
      <c r="H786" s="118" t="str">
        <f t="shared" si="628"/>
        <v/>
      </c>
      <c r="I786" s="119" t="str">
        <f>IF(ISNUMBER(SEARCH("─",H786,1)),MAX($I$3:I785)+1,"")</f>
        <v/>
      </c>
      <c r="DC786" s="133" t="str">
        <f>IF(MAX($DC$3:DC785)&lt;$I$2,MAX($DC$3:DC785)+1,"")</f>
        <v/>
      </c>
      <c r="DD786" s="131" t="str">
        <f t="shared" si="627"/>
        <v/>
      </c>
      <c r="DE786" s="131" t="str">
        <f t="shared" si="629"/>
        <v/>
      </c>
      <c r="DF786" s="134" t="str">
        <f t="shared" si="630"/>
        <v/>
      </c>
      <c r="DG786" s="132" t="str">
        <f t="shared" si="631"/>
        <v/>
      </c>
      <c r="DN786" s="107" t="str">
        <f t="shared" si="632"/>
        <v/>
      </c>
    </row>
    <row r="787" spans="2:118" x14ac:dyDescent="0.25">
      <c r="B787" s="154"/>
      <c r="G787" s="93">
        <v>784</v>
      </c>
      <c r="H787" s="118" t="str">
        <f t="shared" si="628"/>
        <v/>
      </c>
      <c r="I787" s="119" t="str">
        <f>IF(ISNUMBER(SEARCH("─",H787,1)),MAX($I$3:I786)+1,"")</f>
        <v/>
      </c>
      <c r="DC787" s="133" t="str">
        <f>IF(MAX($DC$3:DC786)&lt;$I$2,MAX($DC$3:DC786)+1,"")</f>
        <v/>
      </c>
      <c r="DD787" s="131" t="str">
        <f t="shared" si="627"/>
        <v/>
      </c>
      <c r="DE787" s="131" t="str">
        <f t="shared" si="629"/>
        <v/>
      </c>
      <c r="DF787" s="134" t="str">
        <f t="shared" si="630"/>
        <v/>
      </c>
      <c r="DG787" s="132" t="str">
        <f t="shared" si="631"/>
        <v/>
      </c>
      <c r="DN787" s="107" t="str">
        <f t="shared" si="632"/>
        <v/>
      </c>
    </row>
    <row r="788" spans="2:118" x14ac:dyDescent="0.25">
      <c r="B788" s="154"/>
      <c r="G788" s="93">
        <v>785</v>
      </c>
      <c r="H788" s="118" t="str">
        <f t="shared" si="628"/>
        <v/>
      </c>
      <c r="I788" s="119" t="str">
        <f>IF(ISNUMBER(SEARCH("─",H788,1)),MAX($I$3:I787)+1,"")</f>
        <v/>
      </c>
      <c r="DC788" s="133" t="str">
        <f>IF(MAX($DC$3:DC787)&lt;$I$2,MAX($DC$3:DC787)+1,"")</f>
        <v/>
      </c>
      <c r="DD788" s="131" t="str">
        <f t="shared" si="627"/>
        <v/>
      </c>
      <c r="DE788" s="131" t="str">
        <f t="shared" si="629"/>
        <v/>
      </c>
      <c r="DF788" s="134" t="str">
        <f t="shared" si="630"/>
        <v/>
      </c>
      <c r="DG788" s="132" t="str">
        <f t="shared" si="631"/>
        <v/>
      </c>
      <c r="DN788" s="107" t="str">
        <f t="shared" si="632"/>
        <v/>
      </c>
    </row>
    <row r="789" spans="2:118" x14ac:dyDescent="0.25">
      <c r="B789" s="154"/>
      <c r="G789" s="93">
        <v>786</v>
      </c>
      <c r="H789" s="118" t="str">
        <f t="shared" si="628"/>
        <v/>
      </c>
      <c r="I789" s="119" t="str">
        <f>IF(ISNUMBER(SEARCH("─",H789,1)),MAX($I$3:I788)+1,"")</f>
        <v/>
      </c>
      <c r="DC789" s="133" t="str">
        <f>IF(MAX($DC$3:DC788)&lt;$I$2,MAX($DC$3:DC788)+1,"")</f>
        <v/>
      </c>
      <c r="DD789" s="131" t="str">
        <f t="shared" si="627"/>
        <v/>
      </c>
      <c r="DE789" s="131" t="str">
        <f t="shared" si="629"/>
        <v/>
      </c>
      <c r="DF789" s="134" t="str">
        <f t="shared" si="630"/>
        <v/>
      </c>
      <c r="DG789" s="132" t="str">
        <f t="shared" si="631"/>
        <v/>
      </c>
      <c r="DN789" s="107" t="str">
        <f t="shared" si="632"/>
        <v/>
      </c>
    </row>
    <row r="790" spans="2:118" x14ac:dyDescent="0.25">
      <c r="B790" s="154"/>
      <c r="G790" s="93">
        <v>787</v>
      </c>
      <c r="H790" s="118" t="str">
        <f t="shared" si="628"/>
        <v/>
      </c>
      <c r="I790" s="119" t="str">
        <f>IF(ISNUMBER(SEARCH("─",H790,1)),MAX($I$3:I789)+1,"")</f>
        <v/>
      </c>
      <c r="DC790" s="133" t="str">
        <f>IF(MAX($DC$3:DC789)&lt;$I$2,MAX($DC$3:DC789)+1,"")</f>
        <v/>
      </c>
      <c r="DD790" s="131" t="str">
        <f t="shared" si="627"/>
        <v/>
      </c>
      <c r="DE790" s="131" t="str">
        <f t="shared" si="629"/>
        <v/>
      </c>
      <c r="DF790" s="134" t="str">
        <f t="shared" si="630"/>
        <v/>
      </c>
      <c r="DG790" s="132" t="str">
        <f t="shared" si="631"/>
        <v/>
      </c>
      <c r="DN790" s="107" t="str">
        <f t="shared" si="632"/>
        <v/>
      </c>
    </row>
    <row r="791" spans="2:118" x14ac:dyDescent="0.25">
      <c r="B791" s="154"/>
      <c r="G791" s="93">
        <v>788</v>
      </c>
      <c r="H791" s="118" t="str">
        <f t="shared" si="628"/>
        <v/>
      </c>
      <c r="I791" s="119" t="str">
        <f>IF(ISNUMBER(SEARCH("─",H791,1)),MAX($I$3:I790)+1,"")</f>
        <v/>
      </c>
      <c r="DC791" s="133" t="str">
        <f>IF(MAX($DC$3:DC790)&lt;$I$2,MAX($DC$3:DC790)+1,"")</f>
        <v/>
      </c>
      <c r="DD791" s="131" t="str">
        <f t="shared" ref="DD791:DD854" si="633">IF(DC791&lt;&gt;"",INDEX($H$4:$H$1003,MATCH(DC791,$I$4:$I$1003,0),1),"")</f>
        <v/>
      </c>
      <c r="DE791" s="131" t="str">
        <f t="shared" si="629"/>
        <v/>
      </c>
      <c r="DF791" s="134" t="str">
        <f t="shared" si="630"/>
        <v/>
      </c>
      <c r="DG791" s="132" t="str">
        <f t="shared" si="631"/>
        <v/>
      </c>
      <c r="DN791" s="107" t="str">
        <f t="shared" si="632"/>
        <v/>
      </c>
    </row>
    <row r="792" spans="2:118" x14ac:dyDescent="0.25">
      <c r="B792" s="154"/>
      <c r="G792" s="93">
        <v>789</v>
      </c>
      <c r="H792" s="118" t="str">
        <f t="shared" si="628"/>
        <v/>
      </c>
      <c r="I792" s="119" t="str">
        <f>IF(ISNUMBER(SEARCH("─",H792,1)),MAX($I$3:I791)+1,"")</f>
        <v/>
      </c>
      <c r="DC792" s="133" t="str">
        <f>IF(MAX($DC$3:DC791)&lt;$I$2,MAX($DC$3:DC791)+1,"")</f>
        <v/>
      </c>
      <c r="DD792" s="131" t="str">
        <f t="shared" si="633"/>
        <v/>
      </c>
      <c r="DE792" s="131" t="str">
        <f t="shared" si="629"/>
        <v/>
      </c>
      <c r="DF792" s="134" t="str">
        <f t="shared" si="630"/>
        <v/>
      </c>
      <c r="DG792" s="132" t="str">
        <f t="shared" si="631"/>
        <v/>
      </c>
      <c r="DN792" s="107" t="str">
        <f t="shared" si="632"/>
        <v/>
      </c>
    </row>
    <row r="793" spans="2:118" x14ac:dyDescent="0.25">
      <c r="B793" s="154"/>
      <c r="G793" s="93">
        <v>790</v>
      </c>
      <c r="H793" s="118" t="str">
        <f t="shared" si="628"/>
        <v/>
      </c>
      <c r="I793" s="119" t="str">
        <f>IF(ISNUMBER(SEARCH("─",H793,1)),MAX($I$3:I792)+1,"")</f>
        <v/>
      </c>
      <c r="DC793" s="133" t="str">
        <f>IF(MAX($DC$3:DC792)&lt;$I$2,MAX($DC$3:DC792)+1,"")</f>
        <v/>
      </c>
      <c r="DD793" s="131" t="str">
        <f t="shared" si="633"/>
        <v/>
      </c>
      <c r="DE793" s="131" t="str">
        <f t="shared" si="629"/>
        <v/>
      </c>
      <c r="DF793" s="134" t="str">
        <f t="shared" si="630"/>
        <v/>
      </c>
      <c r="DG793" s="132" t="str">
        <f t="shared" si="631"/>
        <v/>
      </c>
      <c r="DN793" s="107" t="str">
        <f t="shared" si="632"/>
        <v/>
      </c>
    </row>
    <row r="794" spans="2:118" x14ac:dyDescent="0.25">
      <c r="B794" s="154"/>
      <c r="G794" s="93">
        <v>791</v>
      </c>
      <c r="H794" s="118" t="str">
        <f t="shared" si="628"/>
        <v/>
      </c>
      <c r="I794" s="119" t="str">
        <f>IF(ISNUMBER(SEARCH("─",H794,1)),MAX($I$3:I793)+1,"")</f>
        <v/>
      </c>
      <c r="DC794" s="133" t="str">
        <f>IF(MAX($DC$3:DC793)&lt;$I$2,MAX($DC$3:DC793)+1,"")</f>
        <v/>
      </c>
      <c r="DD794" s="131" t="str">
        <f t="shared" si="633"/>
        <v/>
      </c>
      <c r="DE794" s="131" t="str">
        <f t="shared" si="629"/>
        <v/>
      </c>
      <c r="DF794" s="134" t="str">
        <f t="shared" si="630"/>
        <v/>
      </c>
      <c r="DG794" s="132" t="str">
        <f t="shared" si="631"/>
        <v/>
      </c>
      <c r="DN794" s="107" t="str">
        <f t="shared" si="632"/>
        <v/>
      </c>
    </row>
    <row r="795" spans="2:118" x14ac:dyDescent="0.25">
      <c r="B795" s="154"/>
      <c r="G795" s="93">
        <v>792</v>
      </c>
      <c r="H795" s="118" t="str">
        <f t="shared" si="628"/>
        <v/>
      </c>
      <c r="I795" s="119" t="str">
        <f>IF(ISNUMBER(SEARCH("─",H795,1)),MAX($I$3:I794)+1,"")</f>
        <v/>
      </c>
      <c r="DC795" s="133" t="str">
        <f>IF(MAX($DC$3:DC794)&lt;$I$2,MAX($DC$3:DC794)+1,"")</f>
        <v/>
      </c>
      <c r="DD795" s="131" t="str">
        <f t="shared" si="633"/>
        <v/>
      </c>
      <c r="DE795" s="131" t="str">
        <f t="shared" si="629"/>
        <v/>
      </c>
      <c r="DF795" s="134" t="str">
        <f t="shared" si="630"/>
        <v/>
      </c>
      <c r="DG795" s="132" t="str">
        <f t="shared" si="631"/>
        <v/>
      </c>
      <c r="DN795" s="107" t="str">
        <f t="shared" si="632"/>
        <v/>
      </c>
    </row>
    <row r="796" spans="2:118" x14ac:dyDescent="0.25">
      <c r="B796" s="154"/>
      <c r="G796" s="93">
        <v>793</v>
      </c>
      <c r="H796" s="118" t="str">
        <f t="shared" si="628"/>
        <v/>
      </c>
      <c r="I796" s="119" t="str">
        <f>IF(ISNUMBER(SEARCH("─",H796,1)),MAX($I$3:I795)+1,"")</f>
        <v/>
      </c>
      <c r="DC796" s="133" t="str">
        <f>IF(MAX($DC$3:DC795)&lt;$I$2,MAX($DC$3:DC795)+1,"")</f>
        <v/>
      </c>
      <c r="DD796" s="131" t="str">
        <f t="shared" si="633"/>
        <v/>
      </c>
      <c r="DE796" s="131" t="str">
        <f t="shared" si="629"/>
        <v/>
      </c>
      <c r="DF796" s="134" t="str">
        <f t="shared" si="630"/>
        <v/>
      </c>
      <c r="DG796" s="132" t="str">
        <f t="shared" si="631"/>
        <v/>
      </c>
      <c r="DN796" s="107" t="str">
        <f t="shared" si="632"/>
        <v/>
      </c>
    </row>
    <row r="797" spans="2:118" x14ac:dyDescent="0.25">
      <c r="B797" s="154"/>
      <c r="G797" s="93">
        <v>794</v>
      </c>
      <c r="H797" s="118" t="str">
        <f t="shared" si="628"/>
        <v/>
      </c>
      <c r="I797" s="119" t="str">
        <f>IF(ISNUMBER(SEARCH("─",H797,1)),MAX($I$3:I796)+1,"")</f>
        <v/>
      </c>
      <c r="DC797" s="133" t="str">
        <f>IF(MAX($DC$3:DC796)&lt;$I$2,MAX($DC$3:DC796)+1,"")</f>
        <v/>
      </c>
      <c r="DD797" s="131" t="str">
        <f t="shared" si="633"/>
        <v/>
      </c>
      <c r="DE797" s="131" t="str">
        <f t="shared" si="629"/>
        <v/>
      </c>
      <c r="DF797" s="134" t="str">
        <f t="shared" si="630"/>
        <v/>
      </c>
      <c r="DG797" s="132" t="str">
        <f t="shared" si="631"/>
        <v/>
      </c>
      <c r="DN797" s="107" t="str">
        <f t="shared" si="632"/>
        <v/>
      </c>
    </row>
    <row r="798" spans="2:118" x14ac:dyDescent="0.25">
      <c r="B798" s="154"/>
      <c r="G798" s="93">
        <v>795</v>
      </c>
      <c r="H798" s="118" t="str">
        <f t="shared" si="628"/>
        <v/>
      </c>
      <c r="I798" s="119" t="str">
        <f>IF(ISNUMBER(SEARCH("─",H798,1)),MAX($I$3:I797)+1,"")</f>
        <v/>
      </c>
      <c r="DC798" s="133" t="str">
        <f>IF(MAX($DC$3:DC797)&lt;$I$2,MAX($DC$3:DC797)+1,"")</f>
        <v/>
      </c>
      <c r="DD798" s="131" t="str">
        <f t="shared" si="633"/>
        <v/>
      </c>
      <c r="DE798" s="131" t="str">
        <f t="shared" si="629"/>
        <v/>
      </c>
      <c r="DF798" s="134" t="str">
        <f t="shared" si="630"/>
        <v/>
      </c>
      <c r="DG798" s="132" t="str">
        <f t="shared" si="631"/>
        <v/>
      </c>
      <c r="DN798" s="107" t="str">
        <f t="shared" si="632"/>
        <v/>
      </c>
    </row>
    <row r="799" spans="2:118" x14ac:dyDescent="0.25">
      <c r="B799" s="154"/>
      <c r="G799" s="93">
        <v>796</v>
      </c>
      <c r="H799" s="118" t="str">
        <f t="shared" si="628"/>
        <v/>
      </c>
      <c r="I799" s="119" t="str">
        <f>IF(ISNUMBER(SEARCH("─",H799,1)),MAX($I$3:I798)+1,"")</f>
        <v/>
      </c>
      <c r="DC799" s="133" t="str">
        <f>IF(MAX($DC$3:DC798)&lt;$I$2,MAX($DC$3:DC798)+1,"")</f>
        <v/>
      </c>
      <c r="DD799" s="131" t="str">
        <f t="shared" si="633"/>
        <v/>
      </c>
      <c r="DE799" s="131" t="str">
        <f t="shared" si="629"/>
        <v/>
      </c>
      <c r="DF799" s="134" t="str">
        <f t="shared" si="630"/>
        <v/>
      </c>
      <c r="DG799" s="132" t="str">
        <f t="shared" si="631"/>
        <v/>
      </c>
      <c r="DN799" s="107" t="str">
        <f t="shared" si="632"/>
        <v/>
      </c>
    </row>
    <row r="800" spans="2:118" x14ac:dyDescent="0.25">
      <c r="B800" s="154"/>
      <c r="G800" s="93">
        <v>797</v>
      </c>
      <c r="H800" s="118" t="str">
        <f t="shared" si="628"/>
        <v/>
      </c>
      <c r="I800" s="119" t="str">
        <f>IF(ISNUMBER(SEARCH("─",H800,1)),MAX($I$3:I799)+1,"")</f>
        <v/>
      </c>
      <c r="DC800" s="133" t="str">
        <f>IF(MAX($DC$3:DC799)&lt;$I$2,MAX($DC$3:DC799)+1,"")</f>
        <v/>
      </c>
      <c r="DD800" s="131" t="str">
        <f t="shared" si="633"/>
        <v/>
      </c>
      <c r="DE800" s="131" t="str">
        <f t="shared" si="629"/>
        <v/>
      </c>
      <c r="DF800" s="134" t="str">
        <f t="shared" si="630"/>
        <v/>
      </c>
      <c r="DG800" s="132" t="str">
        <f t="shared" si="631"/>
        <v/>
      </c>
      <c r="DN800" s="107" t="str">
        <f t="shared" si="632"/>
        <v/>
      </c>
    </row>
    <row r="801" spans="2:118" x14ac:dyDescent="0.25">
      <c r="B801" s="154"/>
      <c r="G801" s="93">
        <v>798</v>
      </c>
      <c r="H801" s="118" t="str">
        <f t="shared" si="628"/>
        <v/>
      </c>
      <c r="I801" s="119" t="str">
        <f>IF(ISNUMBER(SEARCH("─",H801,1)),MAX($I$3:I800)+1,"")</f>
        <v/>
      </c>
      <c r="DC801" s="133" t="str">
        <f>IF(MAX($DC$3:DC800)&lt;$I$2,MAX($DC$3:DC800)+1,"")</f>
        <v/>
      </c>
      <c r="DD801" s="131" t="str">
        <f t="shared" si="633"/>
        <v/>
      </c>
      <c r="DE801" s="131" t="str">
        <f t="shared" si="629"/>
        <v/>
      </c>
      <c r="DF801" s="134" t="str">
        <f t="shared" si="630"/>
        <v/>
      </c>
      <c r="DG801" s="132" t="str">
        <f t="shared" si="631"/>
        <v/>
      </c>
      <c r="DN801" s="107" t="str">
        <f t="shared" si="632"/>
        <v/>
      </c>
    </row>
    <row r="802" spans="2:118" x14ac:dyDescent="0.25">
      <c r="B802" s="154"/>
      <c r="G802" s="93">
        <v>799</v>
      </c>
      <c r="H802" s="118" t="str">
        <f t="shared" si="628"/>
        <v/>
      </c>
      <c r="I802" s="119" t="str">
        <f>IF(ISNUMBER(SEARCH("─",H802,1)),MAX($I$3:I801)+1,"")</f>
        <v/>
      </c>
      <c r="DC802" s="133" t="str">
        <f>IF(MAX($DC$3:DC801)&lt;$I$2,MAX($DC$3:DC801)+1,"")</f>
        <v/>
      </c>
      <c r="DD802" s="131" t="str">
        <f t="shared" si="633"/>
        <v/>
      </c>
      <c r="DE802" s="131" t="str">
        <f t="shared" si="629"/>
        <v/>
      </c>
      <c r="DF802" s="134" t="str">
        <f t="shared" si="630"/>
        <v/>
      </c>
      <c r="DG802" s="132" t="str">
        <f t="shared" si="631"/>
        <v/>
      </c>
      <c r="DN802" s="107" t="str">
        <f t="shared" si="632"/>
        <v/>
      </c>
    </row>
    <row r="803" spans="2:118" x14ac:dyDescent="0.25">
      <c r="B803" s="154"/>
      <c r="G803" s="93">
        <v>800</v>
      </c>
      <c r="H803" s="118" t="str">
        <f t="shared" si="628"/>
        <v/>
      </c>
      <c r="I803" s="119" t="str">
        <f>IF(ISNUMBER(SEARCH("─",H803,1)),MAX($I$3:I802)+1,"")</f>
        <v/>
      </c>
      <c r="DC803" s="133" t="str">
        <f>IF(MAX($DC$3:DC802)&lt;$I$2,MAX($DC$3:DC802)+1,"")</f>
        <v/>
      </c>
      <c r="DD803" s="131" t="str">
        <f t="shared" si="633"/>
        <v/>
      </c>
      <c r="DE803" s="131" t="str">
        <f t="shared" si="629"/>
        <v/>
      </c>
      <c r="DF803" s="134" t="str">
        <f t="shared" si="630"/>
        <v/>
      </c>
      <c r="DG803" s="132" t="str">
        <f t="shared" si="631"/>
        <v/>
      </c>
      <c r="DN803" s="107" t="str">
        <f t="shared" si="632"/>
        <v/>
      </c>
    </row>
    <row r="804" spans="2:118" x14ac:dyDescent="0.25">
      <c r="B804" s="154"/>
      <c r="G804" s="93">
        <v>801</v>
      </c>
      <c r="H804" s="118" t="str">
        <f t="shared" si="628"/>
        <v/>
      </c>
      <c r="I804" s="119" t="str">
        <f>IF(ISNUMBER(SEARCH("─",H804,1)),MAX($I$3:I803)+1,"")</f>
        <v/>
      </c>
      <c r="DC804" s="133" t="str">
        <f>IF(MAX($DC$3:DC803)&lt;$I$2,MAX($DC$3:DC803)+1,"")</f>
        <v/>
      </c>
      <c r="DD804" s="131" t="str">
        <f t="shared" si="633"/>
        <v/>
      </c>
      <c r="DE804" s="131" t="str">
        <f t="shared" si="629"/>
        <v/>
      </c>
      <c r="DF804" s="134" t="str">
        <f t="shared" si="630"/>
        <v/>
      </c>
      <c r="DG804" s="132" t="str">
        <f t="shared" si="631"/>
        <v/>
      </c>
      <c r="DN804" s="107" t="str">
        <f t="shared" si="632"/>
        <v/>
      </c>
    </row>
    <row r="805" spans="2:118" x14ac:dyDescent="0.25">
      <c r="B805" s="154"/>
      <c r="G805" s="93">
        <v>802</v>
      </c>
      <c r="H805" s="118" t="str">
        <f t="shared" si="628"/>
        <v/>
      </c>
      <c r="I805" s="119" t="str">
        <f>IF(ISNUMBER(SEARCH("─",H805,1)),MAX($I$3:I804)+1,"")</f>
        <v/>
      </c>
      <c r="DC805" s="133" t="str">
        <f>IF(MAX($DC$3:DC804)&lt;$I$2,MAX($DC$3:DC804)+1,"")</f>
        <v/>
      </c>
      <c r="DD805" s="131" t="str">
        <f t="shared" si="633"/>
        <v/>
      </c>
      <c r="DE805" s="131" t="str">
        <f t="shared" si="629"/>
        <v/>
      </c>
      <c r="DF805" s="134" t="str">
        <f t="shared" si="630"/>
        <v/>
      </c>
      <c r="DG805" s="132" t="str">
        <f t="shared" si="631"/>
        <v/>
      </c>
      <c r="DN805" s="107" t="str">
        <f t="shared" si="632"/>
        <v/>
      </c>
    </row>
    <row r="806" spans="2:118" x14ac:dyDescent="0.25">
      <c r="B806" s="154"/>
      <c r="G806" s="93">
        <v>803</v>
      </c>
      <c r="H806" s="118" t="str">
        <f t="shared" si="628"/>
        <v/>
      </c>
      <c r="I806" s="119" t="str">
        <f>IF(ISNUMBER(SEARCH("─",H806,1)),MAX($I$3:I805)+1,"")</f>
        <v/>
      </c>
      <c r="DC806" s="133" t="str">
        <f>IF(MAX($DC$3:DC805)&lt;$I$2,MAX($DC$3:DC805)+1,"")</f>
        <v/>
      </c>
      <c r="DD806" s="131" t="str">
        <f t="shared" si="633"/>
        <v/>
      </c>
      <c r="DE806" s="131" t="str">
        <f t="shared" si="629"/>
        <v/>
      </c>
      <c r="DF806" s="134" t="str">
        <f t="shared" si="630"/>
        <v/>
      </c>
      <c r="DG806" s="132" t="str">
        <f t="shared" si="631"/>
        <v/>
      </c>
      <c r="DN806" s="107" t="str">
        <f t="shared" si="632"/>
        <v/>
      </c>
    </row>
    <row r="807" spans="2:118" x14ac:dyDescent="0.25">
      <c r="B807" s="154"/>
      <c r="G807" s="93">
        <v>804</v>
      </c>
      <c r="H807" s="118" t="str">
        <f t="shared" si="628"/>
        <v/>
      </c>
      <c r="I807" s="119" t="str">
        <f>IF(ISNUMBER(SEARCH("─",H807,1)),MAX($I$3:I806)+1,"")</f>
        <v/>
      </c>
      <c r="DC807" s="133" t="str">
        <f>IF(MAX($DC$3:DC806)&lt;$I$2,MAX($DC$3:DC806)+1,"")</f>
        <v/>
      </c>
      <c r="DD807" s="131" t="str">
        <f t="shared" si="633"/>
        <v/>
      </c>
      <c r="DE807" s="131" t="str">
        <f t="shared" si="629"/>
        <v/>
      </c>
      <c r="DF807" s="134" t="str">
        <f t="shared" si="630"/>
        <v/>
      </c>
      <c r="DG807" s="132" t="str">
        <f t="shared" si="631"/>
        <v/>
      </c>
      <c r="DN807" s="107" t="str">
        <f t="shared" si="632"/>
        <v/>
      </c>
    </row>
    <row r="808" spans="2:118" x14ac:dyDescent="0.25">
      <c r="B808" s="154"/>
      <c r="G808" s="93">
        <v>805</v>
      </c>
      <c r="H808" s="118" t="str">
        <f t="shared" si="628"/>
        <v/>
      </c>
      <c r="I808" s="119" t="str">
        <f>IF(ISNUMBER(SEARCH("─",H808,1)),MAX($I$3:I807)+1,"")</f>
        <v/>
      </c>
      <c r="DC808" s="133" t="str">
        <f>IF(MAX($DC$3:DC807)&lt;$I$2,MAX($DC$3:DC807)+1,"")</f>
        <v/>
      </c>
      <c r="DD808" s="131" t="str">
        <f t="shared" si="633"/>
        <v/>
      </c>
      <c r="DE808" s="131" t="str">
        <f t="shared" si="629"/>
        <v/>
      </c>
      <c r="DF808" s="134" t="str">
        <f t="shared" si="630"/>
        <v/>
      </c>
      <c r="DG808" s="132" t="str">
        <f t="shared" si="631"/>
        <v/>
      </c>
      <c r="DN808" s="107" t="str">
        <f t="shared" si="632"/>
        <v/>
      </c>
    </row>
    <row r="809" spans="2:118" x14ac:dyDescent="0.25">
      <c r="B809" s="154"/>
      <c r="G809" s="93">
        <v>806</v>
      </c>
      <c r="H809" s="118" t="str">
        <f t="shared" si="628"/>
        <v/>
      </c>
      <c r="I809" s="119" t="str">
        <f>IF(ISNUMBER(SEARCH("─",H809,1)),MAX($I$3:I808)+1,"")</f>
        <v/>
      </c>
      <c r="DC809" s="133" t="str">
        <f>IF(MAX($DC$3:DC808)&lt;$I$2,MAX($DC$3:DC808)+1,"")</f>
        <v/>
      </c>
      <c r="DD809" s="131" t="str">
        <f t="shared" si="633"/>
        <v/>
      </c>
      <c r="DE809" s="131" t="str">
        <f t="shared" si="629"/>
        <v/>
      </c>
      <c r="DF809" s="134" t="str">
        <f t="shared" si="630"/>
        <v/>
      </c>
      <c r="DG809" s="132" t="str">
        <f t="shared" si="631"/>
        <v/>
      </c>
      <c r="DN809" s="107" t="str">
        <f t="shared" si="632"/>
        <v/>
      </c>
    </row>
    <row r="810" spans="2:118" x14ac:dyDescent="0.25">
      <c r="B810" s="154"/>
      <c r="G810" s="93">
        <v>807</v>
      </c>
      <c r="H810" s="118" t="str">
        <f t="shared" si="628"/>
        <v/>
      </c>
      <c r="I810" s="119" t="str">
        <f>IF(ISNUMBER(SEARCH("─",H810,1)),MAX($I$3:I809)+1,"")</f>
        <v/>
      </c>
      <c r="DC810" s="133" t="str">
        <f>IF(MAX($DC$3:DC809)&lt;$I$2,MAX($DC$3:DC809)+1,"")</f>
        <v/>
      </c>
      <c r="DD810" s="131" t="str">
        <f t="shared" si="633"/>
        <v/>
      </c>
      <c r="DE810" s="131" t="str">
        <f t="shared" si="629"/>
        <v/>
      </c>
      <c r="DF810" s="134" t="str">
        <f t="shared" si="630"/>
        <v/>
      </c>
      <c r="DG810" s="132" t="str">
        <f t="shared" si="631"/>
        <v/>
      </c>
      <c r="DN810" s="107" t="str">
        <f t="shared" si="632"/>
        <v/>
      </c>
    </row>
    <row r="811" spans="2:118" x14ac:dyDescent="0.25">
      <c r="B811" s="154"/>
      <c r="G811" s="93">
        <v>808</v>
      </c>
      <c r="H811" s="118" t="str">
        <f t="shared" si="628"/>
        <v/>
      </c>
      <c r="I811" s="119" t="str">
        <f>IF(ISNUMBER(SEARCH("─",H811,1)),MAX($I$3:I810)+1,"")</f>
        <v/>
      </c>
      <c r="DC811" s="133" t="str">
        <f>IF(MAX($DC$3:DC810)&lt;$I$2,MAX($DC$3:DC810)+1,"")</f>
        <v/>
      </c>
      <c r="DD811" s="131" t="str">
        <f t="shared" si="633"/>
        <v/>
      </c>
      <c r="DE811" s="131" t="str">
        <f t="shared" si="629"/>
        <v/>
      </c>
      <c r="DF811" s="134" t="str">
        <f t="shared" si="630"/>
        <v/>
      </c>
      <c r="DG811" s="132" t="str">
        <f t="shared" si="631"/>
        <v/>
      </c>
      <c r="DN811" s="107" t="str">
        <f t="shared" si="632"/>
        <v/>
      </c>
    </row>
    <row r="812" spans="2:118" x14ac:dyDescent="0.25">
      <c r="B812" s="154"/>
      <c r="G812" s="93">
        <v>809</v>
      </c>
      <c r="H812" s="118" t="str">
        <f t="shared" si="628"/>
        <v/>
      </c>
      <c r="I812" s="119" t="str">
        <f>IF(ISNUMBER(SEARCH("─",H812,1)),MAX($I$3:I811)+1,"")</f>
        <v/>
      </c>
      <c r="DC812" s="133" t="str">
        <f>IF(MAX($DC$3:DC811)&lt;$I$2,MAX($DC$3:DC811)+1,"")</f>
        <v/>
      </c>
      <c r="DD812" s="131" t="str">
        <f t="shared" si="633"/>
        <v/>
      </c>
      <c r="DE812" s="131" t="str">
        <f t="shared" si="629"/>
        <v/>
      </c>
      <c r="DF812" s="134" t="str">
        <f t="shared" si="630"/>
        <v/>
      </c>
      <c r="DG812" s="132" t="str">
        <f t="shared" si="631"/>
        <v/>
      </c>
      <c r="DN812" s="107" t="str">
        <f t="shared" si="632"/>
        <v/>
      </c>
    </row>
    <row r="813" spans="2:118" x14ac:dyDescent="0.25">
      <c r="B813" s="154"/>
      <c r="G813" s="93">
        <v>810</v>
      </c>
      <c r="H813" s="118" t="str">
        <f t="shared" si="628"/>
        <v/>
      </c>
      <c r="I813" s="119" t="str">
        <f>IF(ISNUMBER(SEARCH("─",H813,1)),MAX($I$3:I812)+1,"")</f>
        <v/>
      </c>
      <c r="DC813" s="133" t="str">
        <f>IF(MAX($DC$3:DC812)&lt;$I$2,MAX($DC$3:DC812)+1,"")</f>
        <v/>
      </c>
      <c r="DD813" s="131" t="str">
        <f t="shared" si="633"/>
        <v/>
      </c>
      <c r="DE813" s="131" t="str">
        <f t="shared" si="629"/>
        <v/>
      </c>
      <c r="DF813" s="134" t="str">
        <f t="shared" si="630"/>
        <v/>
      </c>
      <c r="DG813" s="132" t="str">
        <f t="shared" si="631"/>
        <v/>
      </c>
      <c r="DN813" s="107" t="str">
        <f t="shared" si="632"/>
        <v/>
      </c>
    </row>
    <row r="814" spans="2:118" x14ac:dyDescent="0.25">
      <c r="B814" s="154"/>
      <c r="G814" s="93">
        <v>811</v>
      </c>
      <c r="H814" s="118" t="str">
        <f t="shared" si="628"/>
        <v/>
      </c>
      <c r="I814" s="119" t="str">
        <f>IF(ISNUMBER(SEARCH("─",H814,1)),MAX($I$3:I813)+1,"")</f>
        <v/>
      </c>
      <c r="DC814" s="133" t="str">
        <f>IF(MAX($DC$3:DC813)&lt;$I$2,MAX($DC$3:DC813)+1,"")</f>
        <v/>
      </c>
      <c r="DD814" s="131" t="str">
        <f t="shared" si="633"/>
        <v/>
      </c>
      <c r="DE814" s="131" t="str">
        <f t="shared" si="629"/>
        <v/>
      </c>
      <c r="DF814" s="134" t="str">
        <f t="shared" si="630"/>
        <v/>
      </c>
      <c r="DG814" s="132" t="str">
        <f t="shared" si="631"/>
        <v/>
      </c>
      <c r="DN814" s="107" t="str">
        <f t="shared" si="632"/>
        <v/>
      </c>
    </row>
    <row r="815" spans="2:118" x14ac:dyDescent="0.25">
      <c r="B815" s="154"/>
      <c r="G815" s="93">
        <v>812</v>
      </c>
      <c r="H815" s="118" t="str">
        <f t="shared" si="628"/>
        <v/>
      </c>
      <c r="I815" s="119" t="str">
        <f>IF(ISNUMBER(SEARCH("─",H815,1)),MAX($I$3:I814)+1,"")</f>
        <v/>
      </c>
      <c r="DC815" s="133" t="str">
        <f>IF(MAX($DC$3:DC814)&lt;$I$2,MAX($DC$3:DC814)+1,"")</f>
        <v/>
      </c>
      <c r="DD815" s="131" t="str">
        <f t="shared" si="633"/>
        <v/>
      </c>
      <c r="DE815" s="131" t="str">
        <f t="shared" si="629"/>
        <v/>
      </c>
      <c r="DF815" s="134" t="str">
        <f t="shared" si="630"/>
        <v/>
      </c>
      <c r="DG815" s="132" t="str">
        <f t="shared" si="631"/>
        <v/>
      </c>
      <c r="DN815" s="107" t="str">
        <f t="shared" si="632"/>
        <v/>
      </c>
    </row>
    <row r="816" spans="2:118" x14ac:dyDescent="0.25">
      <c r="B816" s="154"/>
      <c r="G816" s="93">
        <v>813</v>
      </c>
      <c r="H816" s="118" t="str">
        <f t="shared" si="628"/>
        <v/>
      </c>
      <c r="I816" s="119" t="str">
        <f>IF(ISNUMBER(SEARCH("─",H816,1)),MAX($I$3:I815)+1,"")</f>
        <v/>
      </c>
      <c r="DC816" s="133" t="str">
        <f>IF(MAX($DC$3:DC815)&lt;$I$2,MAX($DC$3:DC815)+1,"")</f>
        <v/>
      </c>
      <c r="DD816" s="131" t="str">
        <f t="shared" si="633"/>
        <v/>
      </c>
      <c r="DE816" s="131" t="str">
        <f t="shared" si="629"/>
        <v/>
      </c>
      <c r="DF816" s="134" t="str">
        <f t="shared" si="630"/>
        <v/>
      </c>
      <c r="DG816" s="132" t="str">
        <f t="shared" si="631"/>
        <v/>
      </c>
      <c r="DN816" s="107" t="str">
        <f t="shared" si="632"/>
        <v/>
      </c>
    </row>
    <row r="817" spans="2:118" x14ac:dyDescent="0.25">
      <c r="B817" s="154"/>
      <c r="G817" s="93">
        <v>814</v>
      </c>
      <c r="H817" s="118" t="str">
        <f t="shared" si="628"/>
        <v/>
      </c>
      <c r="I817" s="119" t="str">
        <f>IF(ISNUMBER(SEARCH("─",H817,1)),MAX($I$3:I816)+1,"")</f>
        <v/>
      </c>
      <c r="DC817" s="133" t="str">
        <f>IF(MAX($DC$3:DC816)&lt;$I$2,MAX($DC$3:DC816)+1,"")</f>
        <v/>
      </c>
      <c r="DD817" s="131" t="str">
        <f t="shared" si="633"/>
        <v/>
      </c>
      <c r="DE817" s="131" t="str">
        <f t="shared" si="629"/>
        <v/>
      </c>
      <c r="DF817" s="134" t="str">
        <f t="shared" si="630"/>
        <v/>
      </c>
      <c r="DG817" s="132" t="str">
        <f t="shared" si="631"/>
        <v/>
      </c>
      <c r="DN817" s="107" t="str">
        <f t="shared" si="632"/>
        <v/>
      </c>
    </row>
    <row r="818" spans="2:118" x14ac:dyDescent="0.25">
      <c r="B818" s="154"/>
      <c r="G818" s="93">
        <v>815</v>
      </c>
      <c r="H818" s="118" t="str">
        <f t="shared" si="628"/>
        <v/>
      </c>
      <c r="I818" s="119" t="str">
        <f>IF(ISNUMBER(SEARCH("─",H818,1)),MAX($I$3:I817)+1,"")</f>
        <v/>
      </c>
      <c r="DC818" s="133" t="str">
        <f>IF(MAX($DC$3:DC817)&lt;$I$2,MAX($DC$3:DC817)+1,"")</f>
        <v/>
      </c>
      <c r="DD818" s="131" t="str">
        <f t="shared" si="633"/>
        <v/>
      </c>
      <c r="DE818" s="131" t="str">
        <f t="shared" si="629"/>
        <v/>
      </c>
      <c r="DF818" s="134" t="str">
        <f t="shared" si="630"/>
        <v/>
      </c>
      <c r="DG818" s="132" t="str">
        <f t="shared" si="631"/>
        <v/>
      </c>
      <c r="DN818" s="107" t="str">
        <f t="shared" si="632"/>
        <v/>
      </c>
    </row>
    <row r="819" spans="2:118" x14ac:dyDescent="0.25">
      <c r="B819" s="154"/>
      <c r="G819" s="93">
        <v>816</v>
      </c>
      <c r="H819" s="118" t="str">
        <f t="shared" si="628"/>
        <v/>
      </c>
      <c r="I819" s="119" t="str">
        <f>IF(ISNUMBER(SEARCH("─",H819,1)),MAX($I$3:I818)+1,"")</f>
        <v/>
      </c>
      <c r="DC819" s="133" t="str">
        <f>IF(MAX($DC$3:DC818)&lt;$I$2,MAX($DC$3:DC818)+1,"")</f>
        <v/>
      </c>
      <c r="DD819" s="131" t="str">
        <f t="shared" si="633"/>
        <v/>
      </c>
      <c r="DE819" s="131" t="str">
        <f t="shared" si="629"/>
        <v/>
      </c>
      <c r="DF819" s="134" t="str">
        <f t="shared" si="630"/>
        <v/>
      </c>
      <c r="DG819" s="132" t="str">
        <f t="shared" si="631"/>
        <v/>
      </c>
      <c r="DN819" s="107" t="str">
        <f t="shared" si="632"/>
        <v/>
      </c>
    </row>
    <row r="820" spans="2:118" x14ac:dyDescent="0.25">
      <c r="B820" s="154"/>
      <c r="G820" s="93">
        <v>817</v>
      </c>
      <c r="H820" s="118" t="str">
        <f t="shared" si="628"/>
        <v/>
      </c>
      <c r="I820" s="119" t="str">
        <f>IF(ISNUMBER(SEARCH("─",H820,1)),MAX($I$3:I819)+1,"")</f>
        <v/>
      </c>
      <c r="DC820" s="133" t="str">
        <f>IF(MAX($DC$3:DC819)&lt;$I$2,MAX($DC$3:DC819)+1,"")</f>
        <v/>
      </c>
      <c r="DD820" s="131" t="str">
        <f t="shared" si="633"/>
        <v/>
      </c>
      <c r="DE820" s="131" t="str">
        <f t="shared" si="629"/>
        <v/>
      </c>
      <c r="DF820" s="134" t="str">
        <f t="shared" si="630"/>
        <v/>
      </c>
      <c r="DG820" s="132" t="str">
        <f t="shared" si="631"/>
        <v/>
      </c>
      <c r="DN820" s="107" t="str">
        <f t="shared" si="632"/>
        <v/>
      </c>
    </row>
    <row r="821" spans="2:118" x14ac:dyDescent="0.25">
      <c r="B821" s="154"/>
      <c r="G821" s="93">
        <v>818</v>
      </c>
      <c r="H821" s="118" t="str">
        <f t="shared" si="628"/>
        <v/>
      </c>
      <c r="I821" s="119" t="str">
        <f>IF(ISNUMBER(SEARCH("─",H821,1)),MAX($I$3:I820)+1,"")</f>
        <v/>
      </c>
      <c r="DC821" s="133" t="str">
        <f>IF(MAX($DC$3:DC820)&lt;$I$2,MAX($DC$3:DC820)+1,"")</f>
        <v/>
      </c>
      <c r="DD821" s="131" t="str">
        <f t="shared" si="633"/>
        <v/>
      </c>
      <c r="DE821" s="131" t="str">
        <f t="shared" si="629"/>
        <v/>
      </c>
      <c r="DF821" s="134" t="str">
        <f t="shared" si="630"/>
        <v/>
      </c>
      <c r="DG821" s="132" t="str">
        <f t="shared" si="631"/>
        <v/>
      </c>
      <c r="DN821" s="107" t="str">
        <f t="shared" si="632"/>
        <v/>
      </c>
    </row>
    <row r="822" spans="2:118" x14ac:dyDescent="0.25">
      <c r="B822" s="154"/>
      <c r="G822" s="93">
        <v>819</v>
      </c>
      <c r="H822" s="118" t="str">
        <f t="shared" si="628"/>
        <v/>
      </c>
      <c r="I822" s="119" t="str">
        <f>IF(ISNUMBER(SEARCH("─",H822,1)),MAX($I$3:I821)+1,"")</f>
        <v/>
      </c>
      <c r="DC822" s="133" t="str">
        <f>IF(MAX($DC$3:DC821)&lt;$I$2,MAX($DC$3:DC821)+1,"")</f>
        <v/>
      </c>
      <c r="DD822" s="131" t="str">
        <f t="shared" si="633"/>
        <v/>
      </c>
      <c r="DE822" s="131" t="str">
        <f t="shared" si="629"/>
        <v/>
      </c>
      <c r="DF822" s="134" t="str">
        <f t="shared" si="630"/>
        <v/>
      </c>
      <c r="DG822" s="132" t="str">
        <f t="shared" si="631"/>
        <v/>
      </c>
      <c r="DN822" s="107" t="str">
        <f t="shared" si="632"/>
        <v/>
      </c>
    </row>
    <row r="823" spans="2:118" x14ac:dyDescent="0.25">
      <c r="B823" s="154"/>
      <c r="G823" s="93">
        <v>820</v>
      </c>
      <c r="H823" s="118" t="str">
        <f t="shared" si="628"/>
        <v/>
      </c>
      <c r="I823" s="119" t="str">
        <f>IF(ISNUMBER(SEARCH("─",H823,1)),MAX($I$3:I822)+1,"")</f>
        <v/>
      </c>
      <c r="DC823" s="133" t="str">
        <f>IF(MAX($DC$3:DC822)&lt;$I$2,MAX($DC$3:DC822)+1,"")</f>
        <v/>
      </c>
      <c r="DD823" s="131" t="str">
        <f t="shared" si="633"/>
        <v/>
      </c>
      <c r="DE823" s="131" t="str">
        <f t="shared" si="629"/>
        <v/>
      </c>
      <c r="DF823" s="134" t="str">
        <f t="shared" si="630"/>
        <v/>
      </c>
      <c r="DG823" s="132" t="str">
        <f t="shared" si="631"/>
        <v/>
      </c>
      <c r="DN823" s="107" t="str">
        <f t="shared" si="632"/>
        <v/>
      </c>
    </row>
    <row r="824" spans="2:118" x14ac:dyDescent="0.25">
      <c r="B824" s="154"/>
      <c r="G824" s="93">
        <v>821</v>
      </c>
      <c r="H824" s="118" t="str">
        <f t="shared" ref="H824:H887" si="634">IF(G824&gt;$H$2,"",IF(G824&lt;=$C$3,INDEX(allNames,MATCH(G824,$B$4:$B$503,0),1),IF(G824&lt;=$E$3,INDEX($D$4:$D$503,MATCH(G824,$C$4:$C$503,0),1),INDEX($F$4:$F$503,MATCH(G824,$E$4:$E$503,0),1))))</f>
        <v/>
      </c>
      <c r="I824" s="119" t="str">
        <f>IF(ISNUMBER(SEARCH("─",H824,1)),MAX($I$3:I823)+1,"")</f>
        <v/>
      </c>
      <c r="DC824" s="133" t="str">
        <f>IF(MAX($DC$3:DC823)&lt;$I$2,MAX($DC$3:DC823)+1,"")</f>
        <v/>
      </c>
      <c r="DD824" s="131" t="str">
        <f t="shared" si="633"/>
        <v/>
      </c>
      <c r="DE824" s="131" t="str">
        <f t="shared" si="629"/>
        <v/>
      </c>
      <c r="DF824" s="134" t="str">
        <f t="shared" si="630"/>
        <v/>
      </c>
      <c r="DG824" s="132" t="str">
        <f t="shared" si="631"/>
        <v/>
      </c>
      <c r="DN824" s="107" t="str">
        <f t="shared" si="632"/>
        <v/>
      </c>
    </row>
    <row r="825" spans="2:118" x14ac:dyDescent="0.25">
      <c r="B825" s="154"/>
      <c r="G825" s="93">
        <v>822</v>
      </c>
      <c r="H825" s="118" t="str">
        <f t="shared" si="634"/>
        <v/>
      </c>
      <c r="I825" s="119" t="str">
        <f>IF(ISNUMBER(SEARCH("─",H825,1)),MAX($I$3:I824)+1,"")</f>
        <v/>
      </c>
      <c r="DC825" s="133" t="str">
        <f>IF(MAX($DC$3:DC824)&lt;$I$2,MAX($DC$3:DC824)+1,"")</f>
        <v/>
      </c>
      <c r="DD825" s="131" t="str">
        <f t="shared" si="633"/>
        <v/>
      </c>
      <c r="DE825" s="131" t="str">
        <f t="shared" si="629"/>
        <v/>
      </c>
      <c r="DF825" s="134" t="str">
        <f t="shared" si="630"/>
        <v/>
      </c>
      <c r="DG825" s="132" t="str">
        <f t="shared" si="631"/>
        <v/>
      </c>
      <c r="DN825" s="107" t="str">
        <f t="shared" si="632"/>
        <v/>
      </c>
    </row>
    <row r="826" spans="2:118" x14ac:dyDescent="0.25">
      <c r="B826" s="154"/>
      <c r="G826" s="93">
        <v>823</v>
      </c>
      <c r="H826" s="118" t="str">
        <f t="shared" si="634"/>
        <v/>
      </c>
      <c r="I826" s="119" t="str">
        <f>IF(ISNUMBER(SEARCH("─",H826,1)),MAX($I$3:I825)+1,"")</f>
        <v/>
      </c>
      <c r="DC826" s="133" t="str">
        <f>IF(MAX($DC$3:DC825)&lt;$I$2,MAX($DC$3:DC825)+1,"")</f>
        <v/>
      </c>
      <c r="DD826" s="131" t="str">
        <f t="shared" si="633"/>
        <v/>
      </c>
      <c r="DE826" s="131" t="str">
        <f t="shared" si="629"/>
        <v/>
      </c>
      <c r="DF826" s="134" t="str">
        <f t="shared" si="630"/>
        <v/>
      </c>
      <c r="DG826" s="132" t="str">
        <f t="shared" si="631"/>
        <v/>
      </c>
      <c r="DN826" s="107" t="str">
        <f t="shared" si="632"/>
        <v/>
      </c>
    </row>
    <row r="827" spans="2:118" x14ac:dyDescent="0.25">
      <c r="B827" s="154"/>
      <c r="G827" s="93">
        <v>824</v>
      </c>
      <c r="H827" s="118" t="str">
        <f t="shared" si="634"/>
        <v/>
      </c>
      <c r="I827" s="119" t="str">
        <f>IF(ISNUMBER(SEARCH("─",H827,1)),MAX($I$3:I826)+1,"")</f>
        <v/>
      </c>
      <c r="DC827" s="133" t="str">
        <f>IF(MAX($DC$3:DC826)&lt;$I$2,MAX($DC$3:DC826)+1,"")</f>
        <v/>
      </c>
      <c r="DD827" s="131" t="str">
        <f t="shared" si="633"/>
        <v/>
      </c>
      <c r="DE827" s="131" t="str">
        <f t="shared" si="629"/>
        <v/>
      </c>
      <c r="DF827" s="134" t="str">
        <f t="shared" si="630"/>
        <v/>
      </c>
      <c r="DG827" s="132" t="str">
        <f t="shared" si="631"/>
        <v/>
      </c>
      <c r="DN827" s="107" t="str">
        <f t="shared" si="632"/>
        <v/>
      </c>
    </row>
    <row r="828" spans="2:118" x14ac:dyDescent="0.25">
      <c r="B828" s="154"/>
      <c r="G828" s="93">
        <v>825</v>
      </c>
      <c r="H828" s="118" t="str">
        <f t="shared" si="634"/>
        <v/>
      </c>
      <c r="I828" s="119" t="str">
        <f>IF(ISNUMBER(SEARCH("─",H828,1)),MAX($I$3:I827)+1,"")</f>
        <v/>
      </c>
      <c r="DC828" s="133" t="str">
        <f>IF(MAX($DC$3:DC827)&lt;$I$2,MAX($DC$3:DC827)+1,"")</f>
        <v/>
      </c>
      <c r="DD828" s="131" t="str">
        <f t="shared" si="633"/>
        <v/>
      </c>
      <c r="DE828" s="131" t="str">
        <f t="shared" si="629"/>
        <v/>
      </c>
      <c r="DF828" s="134" t="str">
        <f t="shared" si="630"/>
        <v/>
      </c>
      <c r="DG828" s="132" t="str">
        <f t="shared" si="631"/>
        <v/>
      </c>
      <c r="DN828" s="107" t="str">
        <f t="shared" si="632"/>
        <v/>
      </c>
    </row>
    <row r="829" spans="2:118" x14ac:dyDescent="0.25">
      <c r="B829" s="154"/>
      <c r="G829" s="93">
        <v>826</v>
      </c>
      <c r="H829" s="118" t="str">
        <f t="shared" si="634"/>
        <v/>
      </c>
      <c r="I829" s="119" t="str">
        <f>IF(ISNUMBER(SEARCH("─",H829,1)),MAX($I$3:I828)+1,"")</f>
        <v/>
      </c>
      <c r="DC829" s="133" t="str">
        <f>IF(MAX($DC$3:DC828)&lt;$I$2,MAX($DC$3:DC828)+1,"")</f>
        <v/>
      </c>
      <c r="DD829" s="131" t="str">
        <f t="shared" si="633"/>
        <v/>
      </c>
      <c r="DE829" s="131" t="str">
        <f t="shared" si="629"/>
        <v/>
      </c>
      <c r="DF829" s="134" t="str">
        <f t="shared" si="630"/>
        <v/>
      </c>
      <c r="DG829" s="132" t="str">
        <f t="shared" si="631"/>
        <v/>
      </c>
      <c r="DN829" s="107" t="str">
        <f t="shared" si="632"/>
        <v/>
      </c>
    </row>
    <row r="830" spans="2:118" x14ac:dyDescent="0.25">
      <c r="B830" s="154"/>
      <c r="G830" s="93">
        <v>827</v>
      </c>
      <c r="H830" s="118" t="str">
        <f t="shared" si="634"/>
        <v/>
      </c>
      <c r="I830" s="119" t="str">
        <f>IF(ISNUMBER(SEARCH("─",H830,1)),MAX($I$3:I829)+1,"")</f>
        <v/>
      </c>
      <c r="DC830" s="133" t="str">
        <f>IF(MAX($DC$3:DC829)&lt;$I$2,MAX($DC$3:DC829)+1,"")</f>
        <v/>
      </c>
      <c r="DD830" s="131" t="str">
        <f t="shared" si="633"/>
        <v/>
      </c>
      <c r="DE830" s="131" t="str">
        <f t="shared" si="629"/>
        <v/>
      </c>
      <c r="DF830" s="134" t="str">
        <f t="shared" si="630"/>
        <v/>
      </c>
      <c r="DG830" s="132" t="str">
        <f t="shared" si="631"/>
        <v/>
      </c>
      <c r="DN830" s="107" t="str">
        <f t="shared" si="632"/>
        <v/>
      </c>
    </row>
    <row r="831" spans="2:118" x14ac:dyDescent="0.25">
      <c r="B831" s="154"/>
      <c r="G831" s="93">
        <v>828</v>
      </c>
      <c r="H831" s="118" t="str">
        <f t="shared" si="634"/>
        <v/>
      </c>
      <c r="I831" s="119" t="str">
        <f>IF(ISNUMBER(SEARCH("─",H831,1)),MAX($I$3:I830)+1,"")</f>
        <v/>
      </c>
      <c r="DC831" s="133" t="str">
        <f>IF(MAX($DC$3:DC830)&lt;$I$2,MAX($DC$3:DC830)+1,"")</f>
        <v/>
      </c>
      <c r="DD831" s="131" t="str">
        <f t="shared" si="633"/>
        <v/>
      </c>
      <c r="DE831" s="131" t="str">
        <f t="shared" si="629"/>
        <v/>
      </c>
      <c r="DF831" s="134" t="str">
        <f t="shared" si="630"/>
        <v/>
      </c>
      <c r="DG831" s="132" t="str">
        <f t="shared" si="631"/>
        <v/>
      </c>
      <c r="DN831" s="107" t="str">
        <f t="shared" si="632"/>
        <v/>
      </c>
    </row>
    <row r="832" spans="2:118" x14ac:dyDescent="0.25">
      <c r="B832" s="154"/>
      <c r="G832" s="93">
        <v>829</v>
      </c>
      <c r="H832" s="118" t="str">
        <f t="shared" si="634"/>
        <v/>
      </c>
      <c r="I832" s="119" t="str">
        <f>IF(ISNUMBER(SEARCH("─",H832,1)),MAX($I$3:I831)+1,"")</f>
        <v/>
      </c>
      <c r="DC832" s="133" t="str">
        <f>IF(MAX($DC$3:DC831)&lt;$I$2,MAX($DC$3:DC831)+1,"")</f>
        <v/>
      </c>
      <c r="DD832" s="131" t="str">
        <f t="shared" si="633"/>
        <v/>
      </c>
      <c r="DE832" s="131" t="str">
        <f t="shared" si="629"/>
        <v/>
      </c>
      <c r="DF832" s="134" t="str">
        <f t="shared" si="630"/>
        <v/>
      </c>
      <c r="DG832" s="132" t="str">
        <f t="shared" si="631"/>
        <v/>
      </c>
      <c r="DN832" s="107" t="str">
        <f t="shared" si="632"/>
        <v/>
      </c>
    </row>
    <row r="833" spans="2:118" x14ac:dyDescent="0.25">
      <c r="B833" s="154"/>
      <c r="G833" s="93">
        <v>830</v>
      </c>
      <c r="H833" s="118" t="str">
        <f t="shared" si="634"/>
        <v/>
      </c>
      <c r="I833" s="119" t="str">
        <f>IF(ISNUMBER(SEARCH("─",H833,1)),MAX($I$3:I832)+1,"")</f>
        <v/>
      </c>
      <c r="DC833" s="133" t="str">
        <f>IF(MAX($DC$3:DC832)&lt;$I$2,MAX($DC$3:DC832)+1,"")</f>
        <v/>
      </c>
      <c r="DD833" s="131" t="str">
        <f t="shared" si="633"/>
        <v/>
      </c>
      <c r="DE833" s="131" t="str">
        <f t="shared" si="629"/>
        <v/>
      </c>
      <c r="DF833" s="134" t="str">
        <f t="shared" si="630"/>
        <v/>
      </c>
      <c r="DG833" s="132" t="str">
        <f t="shared" si="631"/>
        <v/>
      </c>
      <c r="DN833" s="107" t="str">
        <f t="shared" si="632"/>
        <v/>
      </c>
    </row>
    <row r="834" spans="2:118" x14ac:dyDescent="0.25">
      <c r="B834" s="154"/>
      <c r="G834" s="93">
        <v>831</v>
      </c>
      <c r="H834" s="118" t="str">
        <f t="shared" si="634"/>
        <v/>
      </c>
      <c r="I834" s="119" t="str">
        <f>IF(ISNUMBER(SEARCH("─",H834,1)),MAX($I$3:I833)+1,"")</f>
        <v/>
      </c>
      <c r="DC834" s="133" t="str">
        <f>IF(MAX($DC$3:DC833)&lt;$I$2,MAX($DC$3:DC833)+1,"")</f>
        <v/>
      </c>
      <c r="DD834" s="131" t="str">
        <f t="shared" si="633"/>
        <v/>
      </c>
      <c r="DE834" s="131" t="str">
        <f t="shared" si="629"/>
        <v/>
      </c>
      <c r="DF834" s="134" t="str">
        <f t="shared" si="630"/>
        <v/>
      </c>
      <c r="DG834" s="132" t="str">
        <f t="shared" si="631"/>
        <v/>
      </c>
      <c r="DN834" s="107" t="str">
        <f t="shared" si="632"/>
        <v/>
      </c>
    </row>
    <row r="835" spans="2:118" x14ac:dyDescent="0.25">
      <c r="B835" s="154"/>
      <c r="G835" s="93">
        <v>832</v>
      </c>
      <c r="H835" s="118" t="str">
        <f t="shared" si="634"/>
        <v/>
      </c>
      <c r="I835" s="119" t="str">
        <f>IF(ISNUMBER(SEARCH("─",H835,1)),MAX($I$3:I834)+1,"")</f>
        <v/>
      </c>
      <c r="DC835" s="133" t="str">
        <f>IF(MAX($DC$3:DC834)&lt;$I$2,MAX($DC$3:DC834)+1,"")</f>
        <v/>
      </c>
      <c r="DD835" s="131" t="str">
        <f t="shared" si="633"/>
        <v/>
      </c>
      <c r="DE835" s="131" t="str">
        <f t="shared" si="629"/>
        <v/>
      </c>
      <c r="DF835" s="134" t="str">
        <f t="shared" si="630"/>
        <v/>
      </c>
      <c r="DG835" s="132" t="str">
        <f t="shared" si="631"/>
        <v/>
      </c>
      <c r="DN835" s="107" t="str">
        <f t="shared" si="632"/>
        <v/>
      </c>
    </row>
    <row r="836" spans="2:118" x14ac:dyDescent="0.25">
      <c r="B836" s="154"/>
      <c r="G836" s="93">
        <v>833</v>
      </c>
      <c r="H836" s="118" t="str">
        <f t="shared" si="634"/>
        <v/>
      </c>
      <c r="I836" s="119" t="str">
        <f>IF(ISNUMBER(SEARCH("─",H836,1)),MAX($I$3:I835)+1,"")</f>
        <v/>
      </c>
      <c r="DC836" s="133" t="str">
        <f>IF(MAX($DC$3:DC835)&lt;$I$2,MAX($DC$3:DC835)+1,"")</f>
        <v/>
      </c>
      <c r="DD836" s="131" t="str">
        <f t="shared" si="633"/>
        <v/>
      </c>
      <c r="DE836" s="131" t="str">
        <f t="shared" ref="DE836:DE899" si="635">IF(DC836="","",TRIM(LEFT(DD836,SEARCH("─",DD836,1)-1)))</f>
        <v/>
      </c>
      <c r="DF836" s="134" t="str">
        <f t="shared" ref="DF836:DF899" si="636">IF(DC836="","",TRIM(RIGHT(DD836,LEN(DD836)-SEARCH("─",DD836,1))))</f>
        <v/>
      </c>
      <c r="DG836" s="132" t="str">
        <f t="shared" ref="DG836:DG899" si="637">IF(DD836="","",IF(ISNUMBER(MATCH(DD836,$F$4:$F$503,0)),"e",""))</f>
        <v/>
      </c>
      <c r="DN836" s="107" t="str">
        <f t="shared" ref="DN836:DN899" si="638">IFERROR(IF(BI836&lt;&gt;"",BJ836,INDEX($DM$4:$DM$503,MATCH(ROW(DN836)-ROW($DN$3)-MAX($BI$4:$BI$503),$DL$4:$DL$503,0),1)),"")</f>
        <v/>
      </c>
    </row>
    <row r="837" spans="2:118" x14ac:dyDescent="0.25">
      <c r="B837" s="154"/>
      <c r="G837" s="93">
        <v>834</v>
      </c>
      <c r="H837" s="118" t="str">
        <f t="shared" si="634"/>
        <v/>
      </c>
      <c r="I837" s="119" t="str">
        <f>IF(ISNUMBER(SEARCH("─",H837,1)),MAX($I$3:I836)+1,"")</f>
        <v/>
      </c>
      <c r="DC837" s="133" t="str">
        <f>IF(MAX($DC$3:DC836)&lt;$I$2,MAX($DC$3:DC836)+1,"")</f>
        <v/>
      </c>
      <c r="DD837" s="131" t="str">
        <f t="shared" si="633"/>
        <v/>
      </c>
      <c r="DE837" s="131" t="str">
        <f t="shared" si="635"/>
        <v/>
      </c>
      <c r="DF837" s="134" t="str">
        <f t="shared" si="636"/>
        <v/>
      </c>
      <c r="DG837" s="132" t="str">
        <f t="shared" si="637"/>
        <v/>
      </c>
      <c r="DN837" s="107" t="str">
        <f t="shared" si="638"/>
        <v/>
      </c>
    </row>
    <row r="838" spans="2:118" x14ac:dyDescent="0.25">
      <c r="B838" s="154"/>
      <c r="G838" s="93">
        <v>835</v>
      </c>
      <c r="H838" s="118" t="str">
        <f t="shared" si="634"/>
        <v/>
      </c>
      <c r="I838" s="119" t="str">
        <f>IF(ISNUMBER(SEARCH("─",H838,1)),MAX($I$3:I837)+1,"")</f>
        <v/>
      </c>
      <c r="DC838" s="133" t="str">
        <f>IF(MAX($DC$3:DC837)&lt;$I$2,MAX($DC$3:DC837)+1,"")</f>
        <v/>
      </c>
      <c r="DD838" s="131" t="str">
        <f t="shared" si="633"/>
        <v/>
      </c>
      <c r="DE838" s="131" t="str">
        <f t="shared" si="635"/>
        <v/>
      </c>
      <c r="DF838" s="134" t="str">
        <f t="shared" si="636"/>
        <v/>
      </c>
      <c r="DG838" s="132" t="str">
        <f t="shared" si="637"/>
        <v/>
      </c>
      <c r="DN838" s="107" t="str">
        <f t="shared" si="638"/>
        <v/>
      </c>
    </row>
    <row r="839" spans="2:118" x14ac:dyDescent="0.25">
      <c r="B839" s="154"/>
      <c r="G839" s="93">
        <v>836</v>
      </c>
      <c r="H839" s="118" t="str">
        <f t="shared" si="634"/>
        <v/>
      </c>
      <c r="I839" s="119" t="str">
        <f>IF(ISNUMBER(SEARCH("─",H839,1)),MAX($I$3:I838)+1,"")</f>
        <v/>
      </c>
      <c r="DC839" s="133" t="str">
        <f>IF(MAX($DC$3:DC838)&lt;$I$2,MAX($DC$3:DC838)+1,"")</f>
        <v/>
      </c>
      <c r="DD839" s="131" t="str">
        <f t="shared" si="633"/>
        <v/>
      </c>
      <c r="DE839" s="131" t="str">
        <f t="shared" si="635"/>
        <v/>
      </c>
      <c r="DF839" s="134" t="str">
        <f t="shared" si="636"/>
        <v/>
      </c>
      <c r="DG839" s="132" t="str">
        <f t="shared" si="637"/>
        <v/>
      </c>
      <c r="DN839" s="107" t="str">
        <f t="shared" si="638"/>
        <v/>
      </c>
    </row>
    <row r="840" spans="2:118" x14ac:dyDescent="0.25">
      <c r="B840" s="154"/>
      <c r="G840" s="93">
        <v>837</v>
      </c>
      <c r="H840" s="118" t="str">
        <f t="shared" si="634"/>
        <v/>
      </c>
      <c r="I840" s="119" t="str">
        <f>IF(ISNUMBER(SEARCH("─",H840,1)),MAX($I$3:I839)+1,"")</f>
        <v/>
      </c>
      <c r="DC840" s="133" t="str">
        <f>IF(MAX($DC$3:DC839)&lt;$I$2,MAX($DC$3:DC839)+1,"")</f>
        <v/>
      </c>
      <c r="DD840" s="131" t="str">
        <f t="shared" si="633"/>
        <v/>
      </c>
      <c r="DE840" s="131" t="str">
        <f t="shared" si="635"/>
        <v/>
      </c>
      <c r="DF840" s="134" t="str">
        <f t="shared" si="636"/>
        <v/>
      </c>
      <c r="DG840" s="132" t="str">
        <f t="shared" si="637"/>
        <v/>
      </c>
      <c r="DN840" s="107" t="str">
        <f t="shared" si="638"/>
        <v/>
      </c>
    </row>
    <row r="841" spans="2:118" x14ac:dyDescent="0.25">
      <c r="B841" s="154"/>
      <c r="G841" s="93">
        <v>838</v>
      </c>
      <c r="H841" s="118" t="str">
        <f t="shared" si="634"/>
        <v/>
      </c>
      <c r="I841" s="119" t="str">
        <f>IF(ISNUMBER(SEARCH("─",H841,1)),MAX($I$3:I840)+1,"")</f>
        <v/>
      </c>
      <c r="DC841" s="133" t="str">
        <f>IF(MAX($DC$3:DC840)&lt;$I$2,MAX($DC$3:DC840)+1,"")</f>
        <v/>
      </c>
      <c r="DD841" s="131" t="str">
        <f t="shared" si="633"/>
        <v/>
      </c>
      <c r="DE841" s="131" t="str">
        <f t="shared" si="635"/>
        <v/>
      </c>
      <c r="DF841" s="134" t="str">
        <f t="shared" si="636"/>
        <v/>
      </c>
      <c r="DG841" s="132" t="str">
        <f t="shared" si="637"/>
        <v/>
      </c>
      <c r="DN841" s="107" t="str">
        <f t="shared" si="638"/>
        <v/>
      </c>
    </row>
    <row r="842" spans="2:118" x14ac:dyDescent="0.25">
      <c r="B842" s="154"/>
      <c r="G842" s="93">
        <v>839</v>
      </c>
      <c r="H842" s="118" t="str">
        <f t="shared" si="634"/>
        <v/>
      </c>
      <c r="I842" s="119" t="str">
        <f>IF(ISNUMBER(SEARCH("─",H842,1)),MAX($I$3:I841)+1,"")</f>
        <v/>
      </c>
      <c r="DC842" s="133" t="str">
        <f>IF(MAX($DC$3:DC841)&lt;$I$2,MAX($DC$3:DC841)+1,"")</f>
        <v/>
      </c>
      <c r="DD842" s="131" t="str">
        <f t="shared" si="633"/>
        <v/>
      </c>
      <c r="DE842" s="131" t="str">
        <f t="shared" si="635"/>
        <v/>
      </c>
      <c r="DF842" s="134" t="str">
        <f t="shared" si="636"/>
        <v/>
      </c>
      <c r="DG842" s="132" t="str">
        <f t="shared" si="637"/>
        <v/>
      </c>
      <c r="DN842" s="107" t="str">
        <f t="shared" si="638"/>
        <v/>
      </c>
    </row>
    <row r="843" spans="2:118" x14ac:dyDescent="0.25">
      <c r="B843" s="154"/>
      <c r="G843" s="93">
        <v>840</v>
      </c>
      <c r="H843" s="118" t="str">
        <f t="shared" si="634"/>
        <v/>
      </c>
      <c r="I843" s="119" t="str">
        <f>IF(ISNUMBER(SEARCH("─",H843,1)),MAX($I$3:I842)+1,"")</f>
        <v/>
      </c>
      <c r="DC843" s="133" t="str">
        <f>IF(MAX($DC$3:DC842)&lt;$I$2,MAX($DC$3:DC842)+1,"")</f>
        <v/>
      </c>
      <c r="DD843" s="131" t="str">
        <f t="shared" si="633"/>
        <v/>
      </c>
      <c r="DE843" s="131" t="str">
        <f t="shared" si="635"/>
        <v/>
      </c>
      <c r="DF843" s="134" t="str">
        <f t="shared" si="636"/>
        <v/>
      </c>
      <c r="DG843" s="132" t="str">
        <f t="shared" si="637"/>
        <v/>
      </c>
      <c r="DN843" s="107" t="str">
        <f t="shared" si="638"/>
        <v/>
      </c>
    </row>
    <row r="844" spans="2:118" x14ac:dyDescent="0.25">
      <c r="B844" s="154"/>
      <c r="G844" s="93">
        <v>841</v>
      </c>
      <c r="H844" s="118" t="str">
        <f t="shared" si="634"/>
        <v/>
      </c>
      <c r="I844" s="119" t="str">
        <f>IF(ISNUMBER(SEARCH("─",H844,1)),MAX($I$3:I843)+1,"")</f>
        <v/>
      </c>
      <c r="DC844" s="133" t="str">
        <f>IF(MAX($DC$3:DC843)&lt;$I$2,MAX($DC$3:DC843)+1,"")</f>
        <v/>
      </c>
      <c r="DD844" s="131" t="str">
        <f t="shared" si="633"/>
        <v/>
      </c>
      <c r="DE844" s="131" t="str">
        <f t="shared" si="635"/>
        <v/>
      </c>
      <c r="DF844" s="134" t="str">
        <f t="shared" si="636"/>
        <v/>
      </c>
      <c r="DG844" s="132" t="str">
        <f t="shared" si="637"/>
        <v/>
      </c>
      <c r="DN844" s="107" t="str">
        <f t="shared" si="638"/>
        <v/>
      </c>
    </row>
    <row r="845" spans="2:118" x14ac:dyDescent="0.25">
      <c r="B845" s="154"/>
      <c r="G845" s="93">
        <v>842</v>
      </c>
      <c r="H845" s="118" t="str">
        <f t="shared" si="634"/>
        <v/>
      </c>
      <c r="I845" s="119" t="str">
        <f>IF(ISNUMBER(SEARCH("─",H845,1)),MAX($I$3:I844)+1,"")</f>
        <v/>
      </c>
      <c r="DC845" s="133" t="str">
        <f>IF(MAX($DC$3:DC844)&lt;$I$2,MAX($DC$3:DC844)+1,"")</f>
        <v/>
      </c>
      <c r="DD845" s="131" t="str">
        <f t="shared" si="633"/>
        <v/>
      </c>
      <c r="DE845" s="131" t="str">
        <f t="shared" si="635"/>
        <v/>
      </c>
      <c r="DF845" s="134" t="str">
        <f t="shared" si="636"/>
        <v/>
      </c>
      <c r="DG845" s="132" t="str">
        <f t="shared" si="637"/>
        <v/>
      </c>
      <c r="DN845" s="107" t="str">
        <f t="shared" si="638"/>
        <v/>
      </c>
    </row>
    <row r="846" spans="2:118" x14ac:dyDescent="0.25">
      <c r="B846" s="154"/>
      <c r="G846" s="93">
        <v>843</v>
      </c>
      <c r="H846" s="118" t="str">
        <f t="shared" si="634"/>
        <v/>
      </c>
      <c r="I846" s="119" t="str">
        <f>IF(ISNUMBER(SEARCH("─",H846,1)),MAX($I$3:I845)+1,"")</f>
        <v/>
      </c>
      <c r="DC846" s="133" t="str">
        <f>IF(MAX($DC$3:DC845)&lt;$I$2,MAX($DC$3:DC845)+1,"")</f>
        <v/>
      </c>
      <c r="DD846" s="131" t="str">
        <f t="shared" si="633"/>
        <v/>
      </c>
      <c r="DE846" s="131" t="str">
        <f t="shared" si="635"/>
        <v/>
      </c>
      <c r="DF846" s="134" t="str">
        <f t="shared" si="636"/>
        <v/>
      </c>
      <c r="DG846" s="132" t="str">
        <f t="shared" si="637"/>
        <v/>
      </c>
      <c r="DN846" s="107" t="str">
        <f t="shared" si="638"/>
        <v/>
      </c>
    </row>
    <row r="847" spans="2:118" x14ac:dyDescent="0.25">
      <c r="B847" s="154"/>
      <c r="G847" s="93">
        <v>844</v>
      </c>
      <c r="H847" s="118" t="str">
        <f t="shared" si="634"/>
        <v/>
      </c>
      <c r="I847" s="119" t="str">
        <f>IF(ISNUMBER(SEARCH("─",H847,1)),MAX($I$3:I846)+1,"")</f>
        <v/>
      </c>
      <c r="DC847" s="133" t="str">
        <f>IF(MAX($DC$3:DC846)&lt;$I$2,MAX($DC$3:DC846)+1,"")</f>
        <v/>
      </c>
      <c r="DD847" s="131" t="str">
        <f t="shared" si="633"/>
        <v/>
      </c>
      <c r="DE847" s="131" t="str">
        <f t="shared" si="635"/>
        <v/>
      </c>
      <c r="DF847" s="134" t="str">
        <f t="shared" si="636"/>
        <v/>
      </c>
      <c r="DG847" s="132" t="str">
        <f t="shared" si="637"/>
        <v/>
      </c>
      <c r="DN847" s="107" t="str">
        <f t="shared" si="638"/>
        <v/>
      </c>
    </row>
    <row r="848" spans="2:118" x14ac:dyDescent="0.25">
      <c r="B848" s="154"/>
      <c r="G848" s="93">
        <v>845</v>
      </c>
      <c r="H848" s="118" t="str">
        <f t="shared" si="634"/>
        <v/>
      </c>
      <c r="I848" s="119" t="str">
        <f>IF(ISNUMBER(SEARCH("─",H848,1)),MAX($I$3:I847)+1,"")</f>
        <v/>
      </c>
      <c r="DC848" s="133" t="str">
        <f>IF(MAX($DC$3:DC847)&lt;$I$2,MAX($DC$3:DC847)+1,"")</f>
        <v/>
      </c>
      <c r="DD848" s="131" t="str">
        <f t="shared" si="633"/>
        <v/>
      </c>
      <c r="DE848" s="131" t="str">
        <f t="shared" si="635"/>
        <v/>
      </c>
      <c r="DF848" s="134" t="str">
        <f t="shared" si="636"/>
        <v/>
      </c>
      <c r="DG848" s="132" t="str">
        <f t="shared" si="637"/>
        <v/>
      </c>
      <c r="DN848" s="107" t="str">
        <f t="shared" si="638"/>
        <v/>
      </c>
    </row>
    <row r="849" spans="2:118" x14ac:dyDescent="0.25">
      <c r="B849" s="154"/>
      <c r="G849" s="93">
        <v>846</v>
      </c>
      <c r="H849" s="118" t="str">
        <f t="shared" si="634"/>
        <v/>
      </c>
      <c r="I849" s="119" t="str">
        <f>IF(ISNUMBER(SEARCH("─",H849,1)),MAX($I$3:I848)+1,"")</f>
        <v/>
      </c>
      <c r="DC849" s="133" t="str">
        <f>IF(MAX($DC$3:DC848)&lt;$I$2,MAX($DC$3:DC848)+1,"")</f>
        <v/>
      </c>
      <c r="DD849" s="131" t="str">
        <f t="shared" si="633"/>
        <v/>
      </c>
      <c r="DE849" s="131" t="str">
        <f t="shared" si="635"/>
        <v/>
      </c>
      <c r="DF849" s="134" t="str">
        <f t="shared" si="636"/>
        <v/>
      </c>
      <c r="DG849" s="132" t="str">
        <f t="shared" si="637"/>
        <v/>
      </c>
      <c r="DN849" s="107" t="str">
        <f t="shared" si="638"/>
        <v/>
      </c>
    </row>
    <row r="850" spans="2:118" x14ac:dyDescent="0.25">
      <c r="B850" s="154"/>
      <c r="G850" s="93">
        <v>847</v>
      </c>
      <c r="H850" s="118" t="str">
        <f t="shared" si="634"/>
        <v/>
      </c>
      <c r="I850" s="119" t="str">
        <f>IF(ISNUMBER(SEARCH("─",H850,1)),MAX($I$3:I849)+1,"")</f>
        <v/>
      </c>
      <c r="DC850" s="133" t="str">
        <f>IF(MAX($DC$3:DC849)&lt;$I$2,MAX($DC$3:DC849)+1,"")</f>
        <v/>
      </c>
      <c r="DD850" s="131" t="str">
        <f t="shared" si="633"/>
        <v/>
      </c>
      <c r="DE850" s="131" t="str">
        <f t="shared" si="635"/>
        <v/>
      </c>
      <c r="DF850" s="134" t="str">
        <f t="shared" si="636"/>
        <v/>
      </c>
      <c r="DG850" s="132" t="str">
        <f t="shared" si="637"/>
        <v/>
      </c>
      <c r="DN850" s="107" t="str">
        <f t="shared" si="638"/>
        <v/>
      </c>
    </row>
    <row r="851" spans="2:118" x14ac:dyDescent="0.25">
      <c r="B851" s="154"/>
      <c r="G851" s="93">
        <v>848</v>
      </c>
      <c r="H851" s="118" t="str">
        <f t="shared" si="634"/>
        <v/>
      </c>
      <c r="I851" s="119" t="str">
        <f>IF(ISNUMBER(SEARCH("─",H851,1)),MAX($I$3:I850)+1,"")</f>
        <v/>
      </c>
      <c r="DC851" s="133" t="str">
        <f>IF(MAX($DC$3:DC850)&lt;$I$2,MAX($DC$3:DC850)+1,"")</f>
        <v/>
      </c>
      <c r="DD851" s="131" t="str">
        <f t="shared" si="633"/>
        <v/>
      </c>
      <c r="DE851" s="131" t="str">
        <f t="shared" si="635"/>
        <v/>
      </c>
      <c r="DF851" s="134" t="str">
        <f t="shared" si="636"/>
        <v/>
      </c>
      <c r="DG851" s="132" t="str">
        <f t="shared" si="637"/>
        <v/>
      </c>
      <c r="DN851" s="107" t="str">
        <f t="shared" si="638"/>
        <v/>
      </c>
    </row>
    <row r="852" spans="2:118" x14ac:dyDescent="0.25">
      <c r="B852" s="154"/>
      <c r="G852" s="93">
        <v>849</v>
      </c>
      <c r="H852" s="118" t="str">
        <f t="shared" si="634"/>
        <v/>
      </c>
      <c r="I852" s="119" t="str">
        <f>IF(ISNUMBER(SEARCH("─",H852,1)),MAX($I$3:I851)+1,"")</f>
        <v/>
      </c>
      <c r="DC852" s="133" t="str">
        <f>IF(MAX($DC$3:DC851)&lt;$I$2,MAX($DC$3:DC851)+1,"")</f>
        <v/>
      </c>
      <c r="DD852" s="131" t="str">
        <f t="shared" si="633"/>
        <v/>
      </c>
      <c r="DE852" s="131" t="str">
        <f t="shared" si="635"/>
        <v/>
      </c>
      <c r="DF852" s="134" t="str">
        <f t="shared" si="636"/>
        <v/>
      </c>
      <c r="DG852" s="132" t="str">
        <f t="shared" si="637"/>
        <v/>
      </c>
      <c r="DN852" s="107" t="str">
        <f t="shared" si="638"/>
        <v/>
      </c>
    </row>
    <row r="853" spans="2:118" x14ac:dyDescent="0.25">
      <c r="B853" s="154"/>
      <c r="G853" s="93">
        <v>850</v>
      </c>
      <c r="H853" s="118" t="str">
        <f t="shared" si="634"/>
        <v/>
      </c>
      <c r="I853" s="119" t="str">
        <f>IF(ISNUMBER(SEARCH("─",H853,1)),MAX($I$3:I852)+1,"")</f>
        <v/>
      </c>
      <c r="DC853" s="133" t="str">
        <f>IF(MAX($DC$3:DC852)&lt;$I$2,MAX($DC$3:DC852)+1,"")</f>
        <v/>
      </c>
      <c r="DD853" s="131" t="str">
        <f t="shared" si="633"/>
        <v/>
      </c>
      <c r="DE853" s="131" t="str">
        <f t="shared" si="635"/>
        <v/>
      </c>
      <c r="DF853" s="134" t="str">
        <f t="shared" si="636"/>
        <v/>
      </c>
      <c r="DG853" s="132" t="str">
        <f t="shared" si="637"/>
        <v/>
      </c>
      <c r="DN853" s="107" t="str">
        <f t="shared" si="638"/>
        <v/>
      </c>
    </row>
    <row r="854" spans="2:118" x14ac:dyDescent="0.25">
      <c r="B854" s="154"/>
      <c r="G854" s="93">
        <v>851</v>
      </c>
      <c r="H854" s="118" t="str">
        <f t="shared" si="634"/>
        <v/>
      </c>
      <c r="I854" s="119" t="str">
        <f>IF(ISNUMBER(SEARCH("─",H854,1)),MAX($I$3:I853)+1,"")</f>
        <v/>
      </c>
      <c r="DC854" s="133" t="str">
        <f>IF(MAX($DC$3:DC853)&lt;$I$2,MAX($DC$3:DC853)+1,"")</f>
        <v/>
      </c>
      <c r="DD854" s="131" t="str">
        <f t="shared" si="633"/>
        <v/>
      </c>
      <c r="DE854" s="131" t="str">
        <f t="shared" si="635"/>
        <v/>
      </c>
      <c r="DF854" s="134" t="str">
        <f t="shared" si="636"/>
        <v/>
      </c>
      <c r="DG854" s="132" t="str">
        <f t="shared" si="637"/>
        <v/>
      </c>
      <c r="DN854" s="107" t="str">
        <f t="shared" si="638"/>
        <v/>
      </c>
    </row>
    <row r="855" spans="2:118" x14ac:dyDescent="0.25">
      <c r="B855" s="154"/>
      <c r="G855" s="93">
        <v>852</v>
      </c>
      <c r="H855" s="118" t="str">
        <f t="shared" si="634"/>
        <v/>
      </c>
      <c r="I855" s="119" t="str">
        <f>IF(ISNUMBER(SEARCH("─",H855,1)),MAX($I$3:I854)+1,"")</f>
        <v/>
      </c>
      <c r="DC855" s="133" t="str">
        <f>IF(MAX($DC$3:DC854)&lt;$I$2,MAX($DC$3:DC854)+1,"")</f>
        <v/>
      </c>
      <c r="DD855" s="131" t="str">
        <f t="shared" ref="DD855:DD918" si="639">IF(DC855&lt;&gt;"",INDEX($H$4:$H$1003,MATCH(DC855,$I$4:$I$1003,0),1),"")</f>
        <v/>
      </c>
      <c r="DE855" s="131" t="str">
        <f t="shared" si="635"/>
        <v/>
      </c>
      <c r="DF855" s="134" t="str">
        <f t="shared" si="636"/>
        <v/>
      </c>
      <c r="DG855" s="132" t="str">
        <f t="shared" si="637"/>
        <v/>
      </c>
      <c r="DN855" s="107" t="str">
        <f t="shared" si="638"/>
        <v/>
      </c>
    </row>
    <row r="856" spans="2:118" x14ac:dyDescent="0.25">
      <c r="B856" s="154"/>
      <c r="G856" s="93">
        <v>853</v>
      </c>
      <c r="H856" s="118" t="str">
        <f t="shared" si="634"/>
        <v/>
      </c>
      <c r="I856" s="119" t="str">
        <f>IF(ISNUMBER(SEARCH("─",H856,1)),MAX($I$3:I855)+1,"")</f>
        <v/>
      </c>
      <c r="DC856" s="133" t="str">
        <f>IF(MAX($DC$3:DC855)&lt;$I$2,MAX($DC$3:DC855)+1,"")</f>
        <v/>
      </c>
      <c r="DD856" s="131" t="str">
        <f t="shared" si="639"/>
        <v/>
      </c>
      <c r="DE856" s="131" t="str">
        <f t="shared" si="635"/>
        <v/>
      </c>
      <c r="DF856" s="134" t="str">
        <f t="shared" si="636"/>
        <v/>
      </c>
      <c r="DG856" s="132" t="str">
        <f t="shared" si="637"/>
        <v/>
      </c>
      <c r="DN856" s="107" t="str">
        <f t="shared" si="638"/>
        <v/>
      </c>
    </row>
    <row r="857" spans="2:118" x14ac:dyDescent="0.25">
      <c r="B857" s="154"/>
      <c r="G857" s="93">
        <v>854</v>
      </c>
      <c r="H857" s="118" t="str">
        <f t="shared" si="634"/>
        <v/>
      </c>
      <c r="I857" s="119" t="str">
        <f>IF(ISNUMBER(SEARCH("─",H857,1)),MAX($I$3:I856)+1,"")</f>
        <v/>
      </c>
      <c r="DC857" s="133" t="str">
        <f>IF(MAX($DC$3:DC856)&lt;$I$2,MAX($DC$3:DC856)+1,"")</f>
        <v/>
      </c>
      <c r="DD857" s="131" t="str">
        <f t="shared" si="639"/>
        <v/>
      </c>
      <c r="DE857" s="131" t="str">
        <f t="shared" si="635"/>
        <v/>
      </c>
      <c r="DF857" s="134" t="str">
        <f t="shared" si="636"/>
        <v/>
      </c>
      <c r="DG857" s="132" t="str">
        <f t="shared" si="637"/>
        <v/>
      </c>
      <c r="DN857" s="107" t="str">
        <f t="shared" si="638"/>
        <v/>
      </c>
    </row>
    <row r="858" spans="2:118" x14ac:dyDescent="0.25">
      <c r="B858" s="154"/>
      <c r="G858" s="93">
        <v>855</v>
      </c>
      <c r="H858" s="118" t="str">
        <f t="shared" si="634"/>
        <v/>
      </c>
      <c r="I858" s="119" t="str">
        <f>IF(ISNUMBER(SEARCH("─",H858,1)),MAX($I$3:I857)+1,"")</f>
        <v/>
      </c>
      <c r="DC858" s="133" t="str">
        <f>IF(MAX($DC$3:DC857)&lt;$I$2,MAX($DC$3:DC857)+1,"")</f>
        <v/>
      </c>
      <c r="DD858" s="131" t="str">
        <f t="shared" si="639"/>
        <v/>
      </c>
      <c r="DE858" s="131" t="str">
        <f t="shared" si="635"/>
        <v/>
      </c>
      <c r="DF858" s="134" t="str">
        <f t="shared" si="636"/>
        <v/>
      </c>
      <c r="DG858" s="132" t="str">
        <f t="shared" si="637"/>
        <v/>
      </c>
      <c r="DN858" s="107" t="str">
        <f t="shared" si="638"/>
        <v/>
      </c>
    </row>
    <row r="859" spans="2:118" x14ac:dyDescent="0.25">
      <c r="B859" s="154"/>
      <c r="G859" s="93">
        <v>856</v>
      </c>
      <c r="H859" s="118" t="str">
        <f t="shared" si="634"/>
        <v/>
      </c>
      <c r="I859" s="119" t="str">
        <f>IF(ISNUMBER(SEARCH("─",H859,1)),MAX($I$3:I858)+1,"")</f>
        <v/>
      </c>
      <c r="DC859" s="133" t="str">
        <f>IF(MAX($DC$3:DC858)&lt;$I$2,MAX($DC$3:DC858)+1,"")</f>
        <v/>
      </c>
      <c r="DD859" s="131" t="str">
        <f t="shared" si="639"/>
        <v/>
      </c>
      <c r="DE859" s="131" t="str">
        <f t="shared" si="635"/>
        <v/>
      </c>
      <c r="DF859" s="134" t="str">
        <f t="shared" si="636"/>
        <v/>
      </c>
      <c r="DG859" s="132" t="str">
        <f t="shared" si="637"/>
        <v/>
      </c>
      <c r="DN859" s="107" t="str">
        <f t="shared" si="638"/>
        <v/>
      </c>
    </row>
    <row r="860" spans="2:118" x14ac:dyDescent="0.25">
      <c r="B860" s="154"/>
      <c r="G860" s="93">
        <v>857</v>
      </c>
      <c r="H860" s="118" t="str">
        <f t="shared" si="634"/>
        <v/>
      </c>
      <c r="I860" s="119" t="str">
        <f>IF(ISNUMBER(SEARCH("─",H860,1)),MAX($I$3:I859)+1,"")</f>
        <v/>
      </c>
      <c r="DC860" s="133" t="str">
        <f>IF(MAX($DC$3:DC859)&lt;$I$2,MAX($DC$3:DC859)+1,"")</f>
        <v/>
      </c>
      <c r="DD860" s="131" t="str">
        <f t="shared" si="639"/>
        <v/>
      </c>
      <c r="DE860" s="131" t="str">
        <f t="shared" si="635"/>
        <v/>
      </c>
      <c r="DF860" s="134" t="str">
        <f t="shared" si="636"/>
        <v/>
      </c>
      <c r="DG860" s="132" t="str">
        <f t="shared" si="637"/>
        <v/>
      </c>
      <c r="DN860" s="107" t="str">
        <f t="shared" si="638"/>
        <v/>
      </c>
    </row>
    <row r="861" spans="2:118" x14ac:dyDescent="0.25">
      <c r="B861" s="154"/>
      <c r="G861" s="93">
        <v>858</v>
      </c>
      <c r="H861" s="118" t="str">
        <f t="shared" si="634"/>
        <v/>
      </c>
      <c r="I861" s="119" t="str">
        <f>IF(ISNUMBER(SEARCH("─",H861,1)),MAX($I$3:I860)+1,"")</f>
        <v/>
      </c>
      <c r="DC861" s="133" t="str">
        <f>IF(MAX($DC$3:DC860)&lt;$I$2,MAX($DC$3:DC860)+1,"")</f>
        <v/>
      </c>
      <c r="DD861" s="131" t="str">
        <f t="shared" si="639"/>
        <v/>
      </c>
      <c r="DE861" s="131" t="str">
        <f t="shared" si="635"/>
        <v/>
      </c>
      <c r="DF861" s="134" t="str">
        <f t="shared" si="636"/>
        <v/>
      </c>
      <c r="DG861" s="132" t="str">
        <f t="shared" si="637"/>
        <v/>
      </c>
      <c r="DN861" s="107" t="str">
        <f t="shared" si="638"/>
        <v/>
      </c>
    </row>
    <row r="862" spans="2:118" x14ac:dyDescent="0.25">
      <c r="B862" s="154"/>
      <c r="G862" s="93">
        <v>859</v>
      </c>
      <c r="H862" s="118" t="str">
        <f t="shared" si="634"/>
        <v/>
      </c>
      <c r="I862" s="119" t="str">
        <f>IF(ISNUMBER(SEARCH("─",H862,1)),MAX($I$3:I861)+1,"")</f>
        <v/>
      </c>
      <c r="DC862" s="133" t="str">
        <f>IF(MAX($DC$3:DC861)&lt;$I$2,MAX($DC$3:DC861)+1,"")</f>
        <v/>
      </c>
      <c r="DD862" s="131" t="str">
        <f t="shared" si="639"/>
        <v/>
      </c>
      <c r="DE862" s="131" t="str">
        <f t="shared" si="635"/>
        <v/>
      </c>
      <c r="DF862" s="134" t="str">
        <f t="shared" si="636"/>
        <v/>
      </c>
      <c r="DG862" s="132" t="str">
        <f t="shared" si="637"/>
        <v/>
      </c>
      <c r="DN862" s="107" t="str">
        <f t="shared" si="638"/>
        <v/>
      </c>
    </row>
    <row r="863" spans="2:118" x14ac:dyDescent="0.25">
      <c r="B863" s="154"/>
      <c r="G863" s="93">
        <v>860</v>
      </c>
      <c r="H863" s="118" t="str">
        <f t="shared" si="634"/>
        <v/>
      </c>
      <c r="I863" s="119" t="str">
        <f>IF(ISNUMBER(SEARCH("─",H863,1)),MAX($I$3:I862)+1,"")</f>
        <v/>
      </c>
      <c r="DC863" s="133" t="str">
        <f>IF(MAX($DC$3:DC862)&lt;$I$2,MAX($DC$3:DC862)+1,"")</f>
        <v/>
      </c>
      <c r="DD863" s="131" t="str">
        <f t="shared" si="639"/>
        <v/>
      </c>
      <c r="DE863" s="131" t="str">
        <f t="shared" si="635"/>
        <v/>
      </c>
      <c r="DF863" s="134" t="str">
        <f t="shared" si="636"/>
        <v/>
      </c>
      <c r="DG863" s="132" t="str">
        <f t="shared" si="637"/>
        <v/>
      </c>
      <c r="DN863" s="107" t="str">
        <f t="shared" si="638"/>
        <v/>
      </c>
    </row>
    <row r="864" spans="2:118" x14ac:dyDescent="0.25">
      <c r="B864" s="154"/>
      <c r="G864" s="93">
        <v>861</v>
      </c>
      <c r="H864" s="118" t="str">
        <f t="shared" si="634"/>
        <v/>
      </c>
      <c r="I864" s="119" t="str">
        <f>IF(ISNUMBER(SEARCH("─",H864,1)),MAX($I$3:I863)+1,"")</f>
        <v/>
      </c>
      <c r="DC864" s="133" t="str">
        <f>IF(MAX($DC$3:DC863)&lt;$I$2,MAX($DC$3:DC863)+1,"")</f>
        <v/>
      </c>
      <c r="DD864" s="131" t="str">
        <f t="shared" si="639"/>
        <v/>
      </c>
      <c r="DE864" s="131" t="str">
        <f t="shared" si="635"/>
        <v/>
      </c>
      <c r="DF864" s="134" t="str">
        <f t="shared" si="636"/>
        <v/>
      </c>
      <c r="DG864" s="132" t="str">
        <f t="shared" si="637"/>
        <v/>
      </c>
      <c r="DN864" s="107" t="str">
        <f t="shared" si="638"/>
        <v/>
      </c>
    </row>
    <row r="865" spans="2:118" x14ac:dyDescent="0.25">
      <c r="B865" s="154"/>
      <c r="G865" s="93">
        <v>862</v>
      </c>
      <c r="H865" s="118" t="str">
        <f t="shared" si="634"/>
        <v/>
      </c>
      <c r="I865" s="119" t="str">
        <f>IF(ISNUMBER(SEARCH("─",H865,1)),MAX($I$3:I864)+1,"")</f>
        <v/>
      </c>
      <c r="DC865" s="133" t="str">
        <f>IF(MAX($DC$3:DC864)&lt;$I$2,MAX($DC$3:DC864)+1,"")</f>
        <v/>
      </c>
      <c r="DD865" s="131" t="str">
        <f t="shared" si="639"/>
        <v/>
      </c>
      <c r="DE865" s="131" t="str">
        <f t="shared" si="635"/>
        <v/>
      </c>
      <c r="DF865" s="134" t="str">
        <f t="shared" si="636"/>
        <v/>
      </c>
      <c r="DG865" s="132" t="str">
        <f t="shared" si="637"/>
        <v/>
      </c>
      <c r="DN865" s="107" t="str">
        <f t="shared" si="638"/>
        <v/>
      </c>
    </row>
    <row r="866" spans="2:118" x14ac:dyDescent="0.25">
      <c r="B866" s="154"/>
      <c r="G866" s="93">
        <v>863</v>
      </c>
      <c r="H866" s="118" t="str">
        <f t="shared" si="634"/>
        <v/>
      </c>
      <c r="I866" s="119" t="str">
        <f>IF(ISNUMBER(SEARCH("─",H866,1)),MAX($I$3:I865)+1,"")</f>
        <v/>
      </c>
      <c r="DC866" s="133" t="str">
        <f>IF(MAX($DC$3:DC865)&lt;$I$2,MAX($DC$3:DC865)+1,"")</f>
        <v/>
      </c>
      <c r="DD866" s="131" t="str">
        <f t="shared" si="639"/>
        <v/>
      </c>
      <c r="DE866" s="131" t="str">
        <f t="shared" si="635"/>
        <v/>
      </c>
      <c r="DF866" s="134" t="str">
        <f t="shared" si="636"/>
        <v/>
      </c>
      <c r="DG866" s="132" t="str">
        <f t="shared" si="637"/>
        <v/>
      </c>
      <c r="DN866" s="107" t="str">
        <f t="shared" si="638"/>
        <v/>
      </c>
    </row>
    <row r="867" spans="2:118" x14ac:dyDescent="0.25">
      <c r="B867" s="154"/>
      <c r="G867" s="93">
        <v>864</v>
      </c>
      <c r="H867" s="118" t="str">
        <f t="shared" si="634"/>
        <v/>
      </c>
      <c r="I867" s="119" t="str">
        <f>IF(ISNUMBER(SEARCH("─",H867,1)),MAX($I$3:I866)+1,"")</f>
        <v/>
      </c>
      <c r="DC867" s="133" t="str">
        <f>IF(MAX($DC$3:DC866)&lt;$I$2,MAX($DC$3:DC866)+1,"")</f>
        <v/>
      </c>
      <c r="DD867" s="131" t="str">
        <f t="shared" si="639"/>
        <v/>
      </c>
      <c r="DE867" s="131" t="str">
        <f t="shared" si="635"/>
        <v/>
      </c>
      <c r="DF867" s="134" t="str">
        <f t="shared" si="636"/>
        <v/>
      </c>
      <c r="DG867" s="132" t="str">
        <f t="shared" si="637"/>
        <v/>
      </c>
      <c r="DN867" s="107" t="str">
        <f t="shared" si="638"/>
        <v/>
      </c>
    </row>
    <row r="868" spans="2:118" x14ac:dyDescent="0.25">
      <c r="B868" s="154"/>
      <c r="G868" s="93">
        <v>865</v>
      </c>
      <c r="H868" s="118" t="str">
        <f t="shared" si="634"/>
        <v/>
      </c>
      <c r="I868" s="119" t="str">
        <f>IF(ISNUMBER(SEARCH("─",H868,1)),MAX($I$3:I867)+1,"")</f>
        <v/>
      </c>
      <c r="DC868" s="133" t="str">
        <f>IF(MAX($DC$3:DC867)&lt;$I$2,MAX($DC$3:DC867)+1,"")</f>
        <v/>
      </c>
      <c r="DD868" s="131" t="str">
        <f t="shared" si="639"/>
        <v/>
      </c>
      <c r="DE868" s="131" t="str">
        <f t="shared" si="635"/>
        <v/>
      </c>
      <c r="DF868" s="134" t="str">
        <f t="shared" si="636"/>
        <v/>
      </c>
      <c r="DG868" s="132" t="str">
        <f t="shared" si="637"/>
        <v/>
      </c>
      <c r="DN868" s="107" t="str">
        <f t="shared" si="638"/>
        <v/>
      </c>
    </row>
    <row r="869" spans="2:118" x14ac:dyDescent="0.25">
      <c r="B869" s="154"/>
      <c r="G869" s="93">
        <v>866</v>
      </c>
      <c r="H869" s="118" t="str">
        <f t="shared" si="634"/>
        <v/>
      </c>
      <c r="I869" s="119" t="str">
        <f>IF(ISNUMBER(SEARCH("─",H869,1)),MAX($I$3:I868)+1,"")</f>
        <v/>
      </c>
      <c r="DC869" s="133" t="str">
        <f>IF(MAX($DC$3:DC868)&lt;$I$2,MAX($DC$3:DC868)+1,"")</f>
        <v/>
      </c>
      <c r="DD869" s="131" t="str">
        <f t="shared" si="639"/>
        <v/>
      </c>
      <c r="DE869" s="131" t="str">
        <f t="shared" si="635"/>
        <v/>
      </c>
      <c r="DF869" s="134" t="str">
        <f t="shared" si="636"/>
        <v/>
      </c>
      <c r="DG869" s="132" t="str">
        <f t="shared" si="637"/>
        <v/>
      </c>
      <c r="DN869" s="107" t="str">
        <f t="shared" si="638"/>
        <v/>
      </c>
    </row>
    <row r="870" spans="2:118" x14ac:dyDescent="0.25">
      <c r="B870" s="154"/>
      <c r="G870" s="93">
        <v>867</v>
      </c>
      <c r="H870" s="118" t="str">
        <f t="shared" si="634"/>
        <v/>
      </c>
      <c r="I870" s="119" t="str">
        <f>IF(ISNUMBER(SEARCH("─",H870,1)),MAX($I$3:I869)+1,"")</f>
        <v/>
      </c>
      <c r="DC870" s="133" t="str">
        <f>IF(MAX($DC$3:DC869)&lt;$I$2,MAX($DC$3:DC869)+1,"")</f>
        <v/>
      </c>
      <c r="DD870" s="131" t="str">
        <f t="shared" si="639"/>
        <v/>
      </c>
      <c r="DE870" s="131" t="str">
        <f t="shared" si="635"/>
        <v/>
      </c>
      <c r="DF870" s="134" t="str">
        <f t="shared" si="636"/>
        <v/>
      </c>
      <c r="DG870" s="132" t="str">
        <f t="shared" si="637"/>
        <v/>
      </c>
      <c r="DN870" s="107" t="str">
        <f t="shared" si="638"/>
        <v/>
      </c>
    </row>
    <row r="871" spans="2:118" x14ac:dyDescent="0.25">
      <c r="B871" s="154"/>
      <c r="G871" s="93">
        <v>868</v>
      </c>
      <c r="H871" s="118" t="str">
        <f t="shared" si="634"/>
        <v/>
      </c>
      <c r="I871" s="119" t="str">
        <f>IF(ISNUMBER(SEARCH("─",H871,1)),MAX($I$3:I870)+1,"")</f>
        <v/>
      </c>
      <c r="DC871" s="133" t="str">
        <f>IF(MAX($DC$3:DC870)&lt;$I$2,MAX($DC$3:DC870)+1,"")</f>
        <v/>
      </c>
      <c r="DD871" s="131" t="str">
        <f t="shared" si="639"/>
        <v/>
      </c>
      <c r="DE871" s="131" t="str">
        <f t="shared" si="635"/>
        <v/>
      </c>
      <c r="DF871" s="134" t="str">
        <f t="shared" si="636"/>
        <v/>
      </c>
      <c r="DG871" s="132" t="str">
        <f t="shared" si="637"/>
        <v/>
      </c>
      <c r="DN871" s="107" t="str">
        <f t="shared" si="638"/>
        <v/>
      </c>
    </row>
    <row r="872" spans="2:118" x14ac:dyDescent="0.25">
      <c r="B872" s="154"/>
      <c r="G872" s="93">
        <v>869</v>
      </c>
      <c r="H872" s="118" t="str">
        <f t="shared" si="634"/>
        <v/>
      </c>
      <c r="I872" s="119" t="str">
        <f>IF(ISNUMBER(SEARCH("─",H872,1)),MAX($I$3:I871)+1,"")</f>
        <v/>
      </c>
      <c r="DC872" s="133" t="str">
        <f>IF(MAX($DC$3:DC871)&lt;$I$2,MAX($DC$3:DC871)+1,"")</f>
        <v/>
      </c>
      <c r="DD872" s="131" t="str">
        <f t="shared" si="639"/>
        <v/>
      </c>
      <c r="DE872" s="131" t="str">
        <f t="shared" si="635"/>
        <v/>
      </c>
      <c r="DF872" s="134" t="str">
        <f t="shared" si="636"/>
        <v/>
      </c>
      <c r="DG872" s="132" t="str">
        <f t="shared" si="637"/>
        <v/>
      </c>
      <c r="DN872" s="107" t="str">
        <f t="shared" si="638"/>
        <v/>
      </c>
    </row>
    <row r="873" spans="2:118" x14ac:dyDescent="0.25">
      <c r="B873" s="154"/>
      <c r="G873" s="93">
        <v>870</v>
      </c>
      <c r="H873" s="118" t="str">
        <f t="shared" si="634"/>
        <v/>
      </c>
      <c r="I873" s="119" t="str">
        <f>IF(ISNUMBER(SEARCH("─",H873,1)),MAX($I$3:I872)+1,"")</f>
        <v/>
      </c>
      <c r="DC873" s="133" t="str">
        <f>IF(MAX($DC$3:DC872)&lt;$I$2,MAX($DC$3:DC872)+1,"")</f>
        <v/>
      </c>
      <c r="DD873" s="131" t="str">
        <f t="shared" si="639"/>
        <v/>
      </c>
      <c r="DE873" s="131" t="str">
        <f t="shared" si="635"/>
        <v/>
      </c>
      <c r="DF873" s="134" t="str">
        <f t="shared" si="636"/>
        <v/>
      </c>
      <c r="DG873" s="132" t="str">
        <f t="shared" si="637"/>
        <v/>
      </c>
      <c r="DN873" s="107" t="str">
        <f t="shared" si="638"/>
        <v/>
      </c>
    </row>
    <row r="874" spans="2:118" x14ac:dyDescent="0.25">
      <c r="B874" s="154"/>
      <c r="G874" s="93">
        <v>871</v>
      </c>
      <c r="H874" s="118" t="str">
        <f t="shared" si="634"/>
        <v/>
      </c>
      <c r="I874" s="119" t="str">
        <f>IF(ISNUMBER(SEARCH("─",H874,1)),MAX($I$3:I873)+1,"")</f>
        <v/>
      </c>
      <c r="DC874" s="133" t="str">
        <f>IF(MAX($DC$3:DC873)&lt;$I$2,MAX($DC$3:DC873)+1,"")</f>
        <v/>
      </c>
      <c r="DD874" s="131" t="str">
        <f t="shared" si="639"/>
        <v/>
      </c>
      <c r="DE874" s="131" t="str">
        <f t="shared" si="635"/>
        <v/>
      </c>
      <c r="DF874" s="134" t="str">
        <f t="shared" si="636"/>
        <v/>
      </c>
      <c r="DG874" s="132" t="str">
        <f t="shared" si="637"/>
        <v/>
      </c>
      <c r="DN874" s="107" t="str">
        <f t="shared" si="638"/>
        <v/>
      </c>
    </row>
    <row r="875" spans="2:118" x14ac:dyDescent="0.25">
      <c r="B875" s="154"/>
      <c r="G875" s="93">
        <v>872</v>
      </c>
      <c r="H875" s="118" t="str">
        <f t="shared" si="634"/>
        <v/>
      </c>
      <c r="I875" s="119" t="str">
        <f>IF(ISNUMBER(SEARCH("─",H875,1)),MAX($I$3:I874)+1,"")</f>
        <v/>
      </c>
      <c r="DC875" s="133" t="str">
        <f>IF(MAX($DC$3:DC874)&lt;$I$2,MAX($DC$3:DC874)+1,"")</f>
        <v/>
      </c>
      <c r="DD875" s="131" t="str">
        <f t="shared" si="639"/>
        <v/>
      </c>
      <c r="DE875" s="131" t="str">
        <f t="shared" si="635"/>
        <v/>
      </c>
      <c r="DF875" s="134" t="str">
        <f t="shared" si="636"/>
        <v/>
      </c>
      <c r="DG875" s="132" t="str">
        <f t="shared" si="637"/>
        <v/>
      </c>
      <c r="DN875" s="107" t="str">
        <f t="shared" si="638"/>
        <v/>
      </c>
    </row>
    <row r="876" spans="2:118" x14ac:dyDescent="0.25">
      <c r="B876" s="154"/>
      <c r="G876" s="93">
        <v>873</v>
      </c>
      <c r="H876" s="118" t="str">
        <f t="shared" si="634"/>
        <v/>
      </c>
      <c r="I876" s="119" t="str">
        <f>IF(ISNUMBER(SEARCH("─",H876,1)),MAX($I$3:I875)+1,"")</f>
        <v/>
      </c>
      <c r="DC876" s="133" t="str">
        <f>IF(MAX($DC$3:DC875)&lt;$I$2,MAX($DC$3:DC875)+1,"")</f>
        <v/>
      </c>
      <c r="DD876" s="131" t="str">
        <f t="shared" si="639"/>
        <v/>
      </c>
      <c r="DE876" s="131" t="str">
        <f t="shared" si="635"/>
        <v/>
      </c>
      <c r="DF876" s="134" t="str">
        <f t="shared" si="636"/>
        <v/>
      </c>
      <c r="DG876" s="132" t="str">
        <f t="shared" si="637"/>
        <v/>
      </c>
      <c r="DN876" s="107" t="str">
        <f t="shared" si="638"/>
        <v/>
      </c>
    </row>
    <row r="877" spans="2:118" x14ac:dyDescent="0.25">
      <c r="B877" s="154"/>
      <c r="G877" s="93">
        <v>874</v>
      </c>
      <c r="H877" s="118" t="str">
        <f t="shared" si="634"/>
        <v/>
      </c>
      <c r="I877" s="119" t="str">
        <f>IF(ISNUMBER(SEARCH("─",H877,1)),MAX($I$3:I876)+1,"")</f>
        <v/>
      </c>
      <c r="DC877" s="133" t="str">
        <f>IF(MAX($DC$3:DC876)&lt;$I$2,MAX($DC$3:DC876)+1,"")</f>
        <v/>
      </c>
      <c r="DD877" s="131" t="str">
        <f t="shared" si="639"/>
        <v/>
      </c>
      <c r="DE877" s="131" t="str">
        <f t="shared" si="635"/>
        <v/>
      </c>
      <c r="DF877" s="134" t="str">
        <f t="shared" si="636"/>
        <v/>
      </c>
      <c r="DG877" s="132" t="str">
        <f t="shared" si="637"/>
        <v/>
      </c>
      <c r="DN877" s="107" t="str">
        <f t="shared" si="638"/>
        <v/>
      </c>
    </row>
    <row r="878" spans="2:118" x14ac:dyDescent="0.25">
      <c r="B878" s="154"/>
      <c r="G878" s="93">
        <v>875</v>
      </c>
      <c r="H878" s="118" t="str">
        <f t="shared" si="634"/>
        <v/>
      </c>
      <c r="I878" s="119" t="str">
        <f>IF(ISNUMBER(SEARCH("─",H878,1)),MAX($I$3:I877)+1,"")</f>
        <v/>
      </c>
      <c r="DC878" s="133" t="str">
        <f>IF(MAX($DC$3:DC877)&lt;$I$2,MAX($DC$3:DC877)+1,"")</f>
        <v/>
      </c>
      <c r="DD878" s="131" t="str">
        <f t="shared" si="639"/>
        <v/>
      </c>
      <c r="DE878" s="131" t="str">
        <f t="shared" si="635"/>
        <v/>
      </c>
      <c r="DF878" s="134" t="str">
        <f t="shared" si="636"/>
        <v/>
      </c>
      <c r="DG878" s="132" t="str">
        <f t="shared" si="637"/>
        <v/>
      </c>
      <c r="DN878" s="107" t="str">
        <f t="shared" si="638"/>
        <v/>
      </c>
    </row>
    <row r="879" spans="2:118" x14ac:dyDescent="0.25">
      <c r="B879" s="154"/>
      <c r="G879" s="93">
        <v>876</v>
      </c>
      <c r="H879" s="118" t="str">
        <f t="shared" si="634"/>
        <v/>
      </c>
      <c r="I879" s="119" t="str">
        <f>IF(ISNUMBER(SEARCH("─",H879,1)),MAX($I$3:I878)+1,"")</f>
        <v/>
      </c>
      <c r="DC879" s="133" t="str">
        <f>IF(MAX($DC$3:DC878)&lt;$I$2,MAX($DC$3:DC878)+1,"")</f>
        <v/>
      </c>
      <c r="DD879" s="131" t="str">
        <f t="shared" si="639"/>
        <v/>
      </c>
      <c r="DE879" s="131" t="str">
        <f t="shared" si="635"/>
        <v/>
      </c>
      <c r="DF879" s="134" t="str">
        <f t="shared" si="636"/>
        <v/>
      </c>
      <c r="DG879" s="132" t="str">
        <f t="shared" si="637"/>
        <v/>
      </c>
      <c r="DN879" s="107" t="str">
        <f t="shared" si="638"/>
        <v/>
      </c>
    </row>
    <row r="880" spans="2:118" x14ac:dyDescent="0.25">
      <c r="B880" s="154"/>
      <c r="G880" s="93">
        <v>877</v>
      </c>
      <c r="H880" s="118" t="str">
        <f t="shared" si="634"/>
        <v/>
      </c>
      <c r="I880" s="119" t="str">
        <f>IF(ISNUMBER(SEARCH("─",H880,1)),MAX($I$3:I879)+1,"")</f>
        <v/>
      </c>
      <c r="DC880" s="133" t="str">
        <f>IF(MAX($DC$3:DC879)&lt;$I$2,MAX($DC$3:DC879)+1,"")</f>
        <v/>
      </c>
      <c r="DD880" s="131" t="str">
        <f t="shared" si="639"/>
        <v/>
      </c>
      <c r="DE880" s="131" t="str">
        <f t="shared" si="635"/>
        <v/>
      </c>
      <c r="DF880" s="134" t="str">
        <f t="shared" si="636"/>
        <v/>
      </c>
      <c r="DG880" s="132" t="str">
        <f t="shared" si="637"/>
        <v/>
      </c>
      <c r="DN880" s="107" t="str">
        <f t="shared" si="638"/>
        <v/>
      </c>
    </row>
    <row r="881" spans="2:118" x14ac:dyDescent="0.25">
      <c r="B881" s="154"/>
      <c r="G881" s="93">
        <v>878</v>
      </c>
      <c r="H881" s="118" t="str">
        <f t="shared" si="634"/>
        <v/>
      </c>
      <c r="I881" s="119" t="str">
        <f>IF(ISNUMBER(SEARCH("─",H881,1)),MAX($I$3:I880)+1,"")</f>
        <v/>
      </c>
      <c r="DC881" s="133" t="str">
        <f>IF(MAX($DC$3:DC880)&lt;$I$2,MAX($DC$3:DC880)+1,"")</f>
        <v/>
      </c>
      <c r="DD881" s="131" t="str">
        <f t="shared" si="639"/>
        <v/>
      </c>
      <c r="DE881" s="131" t="str">
        <f t="shared" si="635"/>
        <v/>
      </c>
      <c r="DF881" s="134" t="str">
        <f t="shared" si="636"/>
        <v/>
      </c>
      <c r="DG881" s="132" t="str">
        <f t="shared" si="637"/>
        <v/>
      </c>
      <c r="DN881" s="107" t="str">
        <f t="shared" si="638"/>
        <v/>
      </c>
    </row>
    <row r="882" spans="2:118" x14ac:dyDescent="0.25">
      <c r="B882" s="154"/>
      <c r="G882" s="93">
        <v>879</v>
      </c>
      <c r="H882" s="118" t="str">
        <f t="shared" si="634"/>
        <v/>
      </c>
      <c r="I882" s="119" t="str">
        <f>IF(ISNUMBER(SEARCH("─",H882,1)),MAX($I$3:I881)+1,"")</f>
        <v/>
      </c>
      <c r="DC882" s="133" t="str">
        <f>IF(MAX($DC$3:DC881)&lt;$I$2,MAX($DC$3:DC881)+1,"")</f>
        <v/>
      </c>
      <c r="DD882" s="131" t="str">
        <f t="shared" si="639"/>
        <v/>
      </c>
      <c r="DE882" s="131" t="str">
        <f t="shared" si="635"/>
        <v/>
      </c>
      <c r="DF882" s="134" t="str">
        <f t="shared" si="636"/>
        <v/>
      </c>
      <c r="DG882" s="132" t="str">
        <f t="shared" si="637"/>
        <v/>
      </c>
      <c r="DN882" s="107" t="str">
        <f t="shared" si="638"/>
        <v/>
      </c>
    </row>
    <row r="883" spans="2:118" x14ac:dyDescent="0.25">
      <c r="B883" s="154"/>
      <c r="G883" s="93">
        <v>880</v>
      </c>
      <c r="H883" s="118" t="str">
        <f t="shared" si="634"/>
        <v/>
      </c>
      <c r="I883" s="119" t="str">
        <f>IF(ISNUMBER(SEARCH("─",H883,1)),MAX($I$3:I882)+1,"")</f>
        <v/>
      </c>
      <c r="DC883" s="133" t="str">
        <f>IF(MAX($DC$3:DC882)&lt;$I$2,MAX($DC$3:DC882)+1,"")</f>
        <v/>
      </c>
      <c r="DD883" s="131" t="str">
        <f t="shared" si="639"/>
        <v/>
      </c>
      <c r="DE883" s="131" t="str">
        <f t="shared" si="635"/>
        <v/>
      </c>
      <c r="DF883" s="134" t="str">
        <f t="shared" si="636"/>
        <v/>
      </c>
      <c r="DG883" s="132" t="str">
        <f t="shared" si="637"/>
        <v/>
      </c>
      <c r="DN883" s="107" t="str">
        <f t="shared" si="638"/>
        <v/>
      </c>
    </row>
    <row r="884" spans="2:118" x14ac:dyDescent="0.25">
      <c r="B884" s="154"/>
      <c r="G884" s="93">
        <v>881</v>
      </c>
      <c r="H884" s="118" t="str">
        <f t="shared" si="634"/>
        <v/>
      </c>
      <c r="I884" s="119" t="str">
        <f>IF(ISNUMBER(SEARCH("─",H884,1)),MAX($I$3:I883)+1,"")</f>
        <v/>
      </c>
      <c r="DC884" s="133" t="str">
        <f>IF(MAX($DC$3:DC883)&lt;$I$2,MAX($DC$3:DC883)+1,"")</f>
        <v/>
      </c>
      <c r="DD884" s="131" t="str">
        <f t="shared" si="639"/>
        <v/>
      </c>
      <c r="DE884" s="131" t="str">
        <f t="shared" si="635"/>
        <v/>
      </c>
      <c r="DF884" s="134" t="str">
        <f t="shared" si="636"/>
        <v/>
      </c>
      <c r="DG884" s="132" t="str">
        <f t="shared" si="637"/>
        <v/>
      </c>
      <c r="DN884" s="107" t="str">
        <f t="shared" si="638"/>
        <v/>
      </c>
    </row>
    <row r="885" spans="2:118" x14ac:dyDescent="0.25">
      <c r="B885" s="154"/>
      <c r="G885" s="93">
        <v>882</v>
      </c>
      <c r="H885" s="118" t="str">
        <f t="shared" si="634"/>
        <v/>
      </c>
      <c r="I885" s="119" t="str">
        <f>IF(ISNUMBER(SEARCH("─",H885,1)),MAX($I$3:I884)+1,"")</f>
        <v/>
      </c>
      <c r="DC885" s="133" t="str">
        <f>IF(MAX($DC$3:DC884)&lt;$I$2,MAX($DC$3:DC884)+1,"")</f>
        <v/>
      </c>
      <c r="DD885" s="131" t="str">
        <f t="shared" si="639"/>
        <v/>
      </c>
      <c r="DE885" s="131" t="str">
        <f t="shared" si="635"/>
        <v/>
      </c>
      <c r="DF885" s="134" t="str">
        <f t="shared" si="636"/>
        <v/>
      </c>
      <c r="DG885" s="132" t="str">
        <f t="shared" si="637"/>
        <v/>
      </c>
      <c r="DN885" s="107" t="str">
        <f t="shared" si="638"/>
        <v/>
      </c>
    </row>
    <row r="886" spans="2:118" x14ac:dyDescent="0.25">
      <c r="B886" s="154"/>
      <c r="G886" s="93">
        <v>883</v>
      </c>
      <c r="H886" s="118" t="str">
        <f t="shared" si="634"/>
        <v/>
      </c>
      <c r="I886" s="119" t="str">
        <f>IF(ISNUMBER(SEARCH("─",H886,1)),MAX($I$3:I885)+1,"")</f>
        <v/>
      </c>
      <c r="DC886" s="133" t="str">
        <f>IF(MAX($DC$3:DC885)&lt;$I$2,MAX($DC$3:DC885)+1,"")</f>
        <v/>
      </c>
      <c r="DD886" s="131" t="str">
        <f t="shared" si="639"/>
        <v/>
      </c>
      <c r="DE886" s="131" t="str">
        <f t="shared" si="635"/>
        <v/>
      </c>
      <c r="DF886" s="134" t="str">
        <f t="shared" si="636"/>
        <v/>
      </c>
      <c r="DG886" s="132" t="str">
        <f t="shared" si="637"/>
        <v/>
      </c>
      <c r="DN886" s="107" t="str">
        <f t="shared" si="638"/>
        <v/>
      </c>
    </row>
    <row r="887" spans="2:118" x14ac:dyDescent="0.25">
      <c r="B887" s="154"/>
      <c r="G887" s="93">
        <v>884</v>
      </c>
      <c r="H887" s="118" t="str">
        <f t="shared" si="634"/>
        <v/>
      </c>
      <c r="I887" s="119" t="str">
        <f>IF(ISNUMBER(SEARCH("─",H887,1)),MAX($I$3:I886)+1,"")</f>
        <v/>
      </c>
      <c r="DC887" s="133" t="str">
        <f>IF(MAX($DC$3:DC886)&lt;$I$2,MAX($DC$3:DC886)+1,"")</f>
        <v/>
      </c>
      <c r="DD887" s="131" t="str">
        <f t="shared" si="639"/>
        <v/>
      </c>
      <c r="DE887" s="131" t="str">
        <f t="shared" si="635"/>
        <v/>
      </c>
      <c r="DF887" s="134" t="str">
        <f t="shared" si="636"/>
        <v/>
      </c>
      <c r="DG887" s="132" t="str">
        <f t="shared" si="637"/>
        <v/>
      </c>
      <c r="DN887" s="107" t="str">
        <f t="shared" si="638"/>
        <v/>
      </c>
    </row>
    <row r="888" spans="2:118" x14ac:dyDescent="0.25">
      <c r="B888" s="154"/>
      <c r="G888" s="93">
        <v>885</v>
      </c>
      <c r="H888" s="118" t="str">
        <f t="shared" ref="H888:H951" si="640">IF(G888&gt;$H$2,"",IF(G888&lt;=$C$3,INDEX(allNames,MATCH(G888,$B$4:$B$503,0),1),IF(G888&lt;=$E$3,INDEX($D$4:$D$503,MATCH(G888,$C$4:$C$503,0),1),INDEX($F$4:$F$503,MATCH(G888,$E$4:$E$503,0),1))))</f>
        <v/>
      </c>
      <c r="I888" s="119" t="str">
        <f>IF(ISNUMBER(SEARCH("─",H888,1)),MAX($I$3:I887)+1,"")</f>
        <v/>
      </c>
      <c r="DC888" s="133" t="str">
        <f>IF(MAX($DC$3:DC887)&lt;$I$2,MAX($DC$3:DC887)+1,"")</f>
        <v/>
      </c>
      <c r="DD888" s="131" t="str">
        <f t="shared" si="639"/>
        <v/>
      </c>
      <c r="DE888" s="131" t="str">
        <f t="shared" si="635"/>
        <v/>
      </c>
      <c r="DF888" s="134" t="str">
        <f t="shared" si="636"/>
        <v/>
      </c>
      <c r="DG888" s="132" t="str">
        <f t="shared" si="637"/>
        <v/>
      </c>
      <c r="DN888" s="107" t="str">
        <f t="shared" si="638"/>
        <v/>
      </c>
    </row>
    <row r="889" spans="2:118" x14ac:dyDescent="0.25">
      <c r="B889" s="154"/>
      <c r="G889" s="93">
        <v>886</v>
      </c>
      <c r="H889" s="118" t="str">
        <f t="shared" si="640"/>
        <v/>
      </c>
      <c r="I889" s="119" t="str">
        <f>IF(ISNUMBER(SEARCH("─",H889,1)),MAX($I$3:I888)+1,"")</f>
        <v/>
      </c>
      <c r="DC889" s="133" t="str">
        <f>IF(MAX($DC$3:DC888)&lt;$I$2,MAX($DC$3:DC888)+1,"")</f>
        <v/>
      </c>
      <c r="DD889" s="131" t="str">
        <f t="shared" si="639"/>
        <v/>
      </c>
      <c r="DE889" s="131" t="str">
        <f t="shared" si="635"/>
        <v/>
      </c>
      <c r="DF889" s="134" t="str">
        <f t="shared" si="636"/>
        <v/>
      </c>
      <c r="DG889" s="132" t="str">
        <f t="shared" si="637"/>
        <v/>
      </c>
      <c r="DN889" s="107" t="str">
        <f t="shared" si="638"/>
        <v/>
      </c>
    </row>
    <row r="890" spans="2:118" x14ac:dyDescent="0.25">
      <c r="B890" s="154"/>
      <c r="G890" s="93">
        <v>887</v>
      </c>
      <c r="H890" s="118" t="str">
        <f t="shared" si="640"/>
        <v/>
      </c>
      <c r="I890" s="119" t="str">
        <f>IF(ISNUMBER(SEARCH("─",H890,1)),MAX($I$3:I889)+1,"")</f>
        <v/>
      </c>
      <c r="DC890" s="133" t="str">
        <f>IF(MAX($DC$3:DC889)&lt;$I$2,MAX($DC$3:DC889)+1,"")</f>
        <v/>
      </c>
      <c r="DD890" s="131" t="str">
        <f t="shared" si="639"/>
        <v/>
      </c>
      <c r="DE890" s="131" t="str">
        <f t="shared" si="635"/>
        <v/>
      </c>
      <c r="DF890" s="134" t="str">
        <f t="shared" si="636"/>
        <v/>
      </c>
      <c r="DG890" s="132" t="str">
        <f t="shared" si="637"/>
        <v/>
      </c>
      <c r="DN890" s="107" t="str">
        <f t="shared" si="638"/>
        <v/>
      </c>
    </row>
    <row r="891" spans="2:118" x14ac:dyDescent="0.25">
      <c r="B891" s="154"/>
      <c r="G891" s="93">
        <v>888</v>
      </c>
      <c r="H891" s="118" t="str">
        <f t="shared" si="640"/>
        <v/>
      </c>
      <c r="I891" s="119" t="str">
        <f>IF(ISNUMBER(SEARCH("─",H891,1)),MAX($I$3:I890)+1,"")</f>
        <v/>
      </c>
      <c r="DC891" s="133" t="str">
        <f>IF(MAX($DC$3:DC890)&lt;$I$2,MAX($DC$3:DC890)+1,"")</f>
        <v/>
      </c>
      <c r="DD891" s="131" t="str">
        <f t="shared" si="639"/>
        <v/>
      </c>
      <c r="DE891" s="131" t="str">
        <f t="shared" si="635"/>
        <v/>
      </c>
      <c r="DF891" s="134" t="str">
        <f t="shared" si="636"/>
        <v/>
      </c>
      <c r="DG891" s="132" t="str">
        <f t="shared" si="637"/>
        <v/>
      </c>
      <c r="DN891" s="107" t="str">
        <f t="shared" si="638"/>
        <v/>
      </c>
    </row>
    <row r="892" spans="2:118" x14ac:dyDescent="0.25">
      <c r="B892" s="154"/>
      <c r="G892" s="93">
        <v>889</v>
      </c>
      <c r="H892" s="118" t="str">
        <f t="shared" si="640"/>
        <v/>
      </c>
      <c r="I892" s="119" t="str">
        <f>IF(ISNUMBER(SEARCH("─",H892,1)),MAX($I$3:I891)+1,"")</f>
        <v/>
      </c>
      <c r="DC892" s="133" t="str">
        <f>IF(MAX($DC$3:DC891)&lt;$I$2,MAX($DC$3:DC891)+1,"")</f>
        <v/>
      </c>
      <c r="DD892" s="131" t="str">
        <f t="shared" si="639"/>
        <v/>
      </c>
      <c r="DE892" s="131" t="str">
        <f t="shared" si="635"/>
        <v/>
      </c>
      <c r="DF892" s="134" t="str">
        <f t="shared" si="636"/>
        <v/>
      </c>
      <c r="DG892" s="132" t="str">
        <f t="shared" si="637"/>
        <v/>
      </c>
      <c r="DN892" s="107" t="str">
        <f t="shared" si="638"/>
        <v/>
      </c>
    </row>
    <row r="893" spans="2:118" x14ac:dyDescent="0.25">
      <c r="B893" s="154"/>
      <c r="G893" s="93">
        <v>890</v>
      </c>
      <c r="H893" s="118" t="str">
        <f t="shared" si="640"/>
        <v/>
      </c>
      <c r="I893" s="119" t="str">
        <f>IF(ISNUMBER(SEARCH("─",H893,1)),MAX($I$3:I892)+1,"")</f>
        <v/>
      </c>
      <c r="DC893" s="133" t="str">
        <f>IF(MAX($DC$3:DC892)&lt;$I$2,MAX($DC$3:DC892)+1,"")</f>
        <v/>
      </c>
      <c r="DD893" s="131" t="str">
        <f t="shared" si="639"/>
        <v/>
      </c>
      <c r="DE893" s="131" t="str">
        <f t="shared" si="635"/>
        <v/>
      </c>
      <c r="DF893" s="134" t="str">
        <f t="shared" si="636"/>
        <v/>
      </c>
      <c r="DG893" s="132" t="str">
        <f t="shared" si="637"/>
        <v/>
      </c>
      <c r="DN893" s="107" t="str">
        <f t="shared" si="638"/>
        <v/>
      </c>
    </row>
    <row r="894" spans="2:118" x14ac:dyDescent="0.25">
      <c r="B894" s="154"/>
      <c r="G894" s="93">
        <v>891</v>
      </c>
      <c r="H894" s="118" t="str">
        <f t="shared" si="640"/>
        <v/>
      </c>
      <c r="I894" s="119" t="str">
        <f>IF(ISNUMBER(SEARCH("─",H894,1)),MAX($I$3:I893)+1,"")</f>
        <v/>
      </c>
      <c r="DC894" s="133" t="str">
        <f>IF(MAX($DC$3:DC893)&lt;$I$2,MAX($DC$3:DC893)+1,"")</f>
        <v/>
      </c>
      <c r="DD894" s="131" t="str">
        <f t="shared" si="639"/>
        <v/>
      </c>
      <c r="DE894" s="131" t="str">
        <f t="shared" si="635"/>
        <v/>
      </c>
      <c r="DF894" s="134" t="str">
        <f t="shared" si="636"/>
        <v/>
      </c>
      <c r="DG894" s="132" t="str">
        <f t="shared" si="637"/>
        <v/>
      </c>
      <c r="DN894" s="107" t="str">
        <f t="shared" si="638"/>
        <v/>
      </c>
    </row>
    <row r="895" spans="2:118" x14ac:dyDescent="0.25">
      <c r="B895" s="154"/>
      <c r="G895" s="93">
        <v>892</v>
      </c>
      <c r="H895" s="118" t="str">
        <f t="shared" si="640"/>
        <v/>
      </c>
      <c r="I895" s="119" t="str">
        <f>IF(ISNUMBER(SEARCH("─",H895,1)),MAX($I$3:I894)+1,"")</f>
        <v/>
      </c>
      <c r="DC895" s="133" t="str">
        <f>IF(MAX($DC$3:DC894)&lt;$I$2,MAX($DC$3:DC894)+1,"")</f>
        <v/>
      </c>
      <c r="DD895" s="131" t="str">
        <f t="shared" si="639"/>
        <v/>
      </c>
      <c r="DE895" s="131" t="str">
        <f t="shared" si="635"/>
        <v/>
      </c>
      <c r="DF895" s="134" t="str">
        <f t="shared" si="636"/>
        <v/>
      </c>
      <c r="DG895" s="132" t="str">
        <f t="shared" si="637"/>
        <v/>
      </c>
      <c r="DN895" s="107" t="str">
        <f t="shared" si="638"/>
        <v/>
      </c>
    </row>
    <row r="896" spans="2:118" x14ac:dyDescent="0.25">
      <c r="B896" s="154"/>
      <c r="G896" s="93">
        <v>893</v>
      </c>
      <c r="H896" s="118" t="str">
        <f t="shared" si="640"/>
        <v/>
      </c>
      <c r="I896" s="119" t="str">
        <f>IF(ISNUMBER(SEARCH("─",H896,1)),MAX($I$3:I895)+1,"")</f>
        <v/>
      </c>
      <c r="DC896" s="133" t="str">
        <f>IF(MAX($DC$3:DC895)&lt;$I$2,MAX($DC$3:DC895)+1,"")</f>
        <v/>
      </c>
      <c r="DD896" s="131" t="str">
        <f t="shared" si="639"/>
        <v/>
      </c>
      <c r="DE896" s="131" t="str">
        <f t="shared" si="635"/>
        <v/>
      </c>
      <c r="DF896" s="134" t="str">
        <f t="shared" si="636"/>
        <v/>
      </c>
      <c r="DG896" s="132" t="str">
        <f t="shared" si="637"/>
        <v/>
      </c>
      <c r="DN896" s="107" t="str">
        <f t="shared" si="638"/>
        <v/>
      </c>
    </row>
    <row r="897" spans="2:118" x14ac:dyDescent="0.25">
      <c r="B897" s="154"/>
      <c r="G897" s="93">
        <v>894</v>
      </c>
      <c r="H897" s="118" t="str">
        <f t="shared" si="640"/>
        <v/>
      </c>
      <c r="I897" s="119" t="str">
        <f>IF(ISNUMBER(SEARCH("─",H897,1)),MAX($I$3:I896)+1,"")</f>
        <v/>
      </c>
      <c r="DC897" s="133" t="str">
        <f>IF(MAX($DC$3:DC896)&lt;$I$2,MAX($DC$3:DC896)+1,"")</f>
        <v/>
      </c>
      <c r="DD897" s="131" t="str">
        <f t="shared" si="639"/>
        <v/>
      </c>
      <c r="DE897" s="131" t="str">
        <f t="shared" si="635"/>
        <v/>
      </c>
      <c r="DF897" s="134" t="str">
        <f t="shared" si="636"/>
        <v/>
      </c>
      <c r="DG897" s="132" t="str">
        <f t="shared" si="637"/>
        <v/>
      </c>
      <c r="DN897" s="107" t="str">
        <f t="shared" si="638"/>
        <v/>
      </c>
    </row>
    <row r="898" spans="2:118" x14ac:dyDescent="0.25">
      <c r="B898" s="154"/>
      <c r="G898" s="93">
        <v>895</v>
      </c>
      <c r="H898" s="118" t="str">
        <f t="shared" si="640"/>
        <v/>
      </c>
      <c r="I898" s="119" t="str">
        <f>IF(ISNUMBER(SEARCH("─",H898,1)),MAX($I$3:I897)+1,"")</f>
        <v/>
      </c>
      <c r="DC898" s="133" t="str">
        <f>IF(MAX($DC$3:DC897)&lt;$I$2,MAX($DC$3:DC897)+1,"")</f>
        <v/>
      </c>
      <c r="DD898" s="131" t="str">
        <f t="shared" si="639"/>
        <v/>
      </c>
      <c r="DE898" s="131" t="str">
        <f t="shared" si="635"/>
        <v/>
      </c>
      <c r="DF898" s="134" t="str">
        <f t="shared" si="636"/>
        <v/>
      </c>
      <c r="DG898" s="132" t="str">
        <f t="shared" si="637"/>
        <v/>
      </c>
      <c r="DN898" s="107" t="str">
        <f t="shared" si="638"/>
        <v/>
      </c>
    </row>
    <row r="899" spans="2:118" x14ac:dyDescent="0.25">
      <c r="B899" s="154"/>
      <c r="G899" s="93">
        <v>896</v>
      </c>
      <c r="H899" s="118" t="str">
        <f t="shared" si="640"/>
        <v/>
      </c>
      <c r="I899" s="119" t="str">
        <f>IF(ISNUMBER(SEARCH("─",H899,1)),MAX($I$3:I898)+1,"")</f>
        <v/>
      </c>
      <c r="DC899" s="133" t="str">
        <f>IF(MAX($DC$3:DC898)&lt;$I$2,MAX($DC$3:DC898)+1,"")</f>
        <v/>
      </c>
      <c r="DD899" s="131" t="str">
        <f t="shared" si="639"/>
        <v/>
      </c>
      <c r="DE899" s="131" t="str">
        <f t="shared" si="635"/>
        <v/>
      </c>
      <c r="DF899" s="134" t="str">
        <f t="shared" si="636"/>
        <v/>
      </c>
      <c r="DG899" s="132" t="str">
        <f t="shared" si="637"/>
        <v/>
      </c>
      <c r="DN899" s="107" t="str">
        <f t="shared" si="638"/>
        <v/>
      </c>
    </row>
    <row r="900" spans="2:118" x14ac:dyDescent="0.25">
      <c r="B900" s="154"/>
      <c r="G900" s="93">
        <v>897</v>
      </c>
      <c r="H900" s="118" t="str">
        <f t="shared" si="640"/>
        <v/>
      </c>
      <c r="I900" s="119" t="str">
        <f>IF(ISNUMBER(SEARCH("─",H900,1)),MAX($I$3:I899)+1,"")</f>
        <v/>
      </c>
      <c r="DC900" s="133" t="str">
        <f>IF(MAX($DC$3:DC899)&lt;$I$2,MAX($DC$3:DC899)+1,"")</f>
        <v/>
      </c>
      <c r="DD900" s="131" t="str">
        <f t="shared" si="639"/>
        <v/>
      </c>
      <c r="DE900" s="131" t="str">
        <f t="shared" ref="DE900:DE963" si="641">IF(DC900="","",TRIM(LEFT(DD900,SEARCH("─",DD900,1)-1)))</f>
        <v/>
      </c>
      <c r="DF900" s="134" t="str">
        <f t="shared" ref="DF900:DF963" si="642">IF(DC900="","",TRIM(RIGHT(DD900,LEN(DD900)-SEARCH("─",DD900,1))))</f>
        <v/>
      </c>
      <c r="DG900" s="132" t="str">
        <f t="shared" ref="DG900:DG963" si="643">IF(DD900="","",IF(ISNUMBER(MATCH(DD900,$F$4:$F$503,0)),"e",""))</f>
        <v/>
      </c>
      <c r="DN900" s="107" t="str">
        <f t="shared" ref="DN900:DN963" si="644">IFERROR(IF(BI900&lt;&gt;"",BJ900,INDEX($DM$4:$DM$503,MATCH(ROW(DN900)-ROW($DN$3)-MAX($BI$4:$BI$503),$DL$4:$DL$503,0),1)),"")</f>
        <v/>
      </c>
    </row>
    <row r="901" spans="2:118" x14ac:dyDescent="0.25">
      <c r="B901" s="154"/>
      <c r="G901" s="93">
        <v>898</v>
      </c>
      <c r="H901" s="118" t="str">
        <f t="shared" si="640"/>
        <v/>
      </c>
      <c r="I901" s="119" t="str">
        <f>IF(ISNUMBER(SEARCH("─",H901,1)),MAX($I$3:I900)+1,"")</f>
        <v/>
      </c>
      <c r="DC901" s="133" t="str">
        <f>IF(MAX($DC$3:DC900)&lt;$I$2,MAX($DC$3:DC900)+1,"")</f>
        <v/>
      </c>
      <c r="DD901" s="131" t="str">
        <f t="shared" si="639"/>
        <v/>
      </c>
      <c r="DE901" s="131" t="str">
        <f t="shared" si="641"/>
        <v/>
      </c>
      <c r="DF901" s="134" t="str">
        <f t="shared" si="642"/>
        <v/>
      </c>
      <c r="DG901" s="132" t="str">
        <f t="shared" si="643"/>
        <v/>
      </c>
      <c r="DN901" s="107" t="str">
        <f t="shared" si="644"/>
        <v/>
      </c>
    </row>
    <row r="902" spans="2:118" x14ac:dyDescent="0.25">
      <c r="B902" s="154"/>
      <c r="G902" s="93">
        <v>899</v>
      </c>
      <c r="H902" s="118" t="str">
        <f t="shared" si="640"/>
        <v/>
      </c>
      <c r="I902" s="119" t="str">
        <f>IF(ISNUMBER(SEARCH("─",H902,1)),MAX($I$3:I901)+1,"")</f>
        <v/>
      </c>
      <c r="DC902" s="133" t="str">
        <f>IF(MAX($DC$3:DC901)&lt;$I$2,MAX($DC$3:DC901)+1,"")</f>
        <v/>
      </c>
      <c r="DD902" s="131" t="str">
        <f t="shared" si="639"/>
        <v/>
      </c>
      <c r="DE902" s="131" t="str">
        <f t="shared" si="641"/>
        <v/>
      </c>
      <c r="DF902" s="134" t="str">
        <f t="shared" si="642"/>
        <v/>
      </c>
      <c r="DG902" s="132" t="str">
        <f t="shared" si="643"/>
        <v/>
      </c>
      <c r="DN902" s="107" t="str">
        <f t="shared" si="644"/>
        <v/>
      </c>
    </row>
    <row r="903" spans="2:118" x14ac:dyDescent="0.25">
      <c r="B903" s="154"/>
      <c r="G903" s="93">
        <v>900</v>
      </c>
      <c r="H903" s="118" t="str">
        <f t="shared" si="640"/>
        <v/>
      </c>
      <c r="I903" s="119" t="str">
        <f>IF(ISNUMBER(SEARCH("─",H903,1)),MAX($I$3:I902)+1,"")</f>
        <v/>
      </c>
      <c r="DC903" s="133" t="str">
        <f>IF(MAX($DC$3:DC902)&lt;$I$2,MAX($DC$3:DC902)+1,"")</f>
        <v/>
      </c>
      <c r="DD903" s="131" t="str">
        <f t="shared" si="639"/>
        <v/>
      </c>
      <c r="DE903" s="131" t="str">
        <f t="shared" si="641"/>
        <v/>
      </c>
      <c r="DF903" s="134" t="str">
        <f t="shared" si="642"/>
        <v/>
      </c>
      <c r="DG903" s="132" t="str">
        <f t="shared" si="643"/>
        <v/>
      </c>
      <c r="DN903" s="107" t="str">
        <f t="shared" si="644"/>
        <v/>
      </c>
    </row>
    <row r="904" spans="2:118" x14ac:dyDescent="0.25">
      <c r="B904" s="154"/>
      <c r="G904" s="93">
        <v>901</v>
      </c>
      <c r="H904" s="118" t="str">
        <f t="shared" si="640"/>
        <v/>
      </c>
      <c r="I904" s="119" t="str">
        <f>IF(ISNUMBER(SEARCH("─",H904,1)),MAX($I$3:I903)+1,"")</f>
        <v/>
      </c>
      <c r="DC904" s="133" t="str">
        <f>IF(MAX($DC$3:DC903)&lt;$I$2,MAX($DC$3:DC903)+1,"")</f>
        <v/>
      </c>
      <c r="DD904" s="131" t="str">
        <f t="shared" si="639"/>
        <v/>
      </c>
      <c r="DE904" s="131" t="str">
        <f t="shared" si="641"/>
        <v/>
      </c>
      <c r="DF904" s="134" t="str">
        <f t="shared" si="642"/>
        <v/>
      </c>
      <c r="DG904" s="132" t="str">
        <f t="shared" si="643"/>
        <v/>
      </c>
      <c r="DN904" s="107" t="str">
        <f t="shared" si="644"/>
        <v/>
      </c>
    </row>
    <row r="905" spans="2:118" x14ac:dyDescent="0.25">
      <c r="B905" s="154"/>
      <c r="G905" s="93">
        <v>902</v>
      </c>
      <c r="H905" s="118" t="str">
        <f t="shared" si="640"/>
        <v/>
      </c>
      <c r="I905" s="119" t="str">
        <f>IF(ISNUMBER(SEARCH("─",H905,1)),MAX($I$3:I904)+1,"")</f>
        <v/>
      </c>
      <c r="DC905" s="133" t="str">
        <f>IF(MAX($DC$3:DC904)&lt;$I$2,MAX($DC$3:DC904)+1,"")</f>
        <v/>
      </c>
      <c r="DD905" s="131" t="str">
        <f t="shared" si="639"/>
        <v/>
      </c>
      <c r="DE905" s="131" t="str">
        <f t="shared" si="641"/>
        <v/>
      </c>
      <c r="DF905" s="134" t="str">
        <f t="shared" si="642"/>
        <v/>
      </c>
      <c r="DG905" s="132" t="str">
        <f t="shared" si="643"/>
        <v/>
      </c>
      <c r="DN905" s="107" t="str">
        <f t="shared" si="644"/>
        <v/>
      </c>
    </row>
    <row r="906" spans="2:118" x14ac:dyDescent="0.25">
      <c r="B906" s="154"/>
      <c r="G906" s="93">
        <v>903</v>
      </c>
      <c r="H906" s="118" t="str">
        <f t="shared" si="640"/>
        <v/>
      </c>
      <c r="I906" s="119" t="str">
        <f>IF(ISNUMBER(SEARCH("─",H906,1)),MAX($I$3:I905)+1,"")</f>
        <v/>
      </c>
      <c r="DC906" s="133" t="str">
        <f>IF(MAX($DC$3:DC905)&lt;$I$2,MAX($DC$3:DC905)+1,"")</f>
        <v/>
      </c>
      <c r="DD906" s="131" t="str">
        <f t="shared" si="639"/>
        <v/>
      </c>
      <c r="DE906" s="131" t="str">
        <f t="shared" si="641"/>
        <v/>
      </c>
      <c r="DF906" s="134" t="str">
        <f t="shared" si="642"/>
        <v/>
      </c>
      <c r="DG906" s="132" t="str">
        <f t="shared" si="643"/>
        <v/>
      </c>
      <c r="DN906" s="107" t="str">
        <f t="shared" si="644"/>
        <v/>
      </c>
    </row>
    <row r="907" spans="2:118" x14ac:dyDescent="0.25">
      <c r="B907" s="154"/>
      <c r="G907" s="93">
        <v>904</v>
      </c>
      <c r="H907" s="118" t="str">
        <f t="shared" si="640"/>
        <v/>
      </c>
      <c r="I907" s="119" t="str">
        <f>IF(ISNUMBER(SEARCH("─",H907,1)),MAX($I$3:I906)+1,"")</f>
        <v/>
      </c>
      <c r="DC907" s="133" t="str">
        <f>IF(MAX($DC$3:DC906)&lt;$I$2,MAX($DC$3:DC906)+1,"")</f>
        <v/>
      </c>
      <c r="DD907" s="131" t="str">
        <f t="shared" si="639"/>
        <v/>
      </c>
      <c r="DE907" s="131" t="str">
        <f t="shared" si="641"/>
        <v/>
      </c>
      <c r="DF907" s="134" t="str">
        <f t="shared" si="642"/>
        <v/>
      </c>
      <c r="DG907" s="132" t="str">
        <f t="shared" si="643"/>
        <v/>
      </c>
      <c r="DN907" s="107" t="str">
        <f t="shared" si="644"/>
        <v/>
      </c>
    </row>
    <row r="908" spans="2:118" x14ac:dyDescent="0.25">
      <c r="B908" s="154"/>
      <c r="G908" s="93">
        <v>905</v>
      </c>
      <c r="H908" s="118" t="str">
        <f t="shared" si="640"/>
        <v/>
      </c>
      <c r="I908" s="119" t="str">
        <f>IF(ISNUMBER(SEARCH("─",H908,1)),MAX($I$3:I907)+1,"")</f>
        <v/>
      </c>
      <c r="DC908" s="133" t="str">
        <f>IF(MAX($DC$3:DC907)&lt;$I$2,MAX($DC$3:DC907)+1,"")</f>
        <v/>
      </c>
      <c r="DD908" s="131" t="str">
        <f t="shared" si="639"/>
        <v/>
      </c>
      <c r="DE908" s="131" t="str">
        <f t="shared" si="641"/>
        <v/>
      </c>
      <c r="DF908" s="134" t="str">
        <f t="shared" si="642"/>
        <v/>
      </c>
      <c r="DG908" s="132" t="str">
        <f t="shared" si="643"/>
        <v/>
      </c>
      <c r="DN908" s="107" t="str">
        <f t="shared" si="644"/>
        <v/>
      </c>
    </row>
    <row r="909" spans="2:118" x14ac:dyDescent="0.25">
      <c r="B909" s="154"/>
      <c r="G909" s="93">
        <v>906</v>
      </c>
      <c r="H909" s="118" t="str">
        <f t="shared" si="640"/>
        <v/>
      </c>
      <c r="I909" s="119" t="str">
        <f>IF(ISNUMBER(SEARCH("─",H909,1)),MAX($I$3:I908)+1,"")</f>
        <v/>
      </c>
      <c r="DC909" s="133" t="str">
        <f>IF(MAX($DC$3:DC908)&lt;$I$2,MAX($DC$3:DC908)+1,"")</f>
        <v/>
      </c>
      <c r="DD909" s="131" t="str">
        <f t="shared" si="639"/>
        <v/>
      </c>
      <c r="DE909" s="131" t="str">
        <f t="shared" si="641"/>
        <v/>
      </c>
      <c r="DF909" s="134" t="str">
        <f t="shared" si="642"/>
        <v/>
      </c>
      <c r="DG909" s="132" t="str">
        <f t="shared" si="643"/>
        <v/>
      </c>
      <c r="DN909" s="107" t="str">
        <f t="shared" si="644"/>
        <v/>
      </c>
    </row>
    <row r="910" spans="2:118" x14ac:dyDescent="0.25">
      <c r="B910" s="154"/>
      <c r="G910" s="93">
        <v>907</v>
      </c>
      <c r="H910" s="118" t="str">
        <f t="shared" si="640"/>
        <v/>
      </c>
      <c r="I910" s="119" t="str">
        <f>IF(ISNUMBER(SEARCH("─",H910,1)),MAX($I$3:I909)+1,"")</f>
        <v/>
      </c>
      <c r="DC910" s="133" t="str">
        <f>IF(MAX($DC$3:DC909)&lt;$I$2,MAX($DC$3:DC909)+1,"")</f>
        <v/>
      </c>
      <c r="DD910" s="131" t="str">
        <f t="shared" si="639"/>
        <v/>
      </c>
      <c r="DE910" s="131" t="str">
        <f t="shared" si="641"/>
        <v/>
      </c>
      <c r="DF910" s="134" t="str">
        <f t="shared" si="642"/>
        <v/>
      </c>
      <c r="DG910" s="132" t="str">
        <f t="shared" si="643"/>
        <v/>
      </c>
      <c r="DN910" s="107" t="str">
        <f t="shared" si="644"/>
        <v/>
      </c>
    </row>
    <row r="911" spans="2:118" x14ac:dyDescent="0.25">
      <c r="B911" s="154"/>
      <c r="G911" s="93">
        <v>908</v>
      </c>
      <c r="H911" s="118" t="str">
        <f t="shared" si="640"/>
        <v/>
      </c>
      <c r="I911" s="119" t="str">
        <f>IF(ISNUMBER(SEARCH("─",H911,1)),MAX($I$3:I910)+1,"")</f>
        <v/>
      </c>
      <c r="DC911" s="133" t="str">
        <f>IF(MAX($DC$3:DC910)&lt;$I$2,MAX($DC$3:DC910)+1,"")</f>
        <v/>
      </c>
      <c r="DD911" s="131" t="str">
        <f t="shared" si="639"/>
        <v/>
      </c>
      <c r="DE911" s="131" t="str">
        <f t="shared" si="641"/>
        <v/>
      </c>
      <c r="DF911" s="134" t="str">
        <f t="shared" si="642"/>
        <v/>
      </c>
      <c r="DG911" s="132" t="str">
        <f t="shared" si="643"/>
        <v/>
      </c>
      <c r="DN911" s="107" t="str">
        <f t="shared" si="644"/>
        <v/>
      </c>
    </row>
    <row r="912" spans="2:118" x14ac:dyDescent="0.25">
      <c r="B912" s="154"/>
      <c r="G912" s="93">
        <v>909</v>
      </c>
      <c r="H912" s="118" t="str">
        <f t="shared" si="640"/>
        <v/>
      </c>
      <c r="I912" s="119" t="str">
        <f>IF(ISNUMBER(SEARCH("─",H912,1)),MAX($I$3:I911)+1,"")</f>
        <v/>
      </c>
      <c r="DC912" s="133" t="str">
        <f>IF(MAX($DC$3:DC911)&lt;$I$2,MAX($DC$3:DC911)+1,"")</f>
        <v/>
      </c>
      <c r="DD912" s="131" t="str">
        <f t="shared" si="639"/>
        <v/>
      </c>
      <c r="DE912" s="131" t="str">
        <f t="shared" si="641"/>
        <v/>
      </c>
      <c r="DF912" s="134" t="str">
        <f t="shared" si="642"/>
        <v/>
      </c>
      <c r="DG912" s="132" t="str">
        <f t="shared" si="643"/>
        <v/>
      </c>
      <c r="DN912" s="107" t="str">
        <f t="shared" si="644"/>
        <v/>
      </c>
    </row>
    <row r="913" spans="2:118" x14ac:dyDescent="0.25">
      <c r="B913" s="154"/>
      <c r="G913" s="93">
        <v>910</v>
      </c>
      <c r="H913" s="118" t="str">
        <f t="shared" si="640"/>
        <v/>
      </c>
      <c r="I913" s="119" t="str">
        <f>IF(ISNUMBER(SEARCH("─",H913,1)),MAX($I$3:I912)+1,"")</f>
        <v/>
      </c>
      <c r="DC913" s="133" t="str">
        <f>IF(MAX($DC$3:DC912)&lt;$I$2,MAX($DC$3:DC912)+1,"")</f>
        <v/>
      </c>
      <c r="DD913" s="131" t="str">
        <f t="shared" si="639"/>
        <v/>
      </c>
      <c r="DE913" s="131" t="str">
        <f t="shared" si="641"/>
        <v/>
      </c>
      <c r="DF913" s="134" t="str">
        <f t="shared" si="642"/>
        <v/>
      </c>
      <c r="DG913" s="132" t="str">
        <f t="shared" si="643"/>
        <v/>
      </c>
      <c r="DN913" s="107" t="str">
        <f t="shared" si="644"/>
        <v/>
      </c>
    </row>
    <row r="914" spans="2:118" x14ac:dyDescent="0.25">
      <c r="B914" s="154"/>
      <c r="G914" s="93">
        <v>911</v>
      </c>
      <c r="H914" s="118" t="str">
        <f t="shared" si="640"/>
        <v/>
      </c>
      <c r="I914" s="119" t="str">
        <f>IF(ISNUMBER(SEARCH("─",H914,1)),MAX($I$3:I913)+1,"")</f>
        <v/>
      </c>
      <c r="DC914" s="133" t="str">
        <f>IF(MAX($DC$3:DC913)&lt;$I$2,MAX($DC$3:DC913)+1,"")</f>
        <v/>
      </c>
      <c r="DD914" s="131" t="str">
        <f t="shared" si="639"/>
        <v/>
      </c>
      <c r="DE914" s="131" t="str">
        <f t="shared" si="641"/>
        <v/>
      </c>
      <c r="DF914" s="134" t="str">
        <f t="shared" si="642"/>
        <v/>
      </c>
      <c r="DG914" s="132" t="str">
        <f t="shared" si="643"/>
        <v/>
      </c>
      <c r="DN914" s="107" t="str">
        <f t="shared" si="644"/>
        <v/>
      </c>
    </row>
    <row r="915" spans="2:118" x14ac:dyDescent="0.25">
      <c r="B915" s="154"/>
      <c r="G915" s="93">
        <v>912</v>
      </c>
      <c r="H915" s="118" t="str">
        <f t="shared" si="640"/>
        <v/>
      </c>
      <c r="I915" s="119" t="str">
        <f>IF(ISNUMBER(SEARCH("─",H915,1)),MAX($I$3:I914)+1,"")</f>
        <v/>
      </c>
      <c r="DC915" s="133" t="str">
        <f>IF(MAX($DC$3:DC914)&lt;$I$2,MAX($DC$3:DC914)+1,"")</f>
        <v/>
      </c>
      <c r="DD915" s="131" t="str">
        <f t="shared" si="639"/>
        <v/>
      </c>
      <c r="DE915" s="131" t="str">
        <f t="shared" si="641"/>
        <v/>
      </c>
      <c r="DF915" s="134" t="str">
        <f t="shared" si="642"/>
        <v/>
      </c>
      <c r="DG915" s="132" t="str">
        <f t="shared" si="643"/>
        <v/>
      </c>
      <c r="DN915" s="107" t="str">
        <f t="shared" si="644"/>
        <v/>
      </c>
    </row>
    <row r="916" spans="2:118" x14ac:dyDescent="0.25">
      <c r="B916" s="154"/>
      <c r="G916" s="93">
        <v>913</v>
      </c>
      <c r="H916" s="118" t="str">
        <f t="shared" si="640"/>
        <v/>
      </c>
      <c r="I916" s="119" t="str">
        <f>IF(ISNUMBER(SEARCH("─",H916,1)),MAX($I$3:I915)+1,"")</f>
        <v/>
      </c>
      <c r="DC916" s="133" t="str">
        <f>IF(MAX($DC$3:DC915)&lt;$I$2,MAX($DC$3:DC915)+1,"")</f>
        <v/>
      </c>
      <c r="DD916" s="131" t="str">
        <f t="shared" si="639"/>
        <v/>
      </c>
      <c r="DE916" s="131" t="str">
        <f t="shared" si="641"/>
        <v/>
      </c>
      <c r="DF916" s="134" t="str">
        <f t="shared" si="642"/>
        <v/>
      </c>
      <c r="DG916" s="132" t="str">
        <f t="shared" si="643"/>
        <v/>
      </c>
      <c r="DN916" s="107" t="str">
        <f t="shared" si="644"/>
        <v/>
      </c>
    </row>
    <row r="917" spans="2:118" x14ac:dyDescent="0.25">
      <c r="B917" s="154"/>
      <c r="G917" s="93">
        <v>914</v>
      </c>
      <c r="H917" s="118" t="str">
        <f t="shared" si="640"/>
        <v/>
      </c>
      <c r="I917" s="119" t="str">
        <f>IF(ISNUMBER(SEARCH("─",H917,1)),MAX($I$3:I916)+1,"")</f>
        <v/>
      </c>
      <c r="DC917" s="133" t="str">
        <f>IF(MAX($DC$3:DC916)&lt;$I$2,MAX($DC$3:DC916)+1,"")</f>
        <v/>
      </c>
      <c r="DD917" s="131" t="str">
        <f t="shared" si="639"/>
        <v/>
      </c>
      <c r="DE917" s="131" t="str">
        <f t="shared" si="641"/>
        <v/>
      </c>
      <c r="DF917" s="134" t="str">
        <f t="shared" si="642"/>
        <v/>
      </c>
      <c r="DG917" s="132" t="str">
        <f t="shared" si="643"/>
        <v/>
      </c>
      <c r="DN917" s="107" t="str">
        <f t="shared" si="644"/>
        <v/>
      </c>
    </row>
    <row r="918" spans="2:118" x14ac:dyDescent="0.25">
      <c r="B918" s="154"/>
      <c r="G918" s="93">
        <v>915</v>
      </c>
      <c r="H918" s="118" t="str">
        <f t="shared" si="640"/>
        <v/>
      </c>
      <c r="I918" s="119" t="str">
        <f>IF(ISNUMBER(SEARCH("─",H918,1)),MAX($I$3:I917)+1,"")</f>
        <v/>
      </c>
      <c r="DC918" s="133" t="str">
        <f>IF(MAX($DC$3:DC917)&lt;$I$2,MAX($DC$3:DC917)+1,"")</f>
        <v/>
      </c>
      <c r="DD918" s="131" t="str">
        <f t="shared" si="639"/>
        <v/>
      </c>
      <c r="DE918" s="131" t="str">
        <f t="shared" si="641"/>
        <v/>
      </c>
      <c r="DF918" s="134" t="str">
        <f t="shared" si="642"/>
        <v/>
      </c>
      <c r="DG918" s="132" t="str">
        <f t="shared" si="643"/>
        <v/>
      </c>
      <c r="DN918" s="107" t="str">
        <f t="shared" si="644"/>
        <v/>
      </c>
    </row>
    <row r="919" spans="2:118" x14ac:dyDescent="0.25">
      <c r="B919" s="154"/>
      <c r="G919" s="93">
        <v>916</v>
      </c>
      <c r="H919" s="118" t="str">
        <f t="shared" si="640"/>
        <v/>
      </c>
      <c r="I919" s="119" t="str">
        <f>IF(ISNUMBER(SEARCH("─",H919,1)),MAX($I$3:I918)+1,"")</f>
        <v/>
      </c>
      <c r="DC919" s="133" t="str">
        <f>IF(MAX($DC$3:DC918)&lt;$I$2,MAX($DC$3:DC918)+1,"")</f>
        <v/>
      </c>
      <c r="DD919" s="131" t="str">
        <f t="shared" ref="DD919:DD982" si="645">IF(DC919&lt;&gt;"",INDEX($H$4:$H$1003,MATCH(DC919,$I$4:$I$1003,0),1),"")</f>
        <v/>
      </c>
      <c r="DE919" s="131" t="str">
        <f t="shared" si="641"/>
        <v/>
      </c>
      <c r="DF919" s="134" t="str">
        <f t="shared" si="642"/>
        <v/>
      </c>
      <c r="DG919" s="132" t="str">
        <f t="shared" si="643"/>
        <v/>
      </c>
      <c r="DN919" s="107" t="str">
        <f t="shared" si="644"/>
        <v/>
      </c>
    </row>
    <row r="920" spans="2:118" x14ac:dyDescent="0.25">
      <c r="B920" s="154"/>
      <c r="G920" s="93">
        <v>917</v>
      </c>
      <c r="H920" s="118" t="str">
        <f t="shared" si="640"/>
        <v/>
      </c>
      <c r="I920" s="119" t="str">
        <f>IF(ISNUMBER(SEARCH("─",H920,1)),MAX($I$3:I919)+1,"")</f>
        <v/>
      </c>
      <c r="DC920" s="133" t="str">
        <f>IF(MAX($DC$3:DC919)&lt;$I$2,MAX($DC$3:DC919)+1,"")</f>
        <v/>
      </c>
      <c r="DD920" s="131" t="str">
        <f t="shared" si="645"/>
        <v/>
      </c>
      <c r="DE920" s="131" t="str">
        <f t="shared" si="641"/>
        <v/>
      </c>
      <c r="DF920" s="134" t="str">
        <f t="shared" si="642"/>
        <v/>
      </c>
      <c r="DG920" s="132" t="str">
        <f t="shared" si="643"/>
        <v/>
      </c>
      <c r="DN920" s="107" t="str">
        <f t="shared" si="644"/>
        <v/>
      </c>
    </row>
    <row r="921" spans="2:118" x14ac:dyDescent="0.25">
      <c r="B921" s="154"/>
      <c r="G921" s="93">
        <v>918</v>
      </c>
      <c r="H921" s="118" t="str">
        <f t="shared" si="640"/>
        <v/>
      </c>
      <c r="I921" s="119" t="str">
        <f>IF(ISNUMBER(SEARCH("─",H921,1)),MAX($I$3:I920)+1,"")</f>
        <v/>
      </c>
      <c r="DC921" s="133" t="str">
        <f>IF(MAX($DC$3:DC920)&lt;$I$2,MAX($DC$3:DC920)+1,"")</f>
        <v/>
      </c>
      <c r="DD921" s="131" t="str">
        <f t="shared" si="645"/>
        <v/>
      </c>
      <c r="DE921" s="131" t="str">
        <f t="shared" si="641"/>
        <v/>
      </c>
      <c r="DF921" s="134" t="str">
        <f t="shared" si="642"/>
        <v/>
      </c>
      <c r="DG921" s="132" t="str">
        <f t="shared" si="643"/>
        <v/>
      </c>
      <c r="DN921" s="107" t="str">
        <f t="shared" si="644"/>
        <v/>
      </c>
    </row>
    <row r="922" spans="2:118" x14ac:dyDescent="0.25">
      <c r="B922" s="154"/>
      <c r="G922" s="93">
        <v>919</v>
      </c>
      <c r="H922" s="118" t="str">
        <f t="shared" si="640"/>
        <v/>
      </c>
      <c r="I922" s="119" t="str">
        <f>IF(ISNUMBER(SEARCH("─",H922,1)),MAX($I$3:I921)+1,"")</f>
        <v/>
      </c>
      <c r="DC922" s="133" t="str">
        <f>IF(MAX($DC$3:DC921)&lt;$I$2,MAX($DC$3:DC921)+1,"")</f>
        <v/>
      </c>
      <c r="DD922" s="131" t="str">
        <f t="shared" si="645"/>
        <v/>
      </c>
      <c r="DE922" s="131" t="str">
        <f t="shared" si="641"/>
        <v/>
      </c>
      <c r="DF922" s="134" t="str">
        <f t="shared" si="642"/>
        <v/>
      </c>
      <c r="DG922" s="132" t="str">
        <f t="shared" si="643"/>
        <v/>
      </c>
      <c r="DN922" s="107" t="str">
        <f t="shared" si="644"/>
        <v/>
      </c>
    </row>
    <row r="923" spans="2:118" x14ac:dyDescent="0.25">
      <c r="B923" s="154"/>
      <c r="G923" s="93">
        <v>920</v>
      </c>
      <c r="H923" s="118" t="str">
        <f t="shared" si="640"/>
        <v/>
      </c>
      <c r="I923" s="119" t="str">
        <f>IF(ISNUMBER(SEARCH("─",H923,1)),MAX($I$3:I922)+1,"")</f>
        <v/>
      </c>
      <c r="DC923" s="133" t="str">
        <f>IF(MAX($DC$3:DC922)&lt;$I$2,MAX($DC$3:DC922)+1,"")</f>
        <v/>
      </c>
      <c r="DD923" s="131" t="str">
        <f t="shared" si="645"/>
        <v/>
      </c>
      <c r="DE923" s="131" t="str">
        <f t="shared" si="641"/>
        <v/>
      </c>
      <c r="DF923" s="134" t="str">
        <f t="shared" si="642"/>
        <v/>
      </c>
      <c r="DG923" s="132" t="str">
        <f t="shared" si="643"/>
        <v/>
      </c>
      <c r="DN923" s="107" t="str">
        <f t="shared" si="644"/>
        <v/>
      </c>
    </row>
    <row r="924" spans="2:118" x14ac:dyDescent="0.25">
      <c r="B924" s="154"/>
      <c r="G924" s="93">
        <v>921</v>
      </c>
      <c r="H924" s="118" t="str">
        <f t="shared" si="640"/>
        <v/>
      </c>
      <c r="I924" s="119" t="str">
        <f>IF(ISNUMBER(SEARCH("─",H924,1)),MAX($I$3:I923)+1,"")</f>
        <v/>
      </c>
      <c r="DC924" s="133" t="str">
        <f>IF(MAX($DC$3:DC923)&lt;$I$2,MAX($DC$3:DC923)+1,"")</f>
        <v/>
      </c>
      <c r="DD924" s="131" t="str">
        <f t="shared" si="645"/>
        <v/>
      </c>
      <c r="DE924" s="131" t="str">
        <f t="shared" si="641"/>
        <v/>
      </c>
      <c r="DF924" s="134" t="str">
        <f t="shared" si="642"/>
        <v/>
      </c>
      <c r="DG924" s="132" t="str">
        <f t="shared" si="643"/>
        <v/>
      </c>
      <c r="DN924" s="107" t="str">
        <f t="shared" si="644"/>
        <v/>
      </c>
    </row>
    <row r="925" spans="2:118" x14ac:dyDescent="0.25">
      <c r="B925" s="154"/>
      <c r="G925" s="93">
        <v>922</v>
      </c>
      <c r="H925" s="118" t="str">
        <f t="shared" si="640"/>
        <v/>
      </c>
      <c r="I925" s="119" t="str">
        <f>IF(ISNUMBER(SEARCH("─",H925,1)),MAX($I$3:I924)+1,"")</f>
        <v/>
      </c>
      <c r="DC925" s="133" t="str">
        <f>IF(MAX($DC$3:DC924)&lt;$I$2,MAX($DC$3:DC924)+1,"")</f>
        <v/>
      </c>
      <c r="DD925" s="131" t="str">
        <f t="shared" si="645"/>
        <v/>
      </c>
      <c r="DE925" s="131" t="str">
        <f t="shared" si="641"/>
        <v/>
      </c>
      <c r="DF925" s="134" t="str">
        <f t="shared" si="642"/>
        <v/>
      </c>
      <c r="DG925" s="132" t="str">
        <f t="shared" si="643"/>
        <v/>
      </c>
      <c r="DN925" s="107" t="str">
        <f t="shared" si="644"/>
        <v/>
      </c>
    </row>
    <row r="926" spans="2:118" x14ac:dyDescent="0.25">
      <c r="B926" s="154"/>
      <c r="G926" s="93">
        <v>923</v>
      </c>
      <c r="H926" s="118" t="str">
        <f t="shared" si="640"/>
        <v/>
      </c>
      <c r="I926" s="119" t="str">
        <f>IF(ISNUMBER(SEARCH("─",H926,1)),MAX($I$3:I925)+1,"")</f>
        <v/>
      </c>
      <c r="DC926" s="133" t="str">
        <f>IF(MAX($DC$3:DC925)&lt;$I$2,MAX($DC$3:DC925)+1,"")</f>
        <v/>
      </c>
      <c r="DD926" s="131" t="str">
        <f t="shared" si="645"/>
        <v/>
      </c>
      <c r="DE926" s="131" t="str">
        <f t="shared" si="641"/>
        <v/>
      </c>
      <c r="DF926" s="134" t="str">
        <f t="shared" si="642"/>
        <v/>
      </c>
      <c r="DG926" s="132" t="str">
        <f t="shared" si="643"/>
        <v/>
      </c>
      <c r="DN926" s="107" t="str">
        <f t="shared" si="644"/>
        <v/>
      </c>
    </row>
    <row r="927" spans="2:118" x14ac:dyDescent="0.25">
      <c r="B927" s="154"/>
      <c r="G927" s="93">
        <v>924</v>
      </c>
      <c r="H927" s="118" t="str">
        <f t="shared" si="640"/>
        <v/>
      </c>
      <c r="I927" s="119" t="str">
        <f>IF(ISNUMBER(SEARCH("─",H927,1)),MAX($I$3:I926)+1,"")</f>
        <v/>
      </c>
      <c r="DC927" s="133" t="str">
        <f>IF(MAX($DC$3:DC926)&lt;$I$2,MAX($DC$3:DC926)+1,"")</f>
        <v/>
      </c>
      <c r="DD927" s="131" t="str">
        <f t="shared" si="645"/>
        <v/>
      </c>
      <c r="DE927" s="131" t="str">
        <f t="shared" si="641"/>
        <v/>
      </c>
      <c r="DF927" s="134" t="str">
        <f t="shared" si="642"/>
        <v/>
      </c>
      <c r="DG927" s="132" t="str">
        <f t="shared" si="643"/>
        <v/>
      </c>
      <c r="DN927" s="107" t="str">
        <f t="shared" si="644"/>
        <v/>
      </c>
    </row>
    <row r="928" spans="2:118" x14ac:dyDescent="0.25">
      <c r="B928" s="154"/>
      <c r="G928" s="93">
        <v>925</v>
      </c>
      <c r="H928" s="118" t="str">
        <f t="shared" si="640"/>
        <v/>
      </c>
      <c r="I928" s="119" t="str">
        <f>IF(ISNUMBER(SEARCH("─",H928,1)),MAX($I$3:I927)+1,"")</f>
        <v/>
      </c>
      <c r="DC928" s="133" t="str">
        <f>IF(MAX($DC$3:DC927)&lt;$I$2,MAX($DC$3:DC927)+1,"")</f>
        <v/>
      </c>
      <c r="DD928" s="131" t="str">
        <f t="shared" si="645"/>
        <v/>
      </c>
      <c r="DE928" s="131" t="str">
        <f t="shared" si="641"/>
        <v/>
      </c>
      <c r="DF928" s="134" t="str">
        <f t="shared" si="642"/>
        <v/>
      </c>
      <c r="DG928" s="132" t="str">
        <f t="shared" si="643"/>
        <v/>
      </c>
      <c r="DN928" s="107" t="str">
        <f t="shared" si="644"/>
        <v/>
      </c>
    </row>
    <row r="929" spans="2:118" x14ac:dyDescent="0.25">
      <c r="B929" s="154"/>
      <c r="G929" s="93">
        <v>926</v>
      </c>
      <c r="H929" s="118" t="str">
        <f t="shared" si="640"/>
        <v/>
      </c>
      <c r="I929" s="119" t="str">
        <f>IF(ISNUMBER(SEARCH("─",H929,1)),MAX($I$3:I928)+1,"")</f>
        <v/>
      </c>
      <c r="DC929" s="133" t="str">
        <f>IF(MAX($DC$3:DC928)&lt;$I$2,MAX($DC$3:DC928)+1,"")</f>
        <v/>
      </c>
      <c r="DD929" s="131" t="str">
        <f t="shared" si="645"/>
        <v/>
      </c>
      <c r="DE929" s="131" t="str">
        <f t="shared" si="641"/>
        <v/>
      </c>
      <c r="DF929" s="134" t="str">
        <f t="shared" si="642"/>
        <v/>
      </c>
      <c r="DG929" s="132" t="str">
        <f t="shared" si="643"/>
        <v/>
      </c>
      <c r="DN929" s="107" t="str">
        <f t="shared" si="644"/>
        <v/>
      </c>
    </row>
    <row r="930" spans="2:118" x14ac:dyDescent="0.25">
      <c r="B930" s="154"/>
      <c r="G930" s="93">
        <v>927</v>
      </c>
      <c r="H930" s="118" t="str">
        <f t="shared" si="640"/>
        <v/>
      </c>
      <c r="I930" s="119" t="str">
        <f>IF(ISNUMBER(SEARCH("─",H930,1)),MAX($I$3:I929)+1,"")</f>
        <v/>
      </c>
      <c r="DC930" s="133" t="str">
        <f>IF(MAX($DC$3:DC929)&lt;$I$2,MAX($DC$3:DC929)+1,"")</f>
        <v/>
      </c>
      <c r="DD930" s="131" t="str">
        <f t="shared" si="645"/>
        <v/>
      </c>
      <c r="DE930" s="131" t="str">
        <f t="shared" si="641"/>
        <v/>
      </c>
      <c r="DF930" s="134" t="str">
        <f t="shared" si="642"/>
        <v/>
      </c>
      <c r="DG930" s="132" t="str">
        <f t="shared" si="643"/>
        <v/>
      </c>
      <c r="DN930" s="107" t="str">
        <f t="shared" si="644"/>
        <v/>
      </c>
    </row>
    <row r="931" spans="2:118" x14ac:dyDescent="0.25">
      <c r="B931" s="154"/>
      <c r="G931" s="93">
        <v>928</v>
      </c>
      <c r="H931" s="118" t="str">
        <f t="shared" si="640"/>
        <v/>
      </c>
      <c r="I931" s="119" t="str">
        <f>IF(ISNUMBER(SEARCH("─",H931,1)),MAX($I$3:I930)+1,"")</f>
        <v/>
      </c>
      <c r="DC931" s="133" t="str">
        <f>IF(MAX($DC$3:DC930)&lt;$I$2,MAX($DC$3:DC930)+1,"")</f>
        <v/>
      </c>
      <c r="DD931" s="131" t="str">
        <f t="shared" si="645"/>
        <v/>
      </c>
      <c r="DE931" s="131" t="str">
        <f t="shared" si="641"/>
        <v/>
      </c>
      <c r="DF931" s="134" t="str">
        <f t="shared" si="642"/>
        <v/>
      </c>
      <c r="DG931" s="132" t="str">
        <f t="shared" si="643"/>
        <v/>
      </c>
      <c r="DN931" s="107" t="str">
        <f t="shared" si="644"/>
        <v/>
      </c>
    </row>
    <row r="932" spans="2:118" x14ac:dyDescent="0.25">
      <c r="B932" s="154"/>
      <c r="G932" s="93">
        <v>929</v>
      </c>
      <c r="H932" s="118" t="str">
        <f t="shared" si="640"/>
        <v/>
      </c>
      <c r="I932" s="119" t="str">
        <f>IF(ISNUMBER(SEARCH("─",H932,1)),MAX($I$3:I931)+1,"")</f>
        <v/>
      </c>
      <c r="DC932" s="133" t="str">
        <f>IF(MAX($DC$3:DC931)&lt;$I$2,MAX($DC$3:DC931)+1,"")</f>
        <v/>
      </c>
      <c r="DD932" s="131" t="str">
        <f t="shared" si="645"/>
        <v/>
      </c>
      <c r="DE932" s="131" t="str">
        <f t="shared" si="641"/>
        <v/>
      </c>
      <c r="DF932" s="134" t="str">
        <f t="shared" si="642"/>
        <v/>
      </c>
      <c r="DG932" s="132" t="str">
        <f t="shared" si="643"/>
        <v/>
      </c>
      <c r="DN932" s="107" t="str">
        <f t="shared" si="644"/>
        <v/>
      </c>
    </row>
    <row r="933" spans="2:118" x14ac:dyDescent="0.25">
      <c r="B933" s="154"/>
      <c r="G933" s="93">
        <v>930</v>
      </c>
      <c r="H933" s="118" t="str">
        <f t="shared" si="640"/>
        <v/>
      </c>
      <c r="I933" s="119" t="str">
        <f>IF(ISNUMBER(SEARCH("─",H933,1)),MAX($I$3:I932)+1,"")</f>
        <v/>
      </c>
      <c r="DC933" s="133" t="str">
        <f>IF(MAX($DC$3:DC932)&lt;$I$2,MAX($DC$3:DC932)+1,"")</f>
        <v/>
      </c>
      <c r="DD933" s="131" t="str">
        <f t="shared" si="645"/>
        <v/>
      </c>
      <c r="DE933" s="131" t="str">
        <f t="shared" si="641"/>
        <v/>
      </c>
      <c r="DF933" s="134" t="str">
        <f t="shared" si="642"/>
        <v/>
      </c>
      <c r="DG933" s="132" t="str">
        <f t="shared" si="643"/>
        <v/>
      </c>
      <c r="DN933" s="107" t="str">
        <f t="shared" si="644"/>
        <v/>
      </c>
    </row>
    <row r="934" spans="2:118" x14ac:dyDescent="0.25">
      <c r="B934" s="154"/>
      <c r="G934" s="93">
        <v>931</v>
      </c>
      <c r="H934" s="118" t="str">
        <f t="shared" si="640"/>
        <v/>
      </c>
      <c r="I934" s="119" t="str">
        <f>IF(ISNUMBER(SEARCH("─",H934,1)),MAX($I$3:I933)+1,"")</f>
        <v/>
      </c>
      <c r="DC934" s="133" t="str">
        <f>IF(MAX($DC$3:DC933)&lt;$I$2,MAX($DC$3:DC933)+1,"")</f>
        <v/>
      </c>
      <c r="DD934" s="131" t="str">
        <f t="shared" si="645"/>
        <v/>
      </c>
      <c r="DE934" s="131" t="str">
        <f t="shared" si="641"/>
        <v/>
      </c>
      <c r="DF934" s="134" t="str">
        <f t="shared" si="642"/>
        <v/>
      </c>
      <c r="DG934" s="132" t="str">
        <f t="shared" si="643"/>
        <v/>
      </c>
      <c r="DN934" s="107" t="str">
        <f t="shared" si="644"/>
        <v/>
      </c>
    </row>
    <row r="935" spans="2:118" x14ac:dyDescent="0.25">
      <c r="B935" s="154"/>
      <c r="G935" s="93">
        <v>932</v>
      </c>
      <c r="H935" s="118" t="str">
        <f t="shared" si="640"/>
        <v/>
      </c>
      <c r="I935" s="119" t="str">
        <f>IF(ISNUMBER(SEARCH("─",H935,1)),MAX($I$3:I934)+1,"")</f>
        <v/>
      </c>
      <c r="DC935" s="133" t="str">
        <f>IF(MAX($DC$3:DC934)&lt;$I$2,MAX($DC$3:DC934)+1,"")</f>
        <v/>
      </c>
      <c r="DD935" s="131" t="str">
        <f t="shared" si="645"/>
        <v/>
      </c>
      <c r="DE935" s="131" t="str">
        <f t="shared" si="641"/>
        <v/>
      </c>
      <c r="DF935" s="134" t="str">
        <f t="shared" si="642"/>
        <v/>
      </c>
      <c r="DG935" s="132" t="str">
        <f t="shared" si="643"/>
        <v/>
      </c>
      <c r="DN935" s="107" t="str">
        <f t="shared" si="644"/>
        <v/>
      </c>
    </row>
    <row r="936" spans="2:118" x14ac:dyDescent="0.25">
      <c r="B936" s="154"/>
      <c r="G936" s="93">
        <v>933</v>
      </c>
      <c r="H936" s="118" t="str">
        <f t="shared" si="640"/>
        <v/>
      </c>
      <c r="I936" s="119" t="str">
        <f>IF(ISNUMBER(SEARCH("─",H936,1)),MAX($I$3:I935)+1,"")</f>
        <v/>
      </c>
      <c r="DC936" s="133" t="str">
        <f>IF(MAX($DC$3:DC935)&lt;$I$2,MAX($DC$3:DC935)+1,"")</f>
        <v/>
      </c>
      <c r="DD936" s="131" t="str">
        <f t="shared" si="645"/>
        <v/>
      </c>
      <c r="DE936" s="131" t="str">
        <f t="shared" si="641"/>
        <v/>
      </c>
      <c r="DF936" s="134" t="str">
        <f t="shared" si="642"/>
        <v/>
      </c>
      <c r="DG936" s="132" t="str">
        <f t="shared" si="643"/>
        <v/>
      </c>
      <c r="DN936" s="107" t="str">
        <f t="shared" si="644"/>
        <v/>
      </c>
    </row>
    <row r="937" spans="2:118" x14ac:dyDescent="0.25">
      <c r="B937" s="154"/>
      <c r="G937" s="93">
        <v>934</v>
      </c>
      <c r="H937" s="118" t="str">
        <f t="shared" si="640"/>
        <v/>
      </c>
      <c r="I937" s="119" t="str">
        <f>IF(ISNUMBER(SEARCH("─",H937,1)),MAX($I$3:I936)+1,"")</f>
        <v/>
      </c>
      <c r="DC937" s="133" t="str">
        <f>IF(MAX($DC$3:DC936)&lt;$I$2,MAX($DC$3:DC936)+1,"")</f>
        <v/>
      </c>
      <c r="DD937" s="131" t="str">
        <f t="shared" si="645"/>
        <v/>
      </c>
      <c r="DE937" s="131" t="str">
        <f t="shared" si="641"/>
        <v/>
      </c>
      <c r="DF937" s="134" t="str">
        <f t="shared" si="642"/>
        <v/>
      </c>
      <c r="DG937" s="132" t="str">
        <f t="shared" si="643"/>
        <v/>
      </c>
      <c r="DN937" s="107" t="str">
        <f t="shared" si="644"/>
        <v/>
      </c>
    </row>
    <row r="938" spans="2:118" x14ac:dyDescent="0.25">
      <c r="B938" s="154"/>
      <c r="G938" s="93">
        <v>935</v>
      </c>
      <c r="H938" s="118" t="str">
        <f t="shared" si="640"/>
        <v/>
      </c>
      <c r="I938" s="119" t="str">
        <f>IF(ISNUMBER(SEARCH("─",H938,1)),MAX($I$3:I937)+1,"")</f>
        <v/>
      </c>
      <c r="DC938" s="133" t="str">
        <f>IF(MAX($DC$3:DC937)&lt;$I$2,MAX($DC$3:DC937)+1,"")</f>
        <v/>
      </c>
      <c r="DD938" s="131" t="str">
        <f t="shared" si="645"/>
        <v/>
      </c>
      <c r="DE938" s="131" t="str">
        <f t="shared" si="641"/>
        <v/>
      </c>
      <c r="DF938" s="134" t="str">
        <f t="shared" si="642"/>
        <v/>
      </c>
      <c r="DG938" s="132" t="str">
        <f t="shared" si="643"/>
        <v/>
      </c>
      <c r="DN938" s="107" t="str">
        <f t="shared" si="644"/>
        <v/>
      </c>
    </row>
    <row r="939" spans="2:118" x14ac:dyDescent="0.25">
      <c r="B939" s="154"/>
      <c r="G939" s="93">
        <v>936</v>
      </c>
      <c r="H939" s="118" t="str">
        <f t="shared" si="640"/>
        <v/>
      </c>
      <c r="I939" s="119" t="str">
        <f>IF(ISNUMBER(SEARCH("─",H939,1)),MAX($I$3:I938)+1,"")</f>
        <v/>
      </c>
      <c r="DC939" s="133" t="str">
        <f>IF(MAX($DC$3:DC938)&lt;$I$2,MAX($DC$3:DC938)+1,"")</f>
        <v/>
      </c>
      <c r="DD939" s="131" t="str">
        <f t="shared" si="645"/>
        <v/>
      </c>
      <c r="DE939" s="131" t="str">
        <f t="shared" si="641"/>
        <v/>
      </c>
      <c r="DF939" s="134" t="str">
        <f t="shared" si="642"/>
        <v/>
      </c>
      <c r="DG939" s="132" t="str">
        <f t="shared" si="643"/>
        <v/>
      </c>
      <c r="DN939" s="107" t="str">
        <f t="shared" si="644"/>
        <v/>
      </c>
    </row>
    <row r="940" spans="2:118" x14ac:dyDescent="0.25">
      <c r="B940" s="154"/>
      <c r="G940" s="93">
        <v>937</v>
      </c>
      <c r="H940" s="118" t="str">
        <f t="shared" si="640"/>
        <v/>
      </c>
      <c r="I940" s="119" t="str">
        <f>IF(ISNUMBER(SEARCH("─",H940,1)),MAX($I$3:I939)+1,"")</f>
        <v/>
      </c>
      <c r="DC940" s="133" t="str">
        <f>IF(MAX($DC$3:DC939)&lt;$I$2,MAX($DC$3:DC939)+1,"")</f>
        <v/>
      </c>
      <c r="DD940" s="131" t="str">
        <f t="shared" si="645"/>
        <v/>
      </c>
      <c r="DE940" s="131" t="str">
        <f t="shared" si="641"/>
        <v/>
      </c>
      <c r="DF940" s="134" t="str">
        <f t="shared" si="642"/>
        <v/>
      </c>
      <c r="DG940" s="132" t="str">
        <f t="shared" si="643"/>
        <v/>
      </c>
      <c r="DN940" s="107" t="str">
        <f t="shared" si="644"/>
        <v/>
      </c>
    </row>
    <row r="941" spans="2:118" x14ac:dyDescent="0.25">
      <c r="B941" s="154"/>
      <c r="G941" s="93">
        <v>938</v>
      </c>
      <c r="H941" s="118" t="str">
        <f t="shared" si="640"/>
        <v/>
      </c>
      <c r="I941" s="119" t="str">
        <f>IF(ISNUMBER(SEARCH("─",H941,1)),MAX($I$3:I940)+1,"")</f>
        <v/>
      </c>
      <c r="DC941" s="133" t="str">
        <f>IF(MAX($DC$3:DC940)&lt;$I$2,MAX($DC$3:DC940)+1,"")</f>
        <v/>
      </c>
      <c r="DD941" s="131" t="str">
        <f t="shared" si="645"/>
        <v/>
      </c>
      <c r="DE941" s="131" t="str">
        <f t="shared" si="641"/>
        <v/>
      </c>
      <c r="DF941" s="134" t="str">
        <f t="shared" si="642"/>
        <v/>
      </c>
      <c r="DG941" s="132" t="str">
        <f t="shared" si="643"/>
        <v/>
      </c>
      <c r="DN941" s="107" t="str">
        <f t="shared" si="644"/>
        <v/>
      </c>
    </row>
    <row r="942" spans="2:118" x14ac:dyDescent="0.25">
      <c r="B942" s="154"/>
      <c r="G942" s="93">
        <v>939</v>
      </c>
      <c r="H942" s="118" t="str">
        <f t="shared" si="640"/>
        <v/>
      </c>
      <c r="I942" s="119" t="str">
        <f>IF(ISNUMBER(SEARCH("─",H942,1)),MAX($I$3:I941)+1,"")</f>
        <v/>
      </c>
      <c r="DC942" s="133" t="str">
        <f>IF(MAX($DC$3:DC941)&lt;$I$2,MAX($DC$3:DC941)+1,"")</f>
        <v/>
      </c>
      <c r="DD942" s="131" t="str">
        <f t="shared" si="645"/>
        <v/>
      </c>
      <c r="DE942" s="131" t="str">
        <f t="shared" si="641"/>
        <v/>
      </c>
      <c r="DF942" s="134" t="str">
        <f t="shared" si="642"/>
        <v/>
      </c>
      <c r="DG942" s="132" t="str">
        <f t="shared" si="643"/>
        <v/>
      </c>
      <c r="DN942" s="107" t="str">
        <f t="shared" si="644"/>
        <v/>
      </c>
    </row>
    <row r="943" spans="2:118" x14ac:dyDescent="0.25">
      <c r="B943" s="154"/>
      <c r="G943" s="93">
        <v>940</v>
      </c>
      <c r="H943" s="118" t="str">
        <f t="shared" si="640"/>
        <v/>
      </c>
      <c r="I943" s="119" t="str">
        <f>IF(ISNUMBER(SEARCH("─",H943,1)),MAX($I$3:I942)+1,"")</f>
        <v/>
      </c>
      <c r="DC943" s="133" t="str">
        <f>IF(MAX($DC$3:DC942)&lt;$I$2,MAX($DC$3:DC942)+1,"")</f>
        <v/>
      </c>
      <c r="DD943" s="131" t="str">
        <f t="shared" si="645"/>
        <v/>
      </c>
      <c r="DE943" s="131" t="str">
        <f t="shared" si="641"/>
        <v/>
      </c>
      <c r="DF943" s="134" t="str">
        <f t="shared" si="642"/>
        <v/>
      </c>
      <c r="DG943" s="132" t="str">
        <f t="shared" si="643"/>
        <v/>
      </c>
      <c r="DN943" s="107" t="str">
        <f t="shared" si="644"/>
        <v/>
      </c>
    </row>
    <row r="944" spans="2:118" x14ac:dyDescent="0.25">
      <c r="B944" s="154"/>
      <c r="G944" s="93">
        <v>941</v>
      </c>
      <c r="H944" s="118" t="str">
        <f t="shared" si="640"/>
        <v/>
      </c>
      <c r="I944" s="119" t="str">
        <f>IF(ISNUMBER(SEARCH("─",H944,1)),MAX($I$3:I943)+1,"")</f>
        <v/>
      </c>
      <c r="DC944" s="133" t="str">
        <f>IF(MAX($DC$3:DC943)&lt;$I$2,MAX($DC$3:DC943)+1,"")</f>
        <v/>
      </c>
      <c r="DD944" s="131" t="str">
        <f t="shared" si="645"/>
        <v/>
      </c>
      <c r="DE944" s="131" t="str">
        <f t="shared" si="641"/>
        <v/>
      </c>
      <c r="DF944" s="134" t="str">
        <f t="shared" si="642"/>
        <v/>
      </c>
      <c r="DG944" s="132" t="str">
        <f t="shared" si="643"/>
        <v/>
      </c>
      <c r="DN944" s="107" t="str">
        <f t="shared" si="644"/>
        <v/>
      </c>
    </row>
    <row r="945" spans="2:118" x14ac:dyDescent="0.25">
      <c r="B945" s="154"/>
      <c r="G945" s="93">
        <v>942</v>
      </c>
      <c r="H945" s="118" t="str">
        <f t="shared" si="640"/>
        <v/>
      </c>
      <c r="I945" s="119" t="str">
        <f>IF(ISNUMBER(SEARCH("─",H945,1)),MAX($I$3:I944)+1,"")</f>
        <v/>
      </c>
      <c r="DC945" s="133" t="str">
        <f>IF(MAX($DC$3:DC944)&lt;$I$2,MAX($DC$3:DC944)+1,"")</f>
        <v/>
      </c>
      <c r="DD945" s="131" t="str">
        <f t="shared" si="645"/>
        <v/>
      </c>
      <c r="DE945" s="131" t="str">
        <f t="shared" si="641"/>
        <v/>
      </c>
      <c r="DF945" s="134" t="str">
        <f t="shared" si="642"/>
        <v/>
      </c>
      <c r="DG945" s="132" t="str">
        <f t="shared" si="643"/>
        <v/>
      </c>
      <c r="DN945" s="107" t="str">
        <f t="shared" si="644"/>
        <v/>
      </c>
    </row>
    <row r="946" spans="2:118" x14ac:dyDescent="0.25">
      <c r="B946" s="154"/>
      <c r="G946" s="93">
        <v>943</v>
      </c>
      <c r="H946" s="118" t="str">
        <f t="shared" si="640"/>
        <v/>
      </c>
      <c r="I946" s="119" t="str">
        <f>IF(ISNUMBER(SEARCH("─",H946,1)),MAX($I$3:I945)+1,"")</f>
        <v/>
      </c>
      <c r="DC946" s="133" t="str">
        <f>IF(MAX($DC$3:DC945)&lt;$I$2,MAX($DC$3:DC945)+1,"")</f>
        <v/>
      </c>
      <c r="DD946" s="131" t="str">
        <f t="shared" si="645"/>
        <v/>
      </c>
      <c r="DE946" s="131" t="str">
        <f t="shared" si="641"/>
        <v/>
      </c>
      <c r="DF946" s="134" t="str">
        <f t="shared" si="642"/>
        <v/>
      </c>
      <c r="DG946" s="132" t="str">
        <f t="shared" si="643"/>
        <v/>
      </c>
      <c r="DN946" s="107" t="str">
        <f t="shared" si="644"/>
        <v/>
      </c>
    </row>
    <row r="947" spans="2:118" x14ac:dyDescent="0.25">
      <c r="B947" s="154"/>
      <c r="G947" s="93">
        <v>944</v>
      </c>
      <c r="H947" s="118" t="str">
        <f t="shared" si="640"/>
        <v/>
      </c>
      <c r="I947" s="119" t="str">
        <f>IF(ISNUMBER(SEARCH("─",H947,1)),MAX($I$3:I946)+1,"")</f>
        <v/>
      </c>
      <c r="DC947" s="133" t="str">
        <f>IF(MAX($DC$3:DC946)&lt;$I$2,MAX($DC$3:DC946)+1,"")</f>
        <v/>
      </c>
      <c r="DD947" s="131" t="str">
        <f t="shared" si="645"/>
        <v/>
      </c>
      <c r="DE947" s="131" t="str">
        <f t="shared" si="641"/>
        <v/>
      </c>
      <c r="DF947" s="134" t="str">
        <f t="shared" si="642"/>
        <v/>
      </c>
      <c r="DG947" s="132" t="str">
        <f t="shared" si="643"/>
        <v/>
      </c>
      <c r="DN947" s="107" t="str">
        <f t="shared" si="644"/>
        <v/>
      </c>
    </row>
    <row r="948" spans="2:118" x14ac:dyDescent="0.25">
      <c r="B948" s="154"/>
      <c r="G948" s="93">
        <v>945</v>
      </c>
      <c r="H948" s="118" t="str">
        <f t="shared" si="640"/>
        <v/>
      </c>
      <c r="I948" s="119" t="str">
        <f>IF(ISNUMBER(SEARCH("─",H948,1)),MAX($I$3:I947)+1,"")</f>
        <v/>
      </c>
      <c r="DC948" s="133" t="str">
        <f>IF(MAX($DC$3:DC947)&lt;$I$2,MAX($DC$3:DC947)+1,"")</f>
        <v/>
      </c>
      <c r="DD948" s="131" t="str">
        <f t="shared" si="645"/>
        <v/>
      </c>
      <c r="DE948" s="131" t="str">
        <f t="shared" si="641"/>
        <v/>
      </c>
      <c r="DF948" s="134" t="str">
        <f t="shared" si="642"/>
        <v/>
      </c>
      <c r="DG948" s="132" t="str">
        <f t="shared" si="643"/>
        <v/>
      </c>
      <c r="DN948" s="107" t="str">
        <f t="shared" si="644"/>
        <v/>
      </c>
    </row>
    <row r="949" spans="2:118" x14ac:dyDescent="0.25">
      <c r="B949" s="154"/>
      <c r="G949" s="93">
        <v>946</v>
      </c>
      <c r="H949" s="118" t="str">
        <f t="shared" si="640"/>
        <v/>
      </c>
      <c r="I949" s="119" t="str">
        <f>IF(ISNUMBER(SEARCH("─",H949,1)),MAX($I$3:I948)+1,"")</f>
        <v/>
      </c>
      <c r="DC949" s="133" t="str">
        <f>IF(MAX($DC$3:DC948)&lt;$I$2,MAX($DC$3:DC948)+1,"")</f>
        <v/>
      </c>
      <c r="DD949" s="131" t="str">
        <f t="shared" si="645"/>
        <v/>
      </c>
      <c r="DE949" s="131" t="str">
        <f t="shared" si="641"/>
        <v/>
      </c>
      <c r="DF949" s="134" t="str">
        <f t="shared" si="642"/>
        <v/>
      </c>
      <c r="DG949" s="132" t="str">
        <f t="shared" si="643"/>
        <v/>
      </c>
      <c r="DN949" s="107" t="str">
        <f t="shared" si="644"/>
        <v/>
      </c>
    </row>
    <row r="950" spans="2:118" x14ac:dyDescent="0.25">
      <c r="B950" s="154"/>
      <c r="G950" s="93">
        <v>947</v>
      </c>
      <c r="H950" s="118" t="str">
        <f t="shared" si="640"/>
        <v/>
      </c>
      <c r="I950" s="119" t="str">
        <f>IF(ISNUMBER(SEARCH("─",H950,1)),MAX($I$3:I949)+1,"")</f>
        <v/>
      </c>
      <c r="DC950" s="133" t="str">
        <f>IF(MAX($DC$3:DC949)&lt;$I$2,MAX($DC$3:DC949)+1,"")</f>
        <v/>
      </c>
      <c r="DD950" s="131" t="str">
        <f t="shared" si="645"/>
        <v/>
      </c>
      <c r="DE950" s="131" t="str">
        <f t="shared" si="641"/>
        <v/>
      </c>
      <c r="DF950" s="134" t="str">
        <f t="shared" si="642"/>
        <v/>
      </c>
      <c r="DG950" s="132" t="str">
        <f t="shared" si="643"/>
        <v/>
      </c>
      <c r="DN950" s="107" t="str">
        <f t="shared" si="644"/>
        <v/>
      </c>
    </row>
    <row r="951" spans="2:118" x14ac:dyDescent="0.25">
      <c r="B951" s="154"/>
      <c r="G951" s="93">
        <v>948</v>
      </c>
      <c r="H951" s="118" t="str">
        <f t="shared" si="640"/>
        <v/>
      </c>
      <c r="I951" s="119" t="str">
        <f>IF(ISNUMBER(SEARCH("─",H951,1)),MAX($I$3:I950)+1,"")</f>
        <v/>
      </c>
      <c r="DC951" s="133" t="str">
        <f>IF(MAX($DC$3:DC950)&lt;$I$2,MAX($DC$3:DC950)+1,"")</f>
        <v/>
      </c>
      <c r="DD951" s="131" t="str">
        <f t="shared" si="645"/>
        <v/>
      </c>
      <c r="DE951" s="131" t="str">
        <f t="shared" si="641"/>
        <v/>
      </c>
      <c r="DF951" s="134" t="str">
        <f t="shared" si="642"/>
        <v/>
      </c>
      <c r="DG951" s="132" t="str">
        <f t="shared" si="643"/>
        <v/>
      </c>
      <c r="DN951" s="107" t="str">
        <f t="shared" si="644"/>
        <v/>
      </c>
    </row>
    <row r="952" spans="2:118" x14ac:dyDescent="0.25">
      <c r="B952" s="154"/>
      <c r="G952" s="93">
        <v>949</v>
      </c>
      <c r="H952" s="118" t="str">
        <f t="shared" ref="H952:H1015" si="646">IF(G952&gt;$H$2,"",IF(G952&lt;=$C$3,INDEX(allNames,MATCH(G952,$B$4:$B$503,0),1),IF(G952&lt;=$E$3,INDEX($D$4:$D$503,MATCH(G952,$C$4:$C$503,0),1),INDEX($F$4:$F$503,MATCH(G952,$E$4:$E$503,0),1))))</f>
        <v/>
      </c>
      <c r="I952" s="119" t="str">
        <f>IF(ISNUMBER(SEARCH("─",H952,1)),MAX($I$3:I951)+1,"")</f>
        <v/>
      </c>
      <c r="DC952" s="133" t="str">
        <f>IF(MAX($DC$3:DC951)&lt;$I$2,MAX($DC$3:DC951)+1,"")</f>
        <v/>
      </c>
      <c r="DD952" s="131" t="str">
        <f t="shared" si="645"/>
        <v/>
      </c>
      <c r="DE952" s="131" t="str">
        <f t="shared" si="641"/>
        <v/>
      </c>
      <c r="DF952" s="134" t="str">
        <f t="shared" si="642"/>
        <v/>
      </c>
      <c r="DG952" s="132" t="str">
        <f t="shared" si="643"/>
        <v/>
      </c>
      <c r="DN952" s="107" t="str">
        <f t="shared" si="644"/>
        <v/>
      </c>
    </row>
    <row r="953" spans="2:118" x14ac:dyDescent="0.25">
      <c r="B953" s="154"/>
      <c r="G953" s="93">
        <v>950</v>
      </c>
      <c r="H953" s="118" t="str">
        <f t="shared" si="646"/>
        <v/>
      </c>
      <c r="I953" s="119" t="str">
        <f>IF(ISNUMBER(SEARCH("─",H953,1)),MAX($I$3:I952)+1,"")</f>
        <v/>
      </c>
      <c r="DC953" s="133" t="str">
        <f>IF(MAX($DC$3:DC952)&lt;$I$2,MAX($DC$3:DC952)+1,"")</f>
        <v/>
      </c>
      <c r="DD953" s="131" t="str">
        <f t="shared" si="645"/>
        <v/>
      </c>
      <c r="DE953" s="131" t="str">
        <f t="shared" si="641"/>
        <v/>
      </c>
      <c r="DF953" s="134" t="str">
        <f t="shared" si="642"/>
        <v/>
      </c>
      <c r="DG953" s="132" t="str">
        <f t="shared" si="643"/>
        <v/>
      </c>
      <c r="DN953" s="107" t="str">
        <f t="shared" si="644"/>
        <v/>
      </c>
    </row>
    <row r="954" spans="2:118" x14ac:dyDescent="0.25">
      <c r="B954" s="154"/>
      <c r="G954" s="93">
        <v>951</v>
      </c>
      <c r="H954" s="118" t="str">
        <f t="shared" si="646"/>
        <v/>
      </c>
      <c r="I954" s="119" t="str">
        <f>IF(ISNUMBER(SEARCH("─",H954,1)),MAX($I$3:I953)+1,"")</f>
        <v/>
      </c>
      <c r="DC954" s="133" t="str">
        <f>IF(MAX($DC$3:DC953)&lt;$I$2,MAX($DC$3:DC953)+1,"")</f>
        <v/>
      </c>
      <c r="DD954" s="131" t="str">
        <f t="shared" si="645"/>
        <v/>
      </c>
      <c r="DE954" s="131" t="str">
        <f t="shared" si="641"/>
        <v/>
      </c>
      <c r="DF954" s="134" t="str">
        <f t="shared" si="642"/>
        <v/>
      </c>
      <c r="DG954" s="132" t="str">
        <f t="shared" si="643"/>
        <v/>
      </c>
      <c r="DN954" s="107" t="str">
        <f t="shared" si="644"/>
        <v/>
      </c>
    </row>
    <row r="955" spans="2:118" x14ac:dyDescent="0.25">
      <c r="B955" s="154"/>
      <c r="G955" s="93">
        <v>952</v>
      </c>
      <c r="H955" s="118" t="str">
        <f t="shared" si="646"/>
        <v/>
      </c>
      <c r="I955" s="119" t="str">
        <f>IF(ISNUMBER(SEARCH("─",H955,1)),MAX($I$3:I954)+1,"")</f>
        <v/>
      </c>
      <c r="DC955" s="133" t="str">
        <f>IF(MAX($DC$3:DC954)&lt;$I$2,MAX($DC$3:DC954)+1,"")</f>
        <v/>
      </c>
      <c r="DD955" s="131" t="str">
        <f t="shared" si="645"/>
        <v/>
      </c>
      <c r="DE955" s="131" t="str">
        <f t="shared" si="641"/>
        <v/>
      </c>
      <c r="DF955" s="134" t="str">
        <f t="shared" si="642"/>
        <v/>
      </c>
      <c r="DG955" s="132" t="str">
        <f t="shared" si="643"/>
        <v/>
      </c>
      <c r="DN955" s="107" t="str">
        <f t="shared" si="644"/>
        <v/>
      </c>
    </row>
    <row r="956" spans="2:118" x14ac:dyDescent="0.25">
      <c r="B956" s="154"/>
      <c r="G956" s="93">
        <v>953</v>
      </c>
      <c r="H956" s="118" t="str">
        <f t="shared" si="646"/>
        <v/>
      </c>
      <c r="I956" s="119" t="str">
        <f>IF(ISNUMBER(SEARCH("─",H956,1)),MAX($I$3:I955)+1,"")</f>
        <v/>
      </c>
      <c r="DC956" s="133" t="str">
        <f>IF(MAX($DC$3:DC955)&lt;$I$2,MAX($DC$3:DC955)+1,"")</f>
        <v/>
      </c>
      <c r="DD956" s="131" t="str">
        <f t="shared" si="645"/>
        <v/>
      </c>
      <c r="DE956" s="131" t="str">
        <f t="shared" si="641"/>
        <v/>
      </c>
      <c r="DF956" s="134" t="str">
        <f t="shared" si="642"/>
        <v/>
      </c>
      <c r="DG956" s="132" t="str">
        <f t="shared" si="643"/>
        <v/>
      </c>
      <c r="DN956" s="107" t="str">
        <f t="shared" si="644"/>
        <v/>
      </c>
    </row>
    <row r="957" spans="2:118" x14ac:dyDescent="0.25">
      <c r="B957" s="154"/>
      <c r="G957" s="93">
        <v>954</v>
      </c>
      <c r="H957" s="118" t="str">
        <f t="shared" si="646"/>
        <v/>
      </c>
      <c r="I957" s="119" t="str">
        <f>IF(ISNUMBER(SEARCH("─",H957,1)),MAX($I$3:I956)+1,"")</f>
        <v/>
      </c>
      <c r="DC957" s="133" t="str">
        <f>IF(MAX($DC$3:DC956)&lt;$I$2,MAX($DC$3:DC956)+1,"")</f>
        <v/>
      </c>
      <c r="DD957" s="131" t="str">
        <f t="shared" si="645"/>
        <v/>
      </c>
      <c r="DE957" s="131" t="str">
        <f t="shared" si="641"/>
        <v/>
      </c>
      <c r="DF957" s="134" t="str">
        <f t="shared" si="642"/>
        <v/>
      </c>
      <c r="DG957" s="132" t="str">
        <f t="shared" si="643"/>
        <v/>
      </c>
      <c r="DN957" s="107" t="str">
        <f t="shared" si="644"/>
        <v/>
      </c>
    </row>
    <row r="958" spans="2:118" x14ac:dyDescent="0.25">
      <c r="B958" s="154"/>
      <c r="G958" s="93">
        <v>955</v>
      </c>
      <c r="H958" s="118" t="str">
        <f t="shared" si="646"/>
        <v/>
      </c>
      <c r="I958" s="119" t="str">
        <f>IF(ISNUMBER(SEARCH("─",H958,1)),MAX($I$3:I957)+1,"")</f>
        <v/>
      </c>
      <c r="DC958" s="133" t="str">
        <f>IF(MAX($DC$3:DC957)&lt;$I$2,MAX($DC$3:DC957)+1,"")</f>
        <v/>
      </c>
      <c r="DD958" s="131" t="str">
        <f t="shared" si="645"/>
        <v/>
      </c>
      <c r="DE958" s="131" t="str">
        <f t="shared" si="641"/>
        <v/>
      </c>
      <c r="DF958" s="134" t="str">
        <f t="shared" si="642"/>
        <v/>
      </c>
      <c r="DG958" s="132" t="str">
        <f t="shared" si="643"/>
        <v/>
      </c>
      <c r="DN958" s="107" t="str">
        <f t="shared" si="644"/>
        <v/>
      </c>
    </row>
    <row r="959" spans="2:118" x14ac:dyDescent="0.25">
      <c r="B959" s="154"/>
      <c r="G959" s="93">
        <v>956</v>
      </c>
      <c r="H959" s="118" t="str">
        <f t="shared" si="646"/>
        <v/>
      </c>
      <c r="I959" s="119" t="str">
        <f>IF(ISNUMBER(SEARCH("─",H959,1)),MAX($I$3:I958)+1,"")</f>
        <v/>
      </c>
      <c r="DC959" s="133" t="str">
        <f>IF(MAX($DC$3:DC958)&lt;$I$2,MAX($DC$3:DC958)+1,"")</f>
        <v/>
      </c>
      <c r="DD959" s="131" t="str">
        <f t="shared" si="645"/>
        <v/>
      </c>
      <c r="DE959" s="131" t="str">
        <f t="shared" si="641"/>
        <v/>
      </c>
      <c r="DF959" s="134" t="str">
        <f t="shared" si="642"/>
        <v/>
      </c>
      <c r="DG959" s="132" t="str">
        <f t="shared" si="643"/>
        <v/>
      </c>
      <c r="DN959" s="107" t="str">
        <f t="shared" si="644"/>
        <v/>
      </c>
    </row>
    <row r="960" spans="2:118" x14ac:dyDescent="0.25">
      <c r="B960" s="154"/>
      <c r="G960" s="93">
        <v>957</v>
      </c>
      <c r="H960" s="118" t="str">
        <f t="shared" si="646"/>
        <v/>
      </c>
      <c r="I960" s="119" t="str">
        <f>IF(ISNUMBER(SEARCH("─",H960,1)),MAX($I$3:I959)+1,"")</f>
        <v/>
      </c>
      <c r="DC960" s="133" t="str">
        <f>IF(MAX($DC$3:DC959)&lt;$I$2,MAX($DC$3:DC959)+1,"")</f>
        <v/>
      </c>
      <c r="DD960" s="131" t="str">
        <f t="shared" si="645"/>
        <v/>
      </c>
      <c r="DE960" s="131" t="str">
        <f t="shared" si="641"/>
        <v/>
      </c>
      <c r="DF960" s="134" t="str">
        <f t="shared" si="642"/>
        <v/>
      </c>
      <c r="DG960" s="132" t="str">
        <f t="shared" si="643"/>
        <v/>
      </c>
      <c r="DN960" s="107" t="str">
        <f t="shared" si="644"/>
        <v/>
      </c>
    </row>
    <row r="961" spans="2:118" x14ac:dyDescent="0.25">
      <c r="B961" s="154"/>
      <c r="G961" s="93">
        <v>958</v>
      </c>
      <c r="H961" s="118" t="str">
        <f t="shared" si="646"/>
        <v/>
      </c>
      <c r="I961" s="119" t="str">
        <f>IF(ISNUMBER(SEARCH("─",H961,1)),MAX($I$3:I960)+1,"")</f>
        <v/>
      </c>
      <c r="DC961" s="133" t="str">
        <f>IF(MAX($DC$3:DC960)&lt;$I$2,MAX($DC$3:DC960)+1,"")</f>
        <v/>
      </c>
      <c r="DD961" s="131" t="str">
        <f t="shared" si="645"/>
        <v/>
      </c>
      <c r="DE961" s="131" t="str">
        <f t="shared" si="641"/>
        <v/>
      </c>
      <c r="DF961" s="134" t="str">
        <f t="shared" si="642"/>
        <v/>
      </c>
      <c r="DG961" s="132" t="str">
        <f t="shared" si="643"/>
        <v/>
      </c>
      <c r="DN961" s="107" t="str">
        <f t="shared" si="644"/>
        <v/>
      </c>
    </row>
    <row r="962" spans="2:118" x14ac:dyDescent="0.25">
      <c r="B962" s="154"/>
      <c r="G962" s="93">
        <v>959</v>
      </c>
      <c r="H962" s="118" t="str">
        <f t="shared" si="646"/>
        <v/>
      </c>
      <c r="I962" s="119" t="str">
        <f>IF(ISNUMBER(SEARCH("─",H962,1)),MAX($I$3:I961)+1,"")</f>
        <v/>
      </c>
      <c r="DC962" s="133" t="str">
        <f>IF(MAX($DC$3:DC961)&lt;$I$2,MAX($DC$3:DC961)+1,"")</f>
        <v/>
      </c>
      <c r="DD962" s="131" t="str">
        <f t="shared" si="645"/>
        <v/>
      </c>
      <c r="DE962" s="131" t="str">
        <f t="shared" si="641"/>
        <v/>
      </c>
      <c r="DF962" s="134" t="str">
        <f t="shared" si="642"/>
        <v/>
      </c>
      <c r="DG962" s="132" t="str">
        <f t="shared" si="643"/>
        <v/>
      </c>
      <c r="DN962" s="107" t="str">
        <f t="shared" si="644"/>
        <v/>
      </c>
    </row>
    <row r="963" spans="2:118" x14ac:dyDescent="0.25">
      <c r="B963" s="154"/>
      <c r="G963" s="93">
        <v>960</v>
      </c>
      <c r="H963" s="118" t="str">
        <f t="shared" si="646"/>
        <v/>
      </c>
      <c r="I963" s="119" t="str">
        <f>IF(ISNUMBER(SEARCH("─",H963,1)),MAX($I$3:I962)+1,"")</f>
        <v/>
      </c>
      <c r="DC963" s="133" t="str">
        <f>IF(MAX($DC$3:DC962)&lt;$I$2,MAX($DC$3:DC962)+1,"")</f>
        <v/>
      </c>
      <c r="DD963" s="131" t="str">
        <f t="shared" si="645"/>
        <v/>
      </c>
      <c r="DE963" s="131" t="str">
        <f t="shared" si="641"/>
        <v/>
      </c>
      <c r="DF963" s="134" t="str">
        <f t="shared" si="642"/>
        <v/>
      </c>
      <c r="DG963" s="132" t="str">
        <f t="shared" si="643"/>
        <v/>
      </c>
      <c r="DN963" s="107" t="str">
        <f t="shared" si="644"/>
        <v/>
      </c>
    </row>
    <row r="964" spans="2:118" x14ac:dyDescent="0.25">
      <c r="B964" s="154"/>
      <c r="G964" s="93">
        <v>961</v>
      </c>
      <c r="H964" s="118" t="str">
        <f t="shared" si="646"/>
        <v/>
      </c>
      <c r="I964" s="119" t="str">
        <f>IF(ISNUMBER(SEARCH("─",H964,1)),MAX($I$3:I963)+1,"")</f>
        <v/>
      </c>
      <c r="DC964" s="133" t="str">
        <f>IF(MAX($DC$3:DC963)&lt;$I$2,MAX($DC$3:DC963)+1,"")</f>
        <v/>
      </c>
      <c r="DD964" s="131" t="str">
        <f t="shared" si="645"/>
        <v/>
      </c>
      <c r="DE964" s="131" t="str">
        <f t="shared" ref="DE964:DE1003" si="647">IF(DC964="","",TRIM(LEFT(DD964,SEARCH("─",DD964,1)-1)))</f>
        <v/>
      </c>
      <c r="DF964" s="134" t="str">
        <f t="shared" ref="DF964:DF1003" si="648">IF(DC964="","",TRIM(RIGHT(DD964,LEN(DD964)-SEARCH("─",DD964,1))))</f>
        <v/>
      </c>
      <c r="DG964" s="132" t="str">
        <f t="shared" ref="DG964:DG1003" si="649">IF(DD964="","",IF(ISNUMBER(MATCH(DD964,$F$4:$F$503,0)),"e",""))</f>
        <v/>
      </c>
      <c r="DN964" s="107" t="str">
        <f t="shared" ref="DN964:DN1003" si="650">IFERROR(IF(BI964&lt;&gt;"",BJ964,INDEX($DM$4:$DM$503,MATCH(ROW(DN964)-ROW($DN$3)-MAX($BI$4:$BI$503),$DL$4:$DL$503,0),1)),"")</f>
        <v/>
      </c>
    </row>
    <row r="965" spans="2:118" x14ac:dyDescent="0.25">
      <c r="B965" s="154"/>
      <c r="G965" s="93">
        <v>962</v>
      </c>
      <c r="H965" s="118" t="str">
        <f t="shared" si="646"/>
        <v/>
      </c>
      <c r="I965" s="119" t="str">
        <f>IF(ISNUMBER(SEARCH("─",H965,1)),MAX($I$3:I964)+1,"")</f>
        <v/>
      </c>
      <c r="DC965" s="133" t="str">
        <f>IF(MAX($DC$3:DC964)&lt;$I$2,MAX($DC$3:DC964)+1,"")</f>
        <v/>
      </c>
      <c r="DD965" s="131" t="str">
        <f t="shared" si="645"/>
        <v/>
      </c>
      <c r="DE965" s="131" t="str">
        <f t="shared" si="647"/>
        <v/>
      </c>
      <c r="DF965" s="134" t="str">
        <f t="shared" si="648"/>
        <v/>
      </c>
      <c r="DG965" s="132" t="str">
        <f t="shared" si="649"/>
        <v/>
      </c>
      <c r="DN965" s="107" t="str">
        <f t="shared" si="650"/>
        <v/>
      </c>
    </row>
    <row r="966" spans="2:118" x14ac:dyDescent="0.25">
      <c r="B966" s="154"/>
      <c r="G966" s="93">
        <v>963</v>
      </c>
      <c r="H966" s="118" t="str">
        <f t="shared" si="646"/>
        <v/>
      </c>
      <c r="I966" s="119" t="str">
        <f>IF(ISNUMBER(SEARCH("─",H966,1)),MAX($I$3:I965)+1,"")</f>
        <v/>
      </c>
      <c r="DC966" s="133" t="str">
        <f>IF(MAX($DC$3:DC965)&lt;$I$2,MAX($DC$3:DC965)+1,"")</f>
        <v/>
      </c>
      <c r="DD966" s="131" t="str">
        <f t="shared" si="645"/>
        <v/>
      </c>
      <c r="DE966" s="131" t="str">
        <f t="shared" si="647"/>
        <v/>
      </c>
      <c r="DF966" s="134" t="str">
        <f t="shared" si="648"/>
        <v/>
      </c>
      <c r="DG966" s="132" t="str">
        <f t="shared" si="649"/>
        <v/>
      </c>
      <c r="DN966" s="107" t="str">
        <f t="shared" si="650"/>
        <v/>
      </c>
    </row>
    <row r="967" spans="2:118" x14ac:dyDescent="0.25">
      <c r="B967" s="154"/>
      <c r="G967" s="93">
        <v>964</v>
      </c>
      <c r="H967" s="118" t="str">
        <f t="shared" si="646"/>
        <v/>
      </c>
      <c r="I967" s="119" t="str">
        <f>IF(ISNUMBER(SEARCH("─",H967,1)),MAX($I$3:I966)+1,"")</f>
        <v/>
      </c>
      <c r="DC967" s="133" t="str">
        <f>IF(MAX($DC$3:DC966)&lt;$I$2,MAX($DC$3:DC966)+1,"")</f>
        <v/>
      </c>
      <c r="DD967" s="131" t="str">
        <f t="shared" si="645"/>
        <v/>
      </c>
      <c r="DE967" s="131" t="str">
        <f t="shared" si="647"/>
        <v/>
      </c>
      <c r="DF967" s="134" t="str">
        <f t="shared" si="648"/>
        <v/>
      </c>
      <c r="DG967" s="132" t="str">
        <f t="shared" si="649"/>
        <v/>
      </c>
      <c r="DN967" s="107" t="str">
        <f t="shared" si="650"/>
        <v/>
      </c>
    </row>
    <row r="968" spans="2:118" x14ac:dyDescent="0.25">
      <c r="B968" s="154"/>
      <c r="G968" s="93">
        <v>965</v>
      </c>
      <c r="H968" s="118" t="str">
        <f t="shared" si="646"/>
        <v/>
      </c>
      <c r="I968" s="119" t="str">
        <f>IF(ISNUMBER(SEARCH("─",H968,1)),MAX($I$3:I967)+1,"")</f>
        <v/>
      </c>
      <c r="DC968" s="133" t="str">
        <f>IF(MAX($DC$3:DC967)&lt;$I$2,MAX($DC$3:DC967)+1,"")</f>
        <v/>
      </c>
      <c r="DD968" s="131" t="str">
        <f t="shared" si="645"/>
        <v/>
      </c>
      <c r="DE968" s="131" t="str">
        <f t="shared" si="647"/>
        <v/>
      </c>
      <c r="DF968" s="134" t="str">
        <f t="shared" si="648"/>
        <v/>
      </c>
      <c r="DG968" s="132" t="str">
        <f t="shared" si="649"/>
        <v/>
      </c>
      <c r="DN968" s="107" t="str">
        <f t="shared" si="650"/>
        <v/>
      </c>
    </row>
    <row r="969" spans="2:118" x14ac:dyDescent="0.25">
      <c r="B969" s="154"/>
      <c r="G969" s="93">
        <v>966</v>
      </c>
      <c r="H969" s="118" t="str">
        <f t="shared" si="646"/>
        <v/>
      </c>
      <c r="I969" s="119" t="str">
        <f>IF(ISNUMBER(SEARCH("─",H969,1)),MAX($I$3:I968)+1,"")</f>
        <v/>
      </c>
      <c r="DC969" s="133" t="str">
        <f>IF(MAX($DC$3:DC968)&lt;$I$2,MAX($DC$3:DC968)+1,"")</f>
        <v/>
      </c>
      <c r="DD969" s="131" t="str">
        <f t="shared" si="645"/>
        <v/>
      </c>
      <c r="DE969" s="131" t="str">
        <f t="shared" si="647"/>
        <v/>
      </c>
      <c r="DF969" s="134" t="str">
        <f t="shared" si="648"/>
        <v/>
      </c>
      <c r="DG969" s="132" t="str">
        <f t="shared" si="649"/>
        <v/>
      </c>
      <c r="DN969" s="107" t="str">
        <f t="shared" si="650"/>
        <v/>
      </c>
    </row>
    <row r="970" spans="2:118" x14ac:dyDescent="0.25">
      <c r="B970" s="154"/>
      <c r="G970" s="93">
        <v>967</v>
      </c>
      <c r="H970" s="118" t="str">
        <f t="shared" si="646"/>
        <v/>
      </c>
      <c r="I970" s="119" t="str">
        <f>IF(ISNUMBER(SEARCH("─",H970,1)),MAX($I$3:I969)+1,"")</f>
        <v/>
      </c>
      <c r="DC970" s="133" t="str">
        <f>IF(MAX($DC$3:DC969)&lt;$I$2,MAX($DC$3:DC969)+1,"")</f>
        <v/>
      </c>
      <c r="DD970" s="131" t="str">
        <f t="shared" si="645"/>
        <v/>
      </c>
      <c r="DE970" s="131" t="str">
        <f t="shared" si="647"/>
        <v/>
      </c>
      <c r="DF970" s="134" t="str">
        <f t="shared" si="648"/>
        <v/>
      </c>
      <c r="DG970" s="132" t="str">
        <f t="shared" si="649"/>
        <v/>
      </c>
      <c r="DN970" s="107" t="str">
        <f t="shared" si="650"/>
        <v/>
      </c>
    </row>
    <row r="971" spans="2:118" x14ac:dyDescent="0.25">
      <c r="B971" s="154"/>
      <c r="G971" s="93">
        <v>968</v>
      </c>
      <c r="H971" s="118" t="str">
        <f t="shared" si="646"/>
        <v/>
      </c>
      <c r="I971" s="119" t="str">
        <f>IF(ISNUMBER(SEARCH("─",H971,1)),MAX($I$3:I970)+1,"")</f>
        <v/>
      </c>
      <c r="DC971" s="133" t="str">
        <f>IF(MAX($DC$3:DC970)&lt;$I$2,MAX($DC$3:DC970)+1,"")</f>
        <v/>
      </c>
      <c r="DD971" s="131" t="str">
        <f t="shared" si="645"/>
        <v/>
      </c>
      <c r="DE971" s="131" t="str">
        <f t="shared" si="647"/>
        <v/>
      </c>
      <c r="DF971" s="134" t="str">
        <f t="shared" si="648"/>
        <v/>
      </c>
      <c r="DG971" s="132" t="str">
        <f t="shared" si="649"/>
        <v/>
      </c>
      <c r="DN971" s="107" t="str">
        <f t="shared" si="650"/>
        <v/>
      </c>
    </row>
    <row r="972" spans="2:118" x14ac:dyDescent="0.25">
      <c r="B972" s="154"/>
      <c r="G972" s="93">
        <v>969</v>
      </c>
      <c r="H972" s="118" t="str">
        <f t="shared" si="646"/>
        <v/>
      </c>
      <c r="I972" s="119" t="str">
        <f>IF(ISNUMBER(SEARCH("─",H972,1)),MAX($I$3:I971)+1,"")</f>
        <v/>
      </c>
      <c r="DC972" s="133" t="str">
        <f>IF(MAX($DC$3:DC971)&lt;$I$2,MAX($DC$3:DC971)+1,"")</f>
        <v/>
      </c>
      <c r="DD972" s="131" t="str">
        <f t="shared" si="645"/>
        <v/>
      </c>
      <c r="DE972" s="131" t="str">
        <f t="shared" si="647"/>
        <v/>
      </c>
      <c r="DF972" s="134" t="str">
        <f t="shared" si="648"/>
        <v/>
      </c>
      <c r="DG972" s="132" t="str">
        <f t="shared" si="649"/>
        <v/>
      </c>
      <c r="DN972" s="107" t="str">
        <f t="shared" si="650"/>
        <v/>
      </c>
    </row>
    <row r="973" spans="2:118" x14ac:dyDescent="0.25">
      <c r="B973" s="154"/>
      <c r="G973" s="93">
        <v>970</v>
      </c>
      <c r="H973" s="118" t="str">
        <f t="shared" si="646"/>
        <v/>
      </c>
      <c r="I973" s="119" t="str">
        <f>IF(ISNUMBER(SEARCH("─",H973,1)),MAX($I$3:I972)+1,"")</f>
        <v/>
      </c>
      <c r="DC973" s="133" t="str">
        <f>IF(MAX($DC$3:DC972)&lt;$I$2,MAX($DC$3:DC972)+1,"")</f>
        <v/>
      </c>
      <c r="DD973" s="131" t="str">
        <f t="shared" si="645"/>
        <v/>
      </c>
      <c r="DE973" s="131" t="str">
        <f t="shared" si="647"/>
        <v/>
      </c>
      <c r="DF973" s="134" t="str">
        <f t="shared" si="648"/>
        <v/>
      </c>
      <c r="DG973" s="132" t="str">
        <f t="shared" si="649"/>
        <v/>
      </c>
      <c r="DN973" s="107" t="str">
        <f t="shared" si="650"/>
        <v/>
      </c>
    </row>
    <row r="974" spans="2:118" x14ac:dyDescent="0.25">
      <c r="B974" s="154"/>
      <c r="G974" s="93">
        <v>971</v>
      </c>
      <c r="H974" s="118" t="str">
        <f t="shared" si="646"/>
        <v/>
      </c>
      <c r="I974" s="119" t="str">
        <f>IF(ISNUMBER(SEARCH("─",H974,1)),MAX($I$3:I973)+1,"")</f>
        <v/>
      </c>
      <c r="DC974" s="133" t="str">
        <f>IF(MAX($DC$3:DC973)&lt;$I$2,MAX($DC$3:DC973)+1,"")</f>
        <v/>
      </c>
      <c r="DD974" s="131" t="str">
        <f t="shared" si="645"/>
        <v/>
      </c>
      <c r="DE974" s="131" t="str">
        <f t="shared" si="647"/>
        <v/>
      </c>
      <c r="DF974" s="134" t="str">
        <f t="shared" si="648"/>
        <v/>
      </c>
      <c r="DG974" s="132" t="str">
        <f t="shared" si="649"/>
        <v/>
      </c>
      <c r="DN974" s="107" t="str">
        <f t="shared" si="650"/>
        <v/>
      </c>
    </row>
    <row r="975" spans="2:118" x14ac:dyDescent="0.25">
      <c r="B975" s="154"/>
      <c r="G975" s="93">
        <v>972</v>
      </c>
      <c r="H975" s="118" t="str">
        <f t="shared" si="646"/>
        <v/>
      </c>
      <c r="I975" s="119" t="str">
        <f>IF(ISNUMBER(SEARCH("─",H975,1)),MAX($I$3:I974)+1,"")</f>
        <v/>
      </c>
      <c r="DC975" s="133" t="str">
        <f>IF(MAX($DC$3:DC974)&lt;$I$2,MAX($DC$3:DC974)+1,"")</f>
        <v/>
      </c>
      <c r="DD975" s="131" t="str">
        <f t="shared" si="645"/>
        <v/>
      </c>
      <c r="DE975" s="131" t="str">
        <f t="shared" si="647"/>
        <v/>
      </c>
      <c r="DF975" s="134" t="str">
        <f t="shared" si="648"/>
        <v/>
      </c>
      <c r="DG975" s="132" t="str">
        <f t="shared" si="649"/>
        <v/>
      </c>
      <c r="DN975" s="107" t="str">
        <f t="shared" si="650"/>
        <v/>
      </c>
    </row>
    <row r="976" spans="2:118" x14ac:dyDescent="0.25">
      <c r="B976" s="154"/>
      <c r="G976" s="93">
        <v>973</v>
      </c>
      <c r="H976" s="118" t="str">
        <f t="shared" si="646"/>
        <v/>
      </c>
      <c r="I976" s="119" t="str">
        <f>IF(ISNUMBER(SEARCH("─",H976,1)),MAX($I$3:I975)+1,"")</f>
        <v/>
      </c>
      <c r="DC976" s="133" t="str">
        <f>IF(MAX($DC$3:DC975)&lt;$I$2,MAX($DC$3:DC975)+1,"")</f>
        <v/>
      </c>
      <c r="DD976" s="131" t="str">
        <f t="shared" si="645"/>
        <v/>
      </c>
      <c r="DE976" s="131" t="str">
        <f t="shared" si="647"/>
        <v/>
      </c>
      <c r="DF976" s="134" t="str">
        <f t="shared" si="648"/>
        <v/>
      </c>
      <c r="DG976" s="132" t="str">
        <f t="shared" si="649"/>
        <v/>
      </c>
      <c r="DN976" s="107" t="str">
        <f t="shared" si="650"/>
        <v/>
      </c>
    </row>
    <row r="977" spans="2:118" x14ac:dyDescent="0.25">
      <c r="B977" s="154"/>
      <c r="G977" s="93">
        <v>974</v>
      </c>
      <c r="H977" s="118" t="str">
        <f t="shared" si="646"/>
        <v/>
      </c>
      <c r="I977" s="119" t="str">
        <f>IF(ISNUMBER(SEARCH("─",H977,1)),MAX($I$3:I976)+1,"")</f>
        <v/>
      </c>
      <c r="DC977" s="133" t="str">
        <f>IF(MAX($DC$3:DC976)&lt;$I$2,MAX($DC$3:DC976)+1,"")</f>
        <v/>
      </c>
      <c r="DD977" s="131" t="str">
        <f t="shared" si="645"/>
        <v/>
      </c>
      <c r="DE977" s="131" t="str">
        <f t="shared" si="647"/>
        <v/>
      </c>
      <c r="DF977" s="134" t="str">
        <f t="shared" si="648"/>
        <v/>
      </c>
      <c r="DG977" s="132" t="str">
        <f t="shared" si="649"/>
        <v/>
      </c>
      <c r="DN977" s="107" t="str">
        <f t="shared" si="650"/>
        <v/>
      </c>
    </row>
    <row r="978" spans="2:118" x14ac:dyDescent="0.25">
      <c r="B978" s="154"/>
      <c r="G978" s="93">
        <v>975</v>
      </c>
      <c r="H978" s="118" t="str">
        <f t="shared" si="646"/>
        <v/>
      </c>
      <c r="I978" s="119" t="str">
        <f>IF(ISNUMBER(SEARCH("─",H978,1)),MAX($I$3:I977)+1,"")</f>
        <v/>
      </c>
      <c r="DC978" s="133" t="str">
        <f>IF(MAX($DC$3:DC977)&lt;$I$2,MAX($DC$3:DC977)+1,"")</f>
        <v/>
      </c>
      <c r="DD978" s="131" t="str">
        <f t="shared" si="645"/>
        <v/>
      </c>
      <c r="DE978" s="131" t="str">
        <f t="shared" si="647"/>
        <v/>
      </c>
      <c r="DF978" s="134" t="str">
        <f t="shared" si="648"/>
        <v/>
      </c>
      <c r="DG978" s="132" t="str">
        <f t="shared" si="649"/>
        <v/>
      </c>
      <c r="DN978" s="107" t="str">
        <f t="shared" si="650"/>
        <v/>
      </c>
    </row>
    <row r="979" spans="2:118" x14ac:dyDescent="0.25">
      <c r="B979" s="154"/>
      <c r="G979" s="93">
        <v>976</v>
      </c>
      <c r="H979" s="118" t="str">
        <f t="shared" si="646"/>
        <v/>
      </c>
      <c r="I979" s="119" t="str">
        <f>IF(ISNUMBER(SEARCH("─",H979,1)),MAX($I$3:I978)+1,"")</f>
        <v/>
      </c>
      <c r="DC979" s="133" t="str">
        <f>IF(MAX($DC$3:DC978)&lt;$I$2,MAX($DC$3:DC978)+1,"")</f>
        <v/>
      </c>
      <c r="DD979" s="131" t="str">
        <f t="shared" si="645"/>
        <v/>
      </c>
      <c r="DE979" s="131" t="str">
        <f t="shared" si="647"/>
        <v/>
      </c>
      <c r="DF979" s="134" t="str">
        <f t="shared" si="648"/>
        <v/>
      </c>
      <c r="DG979" s="132" t="str">
        <f t="shared" si="649"/>
        <v/>
      </c>
      <c r="DN979" s="107" t="str">
        <f t="shared" si="650"/>
        <v/>
      </c>
    </row>
    <row r="980" spans="2:118" x14ac:dyDescent="0.25">
      <c r="B980" s="154"/>
      <c r="G980" s="93">
        <v>977</v>
      </c>
      <c r="H980" s="118" t="str">
        <f t="shared" si="646"/>
        <v/>
      </c>
      <c r="I980" s="119" t="str">
        <f>IF(ISNUMBER(SEARCH("─",H980,1)),MAX($I$3:I979)+1,"")</f>
        <v/>
      </c>
      <c r="DC980" s="133" t="str">
        <f>IF(MAX($DC$3:DC979)&lt;$I$2,MAX($DC$3:DC979)+1,"")</f>
        <v/>
      </c>
      <c r="DD980" s="131" t="str">
        <f t="shared" si="645"/>
        <v/>
      </c>
      <c r="DE980" s="131" t="str">
        <f t="shared" si="647"/>
        <v/>
      </c>
      <c r="DF980" s="134" t="str">
        <f t="shared" si="648"/>
        <v/>
      </c>
      <c r="DG980" s="132" t="str">
        <f t="shared" si="649"/>
        <v/>
      </c>
      <c r="DN980" s="107" t="str">
        <f t="shared" si="650"/>
        <v/>
      </c>
    </row>
    <row r="981" spans="2:118" x14ac:dyDescent="0.25">
      <c r="B981" s="154"/>
      <c r="G981" s="93">
        <v>978</v>
      </c>
      <c r="H981" s="118" t="str">
        <f t="shared" si="646"/>
        <v/>
      </c>
      <c r="I981" s="119" t="str">
        <f>IF(ISNUMBER(SEARCH("─",H981,1)),MAX($I$3:I980)+1,"")</f>
        <v/>
      </c>
      <c r="DC981" s="133" t="str">
        <f>IF(MAX($DC$3:DC980)&lt;$I$2,MAX($DC$3:DC980)+1,"")</f>
        <v/>
      </c>
      <c r="DD981" s="131" t="str">
        <f t="shared" si="645"/>
        <v/>
      </c>
      <c r="DE981" s="131" t="str">
        <f t="shared" si="647"/>
        <v/>
      </c>
      <c r="DF981" s="134" t="str">
        <f t="shared" si="648"/>
        <v/>
      </c>
      <c r="DG981" s="132" t="str">
        <f t="shared" si="649"/>
        <v/>
      </c>
      <c r="DN981" s="107" t="str">
        <f t="shared" si="650"/>
        <v/>
      </c>
    </row>
    <row r="982" spans="2:118" x14ac:dyDescent="0.25">
      <c r="B982" s="154"/>
      <c r="G982" s="93">
        <v>979</v>
      </c>
      <c r="H982" s="118" t="str">
        <f t="shared" si="646"/>
        <v/>
      </c>
      <c r="I982" s="119" t="str">
        <f>IF(ISNUMBER(SEARCH("─",H982,1)),MAX($I$3:I981)+1,"")</f>
        <v/>
      </c>
      <c r="DC982" s="133" t="str">
        <f>IF(MAX($DC$3:DC981)&lt;$I$2,MAX($DC$3:DC981)+1,"")</f>
        <v/>
      </c>
      <c r="DD982" s="131" t="str">
        <f t="shared" si="645"/>
        <v/>
      </c>
      <c r="DE982" s="131" t="str">
        <f t="shared" si="647"/>
        <v/>
      </c>
      <c r="DF982" s="134" t="str">
        <f t="shared" si="648"/>
        <v/>
      </c>
      <c r="DG982" s="132" t="str">
        <f t="shared" si="649"/>
        <v/>
      </c>
      <c r="DN982" s="107" t="str">
        <f t="shared" si="650"/>
        <v/>
      </c>
    </row>
    <row r="983" spans="2:118" x14ac:dyDescent="0.25">
      <c r="B983" s="154"/>
      <c r="G983" s="93">
        <v>980</v>
      </c>
      <c r="H983" s="118" t="str">
        <f t="shared" si="646"/>
        <v/>
      </c>
      <c r="I983" s="119" t="str">
        <f>IF(ISNUMBER(SEARCH("─",H983,1)),MAX($I$3:I982)+1,"")</f>
        <v/>
      </c>
      <c r="DC983" s="133" t="str">
        <f>IF(MAX($DC$3:DC982)&lt;$I$2,MAX($DC$3:DC982)+1,"")</f>
        <v/>
      </c>
      <c r="DD983" s="131" t="str">
        <f t="shared" ref="DD983:DD1003" si="651">IF(DC983&lt;&gt;"",INDEX($H$4:$H$1003,MATCH(DC983,$I$4:$I$1003,0),1),"")</f>
        <v/>
      </c>
      <c r="DE983" s="131" t="str">
        <f t="shared" si="647"/>
        <v/>
      </c>
      <c r="DF983" s="134" t="str">
        <f t="shared" si="648"/>
        <v/>
      </c>
      <c r="DG983" s="132" t="str">
        <f t="shared" si="649"/>
        <v/>
      </c>
      <c r="DN983" s="107" t="str">
        <f t="shared" si="650"/>
        <v/>
      </c>
    </row>
    <row r="984" spans="2:118" x14ac:dyDescent="0.25">
      <c r="B984" s="154"/>
      <c r="G984" s="93">
        <v>981</v>
      </c>
      <c r="H984" s="118" t="str">
        <f t="shared" si="646"/>
        <v/>
      </c>
      <c r="I984" s="119" t="str">
        <f>IF(ISNUMBER(SEARCH("─",H984,1)),MAX($I$3:I983)+1,"")</f>
        <v/>
      </c>
      <c r="DC984" s="133" t="str">
        <f>IF(MAX($DC$3:DC983)&lt;$I$2,MAX($DC$3:DC983)+1,"")</f>
        <v/>
      </c>
      <c r="DD984" s="131" t="str">
        <f t="shared" si="651"/>
        <v/>
      </c>
      <c r="DE984" s="131" t="str">
        <f t="shared" si="647"/>
        <v/>
      </c>
      <c r="DF984" s="134" t="str">
        <f t="shared" si="648"/>
        <v/>
      </c>
      <c r="DG984" s="132" t="str">
        <f t="shared" si="649"/>
        <v/>
      </c>
      <c r="DN984" s="107" t="str">
        <f t="shared" si="650"/>
        <v/>
      </c>
    </row>
    <row r="985" spans="2:118" x14ac:dyDescent="0.25">
      <c r="B985" s="154"/>
      <c r="G985" s="93">
        <v>982</v>
      </c>
      <c r="H985" s="118" t="str">
        <f t="shared" si="646"/>
        <v/>
      </c>
      <c r="I985" s="119" t="str">
        <f>IF(ISNUMBER(SEARCH("─",H985,1)),MAX($I$3:I984)+1,"")</f>
        <v/>
      </c>
      <c r="DC985" s="133" t="str">
        <f>IF(MAX($DC$3:DC984)&lt;$I$2,MAX($DC$3:DC984)+1,"")</f>
        <v/>
      </c>
      <c r="DD985" s="131" t="str">
        <f t="shared" si="651"/>
        <v/>
      </c>
      <c r="DE985" s="131" t="str">
        <f t="shared" si="647"/>
        <v/>
      </c>
      <c r="DF985" s="134" t="str">
        <f t="shared" si="648"/>
        <v/>
      </c>
      <c r="DG985" s="132" t="str">
        <f t="shared" si="649"/>
        <v/>
      </c>
      <c r="DN985" s="107" t="str">
        <f t="shared" si="650"/>
        <v/>
      </c>
    </row>
    <row r="986" spans="2:118" x14ac:dyDescent="0.25">
      <c r="B986" s="154"/>
      <c r="G986" s="93">
        <v>983</v>
      </c>
      <c r="H986" s="118" t="str">
        <f t="shared" si="646"/>
        <v/>
      </c>
      <c r="I986" s="119" t="str">
        <f>IF(ISNUMBER(SEARCH("─",H986,1)),MAX($I$3:I985)+1,"")</f>
        <v/>
      </c>
      <c r="DC986" s="133" t="str">
        <f>IF(MAX($DC$3:DC985)&lt;$I$2,MAX($DC$3:DC985)+1,"")</f>
        <v/>
      </c>
      <c r="DD986" s="131" t="str">
        <f t="shared" si="651"/>
        <v/>
      </c>
      <c r="DE986" s="131" t="str">
        <f t="shared" si="647"/>
        <v/>
      </c>
      <c r="DF986" s="134" t="str">
        <f t="shared" si="648"/>
        <v/>
      </c>
      <c r="DG986" s="132" t="str">
        <f t="shared" si="649"/>
        <v/>
      </c>
      <c r="DN986" s="107" t="str">
        <f t="shared" si="650"/>
        <v/>
      </c>
    </row>
    <row r="987" spans="2:118" x14ac:dyDescent="0.25">
      <c r="B987" s="154"/>
      <c r="G987" s="93">
        <v>984</v>
      </c>
      <c r="H987" s="118" t="str">
        <f t="shared" si="646"/>
        <v/>
      </c>
      <c r="I987" s="119" t="str">
        <f>IF(ISNUMBER(SEARCH("─",H987,1)),MAX($I$3:I986)+1,"")</f>
        <v/>
      </c>
      <c r="DC987" s="133" t="str">
        <f>IF(MAX($DC$3:DC986)&lt;$I$2,MAX($DC$3:DC986)+1,"")</f>
        <v/>
      </c>
      <c r="DD987" s="131" t="str">
        <f t="shared" si="651"/>
        <v/>
      </c>
      <c r="DE987" s="131" t="str">
        <f t="shared" si="647"/>
        <v/>
      </c>
      <c r="DF987" s="134" t="str">
        <f t="shared" si="648"/>
        <v/>
      </c>
      <c r="DG987" s="132" t="str">
        <f t="shared" si="649"/>
        <v/>
      </c>
      <c r="DN987" s="107" t="str">
        <f t="shared" si="650"/>
        <v/>
      </c>
    </row>
    <row r="988" spans="2:118" x14ac:dyDescent="0.25">
      <c r="B988" s="154"/>
      <c r="G988" s="93">
        <v>985</v>
      </c>
      <c r="H988" s="118" t="str">
        <f t="shared" si="646"/>
        <v/>
      </c>
      <c r="I988" s="119" t="str">
        <f>IF(ISNUMBER(SEARCH("─",H988,1)),MAX($I$3:I987)+1,"")</f>
        <v/>
      </c>
      <c r="DC988" s="133" t="str">
        <f>IF(MAX($DC$3:DC987)&lt;$I$2,MAX($DC$3:DC987)+1,"")</f>
        <v/>
      </c>
      <c r="DD988" s="131" t="str">
        <f t="shared" si="651"/>
        <v/>
      </c>
      <c r="DE988" s="131" t="str">
        <f t="shared" si="647"/>
        <v/>
      </c>
      <c r="DF988" s="134" t="str">
        <f t="shared" si="648"/>
        <v/>
      </c>
      <c r="DG988" s="132" t="str">
        <f t="shared" si="649"/>
        <v/>
      </c>
      <c r="DN988" s="107" t="str">
        <f t="shared" si="650"/>
        <v/>
      </c>
    </row>
    <row r="989" spans="2:118" x14ac:dyDescent="0.25">
      <c r="B989" s="154"/>
      <c r="G989" s="93">
        <v>986</v>
      </c>
      <c r="H989" s="118" t="str">
        <f t="shared" si="646"/>
        <v/>
      </c>
      <c r="I989" s="119" t="str">
        <f>IF(ISNUMBER(SEARCH("─",H989,1)),MAX($I$3:I988)+1,"")</f>
        <v/>
      </c>
      <c r="DC989" s="133" t="str">
        <f>IF(MAX($DC$3:DC988)&lt;$I$2,MAX($DC$3:DC988)+1,"")</f>
        <v/>
      </c>
      <c r="DD989" s="131" t="str">
        <f t="shared" si="651"/>
        <v/>
      </c>
      <c r="DE989" s="131" t="str">
        <f t="shared" si="647"/>
        <v/>
      </c>
      <c r="DF989" s="134" t="str">
        <f t="shared" si="648"/>
        <v/>
      </c>
      <c r="DG989" s="132" t="str">
        <f t="shared" si="649"/>
        <v/>
      </c>
      <c r="DN989" s="107" t="str">
        <f t="shared" si="650"/>
        <v/>
      </c>
    </row>
    <row r="990" spans="2:118" x14ac:dyDescent="0.25">
      <c r="B990" s="154"/>
      <c r="G990" s="93">
        <v>987</v>
      </c>
      <c r="H990" s="118" t="str">
        <f t="shared" si="646"/>
        <v/>
      </c>
      <c r="I990" s="119" t="str">
        <f>IF(ISNUMBER(SEARCH("─",H990,1)),MAX($I$3:I989)+1,"")</f>
        <v/>
      </c>
      <c r="DC990" s="133" t="str">
        <f>IF(MAX($DC$3:DC989)&lt;$I$2,MAX($DC$3:DC989)+1,"")</f>
        <v/>
      </c>
      <c r="DD990" s="131" t="str">
        <f t="shared" si="651"/>
        <v/>
      </c>
      <c r="DE990" s="131" t="str">
        <f t="shared" si="647"/>
        <v/>
      </c>
      <c r="DF990" s="134" t="str">
        <f t="shared" si="648"/>
        <v/>
      </c>
      <c r="DG990" s="132" t="str">
        <f t="shared" si="649"/>
        <v/>
      </c>
      <c r="DN990" s="107" t="str">
        <f t="shared" si="650"/>
        <v/>
      </c>
    </row>
    <row r="991" spans="2:118" x14ac:dyDescent="0.25">
      <c r="B991" s="154"/>
      <c r="G991" s="93">
        <v>988</v>
      </c>
      <c r="H991" s="118" t="str">
        <f t="shared" si="646"/>
        <v/>
      </c>
      <c r="I991" s="119" t="str">
        <f>IF(ISNUMBER(SEARCH("─",H991,1)),MAX($I$3:I990)+1,"")</f>
        <v/>
      </c>
      <c r="DC991" s="133" t="str">
        <f>IF(MAX($DC$3:DC990)&lt;$I$2,MAX($DC$3:DC990)+1,"")</f>
        <v/>
      </c>
      <c r="DD991" s="131" t="str">
        <f t="shared" si="651"/>
        <v/>
      </c>
      <c r="DE991" s="131" t="str">
        <f t="shared" si="647"/>
        <v/>
      </c>
      <c r="DF991" s="134" t="str">
        <f t="shared" si="648"/>
        <v/>
      </c>
      <c r="DG991" s="132" t="str">
        <f t="shared" si="649"/>
        <v/>
      </c>
      <c r="DN991" s="107" t="str">
        <f t="shared" si="650"/>
        <v/>
      </c>
    </row>
    <row r="992" spans="2:118" x14ac:dyDescent="0.25">
      <c r="B992" s="154"/>
      <c r="G992" s="93">
        <v>989</v>
      </c>
      <c r="H992" s="118" t="str">
        <f t="shared" si="646"/>
        <v/>
      </c>
      <c r="I992" s="119" t="str">
        <f>IF(ISNUMBER(SEARCH("─",H992,1)),MAX($I$3:I991)+1,"")</f>
        <v/>
      </c>
      <c r="DC992" s="133" t="str">
        <f>IF(MAX($DC$3:DC991)&lt;$I$2,MAX($DC$3:DC991)+1,"")</f>
        <v/>
      </c>
      <c r="DD992" s="131" t="str">
        <f t="shared" si="651"/>
        <v/>
      </c>
      <c r="DE992" s="131" t="str">
        <f t="shared" si="647"/>
        <v/>
      </c>
      <c r="DF992" s="134" t="str">
        <f t="shared" si="648"/>
        <v/>
      </c>
      <c r="DG992" s="132" t="str">
        <f t="shared" si="649"/>
        <v/>
      </c>
      <c r="DN992" s="107" t="str">
        <f t="shared" si="650"/>
        <v/>
      </c>
    </row>
    <row r="993" spans="2:118" x14ac:dyDescent="0.25">
      <c r="B993" s="154"/>
      <c r="G993" s="93">
        <v>990</v>
      </c>
      <c r="H993" s="118" t="str">
        <f t="shared" si="646"/>
        <v/>
      </c>
      <c r="I993" s="119" t="str">
        <f>IF(ISNUMBER(SEARCH("─",H993,1)),MAX($I$3:I992)+1,"")</f>
        <v/>
      </c>
      <c r="DC993" s="133" t="str">
        <f>IF(MAX($DC$3:DC992)&lt;$I$2,MAX($DC$3:DC992)+1,"")</f>
        <v/>
      </c>
      <c r="DD993" s="131" t="str">
        <f t="shared" si="651"/>
        <v/>
      </c>
      <c r="DE993" s="131" t="str">
        <f t="shared" si="647"/>
        <v/>
      </c>
      <c r="DF993" s="134" t="str">
        <f t="shared" si="648"/>
        <v/>
      </c>
      <c r="DG993" s="132" t="str">
        <f t="shared" si="649"/>
        <v/>
      </c>
      <c r="DN993" s="107" t="str">
        <f t="shared" si="650"/>
        <v/>
      </c>
    </row>
    <row r="994" spans="2:118" x14ac:dyDescent="0.25">
      <c r="B994" s="154"/>
      <c r="G994" s="93">
        <v>991</v>
      </c>
      <c r="H994" s="118" t="str">
        <f t="shared" si="646"/>
        <v/>
      </c>
      <c r="I994" s="119" t="str">
        <f>IF(ISNUMBER(SEARCH("─",H994,1)),MAX($I$3:I993)+1,"")</f>
        <v/>
      </c>
      <c r="DC994" s="133" t="str">
        <f>IF(MAX($DC$3:DC993)&lt;$I$2,MAX($DC$3:DC993)+1,"")</f>
        <v/>
      </c>
      <c r="DD994" s="131" t="str">
        <f t="shared" si="651"/>
        <v/>
      </c>
      <c r="DE994" s="131" t="str">
        <f t="shared" si="647"/>
        <v/>
      </c>
      <c r="DF994" s="134" t="str">
        <f t="shared" si="648"/>
        <v/>
      </c>
      <c r="DG994" s="132" t="str">
        <f t="shared" si="649"/>
        <v/>
      </c>
      <c r="DN994" s="107" t="str">
        <f t="shared" si="650"/>
        <v/>
      </c>
    </row>
    <row r="995" spans="2:118" x14ac:dyDescent="0.25">
      <c r="B995" s="154"/>
      <c r="G995" s="93">
        <v>992</v>
      </c>
      <c r="H995" s="118" t="str">
        <f t="shared" si="646"/>
        <v/>
      </c>
      <c r="I995" s="119" t="str">
        <f>IF(ISNUMBER(SEARCH("─",H995,1)),MAX($I$3:I994)+1,"")</f>
        <v/>
      </c>
      <c r="DC995" s="133" t="str">
        <f>IF(MAX($DC$3:DC994)&lt;$I$2,MAX($DC$3:DC994)+1,"")</f>
        <v/>
      </c>
      <c r="DD995" s="131" t="str">
        <f t="shared" si="651"/>
        <v/>
      </c>
      <c r="DE995" s="131" t="str">
        <f t="shared" si="647"/>
        <v/>
      </c>
      <c r="DF995" s="134" t="str">
        <f t="shared" si="648"/>
        <v/>
      </c>
      <c r="DG995" s="132" t="str">
        <f t="shared" si="649"/>
        <v/>
      </c>
      <c r="DN995" s="107" t="str">
        <f t="shared" si="650"/>
        <v/>
      </c>
    </row>
    <row r="996" spans="2:118" x14ac:dyDescent="0.25">
      <c r="B996" s="154"/>
      <c r="G996" s="93">
        <v>993</v>
      </c>
      <c r="H996" s="118" t="str">
        <f t="shared" si="646"/>
        <v/>
      </c>
      <c r="I996" s="119" t="str">
        <f>IF(ISNUMBER(SEARCH("─",H996,1)),MAX($I$3:I995)+1,"")</f>
        <v/>
      </c>
      <c r="DC996" s="133" t="str">
        <f>IF(MAX($DC$3:DC995)&lt;$I$2,MAX($DC$3:DC995)+1,"")</f>
        <v/>
      </c>
      <c r="DD996" s="131" t="str">
        <f t="shared" si="651"/>
        <v/>
      </c>
      <c r="DE996" s="131" t="str">
        <f t="shared" si="647"/>
        <v/>
      </c>
      <c r="DF996" s="134" t="str">
        <f t="shared" si="648"/>
        <v/>
      </c>
      <c r="DG996" s="132" t="str">
        <f t="shared" si="649"/>
        <v/>
      </c>
      <c r="DN996" s="107" t="str">
        <f t="shared" si="650"/>
        <v/>
      </c>
    </row>
    <row r="997" spans="2:118" x14ac:dyDescent="0.25">
      <c r="B997" s="154"/>
      <c r="G997" s="93">
        <v>994</v>
      </c>
      <c r="H997" s="118" t="str">
        <f t="shared" si="646"/>
        <v/>
      </c>
      <c r="I997" s="119" t="str">
        <f>IF(ISNUMBER(SEARCH("─",H997,1)),MAX($I$3:I996)+1,"")</f>
        <v/>
      </c>
      <c r="DC997" s="133" t="str">
        <f>IF(MAX($DC$3:DC996)&lt;$I$2,MAX($DC$3:DC996)+1,"")</f>
        <v/>
      </c>
      <c r="DD997" s="131" t="str">
        <f t="shared" si="651"/>
        <v/>
      </c>
      <c r="DE997" s="131" t="str">
        <f t="shared" si="647"/>
        <v/>
      </c>
      <c r="DF997" s="134" t="str">
        <f t="shared" si="648"/>
        <v/>
      </c>
      <c r="DG997" s="132" t="str">
        <f t="shared" si="649"/>
        <v/>
      </c>
      <c r="DN997" s="107" t="str">
        <f t="shared" si="650"/>
        <v/>
      </c>
    </row>
    <row r="998" spans="2:118" x14ac:dyDescent="0.25">
      <c r="B998" s="154"/>
      <c r="G998" s="93">
        <v>995</v>
      </c>
      <c r="H998" s="118" t="str">
        <f t="shared" si="646"/>
        <v/>
      </c>
      <c r="I998" s="119" t="str">
        <f>IF(ISNUMBER(SEARCH("─",H998,1)),MAX($I$3:I997)+1,"")</f>
        <v/>
      </c>
      <c r="DC998" s="133" t="str">
        <f>IF(MAX($DC$3:DC997)&lt;$I$2,MAX($DC$3:DC997)+1,"")</f>
        <v/>
      </c>
      <c r="DD998" s="131" t="str">
        <f t="shared" si="651"/>
        <v/>
      </c>
      <c r="DE998" s="131" t="str">
        <f t="shared" si="647"/>
        <v/>
      </c>
      <c r="DF998" s="134" t="str">
        <f t="shared" si="648"/>
        <v/>
      </c>
      <c r="DG998" s="132" t="str">
        <f t="shared" si="649"/>
        <v/>
      </c>
      <c r="DN998" s="107" t="str">
        <f t="shared" si="650"/>
        <v/>
      </c>
    </row>
    <row r="999" spans="2:118" x14ac:dyDescent="0.25">
      <c r="B999" s="154"/>
      <c r="G999" s="93">
        <v>996</v>
      </c>
      <c r="H999" s="118" t="str">
        <f t="shared" si="646"/>
        <v/>
      </c>
      <c r="I999" s="119" t="str">
        <f>IF(ISNUMBER(SEARCH("─",H999,1)),MAX($I$3:I998)+1,"")</f>
        <v/>
      </c>
      <c r="DC999" s="133" t="str">
        <f>IF(MAX($DC$3:DC998)&lt;$I$2,MAX($DC$3:DC998)+1,"")</f>
        <v/>
      </c>
      <c r="DD999" s="131" t="str">
        <f t="shared" si="651"/>
        <v/>
      </c>
      <c r="DE999" s="131" t="str">
        <f t="shared" si="647"/>
        <v/>
      </c>
      <c r="DF999" s="134" t="str">
        <f t="shared" si="648"/>
        <v/>
      </c>
      <c r="DG999" s="132" t="str">
        <f t="shared" si="649"/>
        <v/>
      </c>
      <c r="DN999" s="107" t="str">
        <f t="shared" si="650"/>
        <v/>
      </c>
    </row>
    <row r="1000" spans="2:118" x14ac:dyDescent="0.25">
      <c r="B1000" s="154"/>
      <c r="G1000" s="93">
        <v>997</v>
      </c>
      <c r="H1000" s="118" t="str">
        <f t="shared" si="646"/>
        <v/>
      </c>
      <c r="I1000" s="119" t="str">
        <f>IF(ISNUMBER(SEARCH("─",H1000,1)),MAX($I$3:I999)+1,"")</f>
        <v/>
      </c>
      <c r="DC1000" s="133" t="str">
        <f>IF(MAX($DC$3:DC999)&lt;$I$2,MAX($DC$3:DC999)+1,"")</f>
        <v/>
      </c>
      <c r="DD1000" s="131" t="str">
        <f t="shared" si="651"/>
        <v/>
      </c>
      <c r="DE1000" s="131" t="str">
        <f t="shared" si="647"/>
        <v/>
      </c>
      <c r="DF1000" s="134" t="str">
        <f t="shared" si="648"/>
        <v/>
      </c>
      <c r="DG1000" s="132" t="str">
        <f t="shared" si="649"/>
        <v/>
      </c>
      <c r="DN1000" s="107" t="str">
        <f t="shared" si="650"/>
        <v/>
      </c>
    </row>
    <row r="1001" spans="2:118" x14ac:dyDescent="0.25">
      <c r="B1001" s="154"/>
      <c r="G1001" s="93">
        <v>998</v>
      </c>
      <c r="H1001" s="118" t="str">
        <f t="shared" si="646"/>
        <v/>
      </c>
      <c r="I1001" s="119" t="str">
        <f>IF(ISNUMBER(SEARCH("─",H1001,1)),MAX($I$3:I1000)+1,"")</f>
        <v/>
      </c>
      <c r="DC1001" s="133" t="str">
        <f>IF(MAX($DC$3:DC1000)&lt;$I$2,MAX($DC$3:DC1000)+1,"")</f>
        <v/>
      </c>
      <c r="DD1001" s="131" t="str">
        <f t="shared" si="651"/>
        <v/>
      </c>
      <c r="DE1001" s="131" t="str">
        <f t="shared" si="647"/>
        <v/>
      </c>
      <c r="DF1001" s="134" t="str">
        <f t="shared" si="648"/>
        <v/>
      </c>
      <c r="DG1001" s="132" t="str">
        <f t="shared" si="649"/>
        <v/>
      </c>
      <c r="DN1001" s="107" t="str">
        <f t="shared" si="650"/>
        <v/>
      </c>
    </row>
    <row r="1002" spans="2:118" x14ac:dyDescent="0.25">
      <c r="B1002" s="154"/>
      <c r="G1002" s="93">
        <v>999</v>
      </c>
      <c r="H1002" s="118" t="str">
        <f t="shared" si="646"/>
        <v/>
      </c>
      <c r="I1002" s="119" t="str">
        <f>IF(ISNUMBER(SEARCH("─",H1002,1)),MAX($I$3:I1001)+1,"")</f>
        <v/>
      </c>
      <c r="DC1002" s="133" t="str">
        <f>IF(MAX($DC$3:DC1001)&lt;$I$2,MAX($DC$3:DC1001)+1,"")</f>
        <v/>
      </c>
      <c r="DD1002" s="131" t="str">
        <f t="shared" si="651"/>
        <v/>
      </c>
      <c r="DE1002" s="131" t="str">
        <f t="shared" si="647"/>
        <v/>
      </c>
      <c r="DF1002" s="134" t="str">
        <f t="shared" si="648"/>
        <v/>
      </c>
      <c r="DG1002" s="132" t="str">
        <f t="shared" si="649"/>
        <v/>
      </c>
      <c r="DN1002" s="107" t="str">
        <f t="shared" si="650"/>
        <v/>
      </c>
    </row>
    <row r="1003" spans="2:118" x14ac:dyDescent="0.25">
      <c r="B1003" s="154"/>
      <c r="G1003" s="93">
        <v>1000</v>
      </c>
      <c r="H1003" s="118" t="str">
        <f t="shared" si="646"/>
        <v/>
      </c>
      <c r="I1003" s="119" t="str">
        <f>IF(ISNUMBER(SEARCH("─",H1003,1)),MAX($I$3:I1002)+1,"")</f>
        <v/>
      </c>
      <c r="DC1003" s="133" t="str">
        <f>IF(MAX($DC$3:DC1002)&lt;$I$2,MAX($DC$3:DC1002)+1,"")</f>
        <v/>
      </c>
      <c r="DD1003" s="131" t="str">
        <f t="shared" si="651"/>
        <v/>
      </c>
      <c r="DE1003" s="131" t="str">
        <f t="shared" si="647"/>
        <v/>
      </c>
      <c r="DF1003" s="134" t="str">
        <f t="shared" si="648"/>
        <v/>
      </c>
      <c r="DG1003" s="132" t="str">
        <f t="shared" si="649"/>
        <v/>
      </c>
      <c r="DN1003" s="107" t="str">
        <f t="shared" si="650"/>
        <v/>
      </c>
    </row>
    <row r="1004" spans="2:118" x14ac:dyDescent="0.25">
      <c r="G1004" s="93">
        <v>1001</v>
      </c>
      <c r="H1004" s="118" t="str">
        <f t="shared" si="646"/>
        <v/>
      </c>
      <c r="I1004" s="119" t="str">
        <f>IF(ISNUMBER(SEARCH("─",H1004,1)),MAX($I$3:I1003)+1,"")</f>
        <v/>
      </c>
    </row>
    <row r="1005" spans="2:118" x14ac:dyDescent="0.25">
      <c r="G1005" s="93">
        <v>1002</v>
      </c>
      <c r="H1005" s="118" t="str">
        <f t="shared" si="646"/>
        <v/>
      </c>
      <c r="I1005" s="119" t="str">
        <f>IF(ISNUMBER(SEARCH("─",H1005,1)),MAX($I$3:I1004)+1,"")</f>
        <v/>
      </c>
    </row>
    <row r="1006" spans="2:118" x14ac:dyDescent="0.25">
      <c r="G1006" s="93">
        <v>1003</v>
      </c>
      <c r="H1006" s="118" t="str">
        <f t="shared" si="646"/>
        <v/>
      </c>
      <c r="I1006" s="119" t="str">
        <f>IF(ISNUMBER(SEARCH("─",H1006,1)),MAX($I$3:I1005)+1,"")</f>
        <v/>
      </c>
    </row>
    <row r="1007" spans="2:118" x14ac:dyDescent="0.25">
      <c r="G1007" s="93">
        <v>1004</v>
      </c>
      <c r="H1007" s="118" t="str">
        <f t="shared" si="646"/>
        <v/>
      </c>
      <c r="I1007" s="119" t="str">
        <f>IF(ISNUMBER(SEARCH("─",H1007,1)),MAX($I$3:I1006)+1,"")</f>
        <v/>
      </c>
    </row>
    <row r="1008" spans="2:118" x14ac:dyDescent="0.25">
      <c r="G1008" s="93">
        <v>1005</v>
      </c>
      <c r="H1008" s="118" t="str">
        <f t="shared" si="646"/>
        <v/>
      </c>
      <c r="I1008" s="119" t="str">
        <f>IF(ISNUMBER(SEARCH("─",H1008,1)),MAX($I$3:I1007)+1,"")</f>
        <v/>
      </c>
    </row>
    <row r="1009" spans="7:9" x14ac:dyDescent="0.25">
      <c r="G1009" s="93">
        <v>1006</v>
      </c>
      <c r="H1009" s="118" t="str">
        <f t="shared" si="646"/>
        <v/>
      </c>
      <c r="I1009" s="119" t="str">
        <f>IF(ISNUMBER(SEARCH("─",H1009,1)),MAX($I$3:I1008)+1,"")</f>
        <v/>
      </c>
    </row>
    <row r="1010" spans="7:9" x14ac:dyDescent="0.25">
      <c r="G1010" s="93">
        <v>1007</v>
      </c>
      <c r="H1010" s="118" t="str">
        <f t="shared" si="646"/>
        <v/>
      </c>
      <c r="I1010" s="119" t="str">
        <f>IF(ISNUMBER(SEARCH("─",H1010,1)),MAX($I$3:I1009)+1,"")</f>
        <v/>
      </c>
    </row>
    <row r="1011" spans="7:9" x14ac:dyDescent="0.25">
      <c r="G1011" s="93">
        <v>1008</v>
      </c>
      <c r="H1011" s="118" t="str">
        <f t="shared" si="646"/>
        <v/>
      </c>
      <c r="I1011" s="119" t="str">
        <f>IF(ISNUMBER(SEARCH("─",H1011,1)),MAX($I$3:I1010)+1,"")</f>
        <v/>
      </c>
    </row>
    <row r="1012" spans="7:9" x14ac:dyDescent="0.25">
      <c r="G1012" s="93">
        <v>1009</v>
      </c>
      <c r="H1012" s="118" t="str">
        <f t="shared" si="646"/>
        <v/>
      </c>
      <c r="I1012" s="119" t="str">
        <f>IF(ISNUMBER(SEARCH("─",H1012,1)),MAX($I$3:I1011)+1,"")</f>
        <v/>
      </c>
    </row>
    <row r="1013" spans="7:9" x14ac:dyDescent="0.25">
      <c r="G1013" s="93">
        <v>1010</v>
      </c>
      <c r="H1013" s="118" t="str">
        <f t="shared" si="646"/>
        <v/>
      </c>
      <c r="I1013" s="119" t="str">
        <f>IF(ISNUMBER(SEARCH("─",H1013,1)),MAX($I$3:I1012)+1,"")</f>
        <v/>
      </c>
    </row>
    <row r="1014" spans="7:9" x14ac:dyDescent="0.25">
      <c r="G1014" s="93">
        <v>1011</v>
      </c>
      <c r="H1014" s="118" t="str">
        <f t="shared" si="646"/>
        <v/>
      </c>
      <c r="I1014" s="119" t="str">
        <f>IF(ISNUMBER(SEARCH("─",H1014,1)),MAX($I$3:I1013)+1,"")</f>
        <v/>
      </c>
    </row>
    <row r="1015" spans="7:9" x14ac:dyDescent="0.25">
      <c r="G1015" s="93">
        <v>1012</v>
      </c>
      <c r="H1015" s="118" t="str">
        <f t="shared" si="646"/>
        <v/>
      </c>
      <c r="I1015" s="119" t="str">
        <f>IF(ISNUMBER(SEARCH("─",H1015,1)),MAX($I$3:I1014)+1,"")</f>
        <v/>
      </c>
    </row>
    <row r="1016" spans="7:9" x14ac:dyDescent="0.25">
      <c r="G1016" s="93">
        <v>1013</v>
      </c>
      <c r="H1016" s="118" t="str">
        <f t="shared" ref="H1016:H1079" si="652">IF(G1016&gt;$H$2,"",IF(G1016&lt;=$C$3,INDEX(allNames,MATCH(G1016,$B$4:$B$503,0),1),IF(G1016&lt;=$E$3,INDEX($D$4:$D$503,MATCH(G1016,$C$4:$C$503,0),1),INDEX($F$4:$F$503,MATCH(G1016,$E$4:$E$503,0),1))))</f>
        <v/>
      </c>
      <c r="I1016" s="119" t="str">
        <f>IF(ISNUMBER(SEARCH("─",H1016,1)),MAX($I$3:I1015)+1,"")</f>
        <v/>
      </c>
    </row>
    <row r="1017" spans="7:9" x14ac:dyDescent="0.25">
      <c r="G1017" s="93">
        <v>1014</v>
      </c>
      <c r="H1017" s="118" t="str">
        <f t="shared" si="652"/>
        <v/>
      </c>
      <c r="I1017" s="119" t="str">
        <f>IF(ISNUMBER(SEARCH("─",H1017,1)),MAX($I$3:I1016)+1,"")</f>
        <v/>
      </c>
    </row>
    <row r="1018" spans="7:9" x14ac:dyDescent="0.25">
      <c r="G1018" s="93">
        <v>1015</v>
      </c>
      <c r="H1018" s="118" t="str">
        <f t="shared" si="652"/>
        <v/>
      </c>
      <c r="I1018" s="119" t="str">
        <f>IF(ISNUMBER(SEARCH("─",H1018,1)),MAX($I$3:I1017)+1,"")</f>
        <v/>
      </c>
    </row>
    <row r="1019" spans="7:9" x14ac:dyDescent="0.25">
      <c r="G1019" s="93">
        <v>1016</v>
      </c>
      <c r="H1019" s="118" t="str">
        <f t="shared" si="652"/>
        <v/>
      </c>
      <c r="I1019" s="119" t="str">
        <f>IF(ISNUMBER(SEARCH("─",H1019,1)),MAX($I$3:I1018)+1,"")</f>
        <v/>
      </c>
    </row>
    <row r="1020" spans="7:9" x14ac:dyDescent="0.25">
      <c r="G1020" s="93">
        <v>1017</v>
      </c>
      <c r="H1020" s="118" t="str">
        <f t="shared" si="652"/>
        <v/>
      </c>
      <c r="I1020" s="119" t="str">
        <f>IF(ISNUMBER(SEARCH("─",H1020,1)),MAX($I$3:I1019)+1,"")</f>
        <v/>
      </c>
    </row>
    <row r="1021" spans="7:9" x14ac:dyDescent="0.25">
      <c r="G1021" s="93">
        <v>1018</v>
      </c>
      <c r="H1021" s="118" t="str">
        <f t="shared" si="652"/>
        <v/>
      </c>
      <c r="I1021" s="119" t="str">
        <f>IF(ISNUMBER(SEARCH("─",H1021,1)),MAX($I$3:I1020)+1,"")</f>
        <v/>
      </c>
    </row>
    <row r="1022" spans="7:9" x14ac:dyDescent="0.25">
      <c r="G1022" s="93">
        <v>1019</v>
      </c>
      <c r="H1022" s="118" t="str">
        <f t="shared" si="652"/>
        <v/>
      </c>
      <c r="I1022" s="119" t="str">
        <f>IF(ISNUMBER(SEARCH("─",H1022,1)),MAX($I$3:I1021)+1,"")</f>
        <v/>
      </c>
    </row>
    <row r="1023" spans="7:9" x14ac:dyDescent="0.25">
      <c r="G1023" s="93">
        <v>1020</v>
      </c>
      <c r="H1023" s="118" t="str">
        <f t="shared" si="652"/>
        <v/>
      </c>
      <c r="I1023" s="119" t="str">
        <f>IF(ISNUMBER(SEARCH("─",H1023,1)),MAX($I$3:I1022)+1,"")</f>
        <v/>
      </c>
    </row>
    <row r="1024" spans="7:9" x14ac:dyDescent="0.25">
      <c r="G1024" s="93">
        <v>1021</v>
      </c>
      <c r="H1024" s="118" t="str">
        <f t="shared" si="652"/>
        <v/>
      </c>
      <c r="I1024" s="119" t="str">
        <f>IF(ISNUMBER(SEARCH("─",H1024,1)),MAX($I$3:I1023)+1,"")</f>
        <v/>
      </c>
    </row>
    <row r="1025" spans="7:9" x14ac:dyDescent="0.25">
      <c r="G1025" s="93">
        <v>1022</v>
      </c>
      <c r="H1025" s="118" t="str">
        <f t="shared" si="652"/>
        <v/>
      </c>
      <c r="I1025" s="119" t="str">
        <f>IF(ISNUMBER(SEARCH("─",H1025,1)),MAX($I$3:I1024)+1,"")</f>
        <v/>
      </c>
    </row>
    <row r="1026" spans="7:9" x14ac:dyDescent="0.25">
      <c r="G1026" s="93">
        <v>1023</v>
      </c>
      <c r="H1026" s="118" t="str">
        <f t="shared" si="652"/>
        <v/>
      </c>
      <c r="I1026" s="119" t="str">
        <f>IF(ISNUMBER(SEARCH("─",H1026,1)),MAX($I$3:I1025)+1,"")</f>
        <v/>
      </c>
    </row>
    <row r="1027" spans="7:9" x14ac:dyDescent="0.25">
      <c r="G1027" s="93">
        <v>1024</v>
      </c>
      <c r="H1027" s="118" t="str">
        <f t="shared" si="652"/>
        <v/>
      </c>
      <c r="I1027" s="119" t="str">
        <f>IF(ISNUMBER(SEARCH("─",H1027,1)),MAX($I$3:I1026)+1,"")</f>
        <v/>
      </c>
    </row>
    <row r="1028" spans="7:9" x14ac:dyDescent="0.25">
      <c r="G1028" s="93">
        <v>1025</v>
      </c>
      <c r="H1028" s="118" t="str">
        <f t="shared" si="652"/>
        <v/>
      </c>
      <c r="I1028" s="119" t="str">
        <f>IF(ISNUMBER(SEARCH("─",H1028,1)),MAX($I$3:I1027)+1,"")</f>
        <v/>
      </c>
    </row>
    <row r="1029" spans="7:9" x14ac:dyDescent="0.25">
      <c r="G1029" s="93">
        <v>1026</v>
      </c>
      <c r="H1029" s="118" t="str">
        <f t="shared" si="652"/>
        <v/>
      </c>
      <c r="I1029" s="119" t="str">
        <f>IF(ISNUMBER(SEARCH("─",H1029,1)),MAX($I$3:I1028)+1,"")</f>
        <v/>
      </c>
    </row>
    <row r="1030" spans="7:9" x14ac:dyDescent="0.25">
      <c r="G1030" s="93">
        <v>1027</v>
      </c>
      <c r="H1030" s="118" t="str">
        <f t="shared" si="652"/>
        <v/>
      </c>
      <c r="I1030" s="119" t="str">
        <f>IF(ISNUMBER(SEARCH("─",H1030,1)),MAX($I$3:I1029)+1,"")</f>
        <v/>
      </c>
    </row>
    <row r="1031" spans="7:9" x14ac:dyDescent="0.25">
      <c r="G1031" s="93">
        <v>1028</v>
      </c>
      <c r="H1031" s="118" t="str">
        <f t="shared" si="652"/>
        <v/>
      </c>
      <c r="I1031" s="119" t="str">
        <f>IF(ISNUMBER(SEARCH("─",H1031,1)),MAX($I$3:I1030)+1,"")</f>
        <v/>
      </c>
    </row>
    <row r="1032" spans="7:9" x14ac:dyDescent="0.25">
      <c r="G1032" s="93">
        <v>1029</v>
      </c>
      <c r="H1032" s="118" t="str">
        <f t="shared" si="652"/>
        <v/>
      </c>
      <c r="I1032" s="119" t="str">
        <f>IF(ISNUMBER(SEARCH("─",H1032,1)),MAX($I$3:I1031)+1,"")</f>
        <v/>
      </c>
    </row>
    <row r="1033" spans="7:9" x14ac:dyDescent="0.25">
      <c r="G1033" s="93">
        <v>1030</v>
      </c>
      <c r="H1033" s="118" t="str">
        <f t="shared" si="652"/>
        <v/>
      </c>
      <c r="I1033" s="119" t="str">
        <f>IF(ISNUMBER(SEARCH("─",H1033,1)),MAX($I$3:I1032)+1,"")</f>
        <v/>
      </c>
    </row>
    <row r="1034" spans="7:9" x14ac:dyDescent="0.25">
      <c r="G1034" s="93">
        <v>1031</v>
      </c>
      <c r="H1034" s="118" t="str">
        <f t="shared" si="652"/>
        <v/>
      </c>
      <c r="I1034" s="119" t="str">
        <f>IF(ISNUMBER(SEARCH("─",H1034,1)),MAX($I$3:I1033)+1,"")</f>
        <v/>
      </c>
    </row>
    <row r="1035" spans="7:9" x14ac:dyDescent="0.25">
      <c r="G1035" s="93">
        <v>1032</v>
      </c>
      <c r="H1035" s="118" t="str">
        <f t="shared" si="652"/>
        <v/>
      </c>
      <c r="I1035" s="119" t="str">
        <f>IF(ISNUMBER(SEARCH("─",H1035,1)),MAX($I$3:I1034)+1,"")</f>
        <v/>
      </c>
    </row>
    <row r="1036" spans="7:9" x14ac:dyDescent="0.25">
      <c r="G1036" s="93">
        <v>1033</v>
      </c>
      <c r="H1036" s="118" t="str">
        <f t="shared" si="652"/>
        <v/>
      </c>
      <c r="I1036" s="119" t="str">
        <f>IF(ISNUMBER(SEARCH("─",H1036,1)),MAX($I$3:I1035)+1,"")</f>
        <v/>
      </c>
    </row>
    <row r="1037" spans="7:9" x14ac:dyDescent="0.25">
      <c r="G1037" s="93">
        <v>1034</v>
      </c>
      <c r="H1037" s="118" t="str">
        <f t="shared" si="652"/>
        <v/>
      </c>
      <c r="I1037" s="119" t="str">
        <f>IF(ISNUMBER(SEARCH("─",H1037,1)),MAX($I$3:I1036)+1,"")</f>
        <v/>
      </c>
    </row>
    <row r="1038" spans="7:9" x14ac:dyDescent="0.25">
      <c r="G1038" s="93">
        <v>1035</v>
      </c>
      <c r="H1038" s="118" t="str">
        <f t="shared" si="652"/>
        <v/>
      </c>
      <c r="I1038" s="119" t="str">
        <f>IF(ISNUMBER(SEARCH("─",H1038,1)),MAX($I$3:I1037)+1,"")</f>
        <v/>
      </c>
    </row>
    <row r="1039" spans="7:9" x14ac:dyDescent="0.25">
      <c r="G1039" s="93">
        <v>1036</v>
      </c>
      <c r="H1039" s="118" t="str">
        <f t="shared" si="652"/>
        <v/>
      </c>
      <c r="I1039" s="119" t="str">
        <f>IF(ISNUMBER(SEARCH("─",H1039,1)),MAX($I$3:I1038)+1,"")</f>
        <v/>
      </c>
    </row>
    <row r="1040" spans="7:9" x14ac:dyDescent="0.25">
      <c r="G1040" s="93">
        <v>1037</v>
      </c>
      <c r="H1040" s="118" t="str">
        <f t="shared" si="652"/>
        <v/>
      </c>
      <c r="I1040" s="119" t="str">
        <f>IF(ISNUMBER(SEARCH("─",H1040,1)),MAX($I$3:I1039)+1,"")</f>
        <v/>
      </c>
    </row>
    <row r="1041" spans="7:9" x14ac:dyDescent="0.25">
      <c r="G1041" s="93">
        <v>1038</v>
      </c>
      <c r="H1041" s="118" t="str">
        <f t="shared" si="652"/>
        <v/>
      </c>
      <c r="I1041" s="119" t="str">
        <f>IF(ISNUMBER(SEARCH("─",H1041,1)),MAX($I$3:I1040)+1,"")</f>
        <v/>
      </c>
    </row>
    <row r="1042" spans="7:9" x14ac:dyDescent="0.25">
      <c r="G1042" s="93">
        <v>1039</v>
      </c>
      <c r="H1042" s="118" t="str">
        <f t="shared" si="652"/>
        <v/>
      </c>
      <c r="I1042" s="119" t="str">
        <f>IF(ISNUMBER(SEARCH("─",H1042,1)),MAX($I$3:I1041)+1,"")</f>
        <v/>
      </c>
    </row>
    <row r="1043" spans="7:9" x14ac:dyDescent="0.25">
      <c r="G1043" s="93">
        <v>1040</v>
      </c>
      <c r="H1043" s="118" t="str">
        <f t="shared" si="652"/>
        <v/>
      </c>
      <c r="I1043" s="119" t="str">
        <f>IF(ISNUMBER(SEARCH("─",H1043,1)),MAX($I$3:I1042)+1,"")</f>
        <v/>
      </c>
    </row>
    <row r="1044" spans="7:9" x14ac:dyDescent="0.25">
      <c r="G1044" s="93">
        <v>1041</v>
      </c>
      <c r="H1044" s="118" t="str">
        <f t="shared" si="652"/>
        <v/>
      </c>
      <c r="I1044" s="119" t="str">
        <f>IF(ISNUMBER(SEARCH("─",H1044,1)),MAX($I$3:I1043)+1,"")</f>
        <v/>
      </c>
    </row>
    <row r="1045" spans="7:9" x14ac:dyDescent="0.25">
      <c r="G1045" s="93">
        <v>1042</v>
      </c>
      <c r="H1045" s="118" t="str">
        <f t="shared" si="652"/>
        <v/>
      </c>
      <c r="I1045" s="119" t="str">
        <f>IF(ISNUMBER(SEARCH("─",H1045,1)),MAX($I$3:I1044)+1,"")</f>
        <v/>
      </c>
    </row>
    <row r="1046" spans="7:9" x14ac:dyDescent="0.25">
      <c r="G1046" s="93">
        <v>1043</v>
      </c>
      <c r="H1046" s="118" t="str">
        <f t="shared" si="652"/>
        <v/>
      </c>
      <c r="I1046" s="119" t="str">
        <f>IF(ISNUMBER(SEARCH("─",H1046,1)),MAX($I$3:I1045)+1,"")</f>
        <v/>
      </c>
    </row>
    <row r="1047" spans="7:9" x14ac:dyDescent="0.25">
      <c r="G1047" s="93">
        <v>1044</v>
      </c>
      <c r="H1047" s="118" t="str">
        <f t="shared" si="652"/>
        <v/>
      </c>
      <c r="I1047" s="119" t="str">
        <f>IF(ISNUMBER(SEARCH("─",H1047,1)),MAX($I$3:I1046)+1,"")</f>
        <v/>
      </c>
    </row>
    <row r="1048" spans="7:9" x14ac:dyDescent="0.25">
      <c r="G1048" s="93">
        <v>1045</v>
      </c>
      <c r="H1048" s="118" t="str">
        <f t="shared" si="652"/>
        <v/>
      </c>
      <c r="I1048" s="119" t="str">
        <f>IF(ISNUMBER(SEARCH("─",H1048,1)),MAX($I$3:I1047)+1,"")</f>
        <v/>
      </c>
    </row>
    <row r="1049" spans="7:9" x14ac:dyDescent="0.25">
      <c r="G1049" s="93">
        <v>1046</v>
      </c>
      <c r="H1049" s="118" t="str">
        <f t="shared" si="652"/>
        <v/>
      </c>
      <c r="I1049" s="119" t="str">
        <f>IF(ISNUMBER(SEARCH("─",H1049,1)),MAX($I$3:I1048)+1,"")</f>
        <v/>
      </c>
    </row>
    <row r="1050" spans="7:9" x14ac:dyDescent="0.25">
      <c r="G1050" s="93">
        <v>1047</v>
      </c>
      <c r="H1050" s="118" t="str">
        <f t="shared" si="652"/>
        <v/>
      </c>
      <c r="I1050" s="119" t="str">
        <f>IF(ISNUMBER(SEARCH("─",H1050,1)),MAX($I$3:I1049)+1,"")</f>
        <v/>
      </c>
    </row>
    <row r="1051" spans="7:9" x14ac:dyDescent="0.25">
      <c r="G1051" s="93">
        <v>1048</v>
      </c>
      <c r="H1051" s="118" t="str">
        <f t="shared" si="652"/>
        <v/>
      </c>
      <c r="I1051" s="119" t="str">
        <f>IF(ISNUMBER(SEARCH("─",H1051,1)),MAX($I$3:I1050)+1,"")</f>
        <v/>
      </c>
    </row>
    <row r="1052" spans="7:9" x14ac:dyDescent="0.25">
      <c r="G1052" s="93">
        <v>1049</v>
      </c>
      <c r="H1052" s="118" t="str">
        <f t="shared" si="652"/>
        <v/>
      </c>
      <c r="I1052" s="119" t="str">
        <f>IF(ISNUMBER(SEARCH("─",H1052,1)),MAX($I$3:I1051)+1,"")</f>
        <v/>
      </c>
    </row>
    <row r="1053" spans="7:9" x14ac:dyDescent="0.25">
      <c r="G1053" s="93">
        <v>1050</v>
      </c>
      <c r="H1053" s="118" t="str">
        <f t="shared" si="652"/>
        <v/>
      </c>
      <c r="I1053" s="119" t="str">
        <f>IF(ISNUMBER(SEARCH("─",H1053,1)),MAX($I$3:I1052)+1,"")</f>
        <v/>
      </c>
    </row>
    <row r="1054" spans="7:9" x14ac:dyDescent="0.25">
      <c r="G1054" s="93">
        <v>1051</v>
      </c>
      <c r="H1054" s="118" t="str">
        <f t="shared" si="652"/>
        <v/>
      </c>
      <c r="I1054" s="119" t="str">
        <f>IF(ISNUMBER(SEARCH("─",H1054,1)),MAX($I$3:I1053)+1,"")</f>
        <v/>
      </c>
    </row>
    <row r="1055" spans="7:9" x14ac:dyDescent="0.25">
      <c r="G1055" s="93">
        <v>1052</v>
      </c>
      <c r="H1055" s="118" t="str">
        <f t="shared" si="652"/>
        <v/>
      </c>
      <c r="I1055" s="119" t="str">
        <f>IF(ISNUMBER(SEARCH("─",H1055,1)),MAX($I$3:I1054)+1,"")</f>
        <v/>
      </c>
    </row>
    <row r="1056" spans="7:9" x14ac:dyDescent="0.25">
      <c r="G1056" s="93">
        <v>1053</v>
      </c>
      <c r="H1056" s="118" t="str">
        <f t="shared" si="652"/>
        <v/>
      </c>
      <c r="I1056" s="119" t="str">
        <f>IF(ISNUMBER(SEARCH("─",H1056,1)),MAX($I$3:I1055)+1,"")</f>
        <v/>
      </c>
    </row>
    <row r="1057" spans="7:9" x14ac:dyDescent="0.25">
      <c r="G1057" s="93">
        <v>1054</v>
      </c>
      <c r="H1057" s="118" t="str">
        <f t="shared" si="652"/>
        <v/>
      </c>
      <c r="I1057" s="119" t="str">
        <f>IF(ISNUMBER(SEARCH("─",H1057,1)),MAX($I$3:I1056)+1,"")</f>
        <v/>
      </c>
    </row>
    <row r="1058" spans="7:9" x14ac:dyDescent="0.25">
      <c r="G1058" s="93">
        <v>1055</v>
      </c>
      <c r="H1058" s="118" t="str">
        <f t="shared" si="652"/>
        <v/>
      </c>
      <c r="I1058" s="119" t="str">
        <f>IF(ISNUMBER(SEARCH("─",H1058,1)),MAX($I$3:I1057)+1,"")</f>
        <v/>
      </c>
    </row>
    <row r="1059" spans="7:9" x14ac:dyDescent="0.25">
      <c r="G1059" s="93">
        <v>1056</v>
      </c>
      <c r="H1059" s="118" t="str">
        <f t="shared" si="652"/>
        <v/>
      </c>
      <c r="I1059" s="119" t="str">
        <f>IF(ISNUMBER(SEARCH("─",H1059,1)),MAX($I$3:I1058)+1,"")</f>
        <v/>
      </c>
    </row>
    <row r="1060" spans="7:9" x14ac:dyDescent="0.25">
      <c r="G1060" s="93">
        <v>1057</v>
      </c>
      <c r="H1060" s="118" t="str">
        <f t="shared" si="652"/>
        <v/>
      </c>
      <c r="I1060" s="119" t="str">
        <f>IF(ISNUMBER(SEARCH("─",H1060,1)),MAX($I$3:I1059)+1,"")</f>
        <v/>
      </c>
    </row>
    <row r="1061" spans="7:9" x14ac:dyDescent="0.25">
      <c r="G1061" s="93">
        <v>1058</v>
      </c>
      <c r="H1061" s="118" t="str">
        <f t="shared" si="652"/>
        <v/>
      </c>
      <c r="I1061" s="119" t="str">
        <f>IF(ISNUMBER(SEARCH("─",H1061,1)),MAX($I$3:I1060)+1,"")</f>
        <v/>
      </c>
    </row>
    <row r="1062" spans="7:9" x14ac:dyDescent="0.25">
      <c r="G1062" s="93">
        <v>1059</v>
      </c>
      <c r="H1062" s="118" t="str">
        <f t="shared" si="652"/>
        <v/>
      </c>
      <c r="I1062" s="119" t="str">
        <f>IF(ISNUMBER(SEARCH("─",H1062,1)),MAX($I$3:I1061)+1,"")</f>
        <v/>
      </c>
    </row>
    <row r="1063" spans="7:9" x14ac:dyDescent="0.25">
      <c r="G1063" s="93">
        <v>1060</v>
      </c>
      <c r="H1063" s="118" t="str">
        <f t="shared" si="652"/>
        <v/>
      </c>
      <c r="I1063" s="119" t="str">
        <f>IF(ISNUMBER(SEARCH("─",H1063,1)),MAX($I$3:I1062)+1,"")</f>
        <v/>
      </c>
    </row>
    <row r="1064" spans="7:9" x14ac:dyDescent="0.25">
      <c r="G1064" s="93">
        <v>1061</v>
      </c>
      <c r="H1064" s="118" t="str">
        <f t="shared" si="652"/>
        <v/>
      </c>
      <c r="I1064" s="119" t="str">
        <f>IF(ISNUMBER(SEARCH("─",H1064,1)),MAX($I$3:I1063)+1,"")</f>
        <v/>
      </c>
    </row>
    <row r="1065" spans="7:9" x14ac:dyDescent="0.25">
      <c r="G1065" s="93">
        <v>1062</v>
      </c>
      <c r="H1065" s="118" t="str">
        <f t="shared" si="652"/>
        <v/>
      </c>
      <c r="I1065" s="119" t="str">
        <f>IF(ISNUMBER(SEARCH("─",H1065,1)),MAX($I$3:I1064)+1,"")</f>
        <v/>
      </c>
    </row>
    <row r="1066" spans="7:9" x14ac:dyDescent="0.25">
      <c r="G1066" s="93">
        <v>1063</v>
      </c>
      <c r="H1066" s="118" t="str">
        <f t="shared" si="652"/>
        <v/>
      </c>
      <c r="I1066" s="119" t="str">
        <f>IF(ISNUMBER(SEARCH("─",H1066,1)),MAX($I$3:I1065)+1,"")</f>
        <v/>
      </c>
    </row>
    <row r="1067" spans="7:9" x14ac:dyDescent="0.25">
      <c r="G1067" s="93">
        <v>1064</v>
      </c>
      <c r="H1067" s="118" t="str">
        <f t="shared" si="652"/>
        <v/>
      </c>
      <c r="I1067" s="119" t="str">
        <f>IF(ISNUMBER(SEARCH("─",H1067,1)),MAX($I$3:I1066)+1,"")</f>
        <v/>
      </c>
    </row>
    <row r="1068" spans="7:9" x14ac:dyDescent="0.25">
      <c r="G1068" s="93">
        <v>1065</v>
      </c>
      <c r="H1068" s="118" t="str">
        <f t="shared" si="652"/>
        <v/>
      </c>
      <c r="I1068" s="119" t="str">
        <f>IF(ISNUMBER(SEARCH("─",H1068,1)),MAX($I$3:I1067)+1,"")</f>
        <v/>
      </c>
    </row>
    <row r="1069" spans="7:9" x14ac:dyDescent="0.25">
      <c r="G1069" s="93">
        <v>1066</v>
      </c>
      <c r="H1069" s="118" t="str">
        <f t="shared" si="652"/>
        <v/>
      </c>
      <c r="I1069" s="119" t="str">
        <f>IF(ISNUMBER(SEARCH("─",H1069,1)),MAX($I$3:I1068)+1,"")</f>
        <v/>
      </c>
    </row>
    <row r="1070" spans="7:9" x14ac:dyDescent="0.25">
      <c r="G1070" s="93">
        <v>1067</v>
      </c>
      <c r="H1070" s="118" t="str">
        <f t="shared" si="652"/>
        <v/>
      </c>
      <c r="I1070" s="119" t="str">
        <f>IF(ISNUMBER(SEARCH("─",H1070,1)),MAX($I$3:I1069)+1,"")</f>
        <v/>
      </c>
    </row>
    <row r="1071" spans="7:9" x14ac:dyDescent="0.25">
      <c r="G1071" s="93">
        <v>1068</v>
      </c>
      <c r="H1071" s="118" t="str">
        <f t="shared" si="652"/>
        <v/>
      </c>
      <c r="I1071" s="119" t="str">
        <f>IF(ISNUMBER(SEARCH("─",H1071,1)),MAX($I$3:I1070)+1,"")</f>
        <v/>
      </c>
    </row>
    <row r="1072" spans="7:9" x14ac:dyDescent="0.25">
      <c r="G1072" s="93">
        <v>1069</v>
      </c>
      <c r="H1072" s="118" t="str">
        <f t="shared" si="652"/>
        <v/>
      </c>
      <c r="I1072" s="119" t="str">
        <f>IF(ISNUMBER(SEARCH("─",H1072,1)),MAX($I$3:I1071)+1,"")</f>
        <v/>
      </c>
    </row>
    <row r="1073" spans="7:9" x14ac:dyDescent="0.25">
      <c r="G1073" s="93">
        <v>1070</v>
      </c>
      <c r="H1073" s="118" t="str">
        <f t="shared" si="652"/>
        <v/>
      </c>
      <c r="I1073" s="119" t="str">
        <f>IF(ISNUMBER(SEARCH("─",H1073,1)),MAX($I$3:I1072)+1,"")</f>
        <v/>
      </c>
    </row>
    <row r="1074" spans="7:9" x14ac:dyDescent="0.25">
      <c r="G1074" s="93">
        <v>1071</v>
      </c>
      <c r="H1074" s="118" t="str">
        <f t="shared" si="652"/>
        <v/>
      </c>
      <c r="I1074" s="119" t="str">
        <f>IF(ISNUMBER(SEARCH("─",H1074,1)),MAX($I$3:I1073)+1,"")</f>
        <v/>
      </c>
    </row>
    <row r="1075" spans="7:9" x14ac:dyDescent="0.25">
      <c r="G1075" s="93">
        <v>1072</v>
      </c>
      <c r="H1075" s="118" t="str">
        <f t="shared" si="652"/>
        <v/>
      </c>
      <c r="I1075" s="119" t="str">
        <f>IF(ISNUMBER(SEARCH("─",H1075,1)),MAX($I$3:I1074)+1,"")</f>
        <v/>
      </c>
    </row>
    <row r="1076" spans="7:9" x14ac:dyDescent="0.25">
      <c r="G1076" s="93">
        <v>1073</v>
      </c>
      <c r="H1076" s="118" t="str">
        <f t="shared" si="652"/>
        <v/>
      </c>
      <c r="I1076" s="119" t="str">
        <f>IF(ISNUMBER(SEARCH("─",H1076,1)),MAX($I$3:I1075)+1,"")</f>
        <v/>
      </c>
    </row>
    <row r="1077" spans="7:9" x14ac:dyDescent="0.25">
      <c r="G1077" s="93">
        <v>1074</v>
      </c>
      <c r="H1077" s="118" t="str">
        <f t="shared" si="652"/>
        <v/>
      </c>
      <c r="I1077" s="119" t="str">
        <f>IF(ISNUMBER(SEARCH("─",H1077,1)),MAX($I$3:I1076)+1,"")</f>
        <v/>
      </c>
    </row>
    <row r="1078" spans="7:9" x14ac:dyDescent="0.25">
      <c r="G1078" s="93">
        <v>1075</v>
      </c>
      <c r="H1078" s="118" t="str">
        <f t="shared" si="652"/>
        <v/>
      </c>
      <c r="I1078" s="119" t="str">
        <f>IF(ISNUMBER(SEARCH("─",H1078,1)),MAX($I$3:I1077)+1,"")</f>
        <v/>
      </c>
    </row>
    <row r="1079" spans="7:9" x14ac:dyDescent="0.25">
      <c r="G1079" s="93">
        <v>1076</v>
      </c>
      <c r="H1079" s="118" t="str">
        <f t="shared" si="652"/>
        <v/>
      </c>
      <c r="I1079" s="119" t="str">
        <f>IF(ISNUMBER(SEARCH("─",H1079,1)),MAX($I$3:I1078)+1,"")</f>
        <v/>
      </c>
    </row>
    <row r="1080" spans="7:9" x14ac:dyDescent="0.25">
      <c r="G1080" s="93">
        <v>1077</v>
      </c>
      <c r="H1080" s="118" t="str">
        <f t="shared" ref="H1080:H1143" si="653">IF(G1080&gt;$H$2,"",IF(G1080&lt;=$C$3,INDEX(allNames,MATCH(G1080,$B$4:$B$503,0),1),IF(G1080&lt;=$E$3,INDEX($D$4:$D$503,MATCH(G1080,$C$4:$C$503,0),1),INDEX($F$4:$F$503,MATCH(G1080,$E$4:$E$503,0),1))))</f>
        <v/>
      </c>
      <c r="I1080" s="119" t="str">
        <f>IF(ISNUMBER(SEARCH("─",H1080,1)),MAX($I$3:I1079)+1,"")</f>
        <v/>
      </c>
    </row>
    <row r="1081" spans="7:9" x14ac:dyDescent="0.25">
      <c r="G1081" s="93">
        <v>1078</v>
      </c>
      <c r="H1081" s="118" t="str">
        <f t="shared" si="653"/>
        <v/>
      </c>
      <c r="I1081" s="119" t="str">
        <f>IF(ISNUMBER(SEARCH("─",H1081,1)),MAX($I$3:I1080)+1,"")</f>
        <v/>
      </c>
    </row>
    <row r="1082" spans="7:9" x14ac:dyDescent="0.25">
      <c r="G1082" s="93">
        <v>1079</v>
      </c>
      <c r="H1082" s="118" t="str">
        <f t="shared" si="653"/>
        <v/>
      </c>
      <c r="I1082" s="119" t="str">
        <f>IF(ISNUMBER(SEARCH("─",H1082,1)),MAX($I$3:I1081)+1,"")</f>
        <v/>
      </c>
    </row>
    <row r="1083" spans="7:9" x14ac:dyDescent="0.25">
      <c r="G1083" s="93">
        <v>1080</v>
      </c>
      <c r="H1083" s="118" t="str">
        <f t="shared" si="653"/>
        <v/>
      </c>
      <c r="I1083" s="119" t="str">
        <f>IF(ISNUMBER(SEARCH("─",H1083,1)),MAX($I$3:I1082)+1,"")</f>
        <v/>
      </c>
    </row>
    <row r="1084" spans="7:9" x14ac:dyDescent="0.25">
      <c r="G1084" s="93">
        <v>1081</v>
      </c>
      <c r="H1084" s="118" t="str">
        <f t="shared" si="653"/>
        <v/>
      </c>
      <c r="I1084" s="119" t="str">
        <f>IF(ISNUMBER(SEARCH("─",H1084,1)),MAX($I$3:I1083)+1,"")</f>
        <v/>
      </c>
    </row>
    <row r="1085" spans="7:9" x14ac:dyDescent="0.25">
      <c r="G1085" s="93">
        <v>1082</v>
      </c>
      <c r="H1085" s="118" t="str">
        <f t="shared" si="653"/>
        <v/>
      </c>
      <c r="I1085" s="119" t="str">
        <f>IF(ISNUMBER(SEARCH("─",H1085,1)),MAX($I$3:I1084)+1,"")</f>
        <v/>
      </c>
    </row>
    <row r="1086" spans="7:9" x14ac:dyDescent="0.25">
      <c r="G1086" s="93">
        <v>1083</v>
      </c>
      <c r="H1086" s="118" t="str">
        <f t="shared" si="653"/>
        <v/>
      </c>
      <c r="I1086" s="119" t="str">
        <f>IF(ISNUMBER(SEARCH("─",H1086,1)),MAX($I$3:I1085)+1,"")</f>
        <v/>
      </c>
    </row>
    <row r="1087" spans="7:9" x14ac:dyDescent="0.25">
      <c r="G1087" s="93">
        <v>1084</v>
      </c>
      <c r="H1087" s="118" t="str">
        <f t="shared" si="653"/>
        <v/>
      </c>
      <c r="I1087" s="119" t="str">
        <f>IF(ISNUMBER(SEARCH("─",H1087,1)),MAX($I$3:I1086)+1,"")</f>
        <v/>
      </c>
    </row>
    <row r="1088" spans="7:9" x14ac:dyDescent="0.25">
      <c r="G1088" s="93">
        <v>1085</v>
      </c>
      <c r="H1088" s="118" t="str">
        <f t="shared" si="653"/>
        <v/>
      </c>
      <c r="I1088" s="119" t="str">
        <f>IF(ISNUMBER(SEARCH("─",H1088,1)),MAX($I$3:I1087)+1,"")</f>
        <v/>
      </c>
    </row>
    <row r="1089" spans="7:9" x14ac:dyDescent="0.25">
      <c r="G1089" s="93">
        <v>1086</v>
      </c>
      <c r="H1089" s="118" t="str">
        <f t="shared" si="653"/>
        <v/>
      </c>
      <c r="I1089" s="119" t="str">
        <f>IF(ISNUMBER(SEARCH("─",H1089,1)),MAX($I$3:I1088)+1,"")</f>
        <v/>
      </c>
    </row>
    <row r="1090" spans="7:9" x14ac:dyDescent="0.25">
      <c r="G1090" s="93">
        <v>1087</v>
      </c>
      <c r="H1090" s="118" t="str">
        <f t="shared" si="653"/>
        <v/>
      </c>
      <c r="I1090" s="119" t="str">
        <f>IF(ISNUMBER(SEARCH("─",H1090,1)),MAX($I$3:I1089)+1,"")</f>
        <v/>
      </c>
    </row>
    <row r="1091" spans="7:9" x14ac:dyDescent="0.25">
      <c r="G1091" s="93">
        <v>1088</v>
      </c>
      <c r="H1091" s="118" t="str">
        <f t="shared" si="653"/>
        <v/>
      </c>
      <c r="I1091" s="119" t="str">
        <f>IF(ISNUMBER(SEARCH("─",H1091,1)),MAX($I$3:I1090)+1,"")</f>
        <v/>
      </c>
    </row>
    <row r="1092" spans="7:9" x14ac:dyDescent="0.25">
      <c r="G1092" s="93">
        <v>1089</v>
      </c>
      <c r="H1092" s="118" t="str">
        <f t="shared" si="653"/>
        <v/>
      </c>
      <c r="I1092" s="119" t="str">
        <f>IF(ISNUMBER(SEARCH("─",H1092,1)),MAX($I$3:I1091)+1,"")</f>
        <v/>
      </c>
    </row>
    <row r="1093" spans="7:9" x14ac:dyDescent="0.25">
      <c r="G1093" s="93">
        <v>1090</v>
      </c>
      <c r="H1093" s="118" t="str">
        <f t="shared" si="653"/>
        <v/>
      </c>
      <c r="I1093" s="119" t="str">
        <f>IF(ISNUMBER(SEARCH("─",H1093,1)),MAX($I$3:I1092)+1,"")</f>
        <v/>
      </c>
    </row>
    <row r="1094" spans="7:9" x14ac:dyDescent="0.25">
      <c r="G1094" s="93">
        <v>1091</v>
      </c>
      <c r="H1094" s="118" t="str">
        <f t="shared" si="653"/>
        <v/>
      </c>
      <c r="I1094" s="119" t="str">
        <f>IF(ISNUMBER(SEARCH("─",H1094,1)),MAX($I$3:I1093)+1,"")</f>
        <v/>
      </c>
    </row>
    <row r="1095" spans="7:9" x14ac:dyDescent="0.25">
      <c r="G1095" s="93">
        <v>1092</v>
      </c>
      <c r="H1095" s="118" t="str">
        <f t="shared" si="653"/>
        <v/>
      </c>
      <c r="I1095" s="119" t="str">
        <f>IF(ISNUMBER(SEARCH("─",H1095,1)),MAX($I$3:I1094)+1,"")</f>
        <v/>
      </c>
    </row>
    <row r="1096" spans="7:9" x14ac:dyDescent="0.25">
      <c r="G1096" s="93">
        <v>1093</v>
      </c>
      <c r="H1096" s="118" t="str">
        <f t="shared" si="653"/>
        <v/>
      </c>
      <c r="I1096" s="119" t="str">
        <f>IF(ISNUMBER(SEARCH("─",H1096,1)),MAX($I$3:I1095)+1,"")</f>
        <v/>
      </c>
    </row>
    <row r="1097" spans="7:9" x14ac:dyDescent="0.25">
      <c r="G1097" s="93">
        <v>1094</v>
      </c>
      <c r="H1097" s="118" t="str">
        <f t="shared" si="653"/>
        <v/>
      </c>
      <c r="I1097" s="119" t="str">
        <f>IF(ISNUMBER(SEARCH("─",H1097,1)),MAX($I$3:I1096)+1,"")</f>
        <v/>
      </c>
    </row>
    <row r="1098" spans="7:9" x14ac:dyDescent="0.25">
      <c r="G1098" s="93">
        <v>1095</v>
      </c>
      <c r="H1098" s="118" t="str">
        <f t="shared" si="653"/>
        <v/>
      </c>
      <c r="I1098" s="119" t="str">
        <f>IF(ISNUMBER(SEARCH("─",H1098,1)),MAX($I$3:I1097)+1,"")</f>
        <v/>
      </c>
    </row>
    <row r="1099" spans="7:9" x14ac:dyDescent="0.25">
      <c r="G1099" s="93">
        <v>1096</v>
      </c>
      <c r="H1099" s="118" t="str">
        <f t="shared" si="653"/>
        <v/>
      </c>
      <c r="I1099" s="119" t="str">
        <f>IF(ISNUMBER(SEARCH("─",H1099,1)),MAX($I$3:I1098)+1,"")</f>
        <v/>
      </c>
    </row>
    <row r="1100" spans="7:9" x14ac:dyDescent="0.25">
      <c r="G1100" s="93">
        <v>1097</v>
      </c>
      <c r="H1100" s="118" t="str">
        <f t="shared" si="653"/>
        <v/>
      </c>
      <c r="I1100" s="119" t="str">
        <f>IF(ISNUMBER(SEARCH("─",H1100,1)),MAX($I$3:I1099)+1,"")</f>
        <v/>
      </c>
    </row>
    <row r="1101" spans="7:9" x14ac:dyDescent="0.25">
      <c r="G1101" s="93">
        <v>1098</v>
      </c>
      <c r="H1101" s="118" t="str">
        <f t="shared" si="653"/>
        <v/>
      </c>
      <c r="I1101" s="119" t="str">
        <f>IF(ISNUMBER(SEARCH("─",H1101,1)),MAX($I$3:I1100)+1,"")</f>
        <v/>
      </c>
    </row>
    <row r="1102" spans="7:9" x14ac:dyDescent="0.25">
      <c r="G1102" s="93">
        <v>1099</v>
      </c>
      <c r="H1102" s="118" t="str">
        <f t="shared" si="653"/>
        <v/>
      </c>
      <c r="I1102" s="119" t="str">
        <f>IF(ISNUMBER(SEARCH("─",H1102,1)),MAX($I$3:I1101)+1,"")</f>
        <v/>
      </c>
    </row>
    <row r="1103" spans="7:9" x14ac:dyDescent="0.25">
      <c r="G1103" s="93">
        <v>1100</v>
      </c>
      <c r="H1103" s="118" t="str">
        <f t="shared" si="653"/>
        <v/>
      </c>
      <c r="I1103" s="119" t="str">
        <f>IF(ISNUMBER(SEARCH("─",H1103,1)),MAX($I$3:I1102)+1,"")</f>
        <v/>
      </c>
    </row>
    <row r="1104" spans="7:9" x14ac:dyDescent="0.25">
      <c r="G1104" s="93">
        <v>1101</v>
      </c>
      <c r="H1104" s="118" t="str">
        <f t="shared" si="653"/>
        <v/>
      </c>
      <c r="I1104" s="119" t="str">
        <f>IF(ISNUMBER(SEARCH("─",H1104,1)),MAX($I$3:I1103)+1,"")</f>
        <v/>
      </c>
    </row>
    <row r="1105" spans="7:9" x14ac:dyDescent="0.25">
      <c r="G1105" s="93">
        <v>1102</v>
      </c>
      <c r="H1105" s="118" t="str">
        <f t="shared" si="653"/>
        <v/>
      </c>
      <c r="I1105" s="119" t="str">
        <f>IF(ISNUMBER(SEARCH("─",H1105,1)),MAX($I$3:I1104)+1,"")</f>
        <v/>
      </c>
    </row>
    <row r="1106" spans="7:9" x14ac:dyDescent="0.25">
      <c r="G1106" s="93">
        <v>1103</v>
      </c>
      <c r="H1106" s="118" t="str">
        <f t="shared" si="653"/>
        <v/>
      </c>
      <c r="I1106" s="119" t="str">
        <f>IF(ISNUMBER(SEARCH("─",H1106,1)),MAX($I$3:I1105)+1,"")</f>
        <v/>
      </c>
    </row>
    <row r="1107" spans="7:9" x14ac:dyDescent="0.25">
      <c r="G1107" s="93">
        <v>1104</v>
      </c>
      <c r="H1107" s="118" t="str">
        <f t="shared" si="653"/>
        <v/>
      </c>
      <c r="I1107" s="119" t="str">
        <f>IF(ISNUMBER(SEARCH("─",H1107,1)),MAX($I$3:I1106)+1,"")</f>
        <v/>
      </c>
    </row>
    <row r="1108" spans="7:9" x14ac:dyDescent="0.25">
      <c r="G1108" s="93">
        <v>1105</v>
      </c>
      <c r="H1108" s="118" t="str">
        <f t="shared" si="653"/>
        <v/>
      </c>
      <c r="I1108" s="119" t="str">
        <f>IF(ISNUMBER(SEARCH("─",H1108,1)),MAX($I$3:I1107)+1,"")</f>
        <v/>
      </c>
    </row>
    <row r="1109" spans="7:9" x14ac:dyDescent="0.25">
      <c r="G1109" s="93">
        <v>1106</v>
      </c>
      <c r="H1109" s="118" t="str">
        <f t="shared" si="653"/>
        <v/>
      </c>
      <c r="I1109" s="119" t="str">
        <f>IF(ISNUMBER(SEARCH("─",H1109,1)),MAX($I$3:I1108)+1,"")</f>
        <v/>
      </c>
    </row>
    <row r="1110" spans="7:9" x14ac:dyDescent="0.25">
      <c r="G1110" s="93">
        <v>1107</v>
      </c>
      <c r="H1110" s="118" t="str">
        <f t="shared" si="653"/>
        <v/>
      </c>
      <c r="I1110" s="119" t="str">
        <f>IF(ISNUMBER(SEARCH("─",H1110,1)),MAX($I$3:I1109)+1,"")</f>
        <v/>
      </c>
    </row>
    <row r="1111" spans="7:9" x14ac:dyDescent="0.25">
      <c r="G1111" s="93">
        <v>1108</v>
      </c>
      <c r="H1111" s="118" t="str">
        <f t="shared" si="653"/>
        <v/>
      </c>
      <c r="I1111" s="119" t="str">
        <f>IF(ISNUMBER(SEARCH("─",H1111,1)),MAX($I$3:I1110)+1,"")</f>
        <v/>
      </c>
    </row>
    <row r="1112" spans="7:9" x14ac:dyDescent="0.25">
      <c r="G1112" s="93">
        <v>1109</v>
      </c>
      <c r="H1112" s="118" t="str">
        <f t="shared" si="653"/>
        <v/>
      </c>
      <c r="I1112" s="119" t="str">
        <f>IF(ISNUMBER(SEARCH("─",H1112,1)),MAX($I$3:I1111)+1,"")</f>
        <v/>
      </c>
    </row>
    <row r="1113" spans="7:9" x14ac:dyDescent="0.25">
      <c r="G1113" s="93">
        <v>1110</v>
      </c>
      <c r="H1113" s="118" t="str">
        <f t="shared" si="653"/>
        <v/>
      </c>
      <c r="I1113" s="119" t="str">
        <f>IF(ISNUMBER(SEARCH("─",H1113,1)),MAX($I$3:I1112)+1,"")</f>
        <v/>
      </c>
    </row>
    <row r="1114" spans="7:9" x14ac:dyDescent="0.25">
      <c r="G1114" s="93">
        <v>1111</v>
      </c>
      <c r="H1114" s="118" t="str">
        <f t="shared" si="653"/>
        <v/>
      </c>
      <c r="I1114" s="119" t="str">
        <f>IF(ISNUMBER(SEARCH("─",H1114,1)),MAX($I$3:I1113)+1,"")</f>
        <v/>
      </c>
    </row>
    <row r="1115" spans="7:9" x14ac:dyDescent="0.25">
      <c r="G1115" s="93">
        <v>1112</v>
      </c>
      <c r="H1115" s="118" t="str">
        <f t="shared" si="653"/>
        <v/>
      </c>
      <c r="I1115" s="119" t="str">
        <f>IF(ISNUMBER(SEARCH("─",H1115,1)),MAX($I$3:I1114)+1,"")</f>
        <v/>
      </c>
    </row>
    <row r="1116" spans="7:9" x14ac:dyDescent="0.25">
      <c r="G1116" s="93">
        <v>1113</v>
      </c>
      <c r="H1116" s="118" t="str">
        <f t="shared" si="653"/>
        <v/>
      </c>
      <c r="I1116" s="119" t="str">
        <f>IF(ISNUMBER(SEARCH("─",H1116,1)),MAX($I$3:I1115)+1,"")</f>
        <v/>
      </c>
    </row>
    <row r="1117" spans="7:9" x14ac:dyDescent="0.25">
      <c r="G1117" s="93">
        <v>1114</v>
      </c>
      <c r="H1117" s="118" t="str">
        <f t="shared" si="653"/>
        <v/>
      </c>
      <c r="I1117" s="119" t="str">
        <f>IF(ISNUMBER(SEARCH("─",H1117,1)),MAX($I$3:I1116)+1,"")</f>
        <v/>
      </c>
    </row>
    <row r="1118" spans="7:9" x14ac:dyDescent="0.25">
      <c r="G1118" s="93">
        <v>1115</v>
      </c>
      <c r="H1118" s="118" t="str">
        <f t="shared" si="653"/>
        <v/>
      </c>
      <c r="I1118" s="119" t="str">
        <f>IF(ISNUMBER(SEARCH("─",H1118,1)),MAX($I$3:I1117)+1,"")</f>
        <v/>
      </c>
    </row>
    <row r="1119" spans="7:9" x14ac:dyDescent="0.25">
      <c r="G1119" s="93">
        <v>1116</v>
      </c>
      <c r="H1119" s="118" t="str">
        <f t="shared" si="653"/>
        <v/>
      </c>
      <c r="I1119" s="119" t="str">
        <f>IF(ISNUMBER(SEARCH("─",H1119,1)),MAX($I$3:I1118)+1,"")</f>
        <v/>
      </c>
    </row>
    <row r="1120" spans="7:9" x14ac:dyDescent="0.25">
      <c r="G1120" s="93">
        <v>1117</v>
      </c>
      <c r="H1120" s="118" t="str">
        <f t="shared" si="653"/>
        <v/>
      </c>
      <c r="I1120" s="119" t="str">
        <f>IF(ISNUMBER(SEARCH("─",H1120,1)),MAX($I$3:I1119)+1,"")</f>
        <v/>
      </c>
    </row>
    <row r="1121" spans="7:9" x14ac:dyDescent="0.25">
      <c r="G1121" s="93">
        <v>1118</v>
      </c>
      <c r="H1121" s="118" t="str">
        <f t="shared" si="653"/>
        <v/>
      </c>
      <c r="I1121" s="119" t="str">
        <f>IF(ISNUMBER(SEARCH("─",H1121,1)),MAX($I$3:I1120)+1,"")</f>
        <v/>
      </c>
    </row>
    <row r="1122" spans="7:9" x14ac:dyDescent="0.25">
      <c r="G1122" s="93">
        <v>1119</v>
      </c>
      <c r="H1122" s="118" t="str">
        <f t="shared" si="653"/>
        <v/>
      </c>
      <c r="I1122" s="119" t="str">
        <f>IF(ISNUMBER(SEARCH("─",H1122,1)),MAX($I$3:I1121)+1,"")</f>
        <v/>
      </c>
    </row>
    <row r="1123" spans="7:9" x14ac:dyDescent="0.25">
      <c r="G1123" s="93">
        <v>1120</v>
      </c>
      <c r="H1123" s="118" t="str">
        <f t="shared" si="653"/>
        <v/>
      </c>
      <c r="I1123" s="119" t="str">
        <f>IF(ISNUMBER(SEARCH("─",H1123,1)),MAX($I$3:I1122)+1,"")</f>
        <v/>
      </c>
    </row>
    <row r="1124" spans="7:9" x14ac:dyDescent="0.25">
      <c r="G1124" s="93">
        <v>1121</v>
      </c>
      <c r="H1124" s="118" t="str">
        <f t="shared" si="653"/>
        <v/>
      </c>
      <c r="I1124" s="119" t="str">
        <f>IF(ISNUMBER(SEARCH("─",H1124,1)),MAX($I$3:I1123)+1,"")</f>
        <v/>
      </c>
    </row>
    <row r="1125" spans="7:9" x14ac:dyDescent="0.25">
      <c r="G1125" s="93">
        <v>1122</v>
      </c>
      <c r="H1125" s="118" t="str">
        <f t="shared" si="653"/>
        <v/>
      </c>
      <c r="I1125" s="119" t="str">
        <f>IF(ISNUMBER(SEARCH("─",H1125,1)),MAX($I$3:I1124)+1,"")</f>
        <v/>
      </c>
    </row>
    <row r="1126" spans="7:9" x14ac:dyDescent="0.25">
      <c r="G1126" s="93">
        <v>1123</v>
      </c>
      <c r="H1126" s="118" t="str">
        <f t="shared" si="653"/>
        <v/>
      </c>
      <c r="I1126" s="119" t="str">
        <f>IF(ISNUMBER(SEARCH("─",H1126,1)),MAX($I$3:I1125)+1,"")</f>
        <v/>
      </c>
    </row>
    <row r="1127" spans="7:9" x14ac:dyDescent="0.25">
      <c r="G1127" s="93">
        <v>1124</v>
      </c>
      <c r="H1127" s="118" t="str">
        <f t="shared" si="653"/>
        <v/>
      </c>
      <c r="I1127" s="119" t="str">
        <f>IF(ISNUMBER(SEARCH("─",H1127,1)),MAX($I$3:I1126)+1,"")</f>
        <v/>
      </c>
    </row>
    <row r="1128" spans="7:9" x14ac:dyDescent="0.25">
      <c r="G1128" s="93">
        <v>1125</v>
      </c>
      <c r="H1128" s="118" t="str">
        <f t="shared" si="653"/>
        <v/>
      </c>
      <c r="I1128" s="119" t="str">
        <f>IF(ISNUMBER(SEARCH("─",H1128,1)),MAX($I$3:I1127)+1,"")</f>
        <v/>
      </c>
    </row>
    <row r="1129" spans="7:9" x14ac:dyDescent="0.25">
      <c r="G1129" s="93">
        <v>1126</v>
      </c>
      <c r="H1129" s="118" t="str">
        <f t="shared" si="653"/>
        <v/>
      </c>
      <c r="I1129" s="119" t="str">
        <f>IF(ISNUMBER(SEARCH("─",H1129,1)),MAX($I$3:I1128)+1,"")</f>
        <v/>
      </c>
    </row>
    <row r="1130" spans="7:9" x14ac:dyDescent="0.25">
      <c r="G1130" s="93">
        <v>1127</v>
      </c>
      <c r="H1130" s="118" t="str">
        <f t="shared" si="653"/>
        <v/>
      </c>
      <c r="I1130" s="119" t="str">
        <f>IF(ISNUMBER(SEARCH("─",H1130,1)),MAX($I$3:I1129)+1,"")</f>
        <v/>
      </c>
    </row>
    <row r="1131" spans="7:9" x14ac:dyDescent="0.25">
      <c r="G1131" s="93">
        <v>1128</v>
      </c>
      <c r="H1131" s="118" t="str">
        <f t="shared" si="653"/>
        <v/>
      </c>
      <c r="I1131" s="119" t="str">
        <f>IF(ISNUMBER(SEARCH("─",H1131,1)),MAX($I$3:I1130)+1,"")</f>
        <v/>
      </c>
    </row>
    <row r="1132" spans="7:9" x14ac:dyDescent="0.25">
      <c r="G1132" s="93">
        <v>1129</v>
      </c>
      <c r="H1132" s="118" t="str">
        <f t="shared" si="653"/>
        <v/>
      </c>
      <c r="I1132" s="119" t="str">
        <f>IF(ISNUMBER(SEARCH("─",H1132,1)),MAX($I$3:I1131)+1,"")</f>
        <v/>
      </c>
    </row>
    <row r="1133" spans="7:9" x14ac:dyDescent="0.25">
      <c r="G1133" s="93">
        <v>1130</v>
      </c>
      <c r="H1133" s="118" t="str">
        <f t="shared" si="653"/>
        <v/>
      </c>
      <c r="I1133" s="119" t="str">
        <f>IF(ISNUMBER(SEARCH("─",H1133,1)),MAX($I$3:I1132)+1,"")</f>
        <v/>
      </c>
    </row>
    <row r="1134" spans="7:9" x14ac:dyDescent="0.25">
      <c r="G1134" s="93">
        <v>1131</v>
      </c>
      <c r="H1134" s="118" t="str">
        <f t="shared" si="653"/>
        <v/>
      </c>
      <c r="I1134" s="119" t="str">
        <f>IF(ISNUMBER(SEARCH("─",H1134,1)),MAX($I$3:I1133)+1,"")</f>
        <v/>
      </c>
    </row>
    <row r="1135" spans="7:9" x14ac:dyDescent="0.25">
      <c r="G1135" s="93">
        <v>1132</v>
      </c>
      <c r="H1135" s="118" t="str">
        <f t="shared" si="653"/>
        <v/>
      </c>
      <c r="I1135" s="119" t="str">
        <f>IF(ISNUMBER(SEARCH("─",H1135,1)),MAX($I$3:I1134)+1,"")</f>
        <v/>
      </c>
    </row>
    <row r="1136" spans="7:9" x14ac:dyDescent="0.25">
      <c r="G1136" s="93">
        <v>1133</v>
      </c>
      <c r="H1136" s="118" t="str">
        <f t="shared" si="653"/>
        <v/>
      </c>
      <c r="I1136" s="119" t="str">
        <f>IF(ISNUMBER(SEARCH("─",H1136,1)),MAX($I$3:I1135)+1,"")</f>
        <v/>
      </c>
    </row>
    <row r="1137" spans="7:9" x14ac:dyDescent="0.25">
      <c r="G1137" s="93">
        <v>1134</v>
      </c>
      <c r="H1137" s="118" t="str">
        <f t="shared" si="653"/>
        <v/>
      </c>
      <c r="I1137" s="119" t="str">
        <f>IF(ISNUMBER(SEARCH("─",H1137,1)),MAX($I$3:I1136)+1,"")</f>
        <v/>
      </c>
    </row>
    <row r="1138" spans="7:9" x14ac:dyDescent="0.25">
      <c r="G1138" s="93">
        <v>1135</v>
      </c>
      <c r="H1138" s="118" t="str">
        <f t="shared" si="653"/>
        <v/>
      </c>
      <c r="I1138" s="119" t="str">
        <f>IF(ISNUMBER(SEARCH("─",H1138,1)),MAX($I$3:I1137)+1,"")</f>
        <v/>
      </c>
    </row>
    <row r="1139" spans="7:9" x14ac:dyDescent="0.25">
      <c r="G1139" s="93">
        <v>1136</v>
      </c>
      <c r="H1139" s="118" t="str">
        <f t="shared" si="653"/>
        <v/>
      </c>
      <c r="I1139" s="119" t="str">
        <f>IF(ISNUMBER(SEARCH("─",H1139,1)),MAX($I$3:I1138)+1,"")</f>
        <v/>
      </c>
    </row>
    <row r="1140" spans="7:9" x14ac:dyDescent="0.25">
      <c r="G1140" s="93">
        <v>1137</v>
      </c>
      <c r="H1140" s="118" t="str">
        <f t="shared" si="653"/>
        <v/>
      </c>
      <c r="I1140" s="119" t="str">
        <f>IF(ISNUMBER(SEARCH("─",H1140,1)),MAX($I$3:I1139)+1,"")</f>
        <v/>
      </c>
    </row>
    <row r="1141" spans="7:9" x14ac:dyDescent="0.25">
      <c r="G1141" s="93">
        <v>1138</v>
      </c>
      <c r="H1141" s="118" t="str">
        <f t="shared" si="653"/>
        <v/>
      </c>
      <c r="I1141" s="119" t="str">
        <f>IF(ISNUMBER(SEARCH("─",H1141,1)),MAX($I$3:I1140)+1,"")</f>
        <v/>
      </c>
    </row>
    <row r="1142" spans="7:9" x14ac:dyDescent="0.25">
      <c r="G1142" s="93">
        <v>1139</v>
      </c>
      <c r="H1142" s="118" t="str">
        <f t="shared" si="653"/>
        <v/>
      </c>
      <c r="I1142" s="119" t="str">
        <f>IF(ISNUMBER(SEARCH("─",H1142,1)),MAX($I$3:I1141)+1,"")</f>
        <v/>
      </c>
    </row>
    <row r="1143" spans="7:9" x14ac:dyDescent="0.25">
      <c r="G1143" s="93">
        <v>1140</v>
      </c>
      <c r="H1143" s="118" t="str">
        <f t="shared" si="653"/>
        <v/>
      </c>
      <c r="I1143" s="119" t="str">
        <f>IF(ISNUMBER(SEARCH("─",H1143,1)),MAX($I$3:I1142)+1,"")</f>
        <v/>
      </c>
    </row>
    <row r="1144" spans="7:9" x14ac:dyDescent="0.25">
      <c r="G1144" s="93">
        <v>1141</v>
      </c>
      <c r="H1144" s="118" t="str">
        <f t="shared" ref="H1144:H1207" si="654">IF(G1144&gt;$H$2,"",IF(G1144&lt;=$C$3,INDEX(allNames,MATCH(G1144,$B$4:$B$503,0),1),IF(G1144&lt;=$E$3,INDEX($D$4:$D$503,MATCH(G1144,$C$4:$C$503,0),1),INDEX($F$4:$F$503,MATCH(G1144,$E$4:$E$503,0),1))))</f>
        <v/>
      </c>
      <c r="I1144" s="119" t="str">
        <f>IF(ISNUMBER(SEARCH("─",H1144,1)),MAX($I$3:I1143)+1,"")</f>
        <v/>
      </c>
    </row>
    <row r="1145" spans="7:9" x14ac:dyDescent="0.25">
      <c r="G1145" s="93">
        <v>1142</v>
      </c>
      <c r="H1145" s="118" t="str">
        <f t="shared" si="654"/>
        <v/>
      </c>
      <c r="I1145" s="119" t="str">
        <f>IF(ISNUMBER(SEARCH("─",H1145,1)),MAX($I$3:I1144)+1,"")</f>
        <v/>
      </c>
    </row>
    <row r="1146" spans="7:9" x14ac:dyDescent="0.25">
      <c r="G1146" s="93">
        <v>1143</v>
      </c>
      <c r="H1146" s="118" t="str">
        <f t="shared" si="654"/>
        <v/>
      </c>
      <c r="I1146" s="119" t="str">
        <f>IF(ISNUMBER(SEARCH("─",H1146,1)),MAX($I$3:I1145)+1,"")</f>
        <v/>
      </c>
    </row>
    <row r="1147" spans="7:9" x14ac:dyDescent="0.25">
      <c r="G1147" s="93">
        <v>1144</v>
      </c>
      <c r="H1147" s="118" t="str">
        <f t="shared" si="654"/>
        <v/>
      </c>
      <c r="I1147" s="119" t="str">
        <f>IF(ISNUMBER(SEARCH("─",H1147,1)),MAX($I$3:I1146)+1,"")</f>
        <v/>
      </c>
    </row>
    <row r="1148" spans="7:9" x14ac:dyDescent="0.25">
      <c r="G1148" s="93">
        <v>1145</v>
      </c>
      <c r="H1148" s="118" t="str">
        <f t="shared" si="654"/>
        <v/>
      </c>
      <c r="I1148" s="119" t="str">
        <f>IF(ISNUMBER(SEARCH("─",H1148,1)),MAX($I$3:I1147)+1,"")</f>
        <v/>
      </c>
    </row>
    <row r="1149" spans="7:9" x14ac:dyDescent="0.25">
      <c r="G1149" s="93">
        <v>1146</v>
      </c>
      <c r="H1149" s="118" t="str">
        <f t="shared" si="654"/>
        <v/>
      </c>
      <c r="I1149" s="119" t="str">
        <f>IF(ISNUMBER(SEARCH("─",H1149,1)),MAX($I$3:I1148)+1,"")</f>
        <v/>
      </c>
    </row>
    <row r="1150" spans="7:9" x14ac:dyDescent="0.25">
      <c r="G1150" s="93">
        <v>1147</v>
      </c>
      <c r="H1150" s="118" t="str">
        <f t="shared" si="654"/>
        <v/>
      </c>
      <c r="I1150" s="119" t="str">
        <f>IF(ISNUMBER(SEARCH("─",H1150,1)),MAX($I$3:I1149)+1,"")</f>
        <v/>
      </c>
    </row>
    <row r="1151" spans="7:9" x14ac:dyDescent="0.25">
      <c r="G1151" s="93">
        <v>1148</v>
      </c>
      <c r="H1151" s="118" t="str">
        <f t="shared" si="654"/>
        <v/>
      </c>
      <c r="I1151" s="119" t="str">
        <f>IF(ISNUMBER(SEARCH("─",H1151,1)),MAX($I$3:I1150)+1,"")</f>
        <v/>
      </c>
    </row>
    <row r="1152" spans="7:9" x14ac:dyDescent="0.25">
      <c r="G1152" s="93">
        <v>1149</v>
      </c>
      <c r="H1152" s="118" t="str">
        <f t="shared" si="654"/>
        <v/>
      </c>
      <c r="I1152" s="119" t="str">
        <f>IF(ISNUMBER(SEARCH("─",H1152,1)),MAX($I$3:I1151)+1,"")</f>
        <v/>
      </c>
    </row>
    <row r="1153" spans="7:9" x14ac:dyDescent="0.25">
      <c r="G1153" s="93">
        <v>1150</v>
      </c>
      <c r="H1153" s="118" t="str">
        <f t="shared" si="654"/>
        <v/>
      </c>
      <c r="I1153" s="119" t="str">
        <f>IF(ISNUMBER(SEARCH("─",H1153,1)),MAX($I$3:I1152)+1,"")</f>
        <v/>
      </c>
    </row>
    <row r="1154" spans="7:9" x14ac:dyDescent="0.25">
      <c r="G1154" s="93">
        <v>1151</v>
      </c>
      <c r="H1154" s="118" t="str">
        <f t="shared" si="654"/>
        <v/>
      </c>
      <c r="I1154" s="119" t="str">
        <f>IF(ISNUMBER(SEARCH("─",H1154,1)),MAX($I$3:I1153)+1,"")</f>
        <v/>
      </c>
    </row>
    <row r="1155" spans="7:9" x14ac:dyDescent="0.25">
      <c r="G1155" s="93">
        <v>1152</v>
      </c>
      <c r="H1155" s="118" t="str">
        <f t="shared" si="654"/>
        <v/>
      </c>
      <c r="I1155" s="119" t="str">
        <f>IF(ISNUMBER(SEARCH("─",H1155,1)),MAX($I$3:I1154)+1,"")</f>
        <v/>
      </c>
    </row>
    <row r="1156" spans="7:9" x14ac:dyDescent="0.25">
      <c r="G1156" s="93">
        <v>1153</v>
      </c>
      <c r="H1156" s="118" t="str">
        <f t="shared" si="654"/>
        <v/>
      </c>
      <c r="I1156" s="119" t="str">
        <f>IF(ISNUMBER(SEARCH("─",H1156,1)),MAX($I$3:I1155)+1,"")</f>
        <v/>
      </c>
    </row>
    <row r="1157" spans="7:9" x14ac:dyDescent="0.25">
      <c r="G1157" s="93">
        <v>1154</v>
      </c>
      <c r="H1157" s="118" t="str">
        <f t="shared" si="654"/>
        <v/>
      </c>
      <c r="I1157" s="119" t="str">
        <f>IF(ISNUMBER(SEARCH("─",H1157,1)),MAX($I$3:I1156)+1,"")</f>
        <v/>
      </c>
    </row>
    <row r="1158" spans="7:9" x14ac:dyDescent="0.25">
      <c r="G1158" s="93">
        <v>1155</v>
      </c>
      <c r="H1158" s="118" t="str">
        <f t="shared" si="654"/>
        <v/>
      </c>
      <c r="I1158" s="119" t="str">
        <f>IF(ISNUMBER(SEARCH("─",H1158,1)),MAX($I$3:I1157)+1,"")</f>
        <v/>
      </c>
    </row>
    <row r="1159" spans="7:9" x14ac:dyDescent="0.25">
      <c r="G1159" s="93">
        <v>1156</v>
      </c>
      <c r="H1159" s="118" t="str">
        <f t="shared" si="654"/>
        <v/>
      </c>
      <c r="I1159" s="119" t="str">
        <f>IF(ISNUMBER(SEARCH("─",H1159,1)),MAX($I$3:I1158)+1,"")</f>
        <v/>
      </c>
    </row>
    <row r="1160" spans="7:9" x14ac:dyDescent="0.25">
      <c r="G1160" s="93">
        <v>1157</v>
      </c>
      <c r="H1160" s="118" t="str">
        <f t="shared" si="654"/>
        <v/>
      </c>
      <c r="I1160" s="119" t="str">
        <f>IF(ISNUMBER(SEARCH("─",H1160,1)),MAX($I$3:I1159)+1,"")</f>
        <v/>
      </c>
    </row>
    <row r="1161" spans="7:9" x14ac:dyDescent="0.25">
      <c r="G1161" s="93">
        <v>1158</v>
      </c>
      <c r="H1161" s="118" t="str">
        <f t="shared" si="654"/>
        <v/>
      </c>
      <c r="I1161" s="119" t="str">
        <f>IF(ISNUMBER(SEARCH("─",H1161,1)),MAX($I$3:I1160)+1,"")</f>
        <v/>
      </c>
    </row>
    <row r="1162" spans="7:9" x14ac:dyDescent="0.25">
      <c r="G1162" s="93">
        <v>1159</v>
      </c>
      <c r="H1162" s="118" t="str">
        <f t="shared" si="654"/>
        <v/>
      </c>
      <c r="I1162" s="119" t="str">
        <f>IF(ISNUMBER(SEARCH("─",H1162,1)),MAX($I$3:I1161)+1,"")</f>
        <v/>
      </c>
    </row>
    <row r="1163" spans="7:9" x14ac:dyDescent="0.25">
      <c r="G1163" s="93">
        <v>1160</v>
      </c>
      <c r="H1163" s="118" t="str">
        <f t="shared" si="654"/>
        <v/>
      </c>
      <c r="I1163" s="119" t="str">
        <f>IF(ISNUMBER(SEARCH("─",H1163,1)),MAX($I$3:I1162)+1,"")</f>
        <v/>
      </c>
    </row>
    <row r="1164" spans="7:9" x14ac:dyDescent="0.25">
      <c r="G1164" s="93">
        <v>1161</v>
      </c>
      <c r="H1164" s="118" t="str">
        <f t="shared" si="654"/>
        <v/>
      </c>
      <c r="I1164" s="119" t="str">
        <f>IF(ISNUMBER(SEARCH("─",H1164,1)),MAX($I$3:I1163)+1,"")</f>
        <v/>
      </c>
    </row>
    <row r="1165" spans="7:9" x14ac:dyDescent="0.25">
      <c r="G1165" s="93">
        <v>1162</v>
      </c>
      <c r="H1165" s="118" t="str">
        <f t="shared" si="654"/>
        <v/>
      </c>
      <c r="I1165" s="119" t="str">
        <f>IF(ISNUMBER(SEARCH("─",H1165,1)),MAX($I$3:I1164)+1,"")</f>
        <v/>
      </c>
    </row>
    <row r="1166" spans="7:9" x14ac:dyDescent="0.25">
      <c r="G1166" s="93">
        <v>1163</v>
      </c>
      <c r="H1166" s="118" t="str">
        <f t="shared" si="654"/>
        <v/>
      </c>
      <c r="I1166" s="119" t="str">
        <f>IF(ISNUMBER(SEARCH("─",H1166,1)),MAX($I$3:I1165)+1,"")</f>
        <v/>
      </c>
    </row>
    <row r="1167" spans="7:9" x14ac:dyDescent="0.25">
      <c r="G1167" s="93">
        <v>1164</v>
      </c>
      <c r="H1167" s="118" t="str">
        <f t="shared" si="654"/>
        <v/>
      </c>
      <c r="I1167" s="119" t="str">
        <f>IF(ISNUMBER(SEARCH("─",H1167,1)),MAX($I$3:I1166)+1,"")</f>
        <v/>
      </c>
    </row>
    <row r="1168" spans="7:9" x14ac:dyDescent="0.25">
      <c r="G1168" s="93">
        <v>1165</v>
      </c>
      <c r="H1168" s="118" t="str">
        <f t="shared" si="654"/>
        <v/>
      </c>
      <c r="I1168" s="119" t="str">
        <f>IF(ISNUMBER(SEARCH("─",H1168,1)),MAX($I$3:I1167)+1,"")</f>
        <v/>
      </c>
    </row>
    <row r="1169" spans="7:9" x14ac:dyDescent="0.25">
      <c r="G1169" s="93">
        <v>1166</v>
      </c>
      <c r="H1169" s="118" t="str">
        <f t="shared" si="654"/>
        <v/>
      </c>
      <c r="I1169" s="119" t="str">
        <f>IF(ISNUMBER(SEARCH("─",H1169,1)),MAX($I$3:I1168)+1,"")</f>
        <v/>
      </c>
    </row>
    <row r="1170" spans="7:9" x14ac:dyDescent="0.25">
      <c r="G1170" s="93">
        <v>1167</v>
      </c>
      <c r="H1170" s="118" t="str">
        <f t="shared" si="654"/>
        <v/>
      </c>
      <c r="I1170" s="119" t="str">
        <f>IF(ISNUMBER(SEARCH("─",H1170,1)),MAX($I$3:I1169)+1,"")</f>
        <v/>
      </c>
    </row>
    <row r="1171" spans="7:9" x14ac:dyDescent="0.25">
      <c r="G1171" s="93">
        <v>1168</v>
      </c>
      <c r="H1171" s="118" t="str">
        <f t="shared" si="654"/>
        <v/>
      </c>
      <c r="I1171" s="119" t="str">
        <f>IF(ISNUMBER(SEARCH("─",H1171,1)),MAX($I$3:I1170)+1,"")</f>
        <v/>
      </c>
    </row>
    <row r="1172" spans="7:9" x14ac:dyDescent="0.25">
      <c r="G1172" s="93">
        <v>1169</v>
      </c>
      <c r="H1172" s="118" t="str">
        <f t="shared" si="654"/>
        <v/>
      </c>
      <c r="I1172" s="119" t="str">
        <f>IF(ISNUMBER(SEARCH("─",H1172,1)),MAX($I$3:I1171)+1,"")</f>
        <v/>
      </c>
    </row>
    <row r="1173" spans="7:9" x14ac:dyDescent="0.25">
      <c r="G1173" s="93">
        <v>1170</v>
      </c>
      <c r="H1173" s="118" t="str">
        <f t="shared" si="654"/>
        <v/>
      </c>
      <c r="I1173" s="119" t="str">
        <f>IF(ISNUMBER(SEARCH("─",H1173,1)),MAX($I$3:I1172)+1,"")</f>
        <v/>
      </c>
    </row>
    <row r="1174" spans="7:9" x14ac:dyDescent="0.25">
      <c r="G1174" s="93">
        <v>1171</v>
      </c>
      <c r="H1174" s="118" t="str">
        <f t="shared" si="654"/>
        <v/>
      </c>
      <c r="I1174" s="119" t="str">
        <f>IF(ISNUMBER(SEARCH("─",H1174,1)),MAX($I$3:I1173)+1,"")</f>
        <v/>
      </c>
    </row>
    <row r="1175" spans="7:9" x14ac:dyDescent="0.25">
      <c r="G1175" s="93">
        <v>1172</v>
      </c>
      <c r="H1175" s="118" t="str">
        <f t="shared" si="654"/>
        <v/>
      </c>
      <c r="I1175" s="119" t="str">
        <f>IF(ISNUMBER(SEARCH("─",H1175,1)),MAX($I$3:I1174)+1,"")</f>
        <v/>
      </c>
    </row>
    <row r="1176" spans="7:9" x14ac:dyDescent="0.25">
      <c r="G1176" s="93">
        <v>1173</v>
      </c>
      <c r="H1176" s="118" t="str">
        <f t="shared" si="654"/>
        <v/>
      </c>
      <c r="I1176" s="119" t="str">
        <f>IF(ISNUMBER(SEARCH("─",H1176,1)),MAX($I$3:I1175)+1,"")</f>
        <v/>
      </c>
    </row>
    <row r="1177" spans="7:9" x14ac:dyDescent="0.25">
      <c r="G1177" s="93">
        <v>1174</v>
      </c>
      <c r="H1177" s="118" t="str">
        <f t="shared" si="654"/>
        <v/>
      </c>
      <c r="I1177" s="119" t="str">
        <f>IF(ISNUMBER(SEARCH("─",H1177,1)),MAX($I$3:I1176)+1,"")</f>
        <v/>
      </c>
    </row>
    <row r="1178" spans="7:9" x14ac:dyDescent="0.25">
      <c r="G1178" s="93">
        <v>1175</v>
      </c>
      <c r="H1178" s="118" t="str">
        <f t="shared" si="654"/>
        <v/>
      </c>
      <c r="I1178" s="119" t="str">
        <f>IF(ISNUMBER(SEARCH("─",H1178,1)),MAX($I$3:I1177)+1,"")</f>
        <v/>
      </c>
    </row>
    <row r="1179" spans="7:9" x14ac:dyDescent="0.25">
      <c r="G1179" s="93">
        <v>1176</v>
      </c>
      <c r="H1179" s="118" t="str">
        <f t="shared" si="654"/>
        <v/>
      </c>
      <c r="I1179" s="119" t="str">
        <f>IF(ISNUMBER(SEARCH("─",H1179,1)),MAX($I$3:I1178)+1,"")</f>
        <v/>
      </c>
    </row>
    <row r="1180" spans="7:9" x14ac:dyDescent="0.25">
      <c r="G1180" s="93">
        <v>1177</v>
      </c>
      <c r="H1180" s="118" t="str">
        <f t="shared" si="654"/>
        <v/>
      </c>
      <c r="I1180" s="119" t="str">
        <f>IF(ISNUMBER(SEARCH("─",H1180,1)),MAX($I$3:I1179)+1,"")</f>
        <v/>
      </c>
    </row>
    <row r="1181" spans="7:9" x14ac:dyDescent="0.25">
      <c r="G1181" s="93">
        <v>1178</v>
      </c>
      <c r="H1181" s="118" t="str">
        <f t="shared" si="654"/>
        <v/>
      </c>
      <c r="I1181" s="119" t="str">
        <f>IF(ISNUMBER(SEARCH("─",H1181,1)),MAX($I$3:I1180)+1,"")</f>
        <v/>
      </c>
    </row>
    <row r="1182" spans="7:9" x14ac:dyDescent="0.25">
      <c r="G1182" s="93">
        <v>1179</v>
      </c>
      <c r="H1182" s="118" t="str">
        <f t="shared" si="654"/>
        <v/>
      </c>
      <c r="I1182" s="119" t="str">
        <f>IF(ISNUMBER(SEARCH("─",H1182,1)),MAX($I$3:I1181)+1,"")</f>
        <v/>
      </c>
    </row>
    <row r="1183" spans="7:9" x14ac:dyDescent="0.25">
      <c r="G1183" s="93">
        <v>1180</v>
      </c>
      <c r="H1183" s="118" t="str">
        <f t="shared" si="654"/>
        <v/>
      </c>
      <c r="I1183" s="119" t="str">
        <f>IF(ISNUMBER(SEARCH("─",H1183,1)),MAX($I$3:I1182)+1,"")</f>
        <v/>
      </c>
    </row>
    <row r="1184" spans="7:9" x14ac:dyDescent="0.25">
      <c r="G1184" s="93">
        <v>1181</v>
      </c>
      <c r="H1184" s="118" t="str">
        <f t="shared" si="654"/>
        <v/>
      </c>
      <c r="I1184" s="119" t="str">
        <f>IF(ISNUMBER(SEARCH("─",H1184,1)),MAX($I$3:I1183)+1,"")</f>
        <v/>
      </c>
    </row>
    <row r="1185" spans="7:9" x14ac:dyDescent="0.25">
      <c r="G1185" s="93">
        <v>1182</v>
      </c>
      <c r="H1185" s="118" t="str">
        <f t="shared" si="654"/>
        <v/>
      </c>
      <c r="I1185" s="119" t="str">
        <f>IF(ISNUMBER(SEARCH("─",H1185,1)),MAX($I$3:I1184)+1,"")</f>
        <v/>
      </c>
    </row>
    <row r="1186" spans="7:9" x14ac:dyDescent="0.25">
      <c r="G1186" s="93">
        <v>1183</v>
      </c>
      <c r="H1186" s="118" t="str">
        <f t="shared" si="654"/>
        <v/>
      </c>
      <c r="I1186" s="119" t="str">
        <f>IF(ISNUMBER(SEARCH("─",H1186,1)),MAX($I$3:I1185)+1,"")</f>
        <v/>
      </c>
    </row>
    <row r="1187" spans="7:9" x14ac:dyDescent="0.25">
      <c r="G1187" s="93">
        <v>1184</v>
      </c>
      <c r="H1187" s="118" t="str">
        <f t="shared" si="654"/>
        <v/>
      </c>
      <c r="I1187" s="119" t="str">
        <f>IF(ISNUMBER(SEARCH("─",H1187,1)),MAX($I$3:I1186)+1,"")</f>
        <v/>
      </c>
    </row>
    <row r="1188" spans="7:9" x14ac:dyDescent="0.25">
      <c r="G1188" s="93">
        <v>1185</v>
      </c>
      <c r="H1188" s="118" t="str">
        <f t="shared" si="654"/>
        <v/>
      </c>
      <c r="I1188" s="119" t="str">
        <f>IF(ISNUMBER(SEARCH("─",H1188,1)),MAX($I$3:I1187)+1,"")</f>
        <v/>
      </c>
    </row>
    <row r="1189" spans="7:9" x14ac:dyDescent="0.25">
      <c r="G1189" s="93">
        <v>1186</v>
      </c>
      <c r="H1189" s="118" t="str">
        <f t="shared" si="654"/>
        <v/>
      </c>
      <c r="I1189" s="119" t="str">
        <f>IF(ISNUMBER(SEARCH("─",H1189,1)),MAX($I$3:I1188)+1,"")</f>
        <v/>
      </c>
    </row>
    <row r="1190" spans="7:9" x14ac:dyDescent="0.25">
      <c r="G1190" s="93">
        <v>1187</v>
      </c>
      <c r="H1190" s="118" t="str">
        <f t="shared" si="654"/>
        <v/>
      </c>
      <c r="I1190" s="119" t="str">
        <f>IF(ISNUMBER(SEARCH("─",H1190,1)),MAX($I$3:I1189)+1,"")</f>
        <v/>
      </c>
    </row>
    <row r="1191" spans="7:9" x14ac:dyDescent="0.25">
      <c r="G1191" s="93">
        <v>1188</v>
      </c>
      <c r="H1191" s="118" t="str">
        <f t="shared" si="654"/>
        <v/>
      </c>
      <c r="I1191" s="119" t="str">
        <f>IF(ISNUMBER(SEARCH("─",H1191,1)),MAX($I$3:I1190)+1,"")</f>
        <v/>
      </c>
    </row>
    <row r="1192" spans="7:9" x14ac:dyDescent="0.25">
      <c r="G1192" s="93">
        <v>1189</v>
      </c>
      <c r="H1192" s="118" t="str">
        <f t="shared" si="654"/>
        <v/>
      </c>
      <c r="I1192" s="119" t="str">
        <f>IF(ISNUMBER(SEARCH("─",H1192,1)),MAX($I$3:I1191)+1,"")</f>
        <v/>
      </c>
    </row>
    <row r="1193" spans="7:9" x14ac:dyDescent="0.25">
      <c r="G1193" s="93">
        <v>1190</v>
      </c>
      <c r="H1193" s="118" t="str">
        <f t="shared" si="654"/>
        <v/>
      </c>
      <c r="I1193" s="119" t="str">
        <f>IF(ISNUMBER(SEARCH("─",H1193,1)),MAX($I$3:I1192)+1,"")</f>
        <v/>
      </c>
    </row>
    <row r="1194" spans="7:9" x14ac:dyDescent="0.25">
      <c r="G1194" s="93">
        <v>1191</v>
      </c>
      <c r="H1194" s="118" t="str">
        <f t="shared" si="654"/>
        <v/>
      </c>
      <c r="I1194" s="119" t="str">
        <f>IF(ISNUMBER(SEARCH("─",H1194,1)),MAX($I$3:I1193)+1,"")</f>
        <v/>
      </c>
    </row>
    <row r="1195" spans="7:9" x14ac:dyDescent="0.25">
      <c r="G1195" s="93">
        <v>1192</v>
      </c>
      <c r="H1195" s="118" t="str">
        <f t="shared" si="654"/>
        <v/>
      </c>
      <c r="I1195" s="119" t="str">
        <f>IF(ISNUMBER(SEARCH("─",H1195,1)),MAX($I$3:I1194)+1,"")</f>
        <v/>
      </c>
    </row>
    <row r="1196" spans="7:9" x14ac:dyDescent="0.25">
      <c r="G1196" s="93">
        <v>1193</v>
      </c>
      <c r="H1196" s="118" t="str">
        <f t="shared" si="654"/>
        <v/>
      </c>
      <c r="I1196" s="119" t="str">
        <f>IF(ISNUMBER(SEARCH("─",H1196,1)),MAX($I$3:I1195)+1,"")</f>
        <v/>
      </c>
    </row>
    <row r="1197" spans="7:9" x14ac:dyDescent="0.25">
      <c r="G1197" s="93">
        <v>1194</v>
      </c>
      <c r="H1197" s="118" t="str">
        <f t="shared" si="654"/>
        <v/>
      </c>
      <c r="I1197" s="119" t="str">
        <f>IF(ISNUMBER(SEARCH("─",H1197,1)),MAX($I$3:I1196)+1,"")</f>
        <v/>
      </c>
    </row>
    <row r="1198" spans="7:9" x14ac:dyDescent="0.25">
      <c r="G1198" s="93">
        <v>1195</v>
      </c>
      <c r="H1198" s="118" t="str">
        <f t="shared" si="654"/>
        <v/>
      </c>
      <c r="I1198" s="119" t="str">
        <f>IF(ISNUMBER(SEARCH("─",H1198,1)),MAX($I$3:I1197)+1,"")</f>
        <v/>
      </c>
    </row>
    <row r="1199" spans="7:9" x14ac:dyDescent="0.25">
      <c r="G1199" s="93">
        <v>1196</v>
      </c>
      <c r="H1199" s="118" t="str">
        <f t="shared" si="654"/>
        <v/>
      </c>
      <c r="I1199" s="119" t="str">
        <f>IF(ISNUMBER(SEARCH("─",H1199,1)),MAX($I$3:I1198)+1,"")</f>
        <v/>
      </c>
    </row>
    <row r="1200" spans="7:9" x14ac:dyDescent="0.25">
      <c r="G1200" s="93">
        <v>1197</v>
      </c>
      <c r="H1200" s="118" t="str">
        <f t="shared" si="654"/>
        <v/>
      </c>
      <c r="I1200" s="119" t="str">
        <f>IF(ISNUMBER(SEARCH("─",H1200,1)),MAX($I$3:I1199)+1,"")</f>
        <v/>
      </c>
    </row>
    <row r="1201" spans="7:9" x14ac:dyDescent="0.25">
      <c r="G1201" s="93">
        <v>1198</v>
      </c>
      <c r="H1201" s="118" t="str">
        <f t="shared" si="654"/>
        <v/>
      </c>
      <c r="I1201" s="119" t="str">
        <f>IF(ISNUMBER(SEARCH("─",H1201,1)),MAX($I$3:I1200)+1,"")</f>
        <v/>
      </c>
    </row>
    <row r="1202" spans="7:9" x14ac:dyDescent="0.25">
      <c r="G1202" s="93">
        <v>1199</v>
      </c>
      <c r="H1202" s="118" t="str">
        <f t="shared" si="654"/>
        <v/>
      </c>
      <c r="I1202" s="119" t="str">
        <f>IF(ISNUMBER(SEARCH("─",H1202,1)),MAX($I$3:I1201)+1,"")</f>
        <v/>
      </c>
    </row>
    <row r="1203" spans="7:9" x14ac:dyDescent="0.25">
      <c r="G1203" s="93">
        <v>1200</v>
      </c>
      <c r="H1203" s="118" t="str">
        <f t="shared" si="654"/>
        <v/>
      </c>
      <c r="I1203" s="119" t="str">
        <f>IF(ISNUMBER(SEARCH("─",H1203,1)),MAX($I$3:I1202)+1,"")</f>
        <v/>
      </c>
    </row>
    <row r="1204" spans="7:9" x14ac:dyDescent="0.25">
      <c r="G1204" s="93">
        <v>1201</v>
      </c>
      <c r="H1204" s="118" t="str">
        <f t="shared" si="654"/>
        <v/>
      </c>
      <c r="I1204" s="119" t="str">
        <f>IF(ISNUMBER(SEARCH("─",H1204,1)),MAX($I$3:I1203)+1,"")</f>
        <v/>
      </c>
    </row>
    <row r="1205" spans="7:9" x14ac:dyDescent="0.25">
      <c r="G1205" s="93">
        <v>1202</v>
      </c>
      <c r="H1205" s="118" t="str">
        <f t="shared" si="654"/>
        <v/>
      </c>
      <c r="I1205" s="119" t="str">
        <f>IF(ISNUMBER(SEARCH("─",H1205,1)),MAX($I$3:I1204)+1,"")</f>
        <v/>
      </c>
    </row>
    <row r="1206" spans="7:9" x14ac:dyDescent="0.25">
      <c r="G1206" s="93">
        <v>1203</v>
      </c>
      <c r="H1206" s="118" t="str">
        <f t="shared" si="654"/>
        <v/>
      </c>
      <c r="I1206" s="119" t="str">
        <f>IF(ISNUMBER(SEARCH("─",H1206,1)),MAX($I$3:I1205)+1,"")</f>
        <v/>
      </c>
    </row>
    <row r="1207" spans="7:9" x14ac:dyDescent="0.25">
      <c r="G1207" s="93">
        <v>1204</v>
      </c>
      <c r="H1207" s="118" t="str">
        <f t="shared" si="654"/>
        <v/>
      </c>
      <c r="I1207" s="119" t="str">
        <f>IF(ISNUMBER(SEARCH("─",H1207,1)),MAX($I$3:I1206)+1,"")</f>
        <v/>
      </c>
    </row>
    <row r="1208" spans="7:9" x14ac:dyDescent="0.25">
      <c r="G1208" s="93">
        <v>1205</v>
      </c>
      <c r="H1208" s="118" t="str">
        <f t="shared" ref="H1208:H1271" si="655">IF(G1208&gt;$H$2,"",IF(G1208&lt;=$C$3,INDEX(allNames,MATCH(G1208,$B$4:$B$503,0),1),IF(G1208&lt;=$E$3,INDEX($D$4:$D$503,MATCH(G1208,$C$4:$C$503,0),1),INDEX($F$4:$F$503,MATCH(G1208,$E$4:$E$503,0),1))))</f>
        <v/>
      </c>
      <c r="I1208" s="119" t="str">
        <f>IF(ISNUMBER(SEARCH("─",H1208,1)),MAX($I$3:I1207)+1,"")</f>
        <v/>
      </c>
    </row>
    <row r="1209" spans="7:9" x14ac:dyDescent="0.25">
      <c r="G1209" s="93">
        <v>1206</v>
      </c>
      <c r="H1209" s="118" t="str">
        <f t="shared" si="655"/>
        <v/>
      </c>
      <c r="I1209" s="119" t="str">
        <f>IF(ISNUMBER(SEARCH("─",H1209,1)),MAX($I$3:I1208)+1,"")</f>
        <v/>
      </c>
    </row>
    <row r="1210" spans="7:9" x14ac:dyDescent="0.25">
      <c r="G1210" s="93">
        <v>1207</v>
      </c>
      <c r="H1210" s="118" t="str">
        <f t="shared" si="655"/>
        <v/>
      </c>
      <c r="I1210" s="119" t="str">
        <f>IF(ISNUMBER(SEARCH("─",H1210,1)),MAX($I$3:I1209)+1,"")</f>
        <v/>
      </c>
    </row>
    <row r="1211" spans="7:9" x14ac:dyDescent="0.25">
      <c r="G1211" s="93">
        <v>1208</v>
      </c>
      <c r="H1211" s="118" t="str">
        <f t="shared" si="655"/>
        <v/>
      </c>
      <c r="I1211" s="119" t="str">
        <f>IF(ISNUMBER(SEARCH("─",H1211,1)),MAX($I$3:I1210)+1,"")</f>
        <v/>
      </c>
    </row>
    <row r="1212" spans="7:9" x14ac:dyDescent="0.25">
      <c r="G1212" s="93">
        <v>1209</v>
      </c>
      <c r="H1212" s="118" t="str">
        <f t="shared" si="655"/>
        <v/>
      </c>
      <c r="I1212" s="119" t="str">
        <f>IF(ISNUMBER(SEARCH("─",H1212,1)),MAX($I$3:I1211)+1,"")</f>
        <v/>
      </c>
    </row>
    <row r="1213" spans="7:9" x14ac:dyDescent="0.25">
      <c r="G1213" s="93">
        <v>1210</v>
      </c>
      <c r="H1213" s="118" t="str">
        <f t="shared" si="655"/>
        <v/>
      </c>
      <c r="I1213" s="119" t="str">
        <f>IF(ISNUMBER(SEARCH("─",H1213,1)),MAX($I$3:I1212)+1,"")</f>
        <v/>
      </c>
    </row>
    <row r="1214" spans="7:9" x14ac:dyDescent="0.25">
      <c r="G1214" s="93">
        <v>1211</v>
      </c>
      <c r="H1214" s="118" t="str">
        <f t="shared" si="655"/>
        <v/>
      </c>
      <c r="I1214" s="119" t="str">
        <f>IF(ISNUMBER(SEARCH("─",H1214,1)),MAX($I$3:I1213)+1,"")</f>
        <v/>
      </c>
    </row>
    <row r="1215" spans="7:9" x14ac:dyDescent="0.25">
      <c r="G1215" s="93">
        <v>1212</v>
      </c>
      <c r="H1215" s="118" t="str">
        <f t="shared" si="655"/>
        <v/>
      </c>
      <c r="I1215" s="119" t="str">
        <f>IF(ISNUMBER(SEARCH("─",H1215,1)),MAX($I$3:I1214)+1,"")</f>
        <v/>
      </c>
    </row>
    <row r="1216" spans="7:9" x14ac:dyDescent="0.25">
      <c r="G1216" s="93">
        <v>1213</v>
      </c>
      <c r="H1216" s="118" t="str">
        <f t="shared" si="655"/>
        <v/>
      </c>
      <c r="I1216" s="119" t="str">
        <f>IF(ISNUMBER(SEARCH("─",H1216,1)),MAX($I$3:I1215)+1,"")</f>
        <v/>
      </c>
    </row>
    <row r="1217" spans="7:9" x14ac:dyDescent="0.25">
      <c r="G1217" s="93">
        <v>1214</v>
      </c>
      <c r="H1217" s="118" t="str">
        <f t="shared" si="655"/>
        <v/>
      </c>
      <c r="I1217" s="119" t="str">
        <f>IF(ISNUMBER(SEARCH("─",H1217,1)),MAX($I$3:I1216)+1,"")</f>
        <v/>
      </c>
    </row>
    <row r="1218" spans="7:9" x14ac:dyDescent="0.25">
      <c r="G1218" s="93">
        <v>1215</v>
      </c>
      <c r="H1218" s="118" t="str">
        <f t="shared" si="655"/>
        <v/>
      </c>
      <c r="I1218" s="119" t="str">
        <f>IF(ISNUMBER(SEARCH("─",H1218,1)),MAX($I$3:I1217)+1,"")</f>
        <v/>
      </c>
    </row>
    <row r="1219" spans="7:9" x14ac:dyDescent="0.25">
      <c r="G1219" s="93">
        <v>1216</v>
      </c>
      <c r="H1219" s="118" t="str">
        <f t="shared" si="655"/>
        <v/>
      </c>
      <c r="I1219" s="119" t="str">
        <f>IF(ISNUMBER(SEARCH("─",H1219,1)),MAX($I$3:I1218)+1,"")</f>
        <v/>
      </c>
    </row>
    <row r="1220" spans="7:9" x14ac:dyDescent="0.25">
      <c r="G1220" s="93">
        <v>1217</v>
      </c>
      <c r="H1220" s="118" t="str">
        <f t="shared" si="655"/>
        <v/>
      </c>
      <c r="I1220" s="119" t="str">
        <f>IF(ISNUMBER(SEARCH("─",H1220,1)),MAX($I$3:I1219)+1,"")</f>
        <v/>
      </c>
    </row>
    <row r="1221" spans="7:9" x14ac:dyDescent="0.25">
      <c r="G1221" s="93">
        <v>1218</v>
      </c>
      <c r="H1221" s="118" t="str">
        <f t="shared" si="655"/>
        <v/>
      </c>
      <c r="I1221" s="119" t="str">
        <f>IF(ISNUMBER(SEARCH("─",H1221,1)),MAX($I$3:I1220)+1,"")</f>
        <v/>
      </c>
    </row>
    <row r="1222" spans="7:9" x14ac:dyDescent="0.25">
      <c r="G1222" s="93">
        <v>1219</v>
      </c>
      <c r="H1222" s="118" t="str">
        <f t="shared" si="655"/>
        <v/>
      </c>
      <c r="I1222" s="119" t="str">
        <f>IF(ISNUMBER(SEARCH("─",H1222,1)),MAX($I$3:I1221)+1,"")</f>
        <v/>
      </c>
    </row>
    <row r="1223" spans="7:9" x14ac:dyDescent="0.25">
      <c r="G1223" s="93">
        <v>1220</v>
      </c>
      <c r="H1223" s="118" t="str">
        <f t="shared" si="655"/>
        <v/>
      </c>
      <c r="I1223" s="119" t="str">
        <f>IF(ISNUMBER(SEARCH("─",H1223,1)),MAX($I$3:I1222)+1,"")</f>
        <v/>
      </c>
    </row>
    <row r="1224" spans="7:9" x14ac:dyDescent="0.25">
      <c r="G1224" s="93">
        <v>1221</v>
      </c>
      <c r="H1224" s="118" t="str">
        <f t="shared" si="655"/>
        <v/>
      </c>
      <c r="I1224" s="119" t="str">
        <f>IF(ISNUMBER(SEARCH("─",H1224,1)),MAX($I$3:I1223)+1,"")</f>
        <v/>
      </c>
    </row>
    <row r="1225" spans="7:9" x14ac:dyDescent="0.25">
      <c r="G1225" s="93">
        <v>1222</v>
      </c>
      <c r="H1225" s="118" t="str">
        <f t="shared" si="655"/>
        <v/>
      </c>
      <c r="I1225" s="119" t="str">
        <f>IF(ISNUMBER(SEARCH("─",H1225,1)),MAX($I$3:I1224)+1,"")</f>
        <v/>
      </c>
    </row>
    <row r="1226" spans="7:9" x14ac:dyDescent="0.25">
      <c r="G1226" s="93">
        <v>1223</v>
      </c>
      <c r="H1226" s="118" t="str">
        <f t="shared" si="655"/>
        <v/>
      </c>
      <c r="I1226" s="119" t="str">
        <f>IF(ISNUMBER(SEARCH("─",H1226,1)),MAX($I$3:I1225)+1,"")</f>
        <v/>
      </c>
    </row>
    <row r="1227" spans="7:9" x14ac:dyDescent="0.25">
      <c r="G1227" s="93">
        <v>1224</v>
      </c>
      <c r="H1227" s="118" t="str">
        <f t="shared" si="655"/>
        <v/>
      </c>
      <c r="I1227" s="119" t="str">
        <f>IF(ISNUMBER(SEARCH("─",H1227,1)),MAX($I$3:I1226)+1,"")</f>
        <v/>
      </c>
    </row>
    <row r="1228" spans="7:9" x14ac:dyDescent="0.25">
      <c r="G1228" s="93">
        <v>1225</v>
      </c>
      <c r="H1228" s="118" t="str">
        <f t="shared" si="655"/>
        <v/>
      </c>
      <c r="I1228" s="119" t="str">
        <f>IF(ISNUMBER(SEARCH("─",H1228,1)),MAX($I$3:I1227)+1,"")</f>
        <v/>
      </c>
    </row>
    <row r="1229" spans="7:9" x14ac:dyDescent="0.25">
      <c r="G1229" s="93">
        <v>1226</v>
      </c>
      <c r="H1229" s="118" t="str">
        <f t="shared" si="655"/>
        <v/>
      </c>
      <c r="I1229" s="119" t="str">
        <f>IF(ISNUMBER(SEARCH("─",H1229,1)),MAX($I$3:I1228)+1,"")</f>
        <v/>
      </c>
    </row>
    <row r="1230" spans="7:9" x14ac:dyDescent="0.25">
      <c r="G1230" s="93">
        <v>1227</v>
      </c>
      <c r="H1230" s="118" t="str">
        <f t="shared" si="655"/>
        <v/>
      </c>
      <c r="I1230" s="119" t="str">
        <f>IF(ISNUMBER(SEARCH("─",H1230,1)),MAX($I$3:I1229)+1,"")</f>
        <v/>
      </c>
    </row>
    <row r="1231" spans="7:9" x14ac:dyDescent="0.25">
      <c r="G1231" s="93">
        <v>1228</v>
      </c>
      <c r="H1231" s="118" t="str">
        <f t="shared" si="655"/>
        <v/>
      </c>
      <c r="I1231" s="119" t="str">
        <f>IF(ISNUMBER(SEARCH("─",H1231,1)),MAX($I$3:I1230)+1,"")</f>
        <v/>
      </c>
    </row>
    <row r="1232" spans="7:9" x14ac:dyDescent="0.25">
      <c r="G1232" s="93">
        <v>1229</v>
      </c>
      <c r="H1232" s="118" t="str">
        <f t="shared" si="655"/>
        <v/>
      </c>
      <c r="I1232" s="119" t="str">
        <f>IF(ISNUMBER(SEARCH("─",H1232,1)),MAX($I$3:I1231)+1,"")</f>
        <v/>
      </c>
    </row>
    <row r="1233" spans="7:9" x14ac:dyDescent="0.25">
      <c r="G1233" s="93">
        <v>1230</v>
      </c>
      <c r="H1233" s="118" t="str">
        <f t="shared" si="655"/>
        <v/>
      </c>
      <c r="I1233" s="119" t="str">
        <f>IF(ISNUMBER(SEARCH("─",H1233,1)),MAX($I$3:I1232)+1,"")</f>
        <v/>
      </c>
    </row>
    <row r="1234" spans="7:9" x14ac:dyDescent="0.25">
      <c r="G1234" s="93">
        <v>1231</v>
      </c>
      <c r="H1234" s="118" t="str">
        <f t="shared" si="655"/>
        <v/>
      </c>
      <c r="I1234" s="119" t="str">
        <f>IF(ISNUMBER(SEARCH("─",H1234,1)),MAX($I$3:I1233)+1,"")</f>
        <v/>
      </c>
    </row>
    <row r="1235" spans="7:9" x14ac:dyDescent="0.25">
      <c r="G1235" s="93">
        <v>1232</v>
      </c>
      <c r="H1235" s="118" t="str">
        <f t="shared" si="655"/>
        <v/>
      </c>
      <c r="I1235" s="119" t="str">
        <f>IF(ISNUMBER(SEARCH("─",H1235,1)),MAX($I$3:I1234)+1,"")</f>
        <v/>
      </c>
    </row>
    <row r="1236" spans="7:9" x14ac:dyDescent="0.25">
      <c r="G1236" s="93">
        <v>1233</v>
      </c>
      <c r="H1236" s="118" t="str">
        <f t="shared" si="655"/>
        <v/>
      </c>
      <c r="I1236" s="119" t="str">
        <f>IF(ISNUMBER(SEARCH("─",H1236,1)),MAX($I$3:I1235)+1,"")</f>
        <v/>
      </c>
    </row>
    <row r="1237" spans="7:9" x14ac:dyDescent="0.25">
      <c r="G1237" s="93">
        <v>1234</v>
      </c>
      <c r="H1237" s="118" t="str">
        <f t="shared" si="655"/>
        <v/>
      </c>
      <c r="I1237" s="119" t="str">
        <f>IF(ISNUMBER(SEARCH("─",H1237,1)),MAX($I$3:I1236)+1,"")</f>
        <v/>
      </c>
    </row>
    <row r="1238" spans="7:9" x14ac:dyDescent="0.25">
      <c r="G1238" s="93">
        <v>1235</v>
      </c>
      <c r="H1238" s="118" t="str">
        <f t="shared" si="655"/>
        <v/>
      </c>
      <c r="I1238" s="119" t="str">
        <f>IF(ISNUMBER(SEARCH("─",H1238,1)),MAX($I$3:I1237)+1,"")</f>
        <v/>
      </c>
    </row>
    <row r="1239" spans="7:9" x14ac:dyDescent="0.25">
      <c r="G1239" s="93">
        <v>1236</v>
      </c>
      <c r="H1239" s="118" t="str">
        <f t="shared" si="655"/>
        <v/>
      </c>
      <c r="I1239" s="119" t="str">
        <f>IF(ISNUMBER(SEARCH("─",H1239,1)),MAX($I$3:I1238)+1,"")</f>
        <v/>
      </c>
    </row>
    <row r="1240" spans="7:9" x14ac:dyDescent="0.25">
      <c r="G1240" s="93">
        <v>1237</v>
      </c>
      <c r="H1240" s="118" t="str">
        <f t="shared" si="655"/>
        <v/>
      </c>
      <c r="I1240" s="119" t="str">
        <f>IF(ISNUMBER(SEARCH("─",H1240,1)),MAX($I$3:I1239)+1,"")</f>
        <v/>
      </c>
    </row>
    <row r="1241" spans="7:9" x14ac:dyDescent="0.25">
      <c r="G1241" s="93">
        <v>1238</v>
      </c>
      <c r="H1241" s="118" t="str">
        <f t="shared" si="655"/>
        <v/>
      </c>
      <c r="I1241" s="119" t="str">
        <f>IF(ISNUMBER(SEARCH("─",H1241,1)),MAX($I$3:I1240)+1,"")</f>
        <v/>
      </c>
    </row>
    <row r="1242" spans="7:9" x14ac:dyDescent="0.25">
      <c r="G1242" s="93">
        <v>1239</v>
      </c>
      <c r="H1242" s="118" t="str">
        <f t="shared" si="655"/>
        <v/>
      </c>
      <c r="I1242" s="119" t="str">
        <f>IF(ISNUMBER(SEARCH("─",H1242,1)),MAX($I$3:I1241)+1,"")</f>
        <v/>
      </c>
    </row>
    <row r="1243" spans="7:9" x14ac:dyDescent="0.25">
      <c r="G1243" s="93">
        <v>1240</v>
      </c>
      <c r="H1243" s="118" t="str">
        <f t="shared" si="655"/>
        <v/>
      </c>
      <c r="I1243" s="119" t="str">
        <f>IF(ISNUMBER(SEARCH("─",H1243,1)),MAX($I$3:I1242)+1,"")</f>
        <v/>
      </c>
    </row>
    <row r="1244" spans="7:9" x14ac:dyDescent="0.25">
      <c r="G1244" s="93">
        <v>1241</v>
      </c>
      <c r="H1244" s="118" t="str">
        <f t="shared" si="655"/>
        <v/>
      </c>
      <c r="I1244" s="119" t="str">
        <f>IF(ISNUMBER(SEARCH("─",H1244,1)),MAX($I$3:I1243)+1,"")</f>
        <v/>
      </c>
    </row>
    <row r="1245" spans="7:9" x14ac:dyDescent="0.25">
      <c r="G1245" s="93">
        <v>1242</v>
      </c>
      <c r="H1245" s="118" t="str">
        <f t="shared" si="655"/>
        <v/>
      </c>
      <c r="I1245" s="119" t="str">
        <f>IF(ISNUMBER(SEARCH("─",H1245,1)),MAX($I$3:I1244)+1,"")</f>
        <v/>
      </c>
    </row>
    <row r="1246" spans="7:9" x14ac:dyDescent="0.25">
      <c r="G1246" s="93">
        <v>1243</v>
      </c>
      <c r="H1246" s="118" t="str">
        <f t="shared" si="655"/>
        <v/>
      </c>
      <c r="I1246" s="119" t="str">
        <f>IF(ISNUMBER(SEARCH("─",H1246,1)),MAX($I$3:I1245)+1,"")</f>
        <v/>
      </c>
    </row>
    <row r="1247" spans="7:9" x14ac:dyDescent="0.25">
      <c r="G1247" s="93">
        <v>1244</v>
      </c>
      <c r="H1247" s="118" t="str">
        <f t="shared" si="655"/>
        <v/>
      </c>
      <c r="I1247" s="119" t="str">
        <f>IF(ISNUMBER(SEARCH("─",H1247,1)),MAX($I$3:I1246)+1,"")</f>
        <v/>
      </c>
    </row>
    <row r="1248" spans="7:9" x14ac:dyDescent="0.25">
      <c r="G1248" s="93">
        <v>1245</v>
      </c>
      <c r="H1248" s="118" t="str">
        <f t="shared" si="655"/>
        <v/>
      </c>
      <c r="I1248" s="119" t="str">
        <f>IF(ISNUMBER(SEARCH("─",H1248,1)),MAX($I$3:I1247)+1,"")</f>
        <v/>
      </c>
    </row>
    <row r="1249" spans="7:9" x14ac:dyDescent="0.25">
      <c r="G1249" s="93">
        <v>1246</v>
      </c>
      <c r="H1249" s="118" t="str">
        <f t="shared" si="655"/>
        <v/>
      </c>
      <c r="I1249" s="119" t="str">
        <f>IF(ISNUMBER(SEARCH("─",H1249,1)),MAX($I$3:I1248)+1,"")</f>
        <v/>
      </c>
    </row>
    <row r="1250" spans="7:9" x14ac:dyDescent="0.25">
      <c r="G1250" s="93">
        <v>1247</v>
      </c>
      <c r="H1250" s="118" t="str">
        <f t="shared" si="655"/>
        <v/>
      </c>
      <c r="I1250" s="119" t="str">
        <f>IF(ISNUMBER(SEARCH("─",H1250,1)),MAX($I$3:I1249)+1,"")</f>
        <v/>
      </c>
    </row>
    <row r="1251" spans="7:9" x14ac:dyDescent="0.25">
      <c r="G1251" s="93">
        <v>1248</v>
      </c>
      <c r="H1251" s="118" t="str">
        <f t="shared" si="655"/>
        <v/>
      </c>
      <c r="I1251" s="119" t="str">
        <f>IF(ISNUMBER(SEARCH("─",H1251,1)),MAX($I$3:I1250)+1,"")</f>
        <v/>
      </c>
    </row>
    <row r="1252" spans="7:9" x14ac:dyDescent="0.25">
      <c r="G1252" s="93">
        <v>1249</v>
      </c>
      <c r="H1252" s="118" t="str">
        <f t="shared" si="655"/>
        <v/>
      </c>
      <c r="I1252" s="119" t="str">
        <f>IF(ISNUMBER(SEARCH("─",H1252,1)),MAX($I$3:I1251)+1,"")</f>
        <v/>
      </c>
    </row>
    <row r="1253" spans="7:9" x14ac:dyDescent="0.25">
      <c r="G1253" s="93">
        <v>1250</v>
      </c>
      <c r="H1253" s="118" t="str">
        <f t="shared" si="655"/>
        <v/>
      </c>
      <c r="I1253" s="119" t="str">
        <f>IF(ISNUMBER(SEARCH("─",H1253,1)),MAX($I$3:I1252)+1,"")</f>
        <v/>
      </c>
    </row>
    <row r="1254" spans="7:9" x14ac:dyDescent="0.25">
      <c r="G1254" s="93">
        <v>1251</v>
      </c>
      <c r="H1254" s="118" t="str">
        <f t="shared" si="655"/>
        <v/>
      </c>
      <c r="I1254" s="119" t="str">
        <f>IF(ISNUMBER(SEARCH("─",H1254,1)),MAX($I$3:I1253)+1,"")</f>
        <v/>
      </c>
    </row>
    <row r="1255" spans="7:9" x14ac:dyDescent="0.25">
      <c r="G1255" s="93">
        <v>1252</v>
      </c>
      <c r="H1255" s="118" t="str">
        <f t="shared" si="655"/>
        <v/>
      </c>
      <c r="I1255" s="119" t="str">
        <f>IF(ISNUMBER(SEARCH("─",H1255,1)),MAX($I$3:I1254)+1,"")</f>
        <v/>
      </c>
    </row>
    <row r="1256" spans="7:9" x14ac:dyDescent="0.25">
      <c r="G1256" s="93">
        <v>1253</v>
      </c>
      <c r="H1256" s="118" t="str">
        <f t="shared" si="655"/>
        <v/>
      </c>
      <c r="I1256" s="119" t="str">
        <f>IF(ISNUMBER(SEARCH("─",H1256,1)),MAX($I$3:I1255)+1,"")</f>
        <v/>
      </c>
    </row>
    <row r="1257" spans="7:9" x14ac:dyDescent="0.25">
      <c r="G1257" s="93">
        <v>1254</v>
      </c>
      <c r="H1257" s="118" t="str">
        <f t="shared" si="655"/>
        <v/>
      </c>
      <c r="I1257" s="119" t="str">
        <f>IF(ISNUMBER(SEARCH("─",H1257,1)),MAX($I$3:I1256)+1,"")</f>
        <v/>
      </c>
    </row>
    <row r="1258" spans="7:9" x14ac:dyDescent="0.25">
      <c r="G1258" s="93">
        <v>1255</v>
      </c>
      <c r="H1258" s="118" t="str">
        <f t="shared" si="655"/>
        <v/>
      </c>
      <c r="I1258" s="119" t="str">
        <f>IF(ISNUMBER(SEARCH("─",H1258,1)),MAX($I$3:I1257)+1,"")</f>
        <v/>
      </c>
    </row>
    <row r="1259" spans="7:9" x14ac:dyDescent="0.25">
      <c r="G1259" s="93">
        <v>1256</v>
      </c>
      <c r="H1259" s="118" t="str">
        <f t="shared" si="655"/>
        <v/>
      </c>
      <c r="I1259" s="119" t="str">
        <f>IF(ISNUMBER(SEARCH("─",H1259,1)),MAX($I$3:I1258)+1,"")</f>
        <v/>
      </c>
    </row>
    <row r="1260" spans="7:9" x14ac:dyDescent="0.25">
      <c r="G1260" s="93">
        <v>1257</v>
      </c>
      <c r="H1260" s="118" t="str">
        <f t="shared" si="655"/>
        <v/>
      </c>
      <c r="I1260" s="119" t="str">
        <f>IF(ISNUMBER(SEARCH("─",H1260,1)),MAX($I$3:I1259)+1,"")</f>
        <v/>
      </c>
    </row>
    <row r="1261" spans="7:9" x14ac:dyDescent="0.25">
      <c r="G1261" s="93">
        <v>1258</v>
      </c>
      <c r="H1261" s="118" t="str">
        <f t="shared" si="655"/>
        <v/>
      </c>
      <c r="I1261" s="119" t="str">
        <f>IF(ISNUMBER(SEARCH("─",H1261,1)),MAX($I$3:I1260)+1,"")</f>
        <v/>
      </c>
    </row>
    <row r="1262" spans="7:9" x14ac:dyDescent="0.25">
      <c r="G1262" s="93">
        <v>1259</v>
      </c>
      <c r="H1262" s="118" t="str">
        <f t="shared" si="655"/>
        <v/>
      </c>
      <c r="I1262" s="119" t="str">
        <f>IF(ISNUMBER(SEARCH("─",H1262,1)),MAX($I$3:I1261)+1,"")</f>
        <v/>
      </c>
    </row>
    <row r="1263" spans="7:9" x14ac:dyDescent="0.25">
      <c r="G1263" s="93">
        <v>1260</v>
      </c>
      <c r="H1263" s="118" t="str">
        <f t="shared" si="655"/>
        <v/>
      </c>
      <c r="I1263" s="119" t="str">
        <f>IF(ISNUMBER(SEARCH("─",H1263,1)),MAX($I$3:I1262)+1,"")</f>
        <v/>
      </c>
    </row>
    <row r="1264" spans="7:9" x14ac:dyDescent="0.25">
      <c r="G1264" s="93">
        <v>1261</v>
      </c>
      <c r="H1264" s="118" t="str">
        <f t="shared" si="655"/>
        <v/>
      </c>
      <c r="I1264" s="119" t="str">
        <f>IF(ISNUMBER(SEARCH("─",H1264,1)),MAX($I$3:I1263)+1,"")</f>
        <v/>
      </c>
    </row>
    <row r="1265" spans="7:9" x14ac:dyDescent="0.25">
      <c r="G1265" s="93">
        <v>1262</v>
      </c>
      <c r="H1265" s="118" t="str">
        <f t="shared" si="655"/>
        <v/>
      </c>
      <c r="I1265" s="119" t="str">
        <f>IF(ISNUMBER(SEARCH("─",H1265,1)),MAX($I$3:I1264)+1,"")</f>
        <v/>
      </c>
    </row>
    <row r="1266" spans="7:9" x14ac:dyDescent="0.25">
      <c r="G1266" s="93">
        <v>1263</v>
      </c>
      <c r="H1266" s="118" t="str">
        <f t="shared" si="655"/>
        <v/>
      </c>
      <c r="I1266" s="119" t="str">
        <f>IF(ISNUMBER(SEARCH("─",H1266,1)),MAX($I$3:I1265)+1,"")</f>
        <v/>
      </c>
    </row>
    <row r="1267" spans="7:9" x14ac:dyDescent="0.25">
      <c r="G1267" s="93">
        <v>1264</v>
      </c>
      <c r="H1267" s="118" t="str">
        <f t="shared" si="655"/>
        <v/>
      </c>
      <c r="I1267" s="119" t="str">
        <f>IF(ISNUMBER(SEARCH("─",H1267,1)),MAX($I$3:I1266)+1,"")</f>
        <v/>
      </c>
    </row>
    <row r="1268" spans="7:9" x14ac:dyDescent="0.25">
      <c r="G1268" s="93">
        <v>1265</v>
      </c>
      <c r="H1268" s="118" t="str">
        <f t="shared" si="655"/>
        <v/>
      </c>
      <c r="I1268" s="119" t="str">
        <f>IF(ISNUMBER(SEARCH("─",H1268,1)),MAX($I$3:I1267)+1,"")</f>
        <v/>
      </c>
    </row>
    <row r="1269" spans="7:9" x14ac:dyDescent="0.25">
      <c r="G1269" s="93">
        <v>1266</v>
      </c>
      <c r="H1269" s="118" t="str">
        <f t="shared" si="655"/>
        <v/>
      </c>
      <c r="I1269" s="119" t="str">
        <f>IF(ISNUMBER(SEARCH("─",H1269,1)),MAX($I$3:I1268)+1,"")</f>
        <v/>
      </c>
    </row>
    <row r="1270" spans="7:9" x14ac:dyDescent="0.25">
      <c r="G1270" s="93">
        <v>1267</v>
      </c>
      <c r="H1270" s="118" t="str">
        <f t="shared" si="655"/>
        <v/>
      </c>
      <c r="I1270" s="119" t="str">
        <f>IF(ISNUMBER(SEARCH("─",H1270,1)),MAX($I$3:I1269)+1,"")</f>
        <v/>
      </c>
    </row>
    <row r="1271" spans="7:9" x14ac:dyDescent="0.25">
      <c r="G1271" s="93">
        <v>1268</v>
      </c>
      <c r="H1271" s="118" t="str">
        <f t="shared" si="655"/>
        <v/>
      </c>
      <c r="I1271" s="119" t="str">
        <f>IF(ISNUMBER(SEARCH("─",H1271,1)),MAX($I$3:I1270)+1,"")</f>
        <v/>
      </c>
    </row>
    <row r="1272" spans="7:9" x14ac:dyDescent="0.25">
      <c r="G1272" s="93">
        <v>1269</v>
      </c>
      <c r="H1272" s="118" t="str">
        <f t="shared" ref="H1272:H1335" si="656">IF(G1272&gt;$H$2,"",IF(G1272&lt;=$C$3,INDEX(allNames,MATCH(G1272,$B$4:$B$503,0),1),IF(G1272&lt;=$E$3,INDEX($D$4:$D$503,MATCH(G1272,$C$4:$C$503,0),1),INDEX($F$4:$F$503,MATCH(G1272,$E$4:$E$503,0),1))))</f>
        <v/>
      </c>
      <c r="I1272" s="119" t="str">
        <f>IF(ISNUMBER(SEARCH("─",H1272,1)),MAX($I$3:I1271)+1,"")</f>
        <v/>
      </c>
    </row>
    <row r="1273" spans="7:9" x14ac:dyDescent="0.25">
      <c r="G1273" s="93">
        <v>1270</v>
      </c>
      <c r="H1273" s="118" t="str">
        <f t="shared" si="656"/>
        <v/>
      </c>
      <c r="I1273" s="119" t="str">
        <f>IF(ISNUMBER(SEARCH("─",H1273,1)),MAX($I$3:I1272)+1,"")</f>
        <v/>
      </c>
    </row>
    <row r="1274" spans="7:9" x14ac:dyDescent="0.25">
      <c r="G1274" s="93">
        <v>1271</v>
      </c>
      <c r="H1274" s="118" t="str">
        <f t="shared" si="656"/>
        <v/>
      </c>
      <c r="I1274" s="119" t="str">
        <f>IF(ISNUMBER(SEARCH("─",H1274,1)),MAX($I$3:I1273)+1,"")</f>
        <v/>
      </c>
    </row>
    <row r="1275" spans="7:9" x14ac:dyDescent="0.25">
      <c r="G1275" s="93">
        <v>1272</v>
      </c>
      <c r="H1275" s="118" t="str">
        <f t="shared" si="656"/>
        <v/>
      </c>
      <c r="I1275" s="119" t="str">
        <f>IF(ISNUMBER(SEARCH("─",H1275,1)),MAX($I$3:I1274)+1,"")</f>
        <v/>
      </c>
    </row>
    <row r="1276" spans="7:9" x14ac:dyDescent="0.25">
      <c r="G1276" s="93">
        <v>1273</v>
      </c>
      <c r="H1276" s="118" t="str">
        <f t="shared" si="656"/>
        <v/>
      </c>
      <c r="I1276" s="119" t="str">
        <f>IF(ISNUMBER(SEARCH("─",H1276,1)),MAX($I$3:I1275)+1,"")</f>
        <v/>
      </c>
    </row>
    <row r="1277" spans="7:9" x14ac:dyDescent="0.25">
      <c r="G1277" s="93">
        <v>1274</v>
      </c>
      <c r="H1277" s="118" t="str">
        <f t="shared" si="656"/>
        <v/>
      </c>
      <c r="I1277" s="119" t="str">
        <f>IF(ISNUMBER(SEARCH("─",H1277,1)),MAX($I$3:I1276)+1,"")</f>
        <v/>
      </c>
    </row>
    <row r="1278" spans="7:9" x14ac:dyDescent="0.25">
      <c r="G1278" s="93">
        <v>1275</v>
      </c>
      <c r="H1278" s="118" t="str">
        <f t="shared" si="656"/>
        <v/>
      </c>
      <c r="I1278" s="119" t="str">
        <f>IF(ISNUMBER(SEARCH("─",H1278,1)),MAX($I$3:I1277)+1,"")</f>
        <v/>
      </c>
    </row>
    <row r="1279" spans="7:9" x14ac:dyDescent="0.25">
      <c r="G1279" s="93">
        <v>1276</v>
      </c>
      <c r="H1279" s="118" t="str">
        <f t="shared" si="656"/>
        <v/>
      </c>
      <c r="I1279" s="119" t="str">
        <f>IF(ISNUMBER(SEARCH("─",H1279,1)),MAX($I$3:I1278)+1,"")</f>
        <v/>
      </c>
    </row>
    <row r="1280" spans="7:9" x14ac:dyDescent="0.25">
      <c r="G1280" s="93">
        <v>1277</v>
      </c>
      <c r="H1280" s="118" t="str">
        <f t="shared" si="656"/>
        <v/>
      </c>
      <c r="I1280" s="119" t="str">
        <f>IF(ISNUMBER(SEARCH("─",H1280,1)),MAX($I$3:I1279)+1,"")</f>
        <v/>
      </c>
    </row>
    <row r="1281" spans="7:9" x14ac:dyDescent="0.25">
      <c r="G1281" s="93">
        <v>1278</v>
      </c>
      <c r="H1281" s="118" t="str">
        <f t="shared" si="656"/>
        <v/>
      </c>
      <c r="I1281" s="119" t="str">
        <f>IF(ISNUMBER(SEARCH("─",H1281,1)),MAX($I$3:I1280)+1,"")</f>
        <v/>
      </c>
    </row>
    <row r="1282" spans="7:9" x14ac:dyDescent="0.25">
      <c r="G1282" s="93">
        <v>1279</v>
      </c>
      <c r="H1282" s="118" t="str">
        <f t="shared" si="656"/>
        <v/>
      </c>
      <c r="I1282" s="119" t="str">
        <f>IF(ISNUMBER(SEARCH("─",H1282,1)),MAX($I$3:I1281)+1,"")</f>
        <v/>
      </c>
    </row>
    <row r="1283" spans="7:9" x14ac:dyDescent="0.25">
      <c r="G1283" s="93">
        <v>1280</v>
      </c>
      <c r="H1283" s="118" t="str">
        <f t="shared" si="656"/>
        <v/>
      </c>
      <c r="I1283" s="119" t="str">
        <f>IF(ISNUMBER(SEARCH("─",H1283,1)),MAX($I$3:I1282)+1,"")</f>
        <v/>
      </c>
    </row>
    <row r="1284" spans="7:9" x14ac:dyDescent="0.25">
      <c r="G1284" s="93">
        <v>1281</v>
      </c>
      <c r="H1284" s="118" t="str">
        <f t="shared" si="656"/>
        <v/>
      </c>
      <c r="I1284" s="119" t="str">
        <f>IF(ISNUMBER(SEARCH("─",H1284,1)),MAX($I$3:I1283)+1,"")</f>
        <v/>
      </c>
    </row>
    <row r="1285" spans="7:9" x14ac:dyDescent="0.25">
      <c r="G1285" s="93">
        <v>1282</v>
      </c>
      <c r="H1285" s="118" t="str">
        <f t="shared" si="656"/>
        <v/>
      </c>
      <c r="I1285" s="119" t="str">
        <f>IF(ISNUMBER(SEARCH("─",H1285,1)),MAX($I$3:I1284)+1,"")</f>
        <v/>
      </c>
    </row>
    <row r="1286" spans="7:9" x14ac:dyDescent="0.25">
      <c r="G1286" s="93">
        <v>1283</v>
      </c>
      <c r="H1286" s="118" t="str">
        <f t="shared" si="656"/>
        <v/>
      </c>
      <c r="I1286" s="119" t="str">
        <f>IF(ISNUMBER(SEARCH("─",H1286,1)),MAX($I$3:I1285)+1,"")</f>
        <v/>
      </c>
    </row>
    <row r="1287" spans="7:9" x14ac:dyDescent="0.25">
      <c r="G1287" s="93">
        <v>1284</v>
      </c>
      <c r="H1287" s="118" t="str">
        <f t="shared" si="656"/>
        <v/>
      </c>
      <c r="I1287" s="119" t="str">
        <f>IF(ISNUMBER(SEARCH("─",H1287,1)),MAX($I$3:I1286)+1,"")</f>
        <v/>
      </c>
    </row>
    <row r="1288" spans="7:9" x14ac:dyDescent="0.25">
      <c r="G1288" s="93">
        <v>1285</v>
      </c>
      <c r="H1288" s="118" t="str">
        <f t="shared" si="656"/>
        <v/>
      </c>
      <c r="I1288" s="119" t="str">
        <f>IF(ISNUMBER(SEARCH("─",H1288,1)),MAX($I$3:I1287)+1,"")</f>
        <v/>
      </c>
    </row>
    <row r="1289" spans="7:9" x14ac:dyDescent="0.25">
      <c r="G1289" s="93">
        <v>1286</v>
      </c>
      <c r="H1289" s="118" t="str">
        <f t="shared" si="656"/>
        <v/>
      </c>
      <c r="I1289" s="119" t="str">
        <f>IF(ISNUMBER(SEARCH("─",H1289,1)),MAX($I$3:I1288)+1,"")</f>
        <v/>
      </c>
    </row>
    <row r="1290" spans="7:9" x14ac:dyDescent="0.25">
      <c r="G1290" s="93">
        <v>1287</v>
      </c>
      <c r="H1290" s="118" t="str">
        <f t="shared" si="656"/>
        <v/>
      </c>
      <c r="I1290" s="119" t="str">
        <f>IF(ISNUMBER(SEARCH("─",H1290,1)),MAX($I$3:I1289)+1,"")</f>
        <v/>
      </c>
    </row>
    <row r="1291" spans="7:9" x14ac:dyDescent="0.25">
      <c r="G1291" s="93">
        <v>1288</v>
      </c>
      <c r="H1291" s="118" t="str">
        <f t="shared" si="656"/>
        <v/>
      </c>
      <c r="I1291" s="119" t="str">
        <f>IF(ISNUMBER(SEARCH("─",H1291,1)),MAX($I$3:I1290)+1,"")</f>
        <v/>
      </c>
    </row>
    <row r="1292" spans="7:9" x14ac:dyDescent="0.25">
      <c r="G1292" s="93">
        <v>1289</v>
      </c>
      <c r="H1292" s="118" t="str">
        <f t="shared" si="656"/>
        <v/>
      </c>
      <c r="I1292" s="119" t="str">
        <f>IF(ISNUMBER(SEARCH("─",H1292,1)),MAX($I$3:I1291)+1,"")</f>
        <v/>
      </c>
    </row>
    <row r="1293" spans="7:9" x14ac:dyDescent="0.25">
      <c r="G1293" s="93">
        <v>1290</v>
      </c>
      <c r="H1293" s="118" t="str">
        <f t="shared" si="656"/>
        <v/>
      </c>
      <c r="I1293" s="119" t="str">
        <f>IF(ISNUMBER(SEARCH("─",H1293,1)),MAX($I$3:I1292)+1,"")</f>
        <v/>
      </c>
    </row>
    <row r="1294" spans="7:9" x14ac:dyDescent="0.25">
      <c r="G1294" s="93">
        <v>1291</v>
      </c>
      <c r="H1294" s="118" t="str">
        <f t="shared" si="656"/>
        <v/>
      </c>
      <c r="I1294" s="119" t="str">
        <f>IF(ISNUMBER(SEARCH("─",H1294,1)),MAX($I$3:I1293)+1,"")</f>
        <v/>
      </c>
    </row>
    <row r="1295" spans="7:9" x14ac:dyDescent="0.25">
      <c r="G1295" s="93">
        <v>1292</v>
      </c>
      <c r="H1295" s="118" t="str">
        <f t="shared" si="656"/>
        <v/>
      </c>
      <c r="I1295" s="119" t="str">
        <f>IF(ISNUMBER(SEARCH("─",H1295,1)),MAX($I$3:I1294)+1,"")</f>
        <v/>
      </c>
    </row>
    <row r="1296" spans="7:9" x14ac:dyDescent="0.25">
      <c r="G1296" s="93">
        <v>1293</v>
      </c>
      <c r="H1296" s="118" t="str">
        <f t="shared" si="656"/>
        <v/>
      </c>
      <c r="I1296" s="119" t="str">
        <f>IF(ISNUMBER(SEARCH("─",H1296,1)),MAX($I$3:I1295)+1,"")</f>
        <v/>
      </c>
    </row>
    <row r="1297" spans="7:9" x14ac:dyDescent="0.25">
      <c r="G1297" s="93">
        <v>1294</v>
      </c>
      <c r="H1297" s="118" t="str">
        <f t="shared" si="656"/>
        <v/>
      </c>
      <c r="I1297" s="119" t="str">
        <f>IF(ISNUMBER(SEARCH("─",H1297,1)),MAX($I$3:I1296)+1,"")</f>
        <v/>
      </c>
    </row>
    <row r="1298" spans="7:9" x14ac:dyDescent="0.25">
      <c r="G1298" s="93">
        <v>1295</v>
      </c>
      <c r="H1298" s="118" t="str">
        <f t="shared" si="656"/>
        <v/>
      </c>
      <c r="I1298" s="119" t="str">
        <f>IF(ISNUMBER(SEARCH("─",H1298,1)),MAX($I$3:I1297)+1,"")</f>
        <v/>
      </c>
    </row>
    <row r="1299" spans="7:9" x14ac:dyDescent="0.25">
      <c r="G1299" s="93">
        <v>1296</v>
      </c>
      <c r="H1299" s="118" t="str">
        <f t="shared" si="656"/>
        <v/>
      </c>
      <c r="I1299" s="119" t="str">
        <f>IF(ISNUMBER(SEARCH("─",H1299,1)),MAX($I$3:I1298)+1,"")</f>
        <v/>
      </c>
    </row>
    <row r="1300" spans="7:9" x14ac:dyDescent="0.25">
      <c r="G1300" s="93">
        <v>1297</v>
      </c>
      <c r="H1300" s="118" t="str">
        <f t="shared" si="656"/>
        <v/>
      </c>
      <c r="I1300" s="119" t="str">
        <f>IF(ISNUMBER(SEARCH("─",H1300,1)),MAX($I$3:I1299)+1,"")</f>
        <v/>
      </c>
    </row>
    <row r="1301" spans="7:9" x14ac:dyDescent="0.25">
      <c r="G1301" s="93">
        <v>1298</v>
      </c>
      <c r="H1301" s="118" t="str">
        <f t="shared" si="656"/>
        <v/>
      </c>
      <c r="I1301" s="119" t="str">
        <f>IF(ISNUMBER(SEARCH("─",H1301,1)),MAX($I$3:I1300)+1,"")</f>
        <v/>
      </c>
    </row>
    <row r="1302" spans="7:9" x14ac:dyDescent="0.25">
      <c r="G1302" s="93">
        <v>1299</v>
      </c>
      <c r="H1302" s="118" t="str">
        <f t="shared" si="656"/>
        <v/>
      </c>
      <c r="I1302" s="119" t="str">
        <f>IF(ISNUMBER(SEARCH("─",H1302,1)),MAX($I$3:I1301)+1,"")</f>
        <v/>
      </c>
    </row>
    <row r="1303" spans="7:9" x14ac:dyDescent="0.25">
      <c r="G1303" s="93">
        <v>1300</v>
      </c>
      <c r="H1303" s="118" t="str">
        <f t="shared" si="656"/>
        <v/>
      </c>
      <c r="I1303" s="119" t="str">
        <f>IF(ISNUMBER(SEARCH("─",H1303,1)),MAX($I$3:I1302)+1,"")</f>
        <v/>
      </c>
    </row>
    <row r="1304" spans="7:9" x14ac:dyDescent="0.25">
      <c r="G1304" s="93">
        <v>1301</v>
      </c>
      <c r="H1304" s="118" t="str">
        <f t="shared" si="656"/>
        <v/>
      </c>
      <c r="I1304" s="119" t="str">
        <f>IF(ISNUMBER(SEARCH("─",H1304,1)),MAX($I$3:I1303)+1,"")</f>
        <v/>
      </c>
    </row>
    <row r="1305" spans="7:9" x14ac:dyDescent="0.25">
      <c r="G1305" s="93">
        <v>1302</v>
      </c>
      <c r="H1305" s="118" t="str">
        <f t="shared" si="656"/>
        <v/>
      </c>
      <c r="I1305" s="119" t="str">
        <f>IF(ISNUMBER(SEARCH("─",H1305,1)),MAX($I$3:I1304)+1,"")</f>
        <v/>
      </c>
    </row>
    <row r="1306" spans="7:9" x14ac:dyDescent="0.25">
      <c r="G1306" s="93">
        <v>1303</v>
      </c>
      <c r="H1306" s="118" t="str">
        <f t="shared" si="656"/>
        <v/>
      </c>
      <c r="I1306" s="119" t="str">
        <f>IF(ISNUMBER(SEARCH("─",H1306,1)),MAX($I$3:I1305)+1,"")</f>
        <v/>
      </c>
    </row>
    <row r="1307" spans="7:9" x14ac:dyDescent="0.25">
      <c r="G1307" s="93">
        <v>1304</v>
      </c>
      <c r="H1307" s="118" t="str">
        <f t="shared" si="656"/>
        <v/>
      </c>
      <c r="I1307" s="119" t="str">
        <f>IF(ISNUMBER(SEARCH("─",H1307,1)),MAX($I$3:I1306)+1,"")</f>
        <v/>
      </c>
    </row>
    <row r="1308" spans="7:9" x14ac:dyDescent="0.25">
      <c r="G1308" s="93">
        <v>1305</v>
      </c>
      <c r="H1308" s="118" t="str">
        <f t="shared" si="656"/>
        <v/>
      </c>
      <c r="I1308" s="119" t="str">
        <f>IF(ISNUMBER(SEARCH("─",H1308,1)),MAX($I$3:I1307)+1,"")</f>
        <v/>
      </c>
    </row>
    <row r="1309" spans="7:9" x14ac:dyDescent="0.25">
      <c r="G1309" s="93">
        <v>1306</v>
      </c>
      <c r="H1309" s="118" t="str">
        <f t="shared" si="656"/>
        <v/>
      </c>
      <c r="I1309" s="119" t="str">
        <f>IF(ISNUMBER(SEARCH("─",H1309,1)),MAX($I$3:I1308)+1,"")</f>
        <v/>
      </c>
    </row>
    <row r="1310" spans="7:9" x14ac:dyDescent="0.25">
      <c r="G1310" s="93">
        <v>1307</v>
      </c>
      <c r="H1310" s="118" t="str">
        <f t="shared" si="656"/>
        <v/>
      </c>
      <c r="I1310" s="119" t="str">
        <f>IF(ISNUMBER(SEARCH("─",H1310,1)),MAX($I$3:I1309)+1,"")</f>
        <v/>
      </c>
    </row>
    <row r="1311" spans="7:9" x14ac:dyDescent="0.25">
      <c r="G1311" s="93">
        <v>1308</v>
      </c>
      <c r="H1311" s="118" t="str">
        <f t="shared" si="656"/>
        <v/>
      </c>
      <c r="I1311" s="119" t="str">
        <f>IF(ISNUMBER(SEARCH("─",H1311,1)),MAX($I$3:I1310)+1,"")</f>
        <v/>
      </c>
    </row>
    <row r="1312" spans="7:9" x14ac:dyDescent="0.25">
      <c r="G1312" s="93">
        <v>1309</v>
      </c>
      <c r="H1312" s="118" t="str">
        <f t="shared" si="656"/>
        <v/>
      </c>
      <c r="I1312" s="119" t="str">
        <f>IF(ISNUMBER(SEARCH("─",H1312,1)),MAX($I$3:I1311)+1,"")</f>
        <v/>
      </c>
    </row>
    <row r="1313" spans="7:9" x14ac:dyDescent="0.25">
      <c r="G1313" s="93">
        <v>1310</v>
      </c>
      <c r="H1313" s="118" t="str">
        <f t="shared" si="656"/>
        <v/>
      </c>
      <c r="I1313" s="119" t="str">
        <f>IF(ISNUMBER(SEARCH("─",H1313,1)),MAX($I$3:I1312)+1,"")</f>
        <v/>
      </c>
    </row>
    <row r="1314" spans="7:9" x14ac:dyDescent="0.25">
      <c r="G1314" s="93">
        <v>1311</v>
      </c>
      <c r="H1314" s="118" t="str">
        <f t="shared" si="656"/>
        <v/>
      </c>
      <c r="I1314" s="119" t="str">
        <f>IF(ISNUMBER(SEARCH("─",H1314,1)),MAX($I$3:I1313)+1,"")</f>
        <v/>
      </c>
    </row>
    <row r="1315" spans="7:9" x14ac:dyDescent="0.25">
      <c r="G1315" s="93">
        <v>1312</v>
      </c>
      <c r="H1315" s="118" t="str">
        <f t="shared" si="656"/>
        <v/>
      </c>
      <c r="I1315" s="119" t="str">
        <f>IF(ISNUMBER(SEARCH("─",H1315,1)),MAX($I$3:I1314)+1,"")</f>
        <v/>
      </c>
    </row>
    <row r="1316" spans="7:9" x14ac:dyDescent="0.25">
      <c r="G1316" s="93">
        <v>1313</v>
      </c>
      <c r="H1316" s="118" t="str">
        <f t="shared" si="656"/>
        <v/>
      </c>
      <c r="I1316" s="119" t="str">
        <f>IF(ISNUMBER(SEARCH("─",H1316,1)),MAX($I$3:I1315)+1,"")</f>
        <v/>
      </c>
    </row>
    <row r="1317" spans="7:9" x14ac:dyDescent="0.25">
      <c r="G1317" s="93">
        <v>1314</v>
      </c>
      <c r="H1317" s="118" t="str">
        <f t="shared" si="656"/>
        <v/>
      </c>
      <c r="I1317" s="119" t="str">
        <f>IF(ISNUMBER(SEARCH("─",H1317,1)),MAX($I$3:I1316)+1,"")</f>
        <v/>
      </c>
    </row>
    <row r="1318" spans="7:9" x14ac:dyDescent="0.25">
      <c r="G1318" s="93">
        <v>1315</v>
      </c>
      <c r="H1318" s="118" t="str">
        <f t="shared" si="656"/>
        <v/>
      </c>
      <c r="I1318" s="119" t="str">
        <f>IF(ISNUMBER(SEARCH("─",H1318,1)),MAX($I$3:I1317)+1,"")</f>
        <v/>
      </c>
    </row>
    <row r="1319" spans="7:9" x14ac:dyDescent="0.25">
      <c r="G1319" s="93">
        <v>1316</v>
      </c>
      <c r="H1319" s="118" t="str">
        <f t="shared" si="656"/>
        <v/>
      </c>
      <c r="I1319" s="119" t="str">
        <f>IF(ISNUMBER(SEARCH("─",H1319,1)),MAX($I$3:I1318)+1,"")</f>
        <v/>
      </c>
    </row>
    <row r="1320" spans="7:9" x14ac:dyDescent="0.25">
      <c r="G1320" s="93">
        <v>1317</v>
      </c>
      <c r="H1320" s="118" t="str">
        <f t="shared" si="656"/>
        <v/>
      </c>
      <c r="I1320" s="119" t="str">
        <f>IF(ISNUMBER(SEARCH("─",H1320,1)),MAX($I$3:I1319)+1,"")</f>
        <v/>
      </c>
    </row>
    <row r="1321" spans="7:9" x14ac:dyDescent="0.25">
      <c r="G1321" s="93">
        <v>1318</v>
      </c>
      <c r="H1321" s="118" t="str">
        <f t="shared" si="656"/>
        <v/>
      </c>
      <c r="I1321" s="119" t="str">
        <f>IF(ISNUMBER(SEARCH("─",H1321,1)),MAX($I$3:I1320)+1,"")</f>
        <v/>
      </c>
    </row>
    <row r="1322" spans="7:9" x14ac:dyDescent="0.25">
      <c r="G1322" s="93">
        <v>1319</v>
      </c>
      <c r="H1322" s="118" t="str">
        <f t="shared" si="656"/>
        <v/>
      </c>
      <c r="I1322" s="119" t="str">
        <f>IF(ISNUMBER(SEARCH("─",H1322,1)),MAX($I$3:I1321)+1,"")</f>
        <v/>
      </c>
    </row>
    <row r="1323" spans="7:9" x14ac:dyDescent="0.25">
      <c r="G1323" s="93">
        <v>1320</v>
      </c>
      <c r="H1323" s="118" t="str">
        <f t="shared" si="656"/>
        <v/>
      </c>
      <c r="I1323" s="119" t="str">
        <f>IF(ISNUMBER(SEARCH("─",H1323,1)),MAX($I$3:I1322)+1,"")</f>
        <v/>
      </c>
    </row>
    <row r="1324" spans="7:9" x14ac:dyDescent="0.25">
      <c r="G1324" s="93">
        <v>1321</v>
      </c>
      <c r="H1324" s="118" t="str">
        <f t="shared" si="656"/>
        <v/>
      </c>
      <c r="I1324" s="119" t="str">
        <f>IF(ISNUMBER(SEARCH("─",H1324,1)),MAX($I$3:I1323)+1,"")</f>
        <v/>
      </c>
    </row>
    <row r="1325" spans="7:9" x14ac:dyDescent="0.25">
      <c r="G1325" s="93">
        <v>1322</v>
      </c>
      <c r="H1325" s="118" t="str">
        <f t="shared" si="656"/>
        <v/>
      </c>
      <c r="I1325" s="119" t="str">
        <f>IF(ISNUMBER(SEARCH("─",H1325,1)),MAX($I$3:I1324)+1,"")</f>
        <v/>
      </c>
    </row>
    <row r="1326" spans="7:9" x14ac:dyDescent="0.25">
      <c r="G1326" s="93">
        <v>1323</v>
      </c>
      <c r="H1326" s="118" t="str">
        <f t="shared" si="656"/>
        <v/>
      </c>
      <c r="I1326" s="119" t="str">
        <f>IF(ISNUMBER(SEARCH("─",H1326,1)),MAX($I$3:I1325)+1,"")</f>
        <v/>
      </c>
    </row>
    <row r="1327" spans="7:9" x14ac:dyDescent="0.25">
      <c r="G1327" s="93">
        <v>1324</v>
      </c>
      <c r="H1327" s="118" t="str">
        <f t="shared" si="656"/>
        <v/>
      </c>
      <c r="I1327" s="119" t="str">
        <f>IF(ISNUMBER(SEARCH("─",H1327,1)),MAX($I$3:I1326)+1,"")</f>
        <v/>
      </c>
    </row>
    <row r="1328" spans="7:9" x14ac:dyDescent="0.25">
      <c r="G1328" s="93">
        <v>1325</v>
      </c>
      <c r="H1328" s="118" t="str">
        <f t="shared" si="656"/>
        <v/>
      </c>
      <c r="I1328" s="119" t="str">
        <f>IF(ISNUMBER(SEARCH("─",H1328,1)),MAX($I$3:I1327)+1,"")</f>
        <v/>
      </c>
    </row>
    <row r="1329" spans="7:9" x14ac:dyDescent="0.25">
      <c r="G1329" s="93">
        <v>1326</v>
      </c>
      <c r="H1329" s="118" t="str">
        <f t="shared" si="656"/>
        <v/>
      </c>
      <c r="I1329" s="119" t="str">
        <f>IF(ISNUMBER(SEARCH("─",H1329,1)),MAX($I$3:I1328)+1,"")</f>
        <v/>
      </c>
    </row>
    <row r="1330" spans="7:9" x14ac:dyDescent="0.25">
      <c r="G1330" s="93">
        <v>1327</v>
      </c>
      <c r="H1330" s="118" t="str">
        <f t="shared" si="656"/>
        <v/>
      </c>
      <c r="I1330" s="119" t="str">
        <f>IF(ISNUMBER(SEARCH("─",H1330,1)),MAX($I$3:I1329)+1,"")</f>
        <v/>
      </c>
    </row>
    <row r="1331" spans="7:9" x14ac:dyDescent="0.25">
      <c r="G1331" s="93">
        <v>1328</v>
      </c>
      <c r="H1331" s="118" t="str">
        <f t="shared" si="656"/>
        <v/>
      </c>
      <c r="I1331" s="119" t="str">
        <f>IF(ISNUMBER(SEARCH("─",H1331,1)),MAX($I$3:I1330)+1,"")</f>
        <v/>
      </c>
    </row>
    <row r="1332" spans="7:9" x14ac:dyDescent="0.25">
      <c r="G1332" s="93">
        <v>1329</v>
      </c>
      <c r="H1332" s="118" t="str">
        <f t="shared" si="656"/>
        <v/>
      </c>
      <c r="I1332" s="119" t="str">
        <f>IF(ISNUMBER(SEARCH("─",H1332,1)),MAX($I$3:I1331)+1,"")</f>
        <v/>
      </c>
    </row>
    <row r="1333" spans="7:9" x14ac:dyDescent="0.25">
      <c r="G1333" s="93">
        <v>1330</v>
      </c>
      <c r="H1333" s="118" t="str">
        <f t="shared" si="656"/>
        <v/>
      </c>
      <c r="I1333" s="119" t="str">
        <f>IF(ISNUMBER(SEARCH("─",H1333,1)),MAX($I$3:I1332)+1,"")</f>
        <v/>
      </c>
    </row>
    <row r="1334" spans="7:9" x14ac:dyDescent="0.25">
      <c r="G1334" s="93">
        <v>1331</v>
      </c>
      <c r="H1334" s="118" t="str">
        <f t="shared" si="656"/>
        <v/>
      </c>
      <c r="I1334" s="119" t="str">
        <f>IF(ISNUMBER(SEARCH("─",H1334,1)),MAX($I$3:I1333)+1,"")</f>
        <v/>
      </c>
    </row>
    <row r="1335" spans="7:9" x14ac:dyDescent="0.25">
      <c r="G1335" s="93">
        <v>1332</v>
      </c>
      <c r="H1335" s="118" t="str">
        <f t="shared" si="656"/>
        <v/>
      </c>
      <c r="I1335" s="119" t="str">
        <f>IF(ISNUMBER(SEARCH("─",H1335,1)),MAX($I$3:I1334)+1,"")</f>
        <v/>
      </c>
    </row>
    <row r="1336" spans="7:9" x14ac:dyDescent="0.25">
      <c r="G1336" s="93">
        <v>1333</v>
      </c>
      <c r="H1336" s="118" t="str">
        <f t="shared" ref="H1336:H1399" si="657">IF(G1336&gt;$H$2,"",IF(G1336&lt;=$C$3,INDEX(allNames,MATCH(G1336,$B$4:$B$503,0),1),IF(G1336&lt;=$E$3,INDEX($D$4:$D$503,MATCH(G1336,$C$4:$C$503,0),1),INDEX($F$4:$F$503,MATCH(G1336,$E$4:$E$503,0),1))))</f>
        <v/>
      </c>
      <c r="I1336" s="119" t="str">
        <f>IF(ISNUMBER(SEARCH("─",H1336,1)),MAX($I$3:I1335)+1,"")</f>
        <v/>
      </c>
    </row>
    <row r="1337" spans="7:9" x14ac:dyDescent="0.25">
      <c r="G1337" s="93">
        <v>1334</v>
      </c>
      <c r="H1337" s="118" t="str">
        <f t="shared" si="657"/>
        <v/>
      </c>
      <c r="I1337" s="119" t="str">
        <f>IF(ISNUMBER(SEARCH("─",H1337,1)),MAX($I$3:I1336)+1,"")</f>
        <v/>
      </c>
    </row>
    <row r="1338" spans="7:9" x14ac:dyDescent="0.25">
      <c r="G1338" s="93">
        <v>1335</v>
      </c>
      <c r="H1338" s="118" t="str">
        <f t="shared" si="657"/>
        <v/>
      </c>
      <c r="I1338" s="119" t="str">
        <f>IF(ISNUMBER(SEARCH("─",H1338,1)),MAX($I$3:I1337)+1,"")</f>
        <v/>
      </c>
    </row>
    <row r="1339" spans="7:9" x14ac:dyDescent="0.25">
      <c r="G1339" s="93">
        <v>1336</v>
      </c>
      <c r="H1339" s="118" t="str">
        <f t="shared" si="657"/>
        <v/>
      </c>
      <c r="I1339" s="119" t="str">
        <f>IF(ISNUMBER(SEARCH("─",H1339,1)),MAX($I$3:I1338)+1,"")</f>
        <v/>
      </c>
    </row>
    <row r="1340" spans="7:9" x14ac:dyDescent="0.25">
      <c r="G1340" s="93">
        <v>1337</v>
      </c>
      <c r="H1340" s="118" t="str">
        <f t="shared" si="657"/>
        <v/>
      </c>
      <c r="I1340" s="119" t="str">
        <f>IF(ISNUMBER(SEARCH("─",H1340,1)),MAX($I$3:I1339)+1,"")</f>
        <v/>
      </c>
    </row>
    <row r="1341" spans="7:9" x14ac:dyDescent="0.25">
      <c r="G1341" s="93">
        <v>1338</v>
      </c>
      <c r="H1341" s="118" t="str">
        <f t="shared" si="657"/>
        <v/>
      </c>
      <c r="I1341" s="119" t="str">
        <f>IF(ISNUMBER(SEARCH("─",H1341,1)),MAX($I$3:I1340)+1,"")</f>
        <v/>
      </c>
    </row>
    <row r="1342" spans="7:9" x14ac:dyDescent="0.25">
      <c r="G1342" s="93">
        <v>1339</v>
      </c>
      <c r="H1342" s="118" t="str">
        <f t="shared" si="657"/>
        <v/>
      </c>
      <c r="I1342" s="119" t="str">
        <f>IF(ISNUMBER(SEARCH("─",H1342,1)),MAX($I$3:I1341)+1,"")</f>
        <v/>
      </c>
    </row>
    <row r="1343" spans="7:9" x14ac:dyDescent="0.25">
      <c r="G1343" s="93">
        <v>1340</v>
      </c>
      <c r="H1343" s="118" t="str">
        <f t="shared" si="657"/>
        <v/>
      </c>
      <c r="I1343" s="119" t="str">
        <f>IF(ISNUMBER(SEARCH("─",H1343,1)),MAX($I$3:I1342)+1,"")</f>
        <v/>
      </c>
    </row>
    <row r="1344" spans="7:9" x14ac:dyDescent="0.25">
      <c r="G1344" s="93">
        <v>1341</v>
      </c>
      <c r="H1344" s="118" t="str">
        <f t="shared" si="657"/>
        <v/>
      </c>
      <c r="I1344" s="119" t="str">
        <f>IF(ISNUMBER(SEARCH("─",H1344,1)),MAX($I$3:I1343)+1,"")</f>
        <v/>
      </c>
    </row>
    <row r="1345" spans="7:9" x14ac:dyDescent="0.25">
      <c r="G1345" s="93">
        <v>1342</v>
      </c>
      <c r="H1345" s="118" t="str">
        <f t="shared" si="657"/>
        <v/>
      </c>
      <c r="I1345" s="119" t="str">
        <f>IF(ISNUMBER(SEARCH("─",H1345,1)),MAX($I$3:I1344)+1,"")</f>
        <v/>
      </c>
    </row>
    <row r="1346" spans="7:9" x14ac:dyDescent="0.25">
      <c r="G1346" s="93">
        <v>1343</v>
      </c>
      <c r="H1346" s="118" t="str">
        <f t="shared" si="657"/>
        <v/>
      </c>
      <c r="I1346" s="119" t="str">
        <f>IF(ISNUMBER(SEARCH("─",H1346,1)),MAX($I$3:I1345)+1,"")</f>
        <v/>
      </c>
    </row>
    <row r="1347" spans="7:9" x14ac:dyDescent="0.25">
      <c r="G1347" s="93">
        <v>1344</v>
      </c>
      <c r="H1347" s="118" t="str">
        <f t="shared" si="657"/>
        <v/>
      </c>
      <c r="I1347" s="119" t="str">
        <f>IF(ISNUMBER(SEARCH("─",H1347,1)),MAX($I$3:I1346)+1,"")</f>
        <v/>
      </c>
    </row>
    <row r="1348" spans="7:9" x14ac:dyDescent="0.25">
      <c r="G1348" s="93">
        <v>1345</v>
      </c>
      <c r="H1348" s="118" t="str">
        <f t="shared" si="657"/>
        <v/>
      </c>
      <c r="I1348" s="119" t="str">
        <f>IF(ISNUMBER(SEARCH("─",H1348,1)),MAX($I$3:I1347)+1,"")</f>
        <v/>
      </c>
    </row>
    <row r="1349" spans="7:9" x14ac:dyDescent="0.25">
      <c r="G1349" s="93">
        <v>1346</v>
      </c>
      <c r="H1349" s="118" t="str">
        <f t="shared" si="657"/>
        <v/>
      </c>
      <c r="I1349" s="119" t="str">
        <f>IF(ISNUMBER(SEARCH("─",H1349,1)),MAX($I$3:I1348)+1,"")</f>
        <v/>
      </c>
    </row>
    <row r="1350" spans="7:9" x14ac:dyDescent="0.25">
      <c r="G1350" s="93">
        <v>1347</v>
      </c>
      <c r="H1350" s="118" t="str">
        <f t="shared" si="657"/>
        <v/>
      </c>
      <c r="I1350" s="119" t="str">
        <f>IF(ISNUMBER(SEARCH("─",H1350,1)),MAX($I$3:I1349)+1,"")</f>
        <v/>
      </c>
    </row>
    <row r="1351" spans="7:9" x14ac:dyDescent="0.25">
      <c r="G1351" s="93">
        <v>1348</v>
      </c>
      <c r="H1351" s="118" t="str">
        <f t="shared" si="657"/>
        <v/>
      </c>
      <c r="I1351" s="119" t="str">
        <f>IF(ISNUMBER(SEARCH("─",H1351,1)),MAX($I$3:I1350)+1,"")</f>
        <v/>
      </c>
    </row>
    <row r="1352" spans="7:9" x14ac:dyDescent="0.25">
      <c r="G1352" s="93">
        <v>1349</v>
      </c>
      <c r="H1352" s="118" t="str">
        <f t="shared" si="657"/>
        <v/>
      </c>
      <c r="I1352" s="119" t="str">
        <f>IF(ISNUMBER(SEARCH("─",H1352,1)),MAX($I$3:I1351)+1,"")</f>
        <v/>
      </c>
    </row>
    <row r="1353" spans="7:9" x14ac:dyDescent="0.25">
      <c r="G1353" s="93">
        <v>1350</v>
      </c>
      <c r="H1353" s="118" t="str">
        <f t="shared" si="657"/>
        <v/>
      </c>
      <c r="I1353" s="119" t="str">
        <f>IF(ISNUMBER(SEARCH("─",H1353,1)),MAX($I$3:I1352)+1,"")</f>
        <v/>
      </c>
    </row>
    <row r="1354" spans="7:9" x14ac:dyDescent="0.25">
      <c r="G1354" s="93">
        <v>1351</v>
      </c>
      <c r="H1354" s="118" t="str">
        <f t="shared" si="657"/>
        <v/>
      </c>
      <c r="I1354" s="119" t="str">
        <f>IF(ISNUMBER(SEARCH("─",H1354,1)),MAX($I$3:I1353)+1,"")</f>
        <v/>
      </c>
    </row>
    <row r="1355" spans="7:9" x14ac:dyDescent="0.25">
      <c r="G1355" s="93">
        <v>1352</v>
      </c>
      <c r="H1355" s="118" t="str">
        <f t="shared" si="657"/>
        <v/>
      </c>
      <c r="I1355" s="119" t="str">
        <f>IF(ISNUMBER(SEARCH("─",H1355,1)),MAX($I$3:I1354)+1,"")</f>
        <v/>
      </c>
    </row>
    <row r="1356" spans="7:9" x14ac:dyDescent="0.25">
      <c r="G1356" s="93">
        <v>1353</v>
      </c>
      <c r="H1356" s="118" t="str">
        <f t="shared" si="657"/>
        <v/>
      </c>
      <c r="I1356" s="119" t="str">
        <f>IF(ISNUMBER(SEARCH("─",H1356,1)),MAX($I$3:I1355)+1,"")</f>
        <v/>
      </c>
    </row>
    <row r="1357" spans="7:9" x14ac:dyDescent="0.25">
      <c r="G1357" s="93">
        <v>1354</v>
      </c>
      <c r="H1357" s="118" t="str">
        <f t="shared" si="657"/>
        <v/>
      </c>
      <c r="I1357" s="119" t="str">
        <f>IF(ISNUMBER(SEARCH("─",H1357,1)),MAX($I$3:I1356)+1,"")</f>
        <v/>
      </c>
    </row>
    <row r="1358" spans="7:9" x14ac:dyDescent="0.25">
      <c r="G1358" s="93">
        <v>1355</v>
      </c>
      <c r="H1358" s="118" t="str">
        <f t="shared" si="657"/>
        <v/>
      </c>
      <c r="I1358" s="119" t="str">
        <f>IF(ISNUMBER(SEARCH("─",H1358,1)),MAX($I$3:I1357)+1,"")</f>
        <v/>
      </c>
    </row>
    <row r="1359" spans="7:9" x14ac:dyDescent="0.25">
      <c r="G1359" s="93">
        <v>1356</v>
      </c>
      <c r="H1359" s="118" t="str">
        <f t="shared" si="657"/>
        <v/>
      </c>
      <c r="I1359" s="119" t="str">
        <f>IF(ISNUMBER(SEARCH("─",H1359,1)),MAX($I$3:I1358)+1,"")</f>
        <v/>
      </c>
    </row>
    <row r="1360" spans="7:9" x14ac:dyDescent="0.25">
      <c r="G1360" s="93">
        <v>1357</v>
      </c>
      <c r="H1360" s="118" t="str">
        <f t="shared" si="657"/>
        <v/>
      </c>
      <c r="I1360" s="119" t="str">
        <f>IF(ISNUMBER(SEARCH("─",H1360,1)),MAX($I$3:I1359)+1,"")</f>
        <v/>
      </c>
    </row>
    <row r="1361" spans="7:9" x14ac:dyDescent="0.25">
      <c r="G1361" s="93">
        <v>1358</v>
      </c>
      <c r="H1361" s="118" t="str">
        <f t="shared" si="657"/>
        <v/>
      </c>
      <c r="I1361" s="119" t="str">
        <f>IF(ISNUMBER(SEARCH("─",H1361,1)),MAX($I$3:I1360)+1,"")</f>
        <v/>
      </c>
    </row>
    <row r="1362" spans="7:9" x14ac:dyDescent="0.25">
      <c r="G1362" s="93">
        <v>1359</v>
      </c>
      <c r="H1362" s="118" t="str">
        <f t="shared" si="657"/>
        <v/>
      </c>
      <c r="I1362" s="119" t="str">
        <f>IF(ISNUMBER(SEARCH("─",H1362,1)),MAX($I$3:I1361)+1,"")</f>
        <v/>
      </c>
    </row>
    <row r="1363" spans="7:9" x14ac:dyDescent="0.25">
      <c r="G1363" s="93">
        <v>1360</v>
      </c>
      <c r="H1363" s="118" t="str">
        <f t="shared" si="657"/>
        <v/>
      </c>
      <c r="I1363" s="119" t="str">
        <f>IF(ISNUMBER(SEARCH("─",H1363,1)),MAX($I$3:I1362)+1,"")</f>
        <v/>
      </c>
    </row>
    <row r="1364" spans="7:9" x14ac:dyDescent="0.25">
      <c r="G1364" s="93">
        <v>1361</v>
      </c>
      <c r="H1364" s="118" t="str">
        <f t="shared" si="657"/>
        <v/>
      </c>
      <c r="I1364" s="119" t="str">
        <f>IF(ISNUMBER(SEARCH("─",H1364,1)),MAX($I$3:I1363)+1,"")</f>
        <v/>
      </c>
    </row>
    <row r="1365" spans="7:9" x14ac:dyDescent="0.25">
      <c r="G1365" s="93">
        <v>1362</v>
      </c>
      <c r="H1365" s="118" t="str">
        <f t="shared" si="657"/>
        <v/>
      </c>
      <c r="I1365" s="119" t="str">
        <f>IF(ISNUMBER(SEARCH("─",H1365,1)),MAX($I$3:I1364)+1,"")</f>
        <v/>
      </c>
    </row>
    <row r="1366" spans="7:9" x14ac:dyDescent="0.25">
      <c r="G1366" s="93">
        <v>1363</v>
      </c>
      <c r="H1366" s="118" t="str">
        <f t="shared" si="657"/>
        <v/>
      </c>
      <c r="I1366" s="119" t="str">
        <f>IF(ISNUMBER(SEARCH("─",H1366,1)),MAX($I$3:I1365)+1,"")</f>
        <v/>
      </c>
    </row>
    <row r="1367" spans="7:9" x14ac:dyDescent="0.25">
      <c r="G1367" s="93">
        <v>1364</v>
      </c>
      <c r="H1367" s="118" t="str">
        <f t="shared" si="657"/>
        <v/>
      </c>
      <c r="I1367" s="119" t="str">
        <f>IF(ISNUMBER(SEARCH("─",H1367,1)),MAX($I$3:I1366)+1,"")</f>
        <v/>
      </c>
    </row>
    <row r="1368" spans="7:9" x14ac:dyDescent="0.25">
      <c r="G1368" s="93">
        <v>1365</v>
      </c>
      <c r="H1368" s="118" t="str">
        <f t="shared" si="657"/>
        <v/>
      </c>
      <c r="I1368" s="119" t="str">
        <f>IF(ISNUMBER(SEARCH("─",H1368,1)),MAX($I$3:I1367)+1,"")</f>
        <v/>
      </c>
    </row>
    <row r="1369" spans="7:9" x14ac:dyDescent="0.25">
      <c r="G1369" s="93">
        <v>1366</v>
      </c>
      <c r="H1369" s="118" t="str">
        <f t="shared" si="657"/>
        <v/>
      </c>
      <c r="I1369" s="119" t="str">
        <f>IF(ISNUMBER(SEARCH("─",H1369,1)),MAX($I$3:I1368)+1,"")</f>
        <v/>
      </c>
    </row>
    <row r="1370" spans="7:9" x14ac:dyDescent="0.25">
      <c r="G1370" s="93">
        <v>1367</v>
      </c>
      <c r="H1370" s="118" t="str">
        <f t="shared" si="657"/>
        <v/>
      </c>
      <c r="I1370" s="119" t="str">
        <f>IF(ISNUMBER(SEARCH("─",H1370,1)),MAX($I$3:I1369)+1,"")</f>
        <v/>
      </c>
    </row>
    <row r="1371" spans="7:9" x14ac:dyDescent="0.25">
      <c r="G1371" s="93">
        <v>1368</v>
      </c>
      <c r="H1371" s="118" t="str">
        <f t="shared" si="657"/>
        <v/>
      </c>
      <c r="I1371" s="119" t="str">
        <f>IF(ISNUMBER(SEARCH("─",H1371,1)),MAX($I$3:I1370)+1,"")</f>
        <v/>
      </c>
    </row>
    <row r="1372" spans="7:9" x14ac:dyDescent="0.25">
      <c r="G1372" s="93">
        <v>1369</v>
      </c>
      <c r="H1372" s="118" t="str">
        <f t="shared" si="657"/>
        <v/>
      </c>
      <c r="I1372" s="119" t="str">
        <f>IF(ISNUMBER(SEARCH("─",H1372,1)),MAX($I$3:I1371)+1,"")</f>
        <v/>
      </c>
    </row>
    <row r="1373" spans="7:9" x14ac:dyDescent="0.25">
      <c r="G1373" s="93">
        <v>1370</v>
      </c>
      <c r="H1373" s="118" t="str">
        <f t="shared" si="657"/>
        <v/>
      </c>
      <c r="I1373" s="119" t="str">
        <f>IF(ISNUMBER(SEARCH("─",H1373,1)),MAX($I$3:I1372)+1,"")</f>
        <v/>
      </c>
    </row>
    <row r="1374" spans="7:9" x14ac:dyDescent="0.25">
      <c r="G1374" s="93">
        <v>1371</v>
      </c>
      <c r="H1374" s="118" t="str">
        <f t="shared" si="657"/>
        <v/>
      </c>
      <c r="I1374" s="119" t="str">
        <f>IF(ISNUMBER(SEARCH("─",H1374,1)),MAX($I$3:I1373)+1,"")</f>
        <v/>
      </c>
    </row>
    <row r="1375" spans="7:9" x14ac:dyDescent="0.25">
      <c r="G1375" s="93">
        <v>1372</v>
      </c>
      <c r="H1375" s="118" t="str">
        <f t="shared" si="657"/>
        <v/>
      </c>
      <c r="I1375" s="119" t="str">
        <f>IF(ISNUMBER(SEARCH("─",H1375,1)),MAX($I$3:I1374)+1,"")</f>
        <v/>
      </c>
    </row>
    <row r="1376" spans="7:9" x14ac:dyDescent="0.25">
      <c r="G1376" s="93">
        <v>1373</v>
      </c>
      <c r="H1376" s="118" t="str">
        <f t="shared" si="657"/>
        <v/>
      </c>
      <c r="I1376" s="119" t="str">
        <f>IF(ISNUMBER(SEARCH("─",H1376,1)),MAX($I$3:I1375)+1,"")</f>
        <v/>
      </c>
    </row>
    <row r="1377" spans="7:9" x14ac:dyDescent="0.25">
      <c r="G1377" s="93">
        <v>1374</v>
      </c>
      <c r="H1377" s="118" t="str">
        <f t="shared" si="657"/>
        <v/>
      </c>
      <c r="I1377" s="119" t="str">
        <f>IF(ISNUMBER(SEARCH("─",H1377,1)),MAX($I$3:I1376)+1,"")</f>
        <v/>
      </c>
    </row>
    <row r="1378" spans="7:9" x14ac:dyDescent="0.25">
      <c r="G1378" s="93">
        <v>1375</v>
      </c>
      <c r="H1378" s="118" t="str">
        <f t="shared" si="657"/>
        <v/>
      </c>
      <c r="I1378" s="119" t="str">
        <f>IF(ISNUMBER(SEARCH("─",H1378,1)),MAX($I$3:I1377)+1,"")</f>
        <v/>
      </c>
    </row>
    <row r="1379" spans="7:9" x14ac:dyDescent="0.25">
      <c r="G1379" s="93">
        <v>1376</v>
      </c>
      <c r="H1379" s="118" t="str">
        <f t="shared" si="657"/>
        <v/>
      </c>
      <c r="I1379" s="119" t="str">
        <f>IF(ISNUMBER(SEARCH("─",H1379,1)),MAX($I$3:I1378)+1,"")</f>
        <v/>
      </c>
    </row>
    <row r="1380" spans="7:9" x14ac:dyDescent="0.25">
      <c r="G1380" s="93">
        <v>1377</v>
      </c>
      <c r="H1380" s="118" t="str">
        <f t="shared" si="657"/>
        <v/>
      </c>
      <c r="I1380" s="119" t="str">
        <f>IF(ISNUMBER(SEARCH("─",H1380,1)),MAX($I$3:I1379)+1,"")</f>
        <v/>
      </c>
    </row>
    <row r="1381" spans="7:9" x14ac:dyDescent="0.25">
      <c r="G1381" s="93">
        <v>1378</v>
      </c>
      <c r="H1381" s="118" t="str">
        <f t="shared" si="657"/>
        <v/>
      </c>
      <c r="I1381" s="119" t="str">
        <f>IF(ISNUMBER(SEARCH("─",H1381,1)),MAX($I$3:I1380)+1,"")</f>
        <v/>
      </c>
    </row>
    <row r="1382" spans="7:9" x14ac:dyDescent="0.25">
      <c r="G1382" s="93">
        <v>1379</v>
      </c>
      <c r="H1382" s="118" t="str">
        <f t="shared" si="657"/>
        <v/>
      </c>
      <c r="I1382" s="119" t="str">
        <f>IF(ISNUMBER(SEARCH("─",H1382,1)),MAX($I$3:I1381)+1,"")</f>
        <v/>
      </c>
    </row>
    <row r="1383" spans="7:9" x14ac:dyDescent="0.25">
      <c r="G1383" s="93">
        <v>1380</v>
      </c>
      <c r="H1383" s="118" t="str">
        <f t="shared" si="657"/>
        <v/>
      </c>
      <c r="I1383" s="119" t="str">
        <f>IF(ISNUMBER(SEARCH("─",H1383,1)),MAX($I$3:I1382)+1,"")</f>
        <v/>
      </c>
    </row>
    <row r="1384" spans="7:9" x14ac:dyDescent="0.25">
      <c r="G1384" s="93">
        <v>1381</v>
      </c>
      <c r="H1384" s="118" t="str">
        <f t="shared" si="657"/>
        <v/>
      </c>
      <c r="I1384" s="119" t="str">
        <f>IF(ISNUMBER(SEARCH("─",H1384,1)),MAX($I$3:I1383)+1,"")</f>
        <v/>
      </c>
    </row>
    <row r="1385" spans="7:9" x14ac:dyDescent="0.25">
      <c r="G1385" s="93">
        <v>1382</v>
      </c>
      <c r="H1385" s="118" t="str">
        <f t="shared" si="657"/>
        <v/>
      </c>
      <c r="I1385" s="119" t="str">
        <f>IF(ISNUMBER(SEARCH("─",H1385,1)),MAX($I$3:I1384)+1,"")</f>
        <v/>
      </c>
    </row>
    <row r="1386" spans="7:9" x14ac:dyDescent="0.25">
      <c r="G1386" s="93">
        <v>1383</v>
      </c>
      <c r="H1386" s="118" t="str">
        <f t="shared" si="657"/>
        <v/>
      </c>
      <c r="I1386" s="119" t="str">
        <f>IF(ISNUMBER(SEARCH("─",H1386,1)),MAX($I$3:I1385)+1,"")</f>
        <v/>
      </c>
    </row>
    <row r="1387" spans="7:9" x14ac:dyDescent="0.25">
      <c r="G1387" s="93">
        <v>1384</v>
      </c>
      <c r="H1387" s="118" t="str">
        <f t="shared" si="657"/>
        <v/>
      </c>
      <c r="I1387" s="119" t="str">
        <f>IF(ISNUMBER(SEARCH("─",H1387,1)),MAX($I$3:I1386)+1,"")</f>
        <v/>
      </c>
    </row>
    <row r="1388" spans="7:9" x14ac:dyDescent="0.25">
      <c r="G1388" s="93">
        <v>1385</v>
      </c>
      <c r="H1388" s="118" t="str">
        <f t="shared" si="657"/>
        <v/>
      </c>
      <c r="I1388" s="119" t="str">
        <f>IF(ISNUMBER(SEARCH("─",H1388,1)),MAX($I$3:I1387)+1,"")</f>
        <v/>
      </c>
    </row>
    <row r="1389" spans="7:9" x14ac:dyDescent="0.25">
      <c r="G1389" s="93">
        <v>1386</v>
      </c>
      <c r="H1389" s="118" t="str">
        <f t="shared" si="657"/>
        <v/>
      </c>
      <c r="I1389" s="119" t="str">
        <f>IF(ISNUMBER(SEARCH("─",H1389,1)),MAX($I$3:I1388)+1,"")</f>
        <v/>
      </c>
    </row>
    <row r="1390" spans="7:9" x14ac:dyDescent="0.25">
      <c r="G1390" s="93">
        <v>1387</v>
      </c>
      <c r="H1390" s="118" t="str">
        <f t="shared" si="657"/>
        <v/>
      </c>
      <c r="I1390" s="119" t="str">
        <f>IF(ISNUMBER(SEARCH("─",H1390,1)),MAX($I$3:I1389)+1,"")</f>
        <v/>
      </c>
    </row>
    <row r="1391" spans="7:9" x14ac:dyDescent="0.25">
      <c r="G1391" s="93">
        <v>1388</v>
      </c>
      <c r="H1391" s="118" t="str">
        <f t="shared" si="657"/>
        <v/>
      </c>
      <c r="I1391" s="119" t="str">
        <f>IF(ISNUMBER(SEARCH("─",H1391,1)),MAX($I$3:I1390)+1,"")</f>
        <v/>
      </c>
    </row>
    <row r="1392" spans="7:9" x14ac:dyDescent="0.25">
      <c r="G1392" s="93">
        <v>1389</v>
      </c>
      <c r="H1392" s="118" t="str">
        <f t="shared" si="657"/>
        <v/>
      </c>
      <c r="I1392" s="119" t="str">
        <f>IF(ISNUMBER(SEARCH("─",H1392,1)),MAX($I$3:I1391)+1,"")</f>
        <v/>
      </c>
    </row>
    <row r="1393" spans="7:9" x14ac:dyDescent="0.25">
      <c r="G1393" s="93">
        <v>1390</v>
      </c>
      <c r="H1393" s="118" t="str">
        <f t="shared" si="657"/>
        <v/>
      </c>
      <c r="I1393" s="119" t="str">
        <f>IF(ISNUMBER(SEARCH("─",H1393,1)),MAX($I$3:I1392)+1,"")</f>
        <v/>
      </c>
    </row>
    <row r="1394" spans="7:9" x14ac:dyDescent="0.25">
      <c r="G1394" s="93">
        <v>1391</v>
      </c>
      <c r="H1394" s="118" t="str">
        <f t="shared" si="657"/>
        <v/>
      </c>
      <c r="I1394" s="119" t="str">
        <f>IF(ISNUMBER(SEARCH("─",H1394,1)),MAX($I$3:I1393)+1,"")</f>
        <v/>
      </c>
    </row>
    <row r="1395" spans="7:9" x14ac:dyDescent="0.25">
      <c r="G1395" s="93">
        <v>1392</v>
      </c>
      <c r="H1395" s="118" t="str">
        <f t="shared" si="657"/>
        <v/>
      </c>
      <c r="I1395" s="119" t="str">
        <f>IF(ISNUMBER(SEARCH("─",H1395,1)),MAX($I$3:I1394)+1,"")</f>
        <v/>
      </c>
    </row>
    <row r="1396" spans="7:9" x14ac:dyDescent="0.25">
      <c r="G1396" s="93">
        <v>1393</v>
      </c>
      <c r="H1396" s="118" t="str">
        <f t="shared" si="657"/>
        <v/>
      </c>
      <c r="I1396" s="119" t="str">
        <f>IF(ISNUMBER(SEARCH("─",H1396,1)),MAX($I$3:I1395)+1,"")</f>
        <v/>
      </c>
    </row>
    <row r="1397" spans="7:9" x14ac:dyDescent="0.25">
      <c r="G1397" s="93">
        <v>1394</v>
      </c>
      <c r="H1397" s="118" t="str">
        <f t="shared" si="657"/>
        <v/>
      </c>
      <c r="I1397" s="119" t="str">
        <f>IF(ISNUMBER(SEARCH("─",H1397,1)),MAX($I$3:I1396)+1,"")</f>
        <v/>
      </c>
    </row>
    <row r="1398" spans="7:9" x14ac:dyDescent="0.25">
      <c r="G1398" s="93">
        <v>1395</v>
      </c>
      <c r="H1398" s="118" t="str">
        <f t="shared" si="657"/>
        <v/>
      </c>
      <c r="I1398" s="119" t="str">
        <f>IF(ISNUMBER(SEARCH("─",H1398,1)),MAX($I$3:I1397)+1,"")</f>
        <v/>
      </c>
    </row>
    <row r="1399" spans="7:9" x14ac:dyDescent="0.25">
      <c r="G1399" s="93">
        <v>1396</v>
      </c>
      <c r="H1399" s="118" t="str">
        <f t="shared" si="657"/>
        <v/>
      </c>
      <c r="I1399" s="119" t="str">
        <f>IF(ISNUMBER(SEARCH("─",H1399,1)),MAX($I$3:I1398)+1,"")</f>
        <v/>
      </c>
    </row>
    <row r="1400" spans="7:9" x14ac:dyDescent="0.25">
      <c r="G1400" s="93">
        <v>1397</v>
      </c>
      <c r="H1400" s="118" t="str">
        <f t="shared" ref="H1400:H1463" si="658">IF(G1400&gt;$H$2,"",IF(G1400&lt;=$C$3,INDEX(allNames,MATCH(G1400,$B$4:$B$503,0),1),IF(G1400&lt;=$E$3,INDEX($D$4:$D$503,MATCH(G1400,$C$4:$C$503,0),1),INDEX($F$4:$F$503,MATCH(G1400,$E$4:$E$503,0),1))))</f>
        <v/>
      </c>
      <c r="I1400" s="119" t="str">
        <f>IF(ISNUMBER(SEARCH("─",H1400,1)),MAX($I$3:I1399)+1,"")</f>
        <v/>
      </c>
    </row>
    <row r="1401" spans="7:9" x14ac:dyDescent="0.25">
      <c r="G1401" s="93">
        <v>1398</v>
      </c>
      <c r="H1401" s="118" t="str">
        <f t="shared" si="658"/>
        <v/>
      </c>
      <c r="I1401" s="119" t="str">
        <f>IF(ISNUMBER(SEARCH("─",H1401,1)),MAX($I$3:I1400)+1,"")</f>
        <v/>
      </c>
    </row>
    <row r="1402" spans="7:9" x14ac:dyDescent="0.25">
      <c r="G1402" s="93">
        <v>1399</v>
      </c>
      <c r="H1402" s="118" t="str">
        <f t="shared" si="658"/>
        <v/>
      </c>
      <c r="I1402" s="119" t="str">
        <f>IF(ISNUMBER(SEARCH("─",H1402,1)),MAX($I$3:I1401)+1,"")</f>
        <v/>
      </c>
    </row>
    <row r="1403" spans="7:9" x14ac:dyDescent="0.25">
      <c r="G1403" s="93">
        <v>1400</v>
      </c>
      <c r="H1403" s="118" t="str">
        <f t="shared" si="658"/>
        <v/>
      </c>
      <c r="I1403" s="119" t="str">
        <f>IF(ISNUMBER(SEARCH("─",H1403,1)),MAX($I$3:I1402)+1,"")</f>
        <v/>
      </c>
    </row>
    <row r="1404" spans="7:9" x14ac:dyDescent="0.25">
      <c r="G1404" s="93">
        <v>1401</v>
      </c>
      <c r="H1404" s="118" t="str">
        <f t="shared" si="658"/>
        <v/>
      </c>
      <c r="I1404" s="119" t="str">
        <f>IF(ISNUMBER(SEARCH("─",H1404,1)),MAX($I$3:I1403)+1,"")</f>
        <v/>
      </c>
    </row>
    <row r="1405" spans="7:9" x14ac:dyDescent="0.25">
      <c r="G1405" s="93">
        <v>1402</v>
      </c>
      <c r="H1405" s="118" t="str">
        <f t="shared" si="658"/>
        <v/>
      </c>
      <c r="I1405" s="119" t="str">
        <f>IF(ISNUMBER(SEARCH("─",H1405,1)),MAX($I$3:I1404)+1,"")</f>
        <v/>
      </c>
    </row>
    <row r="1406" spans="7:9" x14ac:dyDescent="0.25">
      <c r="G1406" s="93">
        <v>1403</v>
      </c>
      <c r="H1406" s="118" t="str">
        <f t="shared" si="658"/>
        <v/>
      </c>
      <c r="I1406" s="119" t="str">
        <f>IF(ISNUMBER(SEARCH("─",H1406,1)),MAX($I$3:I1405)+1,"")</f>
        <v/>
      </c>
    </row>
    <row r="1407" spans="7:9" x14ac:dyDescent="0.25">
      <c r="G1407" s="93">
        <v>1404</v>
      </c>
      <c r="H1407" s="118" t="str">
        <f t="shared" si="658"/>
        <v/>
      </c>
      <c r="I1407" s="119" t="str">
        <f>IF(ISNUMBER(SEARCH("─",H1407,1)),MAX($I$3:I1406)+1,"")</f>
        <v/>
      </c>
    </row>
    <row r="1408" spans="7:9" x14ac:dyDescent="0.25">
      <c r="G1408" s="93">
        <v>1405</v>
      </c>
      <c r="H1408" s="118" t="str">
        <f t="shared" si="658"/>
        <v/>
      </c>
      <c r="I1408" s="119" t="str">
        <f>IF(ISNUMBER(SEARCH("─",H1408,1)),MAX($I$3:I1407)+1,"")</f>
        <v/>
      </c>
    </row>
    <row r="1409" spans="7:9" x14ac:dyDescent="0.25">
      <c r="G1409" s="93">
        <v>1406</v>
      </c>
      <c r="H1409" s="118" t="str">
        <f t="shared" si="658"/>
        <v/>
      </c>
      <c r="I1409" s="119" t="str">
        <f>IF(ISNUMBER(SEARCH("─",H1409,1)),MAX($I$3:I1408)+1,"")</f>
        <v/>
      </c>
    </row>
    <row r="1410" spans="7:9" x14ac:dyDescent="0.25">
      <c r="G1410" s="93">
        <v>1407</v>
      </c>
      <c r="H1410" s="118" t="str">
        <f t="shared" si="658"/>
        <v/>
      </c>
      <c r="I1410" s="119" t="str">
        <f>IF(ISNUMBER(SEARCH("─",H1410,1)),MAX($I$3:I1409)+1,"")</f>
        <v/>
      </c>
    </row>
    <row r="1411" spans="7:9" x14ac:dyDescent="0.25">
      <c r="G1411" s="93">
        <v>1408</v>
      </c>
      <c r="H1411" s="118" t="str">
        <f t="shared" si="658"/>
        <v/>
      </c>
      <c r="I1411" s="119" t="str">
        <f>IF(ISNUMBER(SEARCH("─",H1411,1)),MAX($I$3:I1410)+1,"")</f>
        <v/>
      </c>
    </row>
    <row r="1412" spans="7:9" x14ac:dyDescent="0.25">
      <c r="G1412" s="93">
        <v>1409</v>
      </c>
      <c r="H1412" s="118" t="str">
        <f t="shared" si="658"/>
        <v/>
      </c>
      <c r="I1412" s="119" t="str">
        <f>IF(ISNUMBER(SEARCH("─",H1412,1)),MAX($I$3:I1411)+1,"")</f>
        <v/>
      </c>
    </row>
    <row r="1413" spans="7:9" x14ac:dyDescent="0.25">
      <c r="G1413" s="93">
        <v>1410</v>
      </c>
      <c r="H1413" s="118" t="str">
        <f t="shared" si="658"/>
        <v/>
      </c>
      <c r="I1413" s="119" t="str">
        <f>IF(ISNUMBER(SEARCH("─",H1413,1)),MAX($I$3:I1412)+1,"")</f>
        <v/>
      </c>
    </row>
    <row r="1414" spans="7:9" x14ac:dyDescent="0.25">
      <c r="G1414" s="93">
        <v>1411</v>
      </c>
      <c r="H1414" s="118" t="str">
        <f t="shared" si="658"/>
        <v/>
      </c>
      <c r="I1414" s="119" t="str">
        <f>IF(ISNUMBER(SEARCH("─",H1414,1)),MAX($I$3:I1413)+1,"")</f>
        <v/>
      </c>
    </row>
    <row r="1415" spans="7:9" x14ac:dyDescent="0.25">
      <c r="G1415" s="93">
        <v>1412</v>
      </c>
      <c r="H1415" s="118" t="str">
        <f t="shared" si="658"/>
        <v/>
      </c>
      <c r="I1415" s="119" t="str">
        <f>IF(ISNUMBER(SEARCH("─",H1415,1)),MAX($I$3:I1414)+1,"")</f>
        <v/>
      </c>
    </row>
    <row r="1416" spans="7:9" x14ac:dyDescent="0.25">
      <c r="G1416" s="93">
        <v>1413</v>
      </c>
      <c r="H1416" s="118" t="str">
        <f t="shared" si="658"/>
        <v/>
      </c>
      <c r="I1416" s="119" t="str">
        <f>IF(ISNUMBER(SEARCH("─",H1416,1)),MAX($I$3:I1415)+1,"")</f>
        <v/>
      </c>
    </row>
    <row r="1417" spans="7:9" x14ac:dyDescent="0.25">
      <c r="G1417" s="93">
        <v>1414</v>
      </c>
      <c r="H1417" s="118" t="str">
        <f t="shared" si="658"/>
        <v/>
      </c>
      <c r="I1417" s="119" t="str">
        <f>IF(ISNUMBER(SEARCH("─",H1417,1)),MAX($I$3:I1416)+1,"")</f>
        <v/>
      </c>
    </row>
    <row r="1418" spans="7:9" x14ac:dyDescent="0.25">
      <c r="G1418" s="93">
        <v>1415</v>
      </c>
      <c r="H1418" s="118" t="str">
        <f t="shared" si="658"/>
        <v/>
      </c>
      <c r="I1418" s="119" t="str">
        <f>IF(ISNUMBER(SEARCH("─",H1418,1)),MAX($I$3:I1417)+1,"")</f>
        <v/>
      </c>
    </row>
    <row r="1419" spans="7:9" x14ac:dyDescent="0.25">
      <c r="G1419" s="93">
        <v>1416</v>
      </c>
      <c r="H1419" s="118" t="str">
        <f t="shared" si="658"/>
        <v/>
      </c>
      <c r="I1419" s="119" t="str">
        <f>IF(ISNUMBER(SEARCH("─",H1419,1)),MAX($I$3:I1418)+1,"")</f>
        <v/>
      </c>
    </row>
    <row r="1420" spans="7:9" x14ac:dyDescent="0.25">
      <c r="G1420" s="93">
        <v>1417</v>
      </c>
      <c r="H1420" s="118" t="str">
        <f t="shared" si="658"/>
        <v/>
      </c>
      <c r="I1420" s="119" t="str">
        <f>IF(ISNUMBER(SEARCH("─",H1420,1)),MAX($I$3:I1419)+1,"")</f>
        <v/>
      </c>
    </row>
    <row r="1421" spans="7:9" x14ac:dyDescent="0.25">
      <c r="G1421" s="93">
        <v>1418</v>
      </c>
      <c r="H1421" s="118" t="str">
        <f t="shared" si="658"/>
        <v/>
      </c>
      <c r="I1421" s="119" t="str">
        <f>IF(ISNUMBER(SEARCH("─",H1421,1)),MAX($I$3:I1420)+1,"")</f>
        <v/>
      </c>
    </row>
    <row r="1422" spans="7:9" x14ac:dyDescent="0.25">
      <c r="G1422" s="93">
        <v>1419</v>
      </c>
      <c r="H1422" s="118" t="str">
        <f t="shared" si="658"/>
        <v/>
      </c>
      <c r="I1422" s="119" t="str">
        <f>IF(ISNUMBER(SEARCH("─",H1422,1)),MAX($I$3:I1421)+1,"")</f>
        <v/>
      </c>
    </row>
    <row r="1423" spans="7:9" x14ac:dyDescent="0.25">
      <c r="G1423" s="93">
        <v>1420</v>
      </c>
      <c r="H1423" s="118" t="str">
        <f t="shared" si="658"/>
        <v/>
      </c>
      <c r="I1423" s="119" t="str">
        <f>IF(ISNUMBER(SEARCH("─",H1423,1)),MAX($I$3:I1422)+1,"")</f>
        <v/>
      </c>
    </row>
    <row r="1424" spans="7:9" x14ac:dyDescent="0.25">
      <c r="G1424" s="93">
        <v>1421</v>
      </c>
      <c r="H1424" s="118" t="str">
        <f t="shared" si="658"/>
        <v/>
      </c>
      <c r="I1424" s="119" t="str">
        <f>IF(ISNUMBER(SEARCH("─",H1424,1)),MAX($I$3:I1423)+1,"")</f>
        <v/>
      </c>
    </row>
    <row r="1425" spans="7:9" x14ac:dyDescent="0.25">
      <c r="G1425" s="93">
        <v>1422</v>
      </c>
      <c r="H1425" s="118" t="str">
        <f t="shared" si="658"/>
        <v/>
      </c>
      <c r="I1425" s="119" t="str">
        <f>IF(ISNUMBER(SEARCH("─",H1425,1)),MAX($I$3:I1424)+1,"")</f>
        <v/>
      </c>
    </row>
    <row r="1426" spans="7:9" x14ac:dyDescent="0.25">
      <c r="G1426" s="93">
        <v>1423</v>
      </c>
      <c r="H1426" s="118" t="str">
        <f t="shared" si="658"/>
        <v/>
      </c>
      <c r="I1426" s="119" t="str">
        <f>IF(ISNUMBER(SEARCH("─",H1426,1)),MAX($I$3:I1425)+1,"")</f>
        <v/>
      </c>
    </row>
    <row r="1427" spans="7:9" x14ac:dyDescent="0.25">
      <c r="G1427" s="93">
        <v>1424</v>
      </c>
      <c r="H1427" s="118" t="str">
        <f t="shared" si="658"/>
        <v/>
      </c>
      <c r="I1427" s="119" t="str">
        <f>IF(ISNUMBER(SEARCH("─",H1427,1)),MAX($I$3:I1426)+1,"")</f>
        <v/>
      </c>
    </row>
    <row r="1428" spans="7:9" x14ac:dyDescent="0.25">
      <c r="G1428" s="93">
        <v>1425</v>
      </c>
      <c r="H1428" s="118" t="str">
        <f t="shared" si="658"/>
        <v/>
      </c>
      <c r="I1428" s="119" t="str">
        <f>IF(ISNUMBER(SEARCH("─",H1428,1)),MAX($I$3:I1427)+1,"")</f>
        <v/>
      </c>
    </row>
    <row r="1429" spans="7:9" x14ac:dyDescent="0.25">
      <c r="G1429" s="93">
        <v>1426</v>
      </c>
      <c r="H1429" s="118" t="str">
        <f t="shared" si="658"/>
        <v/>
      </c>
      <c r="I1429" s="119" t="str">
        <f>IF(ISNUMBER(SEARCH("─",H1429,1)),MAX($I$3:I1428)+1,"")</f>
        <v/>
      </c>
    </row>
    <row r="1430" spans="7:9" x14ac:dyDescent="0.25">
      <c r="G1430" s="93">
        <v>1427</v>
      </c>
      <c r="H1430" s="118" t="str">
        <f t="shared" si="658"/>
        <v/>
      </c>
      <c r="I1430" s="119" t="str">
        <f>IF(ISNUMBER(SEARCH("─",H1430,1)),MAX($I$3:I1429)+1,"")</f>
        <v/>
      </c>
    </row>
    <row r="1431" spans="7:9" x14ac:dyDescent="0.25">
      <c r="G1431" s="93">
        <v>1428</v>
      </c>
      <c r="H1431" s="118" t="str">
        <f t="shared" si="658"/>
        <v/>
      </c>
      <c r="I1431" s="119" t="str">
        <f>IF(ISNUMBER(SEARCH("─",H1431,1)),MAX($I$3:I1430)+1,"")</f>
        <v/>
      </c>
    </row>
    <row r="1432" spans="7:9" x14ac:dyDescent="0.25">
      <c r="G1432" s="93">
        <v>1429</v>
      </c>
      <c r="H1432" s="118" t="str">
        <f t="shared" si="658"/>
        <v/>
      </c>
      <c r="I1432" s="119" t="str">
        <f>IF(ISNUMBER(SEARCH("─",H1432,1)),MAX($I$3:I1431)+1,"")</f>
        <v/>
      </c>
    </row>
    <row r="1433" spans="7:9" x14ac:dyDescent="0.25">
      <c r="G1433" s="93">
        <v>1430</v>
      </c>
      <c r="H1433" s="118" t="str">
        <f t="shared" si="658"/>
        <v/>
      </c>
      <c r="I1433" s="119" t="str">
        <f>IF(ISNUMBER(SEARCH("─",H1433,1)),MAX($I$3:I1432)+1,"")</f>
        <v/>
      </c>
    </row>
    <row r="1434" spans="7:9" x14ac:dyDescent="0.25">
      <c r="G1434" s="93">
        <v>1431</v>
      </c>
      <c r="H1434" s="118" t="str">
        <f t="shared" si="658"/>
        <v/>
      </c>
      <c r="I1434" s="119" t="str">
        <f>IF(ISNUMBER(SEARCH("─",H1434,1)),MAX($I$3:I1433)+1,"")</f>
        <v/>
      </c>
    </row>
    <row r="1435" spans="7:9" x14ac:dyDescent="0.25">
      <c r="G1435" s="93">
        <v>1432</v>
      </c>
      <c r="H1435" s="118" t="str">
        <f t="shared" si="658"/>
        <v/>
      </c>
      <c r="I1435" s="119" t="str">
        <f>IF(ISNUMBER(SEARCH("─",H1435,1)),MAX($I$3:I1434)+1,"")</f>
        <v/>
      </c>
    </row>
    <row r="1436" spans="7:9" x14ac:dyDescent="0.25">
      <c r="G1436" s="93">
        <v>1433</v>
      </c>
      <c r="H1436" s="118" t="str">
        <f t="shared" si="658"/>
        <v/>
      </c>
      <c r="I1436" s="119" t="str">
        <f>IF(ISNUMBER(SEARCH("─",H1436,1)),MAX($I$3:I1435)+1,"")</f>
        <v/>
      </c>
    </row>
    <row r="1437" spans="7:9" x14ac:dyDescent="0.25">
      <c r="G1437" s="93">
        <v>1434</v>
      </c>
      <c r="H1437" s="118" t="str">
        <f t="shared" si="658"/>
        <v/>
      </c>
      <c r="I1437" s="119" t="str">
        <f>IF(ISNUMBER(SEARCH("─",H1437,1)),MAX($I$3:I1436)+1,"")</f>
        <v/>
      </c>
    </row>
    <row r="1438" spans="7:9" x14ac:dyDescent="0.25">
      <c r="G1438" s="93">
        <v>1435</v>
      </c>
      <c r="H1438" s="118" t="str">
        <f t="shared" si="658"/>
        <v/>
      </c>
      <c r="I1438" s="119" t="str">
        <f>IF(ISNUMBER(SEARCH("─",H1438,1)),MAX($I$3:I1437)+1,"")</f>
        <v/>
      </c>
    </row>
    <row r="1439" spans="7:9" x14ac:dyDescent="0.25">
      <c r="G1439" s="93">
        <v>1436</v>
      </c>
      <c r="H1439" s="118" t="str">
        <f t="shared" si="658"/>
        <v/>
      </c>
      <c r="I1439" s="119" t="str">
        <f>IF(ISNUMBER(SEARCH("─",H1439,1)),MAX($I$3:I1438)+1,"")</f>
        <v/>
      </c>
    </row>
    <row r="1440" spans="7:9" x14ac:dyDescent="0.25">
      <c r="G1440" s="93">
        <v>1437</v>
      </c>
      <c r="H1440" s="118" t="str">
        <f t="shared" si="658"/>
        <v/>
      </c>
      <c r="I1440" s="119" t="str">
        <f>IF(ISNUMBER(SEARCH("─",H1440,1)),MAX($I$3:I1439)+1,"")</f>
        <v/>
      </c>
    </row>
    <row r="1441" spans="7:9" x14ac:dyDescent="0.25">
      <c r="G1441" s="93">
        <v>1438</v>
      </c>
      <c r="H1441" s="118" t="str">
        <f t="shared" si="658"/>
        <v/>
      </c>
      <c r="I1441" s="119" t="str">
        <f>IF(ISNUMBER(SEARCH("─",H1441,1)),MAX($I$3:I1440)+1,"")</f>
        <v/>
      </c>
    </row>
    <row r="1442" spans="7:9" x14ac:dyDescent="0.25">
      <c r="G1442" s="93">
        <v>1439</v>
      </c>
      <c r="H1442" s="118" t="str">
        <f t="shared" si="658"/>
        <v/>
      </c>
      <c r="I1442" s="119" t="str">
        <f>IF(ISNUMBER(SEARCH("─",H1442,1)),MAX($I$3:I1441)+1,"")</f>
        <v/>
      </c>
    </row>
    <row r="1443" spans="7:9" x14ac:dyDescent="0.25">
      <c r="G1443" s="93">
        <v>1440</v>
      </c>
      <c r="H1443" s="118" t="str">
        <f t="shared" si="658"/>
        <v/>
      </c>
      <c r="I1443" s="119" t="str">
        <f>IF(ISNUMBER(SEARCH("─",H1443,1)),MAX($I$3:I1442)+1,"")</f>
        <v/>
      </c>
    </row>
    <row r="1444" spans="7:9" x14ac:dyDescent="0.25">
      <c r="G1444" s="93">
        <v>1441</v>
      </c>
      <c r="H1444" s="118" t="str">
        <f t="shared" si="658"/>
        <v/>
      </c>
      <c r="I1444" s="119" t="str">
        <f>IF(ISNUMBER(SEARCH("─",H1444,1)),MAX($I$3:I1443)+1,"")</f>
        <v/>
      </c>
    </row>
    <row r="1445" spans="7:9" x14ac:dyDescent="0.25">
      <c r="G1445" s="93">
        <v>1442</v>
      </c>
      <c r="H1445" s="118" t="str">
        <f t="shared" si="658"/>
        <v/>
      </c>
      <c r="I1445" s="119" t="str">
        <f>IF(ISNUMBER(SEARCH("─",H1445,1)),MAX($I$3:I1444)+1,"")</f>
        <v/>
      </c>
    </row>
    <row r="1446" spans="7:9" x14ac:dyDescent="0.25">
      <c r="G1446" s="93">
        <v>1443</v>
      </c>
      <c r="H1446" s="118" t="str">
        <f t="shared" si="658"/>
        <v/>
      </c>
      <c r="I1446" s="119" t="str">
        <f>IF(ISNUMBER(SEARCH("─",H1446,1)),MAX($I$3:I1445)+1,"")</f>
        <v/>
      </c>
    </row>
    <row r="1447" spans="7:9" x14ac:dyDescent="0.25">
      <c r="G1447" s="93">
        <v>1444</v>
      </c>
      <c r="H1447" s="118" t="str">
        <f t="shared" si="658"/>
        <v/>
      </c>
      <c r="I1447" s="119" t="str">
        <f>IF(ISNUMBER(SEARCH("─",H1447,1)),MAX($I$3:I1446)+1,"")</f>
        <v/>
      </c>
    </row>
    <row r="1448" spans="7:9" x14ac:dyDescent="0.25">
      <c r="G1448" s="93">
        <v>1445</v>
      </c>
      <c r="H1448" s="118" t="str">
        <f t="shared" si="658"/>
        <v/>
      </c>
      <c r="I1448" s="119" t="str">
        <f>IF(ISNUMBER(SEARCH("─",H1448,1)),MAX($I$3:I1447)+1,"")</f>
        <v/>
      </c>
    </row>
    <row r="1449" spans="7:9" x14ac:dyDescent="0.25">
      <c r="G1449" s="93">
        <v>1446</v>
      </c>
      <c r="H1449" s="118" t="str">
        <f t="shared" si="658"/>
        <v/>
      </c>
      <c r="I1449" s="119" t="str">
        <f>IF(ISNUMBER(SEARCH("─",H1449,1)),MAX($I$3:I1448)+1,"")</f>
        <v/>
      </c>
    </row>
    <row r="1450" spans="7:9" x14ac:dyDescent="0.25">
      <c r="G1450" s="93">
        <v>1447</v>
      </c>
      <c r="H1450" s="118" t="str">
        <f t="shared" si="658"/>
        <v/>
      </c>
      <c r="I1450" s="119" t="str">
        <f>IF(ISNUMBER(SEARCH("─",H1450,1)),MAX($I$3:I1449)+1,"")</f>
        <v/>
      </c>
    </row>
    <row r="1451" spans="7:9" x14ac:dyDescent="0.25">
      <c r="G1451" s="93">
        <v>1448</v>
      </c>
      <c r="H1451" s="118" t="str">
        <f t="shared" si="658"/>
        <v/>
      </c>
      <c r="I1451" s="119" t="str">
        <f>IF(ISNUMBER(SEARCH("─",H1451,1)),MAX($I$3:I1450)+1,"")</f>
        <v/>
      </c>
    </row>
    <row r="1452" spans="7:9" x14ac:dyDescent="0.25">
      <c r="G1452" s="93">
        <v>1449</v>
      </c>
      <c r="H1452" s="118" t="str">
        <f t="shared" si="658"/>
        <v/>
      </c>
      <c r="I1452" s="119" t="str">
        <f>IF(ISNUMBER(SEARCH("─",H1452,1)),MAX($I$3:I1451)+1,"")</f>
        <v/>
      </c>
    </row>
    <row r="1453" spans="7:9" x14ac:dyDescent="0.25">
      <c r="G1453" s="93">
        <v>1450</v>
      </c>
      <c r="H1453" s="118" t="str">
        <f t="shared" si="658"/>
        <v/>
      </c>
      <c r="I1453" s="119" t="str">
        <f>IF(ISNUMBER(SEARCH("─",H1453,1)),MAX($I$3:I1452)+1,"")</f>
        <v/>
      </c>
    </row>
    <row r="1454" spans="7:9" x14ac:dyDescent="0.25">
      <c r="G1454" s="93">
        <v>1451</v>
      </c>
      <c r="H1454" s="118" t="str">
        <f t="shared" si="658"/>
        <v/>
      </c>
      <c r="I1454" s="119" t="str">
        <f>IF(ISNUMBER(SEARCH("─",H1454,1)),MAX($I$3:I1453)+1,"")</f>
        <v/>
      </c>
    </row>
    <row r="1455" spans="7:9" x14ac:dyDescent="0.25">
      <c r="G1455" s="93">
        <v>1452</v>
      </c>
      <c r="H1455" s="118" t="str">
        <f t="shared" si="658"/>
        <v/>
      </c>
      <c r="I1455" s="119" t="str">
        <f>IF(ISNUMBER(SEARCH("─",H1455,1)),MAX($I$3:I1454)+1,"")</f>
        <v/>
      </c>
    </row>
    <row r="1456" spans="7:9" x14ac:dyDescent="0.25">
      <c r="G1456" s="93">
        <v>1453</v>
      </c>
      <c r="H1456" s="118" t="str">
        <f t="shared" si="658"/>
        <v/>
      </c>
      <c r="I1456" s="119" t="str">
        <f>IF(ISNUMBER(SEARCH("─",H1456,1)),MAX($I$3:I1455)+1,"")</f>
        <v/>
      </c>
    </row>
    <row r="1457" spans="7:9" x14ac:dyDescent="0.25">
      <c r="G1457" s="93">
        <v>1454</v>
      </c>
      <c r="H1457" s="118" t="str">
        <f t="shared" si="658"/>
        <v/>
      </c>
      <c r="I1457" s="119" t="str">
        <f>IF(ISNUMBER(SEARCH("─",H1457,1)),MAX($I$3:I1456)+1,"")</f>
        <v/>
      </c>
    </row>
    <row r="1458" spans="7:9" x14ac:dyDescent="0.25">
      <c r="G1458" s="93">
        <v>1455</v>
      </c>
      <c r="H1458" s="118" t="str">
        <f t="shared" si="658"/>
        <v/>
      </c>
      <c r="I1458" s="119" t="str">
        <f>IF(ISNUMBER(SEARCH("─",H1458,1)),MAX($I$3:I1457)+1,"")</f>
        <v/>
      </c>
    </row>
    <row r="1459" spans="7:9" x14ac:dyDescent="0.25">
      <c r="G1459" s="93">
        <v>1456</v>
      </c>
      <c r="H1459" s="118" t="str">
        <f t="shared" si="658"/>
        <v/>
      </c>
      <c r="I1459" s="119" t="str">
        <f>IF(ISNUMBER(SEARCH("─",H1459,1)),MAX($I$3:I1458)+1,"")</f>
        <v/>
      </c>
    </row>
    <row r="1460" spans="7:9" x14ac:dyDescent="0.25">
      <c r="G1460" s="93">
        <v>1457</v>
      </c>
      <c r="H1460" s="118" t="str">
        <f t="shared" si="658"/>
        <v/>
      </c>
      <c r="I1460" s="119" t="str">
        <f>IF(ISNUMBER(SEARCH("─",H1460,1)),MAX($I$3:I1459)+1,"")</f>
        <v/>
      </c>
    </row>
    <row r="1461" spans="7:9" x14ac:dyDescent="0.25">
      <c r="G1461" s="93">
        <v>1458</v>
      </c>
      <c r="H1461" s="118" t="str">
        <f t="shared" si="658"/>
        <v/>
      </c>
      <c r="I1461" s="119" t="str">
        <f>IF(ISNUMBER(SEARCH("─",H1461,1)),MAX($I$3:I1460)+1,"")</f>
        <v/>
      </c>
    </row>
    <row r="1462" spans="7:9" x14ac:dyDescent="0.25">
      <c r="G1462" s="93">
        <v>1459</v>
      </c>
      <c r="H1462" s="118" t="str">
        <f t="shared" si="658"/>
        <v/>
      </c>
      <c r="I1462" s="119" t="str">
        <f>IF(ISNUMBER(SEARCH("─",H1462,1)),MAX($I$3:I1461)+1,"")</f>
        <v/>
      </c>
    </row>
    <row r="1463" spans="7:9" x14ac:dyDescent="0.25">
      <c r="G1463" s="93">
        <v>1460</v>
      </c>
      <c r="H1463" s="118" t="str">
        <f t="shared" si="658"/>
        <v/>
      </c>
      <c r="I1463" s="119" t="str">
        <f>IF(ISNUMBER(SEARCH("─",H1463,1)),MAX($I$3:I1462)+1,"")</f>
        <v/>
      </c>
    </row>
    <row r="1464" spans="7:9" x14ac:dyDescent="0.25">
      <c r="G1464" s="93">
        <v>1461</v>
      </c>
      <c r="H1464" s="118" t="str">
        <f t="shared" ref="H1464:H1503" si="659">IF(G1464&gt;$H$2,"",IF(G1464&lt;=$C$3,INDEX(allNames,MATCH(G1464,$B$4:$B$503,0),1),IF(G1464&lt;=$E$3,INDEX($D$4:$D$503,MATCH(G1464,$C$4:$C$503,0),1),INDEX($F$4:$F$503,MATCH(G1464,$E$4:$E$503,0),1))))</f>
        <v/>
      </c>
      <c r="I1464" s="119" t="str">
        <f>IF(ISNUMBER(SEARCH("─",H1464,1)),MAX($I$3:I1463)+1,"")</f>
        <v/>
      </c>
    </row>
    <row r="1465" spans="7:9" x14ac:dyDescent="0.25">
      <c r="G1465" s="93">
        <v>1462</v>
      </c>
      <c r="H1465" s="118" t="str">
        <f t="shared" si="659"/>
        <v/>
      </c>
      <c r="I1465" s="119" t="str">
        <f>IF(ISNUMBER(SEARCH("─",H1465,1)),MAX($I$3:I1464)+1,"")</f>
        <v/>
      </c>
    </row>
    <row r="1466" spans="7:9" x14ac:dyDescent="0.25">
      <c r="G1466" s="93">
        <v>1463</v>
      </c>
      <c r="H1466" s="118" t="str">
        <f t="shared" si="659"/>
        <v/>
      </c>
      <c r="I1466" s="119" t="str">
        <f>IF(ISNUMBER(SEARCH("─",H1466,1)),MAX($I$3:I1465)+1,"")</f>
        <v/>
      </c>
    </row>
    <row r="1467" spans="7:9" x14ac:dyDescent="0.25">
      <c r="G1467" s="93">
        <v>1464</v>
      </c>
      <c r="H1467" s="118" t="str">
        <f t="shared" si="659"/>
        <v/>
      </c>
      <c r="I1467" s="119" t="str">
        <f>IF(ISNUMBER(SEARCH("─",H1467,1)),MAX($I$3:I1466)+1,"")</f>
        <v/>
      </c>
    </row>
    <row r="1468" spans="7:9" x14ac:dyDescent="0.25">
      <c r="G1468" s="93">
        <v>1465</v>
      </c>
      <c r="H1468" s="118" t="str">
        <f t="shared" si="659"/>
        <v/>
      </c>
      <c r="I1468" s="119" t="str">
        <f>IF(ISNUMBER(SEARCH("─",H1468,1)),MAX($I$3:I1467)+1,"")</f>
        <v/>
      </c>
    </row>
    <row r="1469" spans="7:9" x14ac:dyDescent="0.25">
      <c r="G1469" s="93">
        <v>1466</v>
      </c>
      <c r="H1469" s="118" t="str">
        <f t="shared" si="659"/>
        <v/>
      </c>
      <c r="I1469" s="119" t="str">
        <f>IF(ISNUMBER(SEARCH("─",H1469,1)),MAX($I$3:I1468)+1,"")</f>
        <v/>
      </c>
    </row>
    <row r="1470" spans="7:9" x14ac:dyDescent="0.25">
      <c r="G1470" s="93">
        <v>1467</v>
      </c>
      <c r="H1470" s="118" t="str">
        <f t="shared" si="659"/>
        <v/>
      </c>
      <c r="I1470" s="119" t="str">
        <f>IF(ISNUMBER(SEARCH("─",H1470,1)),MAX($I$3:I1469)+1,"")</f>
        <v/>
      </c>
    </row>
    <row r="1471" spans="7:9" x14ac:dyDescent="0.25">
      <c r="G1471" s="93">
        <v>1468</v>
      </c>
      <c r="H1471" s="118" t="str">
        <f t="shared" si="659"/>
        <v/>
      </c>
      <c r="I1471" s="119" t="str">
        <f>IF(ISNUMBER(SEARCH("─",H1471,1)),MAX($I$3:I1470)+1,"")</f>
        <v/>
      </c>
    </row>
    <row r="1472" spans="7:9" x14ac:dyDescent="0.25">
      <c r="G1472" s="93">
        <v>1469</v>
      </c>
      <c r="H1472" s="118" t="str">
        <f t="shared" si="659"/>
        <v/>
      </c>
      <c r="I1472" s="119" t="str">
        <f>IF(ISNUMBER(SEARCH("─",H1472,1)),MAX($I$3:I1471)+1,"")</f>
        <v/>
      </c>
    </row>
    <row r="1473" spans="7:9" x14ac:dyDescent="0.25">
      <c r="G1473" s="93">
        <v>1470</v>
      </c>
      <c r="H1473" s="118" t="str">
        <f t="shared" si="659"/>
        <v/>
      </c>
      <c r="I1473" s="119" t="str">
        <f>IF(ISNUMBER(SEARCH("─",H1473,1)),MAX($I$3:I1472)+1,"")</f>
        <v/>
      </c>
    </row>
    <row r="1474" spans="7:9" x14ac:dyDescent="0.25">
      <c r="G1474" s="93">
        <v>1471</v>
      </c>
      <c r="H1474" s="118" t="str">
        <f t="shared" si="659"/>
        <v/>
      </c>
      <c r="I1474" s="119" t="str">
        <f>IF(ISNUMBER(SEARCH("─",H1474,1)),MAX($I$3:I1473)+1,"")</f>
        <v/>
      </c>
    </row>
    <row r="1475" spans="7:9" x14ac:dyDescent="0.25">
      <c r="G1475" s="93">
        <v>1472</v>
      </c>
      <c r="H1475" s="118" t="str">
        <f t="shared" si="659"/>
        <v/>
      </c>
      <c r="I1475" s="119" t="str">
        <f>IF(ISNUMBER(SEARCH("─",H1475,1)),MAX($I$3:I1474)+1,"")</f>
        <v/>
      </c>
    </row>
    <row r="1476" spans="7:9" x14ac:dyDescent="0.25">
      <c r="G1476" s="93">
        <v>1473</v>
      </c>
      <c r="H1476" s="118" t="str">
        <f t="shared" si="659"/>
        <v/>
      </c>
      <c r="I1476" s="119" t="str">
        <f>IF(ISNUMBER(SEARCH("─",H1476,1)),MAX($I$3:I1475)+1,"")</f>
        <v/>
      </c>
    </row>
    <row r="1477" spans="7:9" x14ac:dyDescent="0.25">
      <c r="G1477" s="93">
        <v>1474</v>
      </c>
      <c r="H1477" s="118" t="str">
        <f t="shared" si="659"/>
        <v/>
      </c>
      <c r="I1477" s="119" t="str">
        <f>IF(ISNUMBER(SEARCH("─",H1477,1)),MAX($I$3:I1476)+1,"")</f>
        <v/>
      </c>
    </row>
    <row r="1478" spans="7:9" x14ac:dyDescent="0.25">
      <c r="G1478" s="93">
        <v>1475</v>
      </c>
      <c r="H1478" s="118" t="str">
        <f t="shared" si="659"/>
        <v/>
      </c>
      <c r="I1478" s="119" t="str">
        <f>IF(ISNUMBER(SEARCH("─",H1478,1)),MAX($I$3:I1477)+1,"")</f>
        <v/>
      </c>
    </row>
    <row r="1479" spans="7:9" x14ac:dyDescent="0.25">
      <c r="G1479" s="93">
        <v>1476</v>
      </c>
      <c r="H1479" s="118" t="str">
        <f t="shared" si="659"/>
        <v/>
      </c>
      <c r="I1479" s="119" t="str">
        <f>IF(ISNUMBER(SEARCH("─",H1479,1)),MAX($I$3:I1478)+1,"")</f>
        <v/>
      </c>
    </row>
    <row r="1480" spans="7:9" x14ac:dyDescent="0.25">
      <c r="G1480" s="93">
        <v>1477</v>
      </c>
      <c r="H1480" s="118" t="str">
        <f t="shared" si="659"/>
        <v/>
      </c>
      <c r="I1480" s="119" t="str">
        <f>IF(ISNUMBER(SEARCH("─",H1480,1)),MAX($I$3:I1479)+1,"")</f>
        <v/>
      </c>
    </row>
    <row r="1481" spans="7:9" x14ac:dyDescent="0.25">
      <c r="G1481" s="93">
        <v>1478</v>
      </c>
      <c r="H1481" s="118" t="str">
        <f t="shared" si="659"/>
        <v/>
      </c>
      <c r="I1481" s="119" t="str">
        <f>IF(ISNUMBER(SEARCH("─",H1481,1)),MAX($I$3:I1480)+1,"")</f>
        <v/>
      </c>
    </row>
    <row r="1482" spans="7:9" x14ac:dyDescent="0.25">
      <c r="G1482" s="93">
        <v>1479</v>
      </c>
      <c r="H1482" s="118" t="str">
        <f t="shared" si="659"/>
        <v/>
      </c>
      <c r="I1482" s="119" t="str">
        <f>IF(ISNUMBER(SEARCH("─",H1482,1)),MAX($I$3:I1481)+1,"")</f>
        <v/>
      </c>
    </row>
    <row r="1483" spans="7:9" x14ac:dyDescent="0.25">
      <c r="G1483" s="93">
        <v>1480</v>
      </c>
      <c r="H1483" s="118" t="str">
        <f t="shared" si="659"/>
        <v/>
      </c>
      <c r="I1483" s="119" t="str">
        <f>IF(ISNUMBER(SEARCH("─",H1483,1)),MAX($I$3:I1482)+1,"")</f>
        <v/>
      </c>
    </row>
    <row r="1484" spans="7:9" x14ac:dyDescent="0.25">
      <c r="G1484" s="93">
        <v>1481</v>
      </c>
      <c r="H1484" s="118" t="str">
        <f t="shared" si="659"/>
        <v/>
      </c>
      <c r="I1484" s="119" t="str">
        <f>IF(ISNUMBER(SEARCH("─",H1484,1)),MAX($I$3:I1483)+1,"")</f>
        <v/>
      </c>
    </row>
    <row r="1485" spans="7:9" x14ac:dyDescent="0.25">
      <c r="G1485" s="93">
        <v>1482</v>
      </c>
      <c r="H1485" s="118" t="str">
        <f t="shared" si="659"/>
        <v/>
      </c>
      <c r="I1485" s="119" t="str">
        <f>IF(ISNUMBER(SEARCH("─",H1485,1)),MAX($I$3:I1484)+1,"")</f>
        <v/>
      </c>
    </row>
    <row r="1486" spans="7:9" x14ac:dyDescent="0.25">
      <c r="G1486" s="93">
        <v>1483</v>
      </c>
      <c r="H1486" s="118" t="str">
        <f t="shared" si="659"/>
        <v/>
      </c>
      <c r="I1486" s="119" t="str">
        <f>IF(ISNUMBER(SEARCH("─",H1486,1)),MAX($I$3:I1485)+1,"")</f>
        <v/>
      </c>
    </row>
    <row r="1487" spans="7:9" x14ac:dyDescent="0.25">
      <c r="G1487" s="93">
        <v>1484</v>
      </c>
      <c r="H1487" s="118" t="str">
        <f t="shared" si="659"/>
        <v/>
      </c>
      <c r="I1487" s="119" t="str">
        <f>IF(ISNUMBER(SEARCH("─",H1487,1)),MAX($I$3:I1486)+1,"")</f>
        <v/>
      </c>
    </row>
    <row r="1488" spans="7:9" x14ac:dyDescent="0.25">
      <c r="G1488" s="93">
        <v>1485</v>
      </c>
      <c r="H1488" s="118" t="str">
        <f t="shared" si="659"/>
        <v/>
      </c>
      <c r="I1488" s="119" t="str">
        <f>IF(ISNUMBER(SEARCH("─",H1488,1)),MAX($I$3:I1487)+1,"")</f>
        <v/>
      </c>
    </row>
    <row r="1489" spans="7:9" x14ac:dyDescent="0.25">
      <c r="G1489" s="93">
        <v>1486</v>
      </c>
      <c r="H1489" s="118" t="str">
        <f t="shared" si="659"/>
        <v/>
      </c>
      <c r="I1489" s="119" t="str">
        <f>IF(ISNUMBER(SEARCH("─",H1489,1)),MAX($I$3:I1488)+1,"")</f>
        <v/>
      </c>
    </row>
    <row r="1490" spans="7:9" x14ac:dyDescent="0.25">
      <c r="G1490" s="93">
        <v>1487</v>
      </c>
      <c r="H1490" s="118" t="str">
        <f t="shared" si="659"/>
        <v/>
      </c>
      <c r="I1490" s="119" t="str">
        <f>IF(ISNUMBER(SEARCH("─",H1490,1)),MAX($I$3:I1489)+1,"")</f>
        <v/>
      </c>
    </row>
    <row r="1491" spans="7:9" x14ac:dyDescent="0.25">
      <c r="G1491" s="93">
        <v>1488</v>
      </c>
      <c r="H1491" s="118" t="str">
        <f t="shared" si="659"/>
        <v/>
      </c>
      <c r="I1491" s="119" t="str">
        <f>IF(ISNUMBER(SEARCH("─",H1491,1)),MAX($I$3:I1490)+1,"")</f>
        <v/>
      </c>
    </row>
    <row r="1492" spans="7:9" x14ac:dyDescent="0.25">
      <c r="G1492" s="93">
        <v>1489</v>
      </c>
      <c r="H1492" s="118" t="str">
        <f t="shared" si="659"/>
        <v/>
      </c>
      <c r="I1492" s="119" t="str">
        <f>IF(ISNUMBER(SEARCH("─",H1492,1)),MAX($I$3:I1491)+1,"")</f>
        <v/>
      </c>
    </row>
    <row r="1493" spans="7:9" x14ac:dyDescent="0.25">
      <c r="G1493" s="93">
        <v>1490</v>
      </c>
      <c r="H1493" s="118" t="str">
        <f t="shared" si="659"/>
        <v/>
      </c>
      <c r="I1493" s="119" t="str">
        <f>IF(ISNUMBER(SEARCH("─",H1493,1)),MAX($I$3:I1492)+1,"")</f>
        <v/>
      </c>
    </row>
    <row r="1494" spans="7:9" x14ac:dyDescent="0.25">
      <c r="G1494" s="93">
        <v>1491</v>
      </c>
      <c r="H1494" s="118" t="str">
        <f t="shared" si="659"/>
        <v/>
      </c>
      <c r="I1494" s="119" t="str">
        <f>IF(ISNUMBER(SEARCH("─",H1494,1)),MAX($I$3:I1493)+1,"")</f>
        <v/>
      </c>
    </row>
    <row r="1495" spans="7:9" x14ac:dyDescent="0.25">
      <c r="G1495" s="93">
        <v>1492</v>
      </c>
      <c r="H1495" s="118" t="str">
        <f t="shared" si="659"/>
        <v/>
      </c>
      <c r="I1495" s="119" t="str">
        <f>IF(ISNUMBER(SEARCH("─",H1495,1)),MAX($I$3:I1494)+1,"")</f>
        <v/>
      </c>
    </row>
    <row r="1496" spans="7:9" x14ac:dyDescent="0.25">
      <c r="G1496" s="93">
        <v>1493</v>
      </c>
      <c r="H1496" s="118" t="str">
        <f t="shared" si="659"/>
        <v/>
      </c>
      <c r="I1496" s="119" t="str">
        <f>IF(ISNUMBER(SEARCH("─",H1496,1)),MAX($I$3:I1495)+1,"")</f>
        <v/>
      </c>
    </row>
    <row r="1497" spans="7:9" x14ac:dyDescent="0.25">
      <c r="G1497" s="93">
        <v>1494</v>
      </c>
      <c r="H1497" s="118" t="str">
        <f t="shared" si="659"/>
        <v/>
      </c>
      <c r="I1497" s="119" t="str">
        <f>IF(ISNUMBER(SEARCH("─",H1497,1)),MAX($I$3:I1496)+1,"")</f>
        <v/>
      </c>
    </row>
    <row r="1498" spans="7:9" x14ac:dyDescent="0.25">
      <c r="G1498" s="93">
        <v>1495</v>
      </c>
      <c r="H1498" s="118" t="str">
        <f t="shared" si="659"/>
        <v/>
      </c>
      <c r="I1498" s="119" t="str">
        <f>IF(ISNUMBER(SEARCH("─",H1498,1)),MAX($I$3:I1497)+1,"")</f>
        <v/>
      </c>
    </row>
    <row r="1499" spans="7:9" x14ac:dyDescent="0.25">
      <c r="G1499" s="93">
        <v>1496</v>
      </c>
      <c r="H1499" s="118" t="str">
        <f t="shared" si="659"/>
        <v/>
      </c>
      <c r="I1499" s="119" t="str">
        <f>IF(ISNUMBER(SEARCH("─",H1499,1)),MAX($I$3:I1498)+1,"")</f>
        <v/>
      </c>
    </row>
    <row r="1500" spans="7:9" x14ac:dyDescent="0.25">
      <c r="G1500" s="93">
        <v>1497</v>
      </c>
      <c r="H1500" s="118" t="str">
        <f t="shared" si="659"/>
        <v/>
      </c>
      <c r="I1500" s="119" t="str">
        <f>IF(ISNUMBER(SEARCH("─",H1500,1)),MAX($I$3:I1499)+1,"")</f>
        <v/>
      </c>
    </row>
    <row r="1501" spans="7:9" x14ac:dyDescent="0.25">
      <c r="G1501" s="93">
        <v>1498</v>
      </c>
      <c r="H1501" s="118" t="str">
        <f t="shared" si="659"/>
        <v/>
      </c>
      <c r="I1501" s="119" t="str">
        <f>IF(ISNUMBER(SEARCH("─",H1501,1)),MAX($I$3:I1500)+1,"")</f>
        <v/>
      </c>
    </row>
    <row r="1502" spans="7:9" x14ac:dyDescent="0.25">
      <c r="G1502" s="93">
        <v>1499</v>
      </c>
      <c r="H1502" s="118" t="str">
        <f t="shared" si="659"/>
        <v/>
      </c>
      <c r="I1502" s="119" t="str">
        <f>IF(ISNUMBER(SEARCH("─",H1502,1)),MAX($I$3:I1501)+1,"")</f>
        <v/>
      </c>
    </row>
    <row r="1503" spans="7:9" x14ac:dyDescent="0.25">
      <c r="G1503" s="93">
        <v>1500</v>
      </c>
      <c r="H1503" s="118" t="str">
        <f t="shared" si="659"/>
        <v/>
      </c>
      <c r="I1503" s="119" t="str">
        <f>IF(ISNUMBER(SEARCH("─",H1503,1)),MAX($I$3:I1502)+1,"")</f>
        <v/>
      </c>
    </row>
  </sheetData>
  <pageMargins left="0.7" right="0.7" top="0.75" bottom="0.75" header="0.3" footer="0.3"/>
  <pageSetup orientation="portrait" r:id="rId1"/>
  <legacyDrawing r:id="rId2"/>
  <tableParts count="3">
    <tablePart r:id="rId3"/>
    <tablePart r:id="rId4"/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FC08C-929E-4304-A6D2-9A7CF852C781}">
  <sheetPr codeName="Sheet6"/>
  <dimension ref="A1"/>
  <sheetViews>
    <sheetView showGridLines="0" showRowColHeaders="0" workbookViewId="0"/>
  </sheetViews>
  <sheetFormatPr defaultColWidth="8.8554687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4F0AF-4BFA-47EA-BBB3-A99FB613E143}">
  <sheetPr codeName="Sheet5"/>
  <dimension ref="B2:I503"/>
  <sheetViews>
    <sheetView showGridLines="0" showRowColHeaders="0" workbookViewId="0">
      <pane ySplit="2" topLeftCell="A11" activePane="bottomLeft" state="frozen"/>
      <selection pane="bottomLeft" activeCell="A11" sqref="A11"/>
    </sheetView>
  </sheetViews>
  <sheetFormatPr defaultColWidth="8.85546875" defaultRowHeight="15" x14ac:dyDescent="0.25"/>
  <cols>
    <col min="1" max="1" width="3.7109375" customWidth="1"/>
    <col min="2" max="2" width="39.42578125" style="1" customWidth="1"/>
    <col min="3" max="3" width="15.7109375" style="1" customWidth="1"/>
    <col min="4" max="4" width="18.7109375" customWidth="1"/>
    <col min="8" max="8" width="9.140625" customWidth="1"/>
  </cols>
  <sheetData>
    <row r="2" spans="2:9" s="1" customFormat="1" ht="24.95" customHeight="1" x14ac:dyDescent="0.25">
      <c r="B2" s="9" t="s">
        <v>99</v>
      </c>
      <c r="C2" s="10" t="s">
        <v>52</v>
      </c>
      <c r="D2" s="11" t="s">
        <v>81</v>
      </c>
    </row>
    <row r="3" spans="2:9" ht="60" customHeight="1" x14ac:dyDescent="0.25">
      <c r="B3" s="149" t="s">
        <v>153</v>
      </c>
      <c r="C3" s="12"/>
      <c r="D3" s="150"/>
      <c r="H3" s="1"/>
      <c r="I3" s="1"/>
    </row>
    <row r="4" spans="2:9" ht="60" customHeight="1" x14ac:dyDescent="0.25">
      <c r="B4" s="149" t="s">
        <v>154</v>
      </c>
      <c r="C4" s="12"/>
      <c r="D4" s="150"/>
      <c r="H4" s="1"/>
      <c r="I4" s="1"/>
    </row>
    <row r="5" spans="2:9" ht="60" customHeight="1" x14ac:dyDescent="0.25">
      <c r="B5" s="149" t="s">
        <v>155</v>
      </c>
      <c r="C5" s="12"/>
      <c r="D5" s="150"/>
      <c r="H5" s="1"/>
      <c r="I5" s="1"/>
    </row>
    <row r="6" spans="2:9" ht="60" customHeight="1" x14ac:dyDescent="0.25">
      <c r="B6" s="149" t="s">
        <v>156</v>
      </c>
      <c r="C6" s="12"/>
      <c r="D6" s="150"/>
      <c r="H6" s="1"/>
      <c r="I6" s="1"/>
    </row>
    <row r="7" spans="2:9" ht="60" customHeight="1" x14ac:dyDescent="0.25">
      <c r="B7" s="149" t="s">
        <v>166</v>
      </c>
      <c r="C7" s="12"/>
      <c r="D7" s="150"/>
      <c r="H7" s="1"/>
      <c r="I7" s="1"/>
    </row>
    <row r="8" spans="2:9" ht="60" customHeight="1" x14ac:dyDescent="0.25">
      <c r="B8" s="149" t="s">
        <v>157</v>
      </c>
      <c r="C8" s="12"/>
      <c r="D8" s="150"/>
      <c r="H8" s="1"/>
      <c r="I8" s="1"/>
    </row>
    <row r="9" spans="2:9" ht="60" customHeight="1" x14ac:dyDescent="0.25">
      <c r="B9" s="149" t="s">
        <v>158</v>
      </c>
      <c r="C9" s="12"/>
      <c r="D9" s="150"/>
      <c r="H9" s="1"/>
      <c r="I9" s="1"/>
    </row>
    <row r="10" spans="2:9" ht="60" customHeight="1" x14ac:dyDescent="0.25">
      <c r="B10" s="149" t="s">
        <v>152</v>
      </c>
      <c r="C10" s="12"/>
      <c r="D10" s="150"/>
      <c r="H10" s="1"/>
      <c r="I10" s="1"/>
    </row>
    <row r="11" spans="2:9" ht="60" customHeight="1" x14ac:dyDescent="0.25">
      <c r="B11" s="149" t="s">
        <v>159</v>
      </c>
      <c r="C11" s="12"/>
      <c r="D11" s="150"/>
      <c r="H11" s="1"/>
      <c r="I11" s="1"/>
    </row>
    <row r="12" spans="2:9" ht="60" customHeight="1" x14ac:dyDescent="0.25">
      <c r="B12" s="149" t="s">
        <v>161</v>
      </c>
      <c r="C12" s="12"/>
      <c r="D12" s="150"/>
      <c r="H12" s="1"/>
      <c r="I12" s="1"/>
    </row>
    <row r="13" spans="2:9" ht="60" customHeight="1" x14ac:dyDescent="0.25">
      <c r="B13" s="149" t="s">
        <v>151</v>
      </c>
      <c r="C13" s="12"/>
      <c r="D13" s="150"/>
      <c r="H13" s="1"/>
      <c r="I13" s="1"/>
    </row>
    <row r="14" spans="2:9" ht="60" customHeight="1" x14ac:dyDescent="0.25">
      <c r="B14" s="149" t="s">
        <v>163</v>
      </c>
      <c r="C14" s="12"/>
      <c r="D14" s="150"/>
      <c r="H14" s="1"/>
      <c r="I14" s="1"/>
    </row>
    <row r="15" spans="2:9" ht="60" customHeight="1" x14ac:dyDescent="0.25">
      <c r="B15" s="149" t="s">
        <v>167</v>
      </c>
      <c r="C15" s="12"/>
      <c r="D15" s="150"/>
      <c r="H15" s="1"/>
      <c r="I15" s="1"/>
    </row>
    <row r="16" spans="2:9" ht="60" customHeight="1" x14ac:dyDescent="0.25">
      <c r="B16" s="149" t="s">
        <v>165</v>
      </c>
      <c r="C16" s="12"/>
      <c r="D16" s="150"/>
      <c r="H16" s="1"/>
      <c r="I16" s="1"/>
    </row>
    <row r="17" spans="2:9" ht="60" customHeight="1" x14ac:dyDescent="0.25">
      <c r="B17" s="149" t="s">
        <v>164</v>
      </c>
      <c r="C17" s="12"/>
      <c r="D17" s="150"/>
      <c r="H17" s="1"/>
      <c r="I17" s="1"/>
    </row>
    <row r="18" spans="2:9" ht="60" customHeight="1" x14ac:dyDescent="0.25">
      <c r="B18" s="149" t="s">
        <v>162</v>
      </c>
      <c r="C18" s="12"/>
      <c r="D18" s="150"/>
      <c r="H18" s="1"/>
      <c r="I18" s="1"/>
    </row>
    <row r="19" spans="2:9" ht="60" customHeight="1" x14ac:dyDescent="0.25">
      <c r="B19" s="149" t="s">
        <v>160</v>
      </c>
      <c r="C19" s="12"/>
      <c r="D19" s="150"/>
      <c r="H19" s="1"/>
      <c r="I19" s="1"/>
    </row>
    <row r="20" spans="2:9" ht="60" customHeight="1" x14ac:dyDescent="0.25">
      <c r="B20" s="12"/>
      <c r="C20" s="12"/>
      <c r="D20" s="13"/>
    </row>
    <row r="21" spans="2:9" ht="60" customHeight="1" x14ac:dyDescent="0.25">
      <c r="B21" s="12"/>
      <c r="C21" s="12"/>
      <c r="D21" s="13"/>
    </row>
    <row r="22" spans="2:9" ht="60" customHeight="1" x14ac:dyDescent="0.25">
      <c r="B22" s="12"/>
      <c r="C22" s="12"/>
      <c r="D22" s="13"/>
    </row>
    <row r="23" spans="2:9" ht="60" customHeight="1" x14ac:dyDescent="0.25">
      <c r="B23" s="12"/>
      <c r="C23" s="12"/>
      <c r="D23" s="13"/>
    </row>
    <row r="24" spans="2:9" ht="60" customHeight="1" x14ac:dyDescent="0.25">
      <c r="B24" s="12"/>
      <c r="C24" s="12"/>
      <c r="D24" s="13"/>
    </row>
    <row r="25" spans="2:9" ht="60" customHeight="1" x14ac:dyDescent="0.25">
      <c r="B25" s="12"/>
      <c r="C25" s="12"/>
      <c r="D25" s="13"/>
    </row>
    <row r="26" spans="2:9" ht="60" customHeight="1" x14ac:dyDescent="0.25">
      <c r="B26" s="12"/>
      <c r="C26" s="12"/>
      <c r="D26" s="13"/>
    </row>
    <row r="27" spans="2:9" ht="60" customHeight="1" x14ac:dyDescent="0.25">
      <c r="B27" s="12"/>
      <c r="C27" s="12"/>
      <c r="D27" s="13"/>
    </row>
    <row r="28" spans="2:9" ht="60" customHeight="1" x14ac:dyDescent="0.25">
      <c r="B28" s="12"/>
      <c r="C28" s="12"/>
      <c r="D28" s="13"/>
    </row>
    <row r="29" spans="2:9" ht="60" customHeight="1" x14ac:dyDescent="0.25">
      <c r="B29" s="12"/>
      <c r="C29" s="12"/>
      <c r="D29" s="13"/>
    </row>
    <row r="30" spans="2:9" ht="60" customHeight="1" x14ac:dyDescent="0.25">
      <c r="B30" s="12"/>
      <c r="C30" s="12"/>
      <c r="D30" s="13"/>
    </row>
    <row r="31" spans="2:9" ht="60" customHeight="1" x14ac:dyDescent="0.25">
      <c r="B31" s="12"/>
      <c r="C31" s="12"/>
      <c r="D31" s="13"/>
    </row>
    <row r="32" spans="2:9" ht="60" customHeight="1" x14ac:dyDescent="0.25">
      <c r="B32" s="12"/>
      <c r="C32" s="12"/>
      <c r="D32" s="13"/>
    </row>
    <row r="33" spans="2:4" ht="60" customHeight="1" x14ac:dyDescent="0.25">
      <c r="B33" s="12"/>
      <c r="C33" s="12"/>
      <c r="D33" s="13"/>
    </row>
    <row r="34" spans="2:4" ht="60" customHeight="1" x14ac:dyDescent="0.25">
      <c r="B34" s="12"/>
      <c r="C34" s="12"/>
      <c r="D34" s="13"/>
    </row>
    <row r="35" spans="2:4" ht="60" customHeight="1" x14ac:dyDescent="0.25">
      <c r="B35" s="12"/>
      <c r="C35" s="12"/>
      <c r="D35" s="13"/>
    </row>
    <row r="36" spans="2:4" ht="60" customHeight="1" x14ac:dyDescent="0.25">
      <c r="B36" s="12"/>
      <c r="C36" s="12"/>
      <c r="D36" s="13"/>
    </row>
    <row r="37" spans="2:4" ht="60" customHeight="1" x14ac:dyDescent="0.25">
      <c r="B37" s="12"/>
      <c r="C37" s="12"/>
      <c r="D37" s="13"/>
    </row>
    <row r="38" spans="2:4" ht="60" customHeight="1" x14ac:dyDescent="0.25">
      <c r="B38" s="12"/>
      <c r="C38" s="12"/>
      <c r="D38" s="13"/>
    </row>
    <row r="39" spans="2:4" ht="60" customHeight="1" x14ac:dyDescent="0.25">
      <c r="B39" s="12"/>
      <c r="C39" s="12"/>
      <c r="D39" s="13"/>
    </row>
    <row r="40" spans="2:4" ht="60" customHeight="1" x14ac:dyDescent="0.25">
      <c r="B40" s="12"/>
      <c r="C40" s="12"/>
      <c r="D40" s="13"/>
    </row>
    <row r="41" spans="2:4" ht="60" customHeight="1" x14ac:dyDescent="0.25">
      <c r="B41" s="12"/>
      <c r="C41" s="12"/>
      <c r="D41" s="13"/>
    </row>
    <row r="42" spans="2:4" ht="60" customHeight="1" x14ac:dyDescent="0.25">
      <c r="B42" s="12"/>
      <c r="C42" s="12"/>
      <c r="D42" s="13"/>
    </row>
    <row r="43" spans="2:4" ht="60" customHeight="1" x14ac:dyDescent="0.25">
      <c r="B43" s="12"/>
      <c r="C43" s="12"/>
      <c r="D43" s="13"/>
    </row>
    <row r="44" spans="2:4" ht="60" customHeight="1" x14ac:dyDescent="0.25">
      <c r="B44" s="12"/>
      <c r="C44" s="12"/>
      <c r="D44" s="13"/>
    </row>
    <row r="45" spans="2:4" ht="60" customHeight="1" x14ac:dyDescent="0.25">
      <c r="B45" s="12"/>
      <c r="C45" s="12"/>
      <c r="D45" s="13"/>
    </row>
    <row r="46" spans="2:4" ht="60" customHeight="1" x14ac:dyDescent="0.25">
      <c r="B46" s="12"/>
      <c r="C46" s="12"/>
      <c r="D46" s="13"/>
    </row>
    <row r="47" spans="2:4" ht="60" customHeight="1" x14ac:dyDescent="0.25">
      <c r="B47" s="12"/>
      <c r="C47" s="12"/>
      <c r="D47" s="13"/>
    </row>
    <row r="48" spans="2:4" ht="60" customHeight="1" x14ac:dyDescent="0.25">
      <c r="B48" s="12"/>
      <c r="C48" s="12"/>
      <c r="D48" s="13"/>
    </row>
    <row r="49" spans="2:4" ht="60" customHeight="1" x14ac:dyDescent="0.25">
      <c r="B49" s="12"/>
      <c r="C49" s="12"/>
      <c r="D49" s="13"/>
    </row>
    <row r="50" spans="2:4" ht="60" customHeight="1" x14ac:dyDescent="0.25">
      <c r="B50" s="12"/>
      <c r="C50" s="12"/>
      <c r="D50" s="13"/>
    </row>
    <row r="51" spans="2:4" ht="60" customHeight="1" x14ac:dyDescent="0.25">
      <c r="B51" s="12"/>
      <c r="C51" s="12"/>
      <c r="D51" s="13"/>
    </row>
    <row r="52" spans="2:4" ht="60" customHeight="1" x14ac:dyDescent="0.25">
      <c r="B52" s="12"/>
      <c r="C52" s="12"/>
      <c r="D52" s="13"/>
    </row>
    <row r="53" spans="2:4" ht="60" customHeight="1" x14ac:dyDescent="0.25">
      <c r="B53" s="12"/>
      <c r="C53" s="12"/>
      <c r="D53" s="13"/>
    </row>
    <row r="54" spans="2:4" ht="60" customHeight="1" x14ac:dyDescent="0.25">
      <c r="B54" s="12"/>
      <c r="C54" s="12"/>
      <c r="D54" s="13"/>
    </row>
    <row r="55" spans="2:4" ht="60" customHeight="1" x14ac:dyDescent="0.25">
      <c r="B55" s="12"/>
      <c r="C55" s="12"/>
      <c r="D55" s="13"/>
    </row>
    <row r="56" spans="2:4" ht="60" customHeight="1" x14ac:dyDescent="0.25">
      <c r="B56" s="12"/>
      <c r="C56" s="12"/>
      <c r="D56" s="13"/>
    </row>
    <row r="57" spans="2:4" ht="60" customHeight="1" x14ac:dyDescent="0.25">
      <c r="B57" s="12"/>
      <c r="C57" s="12"/>
      <c r="D57" s="13"/>
    </row>
    <row r="58" spans="2:4" ht="60" customHeight="1" x14ac:dyDescent="0.25">
      <c r="B58" s="12"/>
      <c r="C58" s="12"/>
      <c r="D58" s="13"/>
    </row>
    <row r="59" spans="2:4" ht="60" customHeight="1" x14ac:dyDescent="0.25">
      <c r="B59" s="12"/>
      <c r="C59" s="12"/>
      <c r="D59" s="13"/>
    </row>
    <row r="60" spans="2:4" ht="60" customHeight="1" x14ac:dyDescent="0.25">
      <c r="B60" s="12"/>
      <c r="C60" s="12"/>
      <c r="D60" s="13"/>
    </row>
    <row r="61" spans="2:4" ht="60" customHeight="1" x14ac:dyDescent="0.25">
      <c r="B61" s="12"/>
      <c r="C61" s="12"/>
      <c r="D61" s="13"/>
    </row>
    <row r="62" spans="2:4" ht="60" customHeight="1" x14ac:dyDescent="0.25">
      <c r="B62" s="12"/>
      <c r="C62" s="12"/>
      <c r="D62" s="13"/>
    </row>
    <row r="63" spans="2:4" ht="60" customHeight="1" x14ac:dyDescent="0.25">
      <c r="B63" s="12"/>
      <c r="C63" s="12"/>
      <c r="D63" s="13"/>
    </row>
    <row r="64" spans="2:4" ht="60" customHeight="1" x14ac:dyDescent="0.25">
      <c r="B64" s="12"/>
      <c r="C64" s="12"/>
      <c r="D64" s="13"/>
    </row>
    <row r="65" spans="2:4" ht="60" customHeight="1" x14ac:dyDescent="0.25">
      <c r="B65" s="12"/>
      <c r="C65" s="12"/>
      <c r="D65" s="13"/>
    </row>
    <row r="66" spans="2:4" ht="60" customHeight="1" x14ac:dyDescent="0.25">
      <c r="B66" s="12"/>
      <c r="C66" s="12"/>
      <c r="D66" s="13"/>
    </row>
    <row r="67" spans="2:4" ht="60" customHeight="1" x14ac:dyDescent="0.25">
      <c r="B67" s="12"/>
      <c r="C67" s="12"/>
      <c r="D67" s="13"/>
    </row>
    <row r="68" spans="2:4" ht="60" customHeight="1" x14ac:dyDescent="0.25">
      <c r="B68" s="12"/>
      <c r="C68" s="12"/>
      <c r="D68" s="13"/>
    </row>
    <row r="69" spans="2:4" ht="60" customHeight="1" x14ac:dyDescent="0.25">
      <c r="B69" s="12"/>
      <c r="C69" s="12"/>
      <c r="D69" s="13"/>
    </row>
    <row r="70" spans="2:4" ht="60" customHeight="1" x14ac:dyDescent="0.25">
      <c r="B70" s="12"/>
      <c r="C70" s="12"/>
      <c r="D70" s="13"/>
    </row>
    <row r="71" spans="2:4" ht="60" customHeight="1" x14ac:dyDescent="0.25">
      <c r="B71" s="12"/>
      <c r="C71" s="12"/>
      <c r="D71" s="13"/>
    </row>
    <row r="72" spans="2:4" ht="60" customHeight="1" x14ac:dyDescent="0.25">
      <c r="B72" s="12"/>
      <c r="C72" s="12"/>
      <c r="D72" s="13"/>
    </row>
    <row r="73" spans="2:4" ht="60" customHeight="1" x14ac:dyDescent="0.25">
      <c r="B73" s="12"/>
      <c r="C73" s="12"/>
      <c r="D73" s="13"/>
    </row>
    <row r="74" spans="2:4" ht="60" customHeight="1" x14ac:dyDescent="0.25">
      <c r="B74" s="12"/>
      <c r="C74" s="12"/>
      <c r="D74" s="13"/>
    </row>
    <row r="75" spans="2:4" ht="60" customHeight="1" x14ac:dyDescent="0.25">
      <c r="B75" s="12"/>
      <c r="C75" s="12"/>
      <c r="D75" s="13"/>
    </row>
    <row r="76" spans="2:4" ht="60" customHeight="1" x14ac:dyDescent="0.25">
      <c r="B76" s="12"/>
      <c r="C76" s="12"/>
      <c r="D76" s="13"/>
    </row>
    <row r="77" spans="2:4" ht="60" customHeight="1" x14ac:dyDescent="0.25">
      <c r="B77" s="12"/>
      <c r="C77" s="12"/>
      <c r="D77" s="13"/>
    </row>
    <row r="78" spans="2:4" ht="60" customHeight="1" x14ac:dyDescent="0.25">
      <c r="B78" s="12"/>
      <c r="C78" s="12"/>
      <c r="D78" s="13"/>
    </row>
    <row r="79" spans="2:4" ht="60" customHeight="1" x14ac:dyDescent="0.25">
      <c r="B79" s="12"/>
      <c r="C79" s="12"/>
      <c r="D79" s="13"/>
    </row>
    <row r="80" spans="2:4" ht="60" customHeight="1" x14ac:dyDescent="0.25">
      <c r="B80" s="12"/>
      <c r="C80" s="12"/>
      <c r="D80" s="13"/>
    </row>
    <row r="81" spans="2:4" ht="60" customHeight="1" x14ac:dyDescent="0.25">
      <c r="B81" s="12"/>
      <c r="C81" s="12"/>
      <c r="D81" s="13"/>
    </row>
    <row r="82" spans="2:4" ht="60" customHeight="1" x14ac:dyDescent="0.25">
      <c r="B82" s="12"/>
      <c r="C82" s="12"/>
      <c r="D82" s="13"/>
    </row>
    <row r="83" spans="2:4" ht="60" customHeight="1" x14ac:dyDescent="0.25">
      <c r="B83" s="12"/>
      <c r="C83" s="12"/>
      <c r="D83" s="13"/>
    </row>
    <row r="84" spans="2:4" ht="60" customHeight="1" x14ac:dyDescent="0.25">
      <c r="B84" s="12"/>
      <c r="C84" s="12"/>
      <c r="D84" s="13"/>
    </row>
    <row r="85" spans="2:4" ht="60" customHeight="1" x14ac:dyDescent="0.25">
      <c r="B85" s="12"/>
      <c r="C85" s="12"/>
      <c r="D85" s="13"/>
    </row>
    <row r="86" spans="2:4" ht="60" customHeight="1" x14ac:dyDescent="0.25">
      <c r="B86" s="12"/>
      <c r="C86" s="12"/>
      <c r="D86" s="13"/>
    </row>
    <row r="87" spans="2:4" ht="60" customHeight="1" x14ac:dyDescent="0.25">
      <c r="B87" s="12"/>
      <c r="C87" s="12"/>
      <c r="D87" s="13"/>
    </row>
    <row r="88" spans="2:4" ht="60" customHeight="1" x14ac:dyDescent="0.25">
      <c r="B88" s="12"/>
      <c r="C88" s="12"/>
      <c r="D88" s="13"/>
    </row>
    <row r="89" spans="2:4" ht="60" customHeight="1" x14ac:dyDescent="0.25">
      <c r="B89" s="12"/>
      <c r="C89" s="12"/>
      <c r="D89" s="13"/>
    </row>
    <row r="90" spans="2:4" ht="60" customHeight="1" x14ac:dyDescent="0.25">
      <c r="B90" s="12"/>
      <c r="C90" s="12"/>
      <c r="D90" s="13"/>
    </row>
    <row r="91" spans="2:4" ht="60" customHeight="1" x14ac:dyDescent="0.25">
      <c r="B91" s="12"/>
      <c r="C91" s="12"/>
      <c r="D91" s="13"/>
    </row>
    <row r="92" spans="2:4" ht="60" customHeight="1" x14ac:dyDescent="0.25">
      <c r="B92" s="12"/>
      <c r="C92" s="12"/>
      <c r="D92" s="13"/>
    </row>
    <row r="93" spans="2:4" ht="60" customHeight="1" x14ac:dyDescent="0.25">
      <c r="B93" s="12"/>
      <c r="C93" s="12"/>
      <c r="D93" s="13"/>
    </row>
    <row r="94" spans="2:4" ht="60" customHeight="1" x14ac:dyDescent="0.25">
      <c r="B94" s="12"/>
      <c r="C94" s="12"/>
      <c r="D94" s="13"/>
    </row>
    <row r="95" spans="2:4" ht="60" customHeight="1" x14ac:dyDescent="0.25">
      <c r="B95" s="12"/>
      <c r="C95" s="12"/>
      <c r="D95" s="13"/>
    </row>
    <row r="96" spans="2:4" ht="60" customHeight="1" x14ac:dyDescent="0.25">
      <c r="B96" s="12"/>
      <c r="C96" s="12"/>
      <c r="D96" s="13"/>
    </row>
    <row r="97" spans="2:4" ht="60" customHeight="1" x14ac:dyDescent="0.25">
      <c r="B97" s="12"/>
      <c r="C97" s="12"/>
      <c r="D97" s="13"/>
    </row>
    <row r="98" spans="2:4" ht="60" customHeight="1" x14ac:dyDescent="0.25">
      <c r="B98" s="12"/>
      <c r="C98" s="12"/>
      <c r="D98" s="13"/>
    </row>
    <row r="99" spans="2:4" ht="60" customHeight="1" x14ac:dyDescent="0.25">
      <c r="B99" s="12"/>
      <c r="C99" s="12"/>
      <c r="D99" s="13"/>
    </row>
    <row r="100" spans="2:4" ht="60" customHeight="1" x14ac:dyDescent="0.25">
      <c r="B100" s="12"/>
      <c r="C100" s="12"/>
      <c r="D100" s="13"/>
    </row>
    <row r="101" spans="2:4" ht="60" customHeight="1" x14ac:dyDescent="0.25">
      <c r="B101" s="12"/>
      <c r="C101" s="12"/>
      <c r="D101" s="13"/>
    </row>
    <row r="102" spans="2:4" ht="60" customHeight="1" x14ac:dyDescent="0.25">
      <c r="B102" s="12"/>
      <c r="C102" s="12"/>
      <c r="D102" s="13"/>
    </row>
    <row r="103" spans="2:4" ht="60" customHeight="1" x14ac:dyDescent="0.25">
      <c r="B103" s="12"/>
      <c r="C103" s="12"/>
      <c r="D103" s="13"/>
    </row>
    <row r="104" spans="2:4" ht="60" customHeight="1" x14ac:dyDescent="0.25">
      <c r="B104" s="12"/>
      <c r="C104" s="12"/>
      <c r="D104" s="13"/>
    </row>
    <row r="105" spans="2:4" ht="60" customHeight="1" x14ac:dyDescent="0.25">
      <c r="B105" s="12"/>
      <c r="C105" s="12"/>
      <c r="D105" s="13"/>
    </row>
    <row r="106" spans="2:4" ht="60" customHeight="1" x14ac:dyDescent="0.25">
      <c r="B106" s="12"/>
      <c r="C106" s="12"/>
      <c r="D106" s="13"/>
    </row>
    <row r="107" spans="2:4" ht="60" customHeight="1" x14ac:dyDescent="0.25">
      <c r="B107" s="12"/>
      <c r="C107" s="12"/>
      <c r="D107" s="13"/>
    </row>
    <row r="108" spans="2:4" ht="60" customHeight="1" x14ac:dyDescent="0.25">
      <c r="B108" s="12"/>
      <c r="C108" s="12"/>
      <c r="D108" s="13"/>
    </row>
    <row r="109" spans="2:4" ht="60" customHeight="1" x14ac:dyDescent="0.25">
      <c r="B109" s="12"/>
      <c r="C109" s="12"/>
      <c r="D109" s="13"/>
    </row>
    <row r="110" spans="2:4" ht="60" customHeight="1" x14ac:dyDescent="0.25">
      <c r="B110" s="12"/>
      <c r="C110" s="12"/>
      <c r="D110" s="13"/>
    </row>
    <row r="111" spans="2:4" ht="60" customHeight="1" x14ac:dyDescent="0.25">
      <c r="B111" s="12"/>
      <c r="C111" s="12"/>
      <c r="D111" s="13"/>
    </row>
    <row r="112" spans="2:4" ht="60" customHeight="1" x14ac:dyDescent="0.25">
      <c r="B112" s="12"/>
      <c r="C112" s="12"/>
      <c r="D112" s="13"/>
    </row>
    <row r="113" spans="2:4" ht="60" customHeight="1" x14ac:dyDescent="0.25">
      <c r="B113" s="12"/>
      <c r="C113" s="12"/>
      <c r="D113" s="13"/>
    </row>
    <row r="114" spans="2:4" ht="60" customHeight="1" x14ac:dyDescent="0.25">
      <c r="B114" s="12"/>
      <c r="C114" s="12"/>
      <c r="D114" s="13"/>
    </row>
    <row r="115" spans="2:4" ht="60" customHeight="1" x14ac:dyDescent="0.25">
      <c r="B115" s="12"/>
      <c r="C115" s="12"/>
      <c r="D115" s="13"/>
    </row>
    <row r="116" spans="2:4" ht="60" customHeight="1" x14ac:dyDescent="0.25">
      <c r="B116" s="12"/>
      <c r="C116" s="12"/>
      <c r="D116" s="13"/>
    </row>
    <row r="117" spans="2:4" ht="60" customHeight="1" x14ac:dyDescent="0.25">
      <c r="B117" s="12"/>
      <c r="C117" s="12"/>
      <c r="D117" s="13"/>
    </row>
    <row r="118" spans="2:4" ht="60" customHeight="1" x14ac:dyDescent="0.25">
      <c r="B118" s="12"/>
      <c r="C118" s="12"/>
      <c r="D118" s="13"/>
    </row>
    <row r="119" spans="2:4" ht="60" customHeight="1" x14ac:dyDescent="0.25">
      <c r="B119" s="12"/>
      <c r="C119" s="12"/>
      <c r="D119" s="13"/>
    </row>
    <row r="120" spans="2:4" ht="60" customHeight="1" x14ac:dyDescent="0.25">
      <c r="B120" s="12"/>
      <c r="C120" s="12"/>
      <c r="D120" s="13"/>
    </row>
    <row r="121" spans="2:4" ht="60" customHeight="1" x14ac:dyDescent="0.25">
      <c r="B121" s="12"/>
      <c r="C121" s="12"/>
      <c r="D121" s="13"/>
    </row>
    <row r="122" spans="2:4" ht="60" customHeight="1" x14ac:dyDescent="0.25">
      <c r="B122" s="12"/>
      <c r="C122" s="12"/>
      <c r="D122" s="13"/>
    </row>
    <row r="123" spans="2:4" ht="60" customHeight="1" x14ac:dyDescent="0.25">
      <c r="B123" s="12"/>
      <c r="C123" s="12"/>
      <c r="D123" s="13"/>
    </row>
    <row r="124" spans="2:4" ht="60" customHeight="1" x14ac:dyDescent="0.25">
      <c r="B124" s="12"/>
      <c r="C124" s="12"/>
      <c r="D124" s="13"/>
    </row>
    <row r="125" spans="2:4" ht="60" customHeight="1" x14ac:dyDescent="0.25">
      <c r="B125" s="12"/>
      <c r="C125" s="12"/>
      <c r="D125" s="13"/>
    </row>
    <row r="126" spans="2:4" ht="60" customHeight="1" x14ac:dyDescent="0.25">
      <c r="B126" s="12"/>
      <c r="C126" s="12"/>
      <c r="D126" s="13"/>
    </row>
    <row r="127" spans="2:4" ht="60" customHeight="1" x14ac:dyDescent="0.25">
      <c r="B127" s="12"/>
      <c r="C127" s="12"/>
      <c r="D127" s="13"/>
    </row>
    <row r="128" spans="2:4" ht="60" customHeight="1" x14ac:dyDescent="0.25">
      <c r="B128" s="12"/>
      <c r="C128" s="12"/>
      <c r="D128" s="13"/>
    </row>
    <row r="129" spans="2:4" ht="60" customHeight="1" x14ac:dyDescent="0.25">
      <c r="B129" s="12"/>
      <c r="C129" s="12"/>
      <c r="D129" s="13"/>
    </row>
    <row r="130" spans="2:4" ht="60" customHeight="1" x14ac:dyDescent="0.25">
      <c r="B130" s="12"/>
      <c r="C130" s="12"/>
      <c r="D130" s="13"/>
    </row>
    <row r="131" spans="2:4" ht="60" customHeight="1" x14ac:dyDescent="0.25">
      <c r="B131" s="12"/>
      <c r="C131" s="12"/>
      <c r="D131" s="13"/>
    </row>
    <row r="132" spans="2:4" ht="60" customHeight="1" x14ac:dyDescent="0.25">
      <c r="B132" s="12"/>
      <c r="C132" s="12"/>
      <c r="D132" s="13"/>
    </row>
    <row r="133" spans="2:4" ht="60" customHeight="1" x14ac:dyDescent="0.25">
      <c r="B133" s="12"/>
      <c r="C133" s="12"/>
      <c r="D133" s="13"/>
    </row>
    <row r="134" spans="2:4" ht="60" customHeight="1" x14ac:dyDescent="0.25">
      <c r="B134" s="12"/>
      <c r="C134" s="12"/>
      <c r="D134" s="13"/>
    </row>
    <row r="135" spans="2:4" ht="60" customHeight="1" x14ac:dyDescent="0.25">
      <c r="B135" s="12"/>
      <c r="C135" s="12"/>
      <c r="D135" s="13"/>
    </row>
    <row r="136" spans="2:4" ht="60" customHeight="1" x14ac:dyDescent="0.25">
      <c r="B136" s="12"/>
      <c r="C136" s="12"/>
      <c r="D136" s="13"/>
    </row>
    <row r="137" spans="2:4" ht="60" customHeight="1" x14ac:dyDescent="0.25">
      <c r="B137" s="12"/>
      <c r="C137" s="12"/>
      <c r="D137" s="13"/>
    </row>
    <row r="138" spans="2:4" ht="60" customHeight="1" x14ac:dyDescent="0.25">
      <c r="B138" s="12"/>
      <c r="C138" s="12"/>
      <c r="D138" s="13"/>
    </row>
    <row r="139" spans="2:4" ht="60" customHeight="1" x14ac:dyDescent="0.25">
      <c r="B139" s="12"/>
      <c r="C139" s="12"/>
      <c r="D139" s="13"/>
    </row>
    <row r="140" spans="2:4" ht="60" customHeight="1" x14ac:dyDescent="0.25">
      <c r="B140" s="12"/>
      <c r="C140" s="12"/>
      <c r="D140" s="13"/>
    </row>
    <row r="141" spans="2:4" ht="60" customHeight="1" x14ac:dyDescent="0.25">
      <c r="B141" s="12"/>
      <c r="C141" s="12"/>
      <c r="D141" s="13"/>
    </row>
    <row r="142" spans="2:4" ht="60" customHeight="1" x14ac:dyDescent="0.25">
      <c r="B142" s="12"/>
      <c r="C142" s="12"/>
      <c r="D142" s="13"/>
    </row>
    <row r="143" spans="2:4" ht="60" customHeight="1" x14ac:dyDescent="0.25">
      <c r="B143" s="12"/>
      <c r="C143" s="12"/>
      <c r="D143" s="13"/>
    </row>
    <row r="144" spans="2:4" ht="60" customHeight="1" x14ac:dyDescent="0.25">
      <c r="B144" s="12"/>
      <c r="C144" s="12"/>
      <c r="D144" s="13"/>
    </row>
    <row r="145" spans="2:4" ht="60" customHeight="1" x14ac:dyDescent="0.25">
      <c r="B145" s="12"/>
      <c r="C145" s="12"/>
      <c r="D145" s="13"/>
    </row>
    <row r="146" spans="2:4" ht="60" customHeight="1" x14ac:dyDescent="0.25">
      <c r="B146" s="12"/>
      <c r="C146" s="12"/>
      <c r="D146" s="13"/>
    </row>
    <row r="147" spans="2:4" ht="60" customHeight="1" x14ac:dyDescent="0.25">
      <c r="B147" s="12"/>
      <c r="C147" s="12"/>
      <c r="D147" s="13"/>
    </row>
    <row r="148" spans="2:4" ht="60" customHeight="1" x14ac:dyDescent="0.25">
      <c r="B148" s="12"/>
      <c r="C148" s="12"/>
      <c r="D148" s="13"/>
    </row>
    <row r="149" spans="2:4" ht="60" customHeight="1" x14ac:dyDescent="0.25">
      <c r="B149" s="12"/>
      <c r="C149" s="12"/>
      <c r="D149" s="13"/>
    </row>
    <row r="150" spans="2:4" ht="60" customHeight="1" x14ac:dyDescent="0.25">
      <c r="B150" s="12"/>
      <c r="C150" s="12"/>
      <c r="D150" s="13"/>
    </row>
    <row r="151" spans="2:4" ht="60" customHeight="1" x14ac:dyDescent="0.25">
      <c r="B151" s="12"/>
      <c r="C151" s="12"/>
      <c r="D151" s="13"/>
    </row>
    <row r="152" spans="2:4" ht="60" customHeight="1" x14ac:dyDescent="0.25">
      <c r="B152" s="12"/>
      <c r="C152" s="12"/>
      <c r="D152" s="13"/>
    </row>
    <row r="153" spans="2:4" ht="60" customHeight="1" x14ac:dyDescent="0.25">
      <c r="B153" s="12"/>
      <c r="C153" s="12"/>
      <c r="D153" s="13"/>
    </row>
    <row r="154" spans="2:4" ht="60" customHeight="1" x14ac:dyDescent="0.25">
      <c r="B154" s="12"/>
      <c r="C154" s="12"/>
      <c r="D154" s="13"/>
    </row>
    <row r="155" spans="2:4" ht="60" customHeight="1" x14ac:dyDescent="0.25">
      <c r="B155" s="12"/>
      <c r="C155" s="12"/>
      <c r="D155" s="13"/>
    </row>
    <row r="156" spans="2:4" ht="60" customHeight="1" x14ac:dyDescent="0.25">
      <c r="B156" s="12"/>
      <c r="C156" s="12"/>
      <c r="D156" s="13"/>
    </row>
    <row r="157" spans="2:4" ht="60" customHeight="1" x14ac:dyDescent="0.25">
      <c r="B157" s="12"/>
      <c r="C157" s="12"/>
      <c r="D157" s="13"/>
    </row>
    <row r="158" spans="2:4" ht="60" customHeight="1" x14ac:dyDescent="0.25">
      <c r="B158" s="12"/>
      <c r="C158" s="12"/>
      <c r="D158" s="13"/>
    </row>
    <row r="159" spans="2:4" ht="60" customHeight="1" x14ac:dyDescent="0.25">
      <c r="B159" s="12"/>
      <c r="C159" s="12"/>
      <c r="D159" s="13"/>
    </row>
    <row r="160" spans="2:4" ht="60" customHeight="1" x14ac:dyDescent="0.25">
      <c r="B160" s="12"/>
      <c r="C160" s="12"/>
      <c r="D160" s="13"/>
    </row>
    <row r="161" spans="2:4" ht="60" customHeight="1" x14ac:dyDescent="0.25">
      <c r="B161" s="12"/>
      <c r="C161" s="12"/>
      <c r="D161" s="13"/>
    </row>
    <row r="162" spans="2:4" ht="60" customHeight="1" x14ac:dyDescent="0.25">
      <c r="B162" s="12"/>
      <c r="C162" s="12"/>
      <c r="D162" s="13"/>
    </row>
    <row r="163" spans="2:4" ht="60" customHeight="1" x14ac:dyDescent="0.25">
      <c r="B163" s="12"/>
      <c r="C163" s="12"/>
      <c r="D163" s="13"/>
    </row>
    <row r="164" spans="2:4" ht="60" customHeight="1" x14ac:dyDescent="0.25">
      <c r="B164" s="12"/>
      <c r="C164" s="12"/>
      <c r="D164" s="13"/>
    </row>
    <row r="165" spans="2:4" ht="60" customHeight="1" x14ac:dyDescent="0.25">
      <c r="B165" s="12"/>
      <c r="C165" s="12"/>
      <c r="D165" s="13"/>
    </row>
    <row r="166" spans="2:4" ht="60" customHeight="1" x14ac:dyDescent="0.25">
      <c r="B166" s="12"/>
      <c r="C166" s="12"/>
      <c r="D166" s="13"/>
    </row>
    <row r="167" spans="2:4" ht="60" customHeight="1" x14ac:dyDescent="0.25">
      <c r="B167" s="12"/>
      <c r="C167" s="12"/>
      <c r="D167" s="13"/>
    </row>
    <row r="168" spans="2:4" ht="60" customHeight="1" x14ac:dyDescent="0.25">
      <c r="B168" s="12"/>
      <c r="C168" s="12"/>
      <c r="D168" s="13"/>
    </row>
    <row r="169" spans="2:4" ht="60" customHeight="1" x14ac:dyDescent="0.25">
      <c r="B169" s="12"/>
      <c r="C169" s="12"/>
      <c r="D169" s="13"/>
    </row>
    <row r="170" spans="2:4" ht="60" customHeight="1" x14ac:dyDescent="0.25">
      <c r="B170" s="12"/>
      <c r="C170" s="12"/>
      <c r="D170" s="13"/>
    </row>
    <row r="171" spans="2:4" ht="60" customHeight="1" x14ac:dyDescent="0.25">
      <c r="B171" s="12"/>
      <c r="C171" s="12"/>
      <c r="D171" s="13"/>
    </row>
    <row r="172" spans="2:4" ht="60" customHeight="1" x14ac:dyDescent="0.25">
      <c r="B172" s="12"/>
      <c r="C172" s="12"/>
      <c r="D172" s="13"/>
    </row>
    <row r="173" spans="2:4" ht="60" customHeight="1" x14ac:dyDescent="0.25">
      <c r="B173" s="12"/>
      <c r="C173" s="12"/>
      <c r="D173" s="13"/>
    </row>
    <row r="174" spans="2:4" ht="60" customHeight="1" x14ac:dyDescent="0.25">
      <c r="B174" s="12"/>
      <c r="C174" s="12"/>
      <c r="D174" s="13"/>
    </row>
    <row r="175" spans="2:4" ht="60" customHeight="1" x14ac:dyDescent="0.25">
      <c r="B175" s="12"/>
      <c r="C175" s="12"/>
      <c r="D175" s="13"/>
    </row>
    <row r="176" spans="2:4" ht="60" customHeight="1" x14ac:dyDescent="0.25">
      <c r="B176" s="12"/>
      <c r="C176" s="12"/>
      <c r="D176" s="13"/>
    </row>
    <row r="177" spans="2:4" ht="60" customHeight="1" x14ac:dyDescent="0.25">
      <c r="B177" s="12"/>
      <c r="C177" s="12"/>
      <c r="D177" s="13"/>
    </row>
    <row r="178" spans="2:4" ht="60" customHeight="1" x14ac:dyDescent="0.25">
      <c r="B178" s="12"/>
      <c r="C178" s="12"/>
      <c r="D178" s="13"/>
    </row>
    <row r="179" spans="2:4" ht="60" customHeight="1" x14ac:dyDescent="0.25">
      <c r="B179" s="12"/>
      <c r="C179" s="12"/>
      <c r="D179" s="13"/>
    </row>
    <row r="180" spans="2:4" ht="60" customHeight="1" x14ac:dyDescent="0.25">
      <c r="B180" s="12"/>
      <c r="C180" s="12"/>
      <c r="D180" s="13"/>
    </row>
    <row r="181" spans="2:4" ht="60" customHeight="1" x14ac:dyDescent="0.25">
      <c r="B181" s="12"/>
      <c r="C181" s="12"/>
      <c r="D181" s="13"/>
    </row>
    <row r="182" spans="2:4" ht="60" customHeight="1" x14ac:dyDescent="0.25">
      <c r="B182" s="12"/>
      <c r="C182" s="12"/>
      <c r="D182" s="13"/>
    </row>
    <row r="183" spans="2:4" ht="60" customHeight="1" x14ac:dyDescent="0.25">
      <c r="B183" s="12"/>
      <c r="C183" s="12"/>
      <c r="D183" s="13"/>
    </row>
    <row r="184" spans="2:4" ht="60" customHeight="1" x14ac:dyDescent="0.25">
      <c r="B184" s="12"/>
      <c r="C184" s="12"/>
      <c r="D184" s="13"/>
    </row>
    <row r="185" spans="2:4" ht="60" customHeight="1" x14ac:dyDescent="0.25">
      <c r="B185" s="12"/>
      <c r="C185" s="12"/>
      <c r="D185" s="13"/>
    </row>
    <row r="186" spans="2:4" ht="60" customHeight="1" x14ac:dyDescent="0.25">
      <c r="B186" s="12"/>
      <c r="C186" s="12"/>
      <c r="D186" s="13"/>
    </row>
    <row r="187" spans="2:4" ht="60" customHeight="1" x14ac:dyDescent="0.25">
      <c r="B187" s="12"/>
      <c r="C187" s="12"/>
      <c r="D187" s="13"/>
    </row>
    <row r="188" spans="2:4" ht="60" customHeight="1" x14ac:dyDescent="0.25">
      <c r="B188" s="12"/>
      <c r="C188" s="12"/>
      <c r="D188" s="13"/>
    </row>
    <row r="189" spans="2:4" ht="60" customHeight="1" x14ac:dyDescent="0.25">
      <c r="B189" s="12"/>
      <c r="C189" s="12"/>
      <c r="D189" s="13"/>
    </row>
    <row r="190" spans="2:4" ht="60" customHeight="1" x14ac:dyDescent="0.25">
      <c r="B190" s="12"/>
      <c r="C190" s="12"/>
      <c r="D190" s="13"/>
    </row>
    <row r="191" spans="2:4" ht="60" customHeight="1" x14ac:dyDescent="0.25">
      <c r="B191" s="12"/>
      <c r="C191" s="12"/>
      <c r="D191" s="13"/>
    </row>
    <row r="192" spans="2:4" ht="60" customHeight="1" x14ac:dyDescent="0.25">
      <c r="B192" s="12"/>
      <c r="C192" s="12"/>
      <c r="D192" s="13"/>
    </row>
    <row r="193" spans="2:4" ht="60" customHeight="1" x14ac:dyDescent="0.25">
      <c r="B193" s="12"/>
      <c r="C193" s="12"/>
      <c r="D193" s="13"/>
    </row>
    <row r="194" spans="2:4" ht="60" customHeight="1" x14ac:dyDescent="0.25">
      <c r="B194" s="12"/>
      <c r="C194" s="12"/>
      <c r="D194" s="13"/>
    </row>
    <row r="195" spans="2:4" ht="60" customHeight="1" x14ac:dyDescent="0.25">
      <c r="B195" s="12"/>
      <c r="C195" s="12"/>
      <c r="D195" s="13"/>
    </row>
    <row r="196" spans="2:4" ht="60" customHeight="1" x14ac:dyDescent="0.25">
      <c r="B196" s="12"/>
      <c r="C196" s="12"/>
      <c r="D196" s="13"/>
    </row>
    <row r="197" spans="2:4" ht="60" customHeight="1" x14ac:dyDescent="0.25">
      <c r="B197" s="12"/>
      <c r="C197" s="12"/>
      <c r="D197" s="13"/>
    </row>
    <row r="198" spans="2:4" ht="60" customHeight="1" x14ac:dyDescent="0.25">
      <c r="B198" s="12"/>
      <c r="C198" s="12"/>
      <c r="D198" s="13"/>
    </row>
    <row r="199" spans="2:4" ht="60" customHeight="1" x14ac:dyDescent="0.25">
      <c r="B199" s="12"/>
      <c r="C199" s="12"/>
      <c r="D199" s="13"/>
    </row>
    <row r="200" spans="2:4" ht="60" customHeight="1" x14ac:dyDescent="0.25">
      <c r="B200" s="12"/>
      <c r="C200" s="12"/>
      <c r="D200" s="13"/>
    </row>
    <row r="201" spans="2:4" ht="60" customHeight="1" x14ac:dyDescent="0.25">
      <c r="B201" s="12"/>
      <c r="C201" s="12"/>
      <c r="D201" s="13"/>
    </row>
    <row r="202" spans="2:4" ht="60" customHeight="1" x14ac:dyDescent="0.25">
      <c r="B202" s="12"/>
      <c r="C202" s="12"/>
      <c r="D202" s="13"/>
    </row>
    <row r="203" spans="2:4" ht="60" customHeight="1" x14ac:dyDescent="0.25">
      <c r="B203" s="12"/>
      <c r="C203" s="12"/>
      <c r="D203" s="13"/>
    </row>
    <row r="204" spans="2:4" ht="60" customHeight="1" x14ac:dyDescent="0.25">
      <c r="B204" s="12"/>
      <c r="C204" s="12"/>
      <c r="D204" s="13"/>
    </row>
    <row r="205" spans="2:4" ht="60" customHeight="1" x14ac:dyDescent="0.25">
      <c r="B205" s="12"/>
      <c r="C205" s="12"/>
      <c r="D205" s="13"/>
    </row>
    <row r="206" spans="2:4" ht="60" customHeight="1" x14ac:dyDescent="0.25">
      <c r="B206" s="12"/>
      <c r="C206" s="12"/>
      <c r="D206" s="13"/>
    </row>
    <row r="207" spans="2:4" ht="60" customHeight="1" x14ac:dyDescent="0.25">
      <c r="B207" s="12"/>
      <c r="C207" s="12"/>
      <c r="D207" s="13"/>
    </row>
    <row r="208" spans="2:4" ht="60" customHeight="1" x14ac:dyDescent="0.25">
      <c r="B208" s="12"/>
      <c r="C208" s="12"/>
      <c r="D208" s="13"/>
    </row>
    <row r="209" spans="2:4" ht="60" customHeight="1" x14ac:dyDescent="0.25">
      <c r="B209" s="12"/>
      <c r="C209" s="12"/>
      <c r="D209" s="13"/>
    </row>
    <row r="210" spans="2:4" ht="60" customHeight="1" x14ac:dyDescent="0.25">
      <c r="B210" s="12"/>
      <c r="C210" s="12"/>
      <c r="D210" s="13"/>
    </row>
    <row r="211" spans="2:4" ht="60" customHeight="1" x14ac:dyDescent="0.25">
      <c r="B211" s="12"/>
      <c r="C211" s="12"/>
      <c r="D211" s="13"/>
    </row>
    <row r="212" spans="2:4" ht="60" customHeight="1" x14ac:dyDescent="0.25">
      <c r="B212" s="12"/>
      <c r="C212" s="12"/>
      <c r="D212" s="13"/>
    </row>
    <row r="213" spans="2:4" ht="60" customHeight="1" x14ac:dyDescent="0.25">
      <c r="B213" s="12"/>
      <c r="C213" s="12"/>
      <c r="D213" s="13"/>
    </row>
    <row r="214" spans="2:4" ht="60" customHeight="1" x14ac:dyDescent="0.25">
      <c r="B214" s="12"/>
      <c r="C214" s="12"/>
      <c r="D214" s="13"/>
    </row>
    <row r="215" spans="2:4" ht="60" customHeight="1" x14ac:dyDescent="0.25">
      <c r="B215" s="12"/>
      <c r="C215" s="12"/>
      <c r="D215" s="13"/>
    </row>
    <row r="216" spans="2:4" ht="60" customHeight="1" x14ac:dyDescent="0.25">
      <c r="B216" s="12"/>
      <c r="C216" s="12"/>
      <c r="D216" s="13"/>
    </row>
    <row r="217" spans="2:4" ht="60" customHeight="1" x14ac:dyDescent="0.25">
      <c r="B217" s="12"/>
      <c r="C217" s="12"/>
      <c r="D217" s="13"/>
    </row>
    <row r="218" spans="2:4" ht="60" customHeight="1" x14ac:dyDescent="0.25">
      <c r="B218" s="12"/>
      <c r="C218" s="12"/>
      <c r="D218" s="13"/>
    </row>
    <row r="219" spans="2:4" ht="60" customHeight="1" x14ac:dyDescent="0.25">
      <c r="B219" s="12"/>
      <c r="C219" s="12"/>
      <c r="D219" s="13"/>
    </row>
    <row r="220" spans="2:4" ht="60" customHeight="1" x14ac:dyDescent="0.25">
      <c r="B220" s="12"/>
      <c r="C220" s="12"/>
      <c r="D220" s="13"/>
    </row>
    <row r="221" spans="2:4" ht="60" customHeight="1" x14ac:dyDescent="0.25">
      <c r="B221" s="12"/>
      <c r="C221" s="12"/>
      <c r="D221" s="13"/>
    </row>
    <row r="222" spans="2:4" ht="60" customHeight="1" x14ac:dyDescent="0.25">
      <c r="B222" s="12"/>
      <c r="C222" s="12"/>
      <c r="D222" s="13"/>
    </row>
    <row r="223" spans="2:4" ht="60" customHeight="1" x14ac:dyDescent="0.25">
      <c r="B223" s="12"/>
      <c r="C223" s="12"/>
      <c r="D223" s="13"/>
    </row>
    <row r="224" spans="2:4" ht="60" customHeight="1" x14ac:dyDescent="0.25">
      <c r="B224" s="12"/>
      <c r="C224" s="12"/>
      <c r="D224" s="13"/>
    </row>
    <row r="225" spans="2:4" ht="60" customHeight="1" x14ac:dyDescent="0.25">
      <c r="B225" s="12"/>
      <c r="C225" s="12"/>
      <c r="D225" s="13"/>
    </row>
    <row r="226" spans="2:4" ht="60" customHeight="1" x14ac:dyDescent="0.25">
      <c r="B226" s="12"/>
      <c r="C226" s="12"/>
      <c r="D226" s="13"/>
    </row>
    <row r="227" spans="2:4" ht="60" customHeight="1" x14ac:dyDescent="0.25">
      <c r="B227" s="12"/>
      <c r="C227" s="12"/>
      <c r="D227" s="13"/>
    </row>
    <row r="228" spans="2:4" ht="60" customHeight="1" x14ac:dyDescent="0.25">
      <c r="B228" s="12"/>
      <c r="C228" s="12"/>
      <c r="D228" s="13"/>
    </row>
    <row r="229" spans="2:4" ht="60" customHeight="1" x14ac:dyDescent="0.25">
      <c r="B229" s="12"/>
      <c r="C229" s="12"/>
      <c r="D229" s="13"/>
    </row>
    <row r="230" spans="2:4" ht="60" customHeight="1" x14ac:dyDescent="0.25">
      <c r="B230" s="12"/>
      <c r="C230" s="12"/>
      <c r="D230" s="13"/>
    </row>
    <row r="231" spans="2:4" ht="60" customHeight="1" x14ac:dyDescent="0.25">
      <c r="B231" s="12"/>
      <c r="C231" s="12"/>
      <c r="D231" s="13"/>
    </row>
    <row r="232" spans="2:4" ht="60" customHeight="1" x14ac:dyDescent="0.25">
      <c r="B232" s="12"/>
      <c r="C232" s="12"/>
      <c r="D232" s="13"/>
    </row>
    <row r="233" spans="2:4" ht="60" customHeight="1" x14ac:dyDescent="0.25">
      <c r="B233" s="12"/>
      <c r="C233" s="12"/>
      <c r="D233" s="13"/>
    </row>
    <row r="234" spans="2:4" ht="60" customHeight="1" x14ac:dyDescent="0.25">
      <c r="B234" s="12"/>
      <c r="C234" s="12"/>
      <c r="D234" s="13"/>
    </row>
    <row r="235" spans="2:4" ht="60" customHeight="1" x14ac:dyDescent="0.25">
      <c r="B235" s="12"/>
      <c r="C235" s="12"/>
      <c r="D235" s="13"/>
    </row>
    <row r="236" spans="2:4" ht="60" customHeight="1" x14ac:dyDescent="0.25">
      <c r="B236" s="12"/>
      <c r="C236" s="12"/>
      <c r="D236" s="13"/>
    </row>
    <row r="237" spans="2:4" ht="60" customHeight="1" x14ac:dyDescent="0.25">
      <c r="B237" s="12"/>
      <c r="C237" s="12"/>
      <c r="D237" s="13"/>
    </row>
    <row r="238" spans="2:4" ht="60" customHeight="1" x14ac:dyDescent="0.25">
      <c r="B238" s="12"/>
      <c r="C238" s="12"/>
      <c r="D238" s="13"/>
    </row>
    <row r="239" spans="2:4" ht="60" customHeight="1" x14ac:dyDescent="0.25">
      <c r="B239" s="12"/>
      <c r="C239" s="12"/>
      <c r="D239" s="13"/>
    </row>
    <row r="240" spans="2:4" ht="60" customHeight="1" x14ac:dyDescent="0.25">
      <c r="B240" s="12"/>
      <c r="C240" s="12"/>
      <c r="D240" s="13"/>
    </row>
    <row r="241" spans="2:4" ht="60" customHeight="1" x14ac:dyDescent="0.25">
      <c r="B241" s="12"/>
      <c r="C241" s="12"/>
      <c r="D241" s="13"/>
    </row>
    <row r="242" spans="2:4" ht="60" customHeight="1" x14ac:dyDescent="0.25">
      <c r="B242" s="12"/>
      <c r="C242" s="12"/>
      <c r="D242" s="13"/>
    </row>
    <row r="243" spans="2:4" ht="60" customHeight="1" x14ac:dyDescent="0.25">
      <c r="B243" s="12"/>
      <c r="C243" s="12"/>
      <c r="D243" s="13"/>
    </row>
    <row r="244" spans="2:4" ht="60" customHeight="1" x14ac:dyDescent="0.25">
      <c r="B244" s="12"/>
      <c r="C244" s="12"/>
      <c r="D244" s="13"/>
    </row>
    <row r="245" spans="2:4" ht="60" customHeight="1" x14ac:dyDescent="0.25">
      <c r="B245" s="12"/>
      <c r="C245" s="12"/>
      <c r="D245" s="13"/>
    </row>
    <row r="246" spans="2:4" ht="60" customHeight="1" x14ac:dyDescent="0.25">
      <c r="B246" s="12"/>
      <c r="C246" s="12"/>
      <c r="D246" s="13"/>
    </row>
    <row r="247" spans="2:4" ht="60" customHeight="1" x14ac:dyDescent="0.25">
      <c r="B247" s="12"/>
      <c r="C247" s="12"/>
      <c r="D247" s="13"/>
    </row>
    <row r="248" spans="2:4" ht="60" customHeight="1" x14ac:dyDescent="0.25">
      <c r="B248" s="12"/>
      <c r="C248" s="12"/>
      <c r="D248" s="13"/>
    </row>
    <row r="249" spans="2:4" ht="60" customHeight="1" x14ac:dyDescent="0.25">
      <c r="B249" s="12"/>
      <c r="C249" s="12"/>
      <c r="D249" s="13"/>
    </row>
    <row r="250" spans="2:4" ht="60" customHeight="1" x14ac:dyDescent="0.25">
      <c r="B250" s="12"/>
      <c r="C250" s="12"/>
      <c r="D250" s="13"/>
    </row>
    <row r="251" spans="2:4" ht="60" customHeight="1" x14ac:dyDescent="0.25">
      <c r="B251" s="12"/>
      <c r="C251" s="12"/>
      <c r="D251" s="13"/>
    </row>
    <row r="252" spans="2:4" ht="60" customHeight="1" x14ac:dyDescent="0.25">
      <c r="B252" s="12"/>
      <c r="C252" s="12"/>
      <c r="D252" s="13"/>
    </row>
    <row r="253" spans="2:4" ht="60" customHeight="1" x14ac:dyDescent="0.25">
      <c r="B253" s="12"/>
      <c r="C253" s="12"/>
      <c r="D253" s="13"/>
    </row>
    <row r="254" spans="2:4" ht="60" customHeight="1" x14ac:dyDescent="0.25">
      <c r="B254" s="12"/>
      <c r="C254" s="12"/>
      <c r="D254" s="13"/>
    </row>
    <row r="255" spans="2:4" ht="60" customHeight="1" x14ac:dyDescent="0.25">
      <c r="B255" s="12"/>
      <c r="C255" s="12"/>
      <c r="D255" s="13"/>
    </row>
    <row r="256" spans="2:4" ht="60" customHeight="1" x14ac:dyDescent="0.25">
      <c r="B256" s="12"/>
      <c r="C256" s="12"/>
      <c r="D256" s="13"/>
    </row>
    <row r="257" spans="2:4" ht="60" customHeight="1" x14ac:dyDescent="0.25">
      <c r="B257" s="12"/>
      <c r="C257" s="12"/>
      <c r="D257" s="13"/>
    </row>
    <row r="258" spans="2:4" ht="60" customHeight="1" x14ac:dyDescent="0.25">
      <c r="B258" s="12"/>
      <c r="C258" s="12"/>
      <c r="D258" s="13"/>
    </row>
    <row r="259" spans="2:4" ht="60" customHeight="1" x14ac:dyDescent="0.25">
      <c r="B259" s="12"/>
      <c r="C259" s="12"/>
      <c r="D259" s="13"/>
    </row>
    <row r="260" spans="2:4" ht="60" customHeight="1" x14ac:dyDescent="0.25">
      <c r="B260" s="12"/>
      <c r="C260" s="12"/>
      <c r="D260" s="13"/>
    </row>
    <row r="261" spans="2:4" ht="60" customHeight="1" x14ac:dyDescent="0.25">
      <c r="B261" s="12"/>
      <c r="C261" s="12"/>
      <c r="D261" s="13"/>
    </row>
    <row r="262" spans="2:4" ht="60" customHeight="1" x14ac:dyDescent="0.25">
      <c r="B262" s="12"/>
      <c r="C262" s="12"/>
      <c r="D262" s="13"/>
    </row>
    <row r="263" spans="2:4" ht="60" customHeight="1" x14ac:dyDescent="0.25">
      <c r="B263" s="12"/>
      <c r="C263" s="12"/>
      <c r="D263" s="13"/>
    </row>
    <row r="264" spans="2:4" ht="60" customHeight="1" x14ac:dyDescent="0.25">
      <c r="B264" s="12"/>
      <c r="C264" s="12"/>
      <c r="D264" s="13"/>
    </row>
    <row r="265" spans="2:4" ht="60" customHeight="1" x14ac:dyDescent="0.25">
      <c r="B265" s="12"/>
      <c r="C265" s="12"/>
      <c r="D265" s="13"/>
    </row>
    <row r="266" spans="2:4" ht="60" customHeight="1" x14ac:dyDescent="0.25">
      <c r="B266" s="12"/>
      <c r="C266" s="12"/>
      <c r="D266" s="13"/>
    </row>
    <row r="267" spans="2:4" ht="60" customHeight="1" x14ac:dyDescent="0.25">
      <c r="B267" s="12"/>
      <c r="C267" s="12"/>
      <c r="D267" s="13"/>
    </row>
    <row r="268" spans="2:4" ht="60" customHeight="1" x14ac:dyDescent="0.25">
      <c r="B268" s="12"/>
      <c r="C268" s="12"/>
      <c r="D268" s="13"/>
    </row>
    <row r="269" spans="2:4" ht="60" customHeight="1" x14ac:dyDescent="0.25">
      <c r="B269" s="12"/>
      <c r="C269" s="12"/>
      <c r="D269" s="13"/>
    </row>
    <row r="270" spans="2:4" ht="60" customHeight="1" x14ac:dyDescent="0.25">
      <c r="B270" s="12"/>
      <c r="C270" s="12"/>
      <c r="D270" s="13"/>
    </row>
    <row r="271" spans="2:4" ht="60" customHeight="1" x14ac:dyDescent="0.25">
      <c r="B271" s="12"/>
      <c r="C271" s="12"/>
      <c r="D271" s="13"/>
    </row>
    <row r="272" spans="2:4" ht="60" customHeight="1" x14ac:dyDescent="0.25">
      <c r="B272" s="12"/>
      <c r="C272" s="12"/>
      <c r="D272" s="13"/>
    </row>
    <row r="273" spans="2:4" ht="60" customHeight="1" x14ac:dyDescent="0.25">
      <c r="B273" s="12"/>
      <c r="C273" s="12"/>
      <c r="D273" s="13"/>
    </row>
    <row r="274" spans="2:4" ht="60" customHeight="1" x14ac:dyDescent="0.25">
      <c r="B274" s="12"/>
      <c r="C274" s="12"/>
      <c r="D274" s="13"/>
    </row>
    <row r="275" spans="2:4" ht="60" customHeight="1" x14ac:dyDescent="0.25">
      <c r="B275" s="12"/>
      <c r="C275" s="12"/>
      <c r="D275" s="13"/>
    </row>
    <row r="276" spans="2:4" ht="60" customHeight="1" x14ac:dyDescent="0.25">
      <c r="B276" s="12"/>
      <c r="C276" s="12"/>
      <c r="D276" s="13"/>
    </row>
    <row r="277" spans="2:4" ht="60" customHeight="1" x14ac:dyDescent="0.25">
      <c r="B277" s="12"/>
      <c r="C277" s="12"/>
      <c r="D277" s="13"/>
    </row>
    <row r="278" spans="2:4" ht="60" customHeight="1" x14ac:dyDescent="0.25">
      <c r="B278" s="12"/>
      <c r="C278" s="12"/>
      <c r="D278" s="13"/>
    </row>
    <row r="279" spans="2:4" ht="60" customHeight="1" x14ac:dyDescent="0.25">
      <c r="B279" s="12"/>
      <c r="C279" s="12"/>
      <c r="D279" s="13"/>
    </row>
    <row r="280" spans="2:4" ht="60" customHeight="1" x14ac:dyDescent="0.25">
      <c r="B280" s="12"/>
      <c r="C280" s="12"/>
      <c r="D280" s="13"/>
    </row>
    <row r="281" spans="2:4" ht="60" customHeight="1" x14ac:dyDescent="0.25">
      <c r="B281" s="12"/>
      <c r="C281" s="12"/>
      <c r="D281" s="13"/>
    </row>
    <row r="282" spans="2:4" ht="60" customHeight="1" x14ac:dyDescent="0.25">
      <c r="B282" s="12"/>
      <c r="C282" s="12"/>
      <c r="D282" s="13"/>
    </row>
    <row r="283" spans="2:4" ht="60" customHeight="1" x14ac:dyDescent="0.25">
      <c r="B283" s="12"/>
      <c r="C283" s="12"/>
      <c r="D283" s="13"/>
    </row>
    <row r="284" spans="2:4" ht="60" customHeight="1" x14ac:dyDescent="0.25">
      <c r="B284" s="12"/>
      <c r="C284" s="12"/>
      <c r="D284" s="13"/>
    </row>
    <row r="285" spans="2:4" ht="60" customHeight="1" x14ac:dyDescent="0.25">
      <c r="B285" s="12"/>
      <c r="C285" s="12"/>
      <c r="D285" s="13"/>
    </row>
    <row r="286" spans="2:4" ht="60" customHeight="1" x14ac:dyDescent="0.25">
      <c r="B286" s="12"/>
      <c r="C286" s="12"/>
      <c r="D286" s="13"/>
    </row>
    <row r="287" spans="2:4" ht="60" customHeight="1" x14ac:dyDescent="0.25">
      <c r="B287" s="12"/>
      <c r="C287" s="12"/>
      <c r="D287" s="13"/>
    </row>
    <row r="288" spans="2:4" ht="60" customHeight="1" x14ac:dyDescent="0.25">
      <c r="B288" s="12"/>
      <c r="C288" s="12"/>
      <c r="D288" s="13"/>
    </row>
    <row r="289" spans="2:4" ht="60" customHeight="1" x14ac:dyDescent="0.25">
      <c r="B289" s="12"/>
      <c r="C289" s="12"/>
      <c r="D289" s="13"/>
    </row>
    <row r="290" spans="2:4" ht="60" customHeight="1" x14ac:dyDescent="0.25">
      <c r="B290" s="12"/>
      <c r="C290" s="12"/>
      <c r="D290" s="13"/>
    </row>
    <row r="291" spans="2:4" ht="60" customHeight="1" x14ac:dyDescent="0.25">
      <c r="B291" s="12"/>
      <c r="C291" s="12"/>
      <c r="D291" s="13"/>
    </row>
    <row r="292" spans="2:4" ht="60" customHeight="1" x14ac:dyDescent="0.25">
      <c r="B292" s="12"/>
      <c r="C292" s="12"/>
      <c r="D292" s="13"/>
    </row>
    <row r="293" spans="2:4" ht="60" customHeight="1" x14ac:dyDescent="0.25">
      <c r="B293" s="12"/>
      <c r="C293" s="12"/>
      <c r="D293" s="13"/>
    </row>
    <row r="294" spans="2:4" ht="60" customHeight="1" x14ac:dyDescent="0.25">
      <c r="B294" s="12"/>
      <c r="C294" s="12"/>
      <c r="D294" s="13"/>
    </row>
    <row r="295" spans="2:4" ht="60" customHeight="1" x14ac:dyDescent="0.25">
      <c r="B295" s="12"/>
      <c r="C295" s="12"/>
      <c r="D295" s="13"/>
    </row>
    <row r="296" spans="2:4" ht="60" customHeight="1" x14ac:dyDescent="0.25">
      <c r="B296" s="12"/>
      <c r="C296" s="12"/>
      <c r="D296" s="13"/>
    </row>
    <row r="297" spans="2:4" ht="60" customHeight="1" x14ac:dyDescent="0.25">
      <c r="B297" s="12"/>
      <c r="C297" s="12"/>
      <c r="D297" s="13"/>
    </row>
    <row r="298" spans="2:4" ht="60" customHeight="1" x14ac:dyDescent="0.25">
      <c r="B298" s="12"/>
      <c r="C298" s="12"/>
      <c r="D298" s="13"/>
    </row>
    <row r="299" spans="2:4" ht="60" customHeight="1" x14ac:dyDescent="0.25">
      <c r="B299" s="12"/>
      <c r="C299" s="12"/>
      <c r="D299" s="13"/>
    </row>
    <row r="300" spans="2:4" ht="60" customHeight="1" x14ac:dyDescent="0.25">
      <c r="B300" s="12"/>
      <c r="C300" s="12"/>
      <c r="D300" s="13"/>
    </row>
    <row r="301" spans="2:4" ht="60" customHeight="1" x14ac:dyDescent="0.25">
      <c r="B301" s="12"/>
      <c r="C301" s="12"/>
      <c r="D301" s="13"/>
    </row>
    <row r="302" spans="2:4" ht="60" customHeight="1" x14ac:dyDescent="0.25">
      <c r="B302" s="12"/>
      <c r="C302" s="12"/>
      <c r="D302" s="13"/>
    </row>
    <row r="303" spans="2:4" ht="60" customHeight="1" x14ac:dyDescent="0.25">
      <c r="B303" s="12"/>
      <c r="C303" s="12"/>
      <c r="D303" s="13"/>
    </row>
    <row r="304" spans="2:4" ht="60" customHeight="1" x14ac:dyDescent="0.25">
      <c r="B304" s="12"/>
      <c r="C304" s="12"/>
      <c r="D304" s="13"/>
    </row>
    <row r="305" spans="2:4" ht="60" customHeight="1" x14ac:dyDescent="0.25">
      <c r="B305" s="12"/>
      <c r="C305" s="12"/>
      <c r="D305" s="13"/>
    </row>
    <row r="306" spans="2:4" ht="60" customHeight="1" x14ac:dyDescent="0.25">
      <c r="B306" s="12"/>
      <c r="C306" s="12"/>
      <c r="D306" s="13"/>
    </row>
    <row r="307" spans="2:4" ht="60" customHeight="1" x14ac:dyDescent="0.25">
      <c r="B307" s="12"/>
      <c r="C307" s="12"/>
      <c r="D307" s="13"/>
    </row>
    <row r="308" spans="2:4" ht="60" customHeight="1" x14ac:dyDescent="0.25">
      <c r="B308" s="12"/>
      <c r="C308" s="12"/>
      <c r="D308" s="13"/>
    </row>
    <row r="309" spans="2:4" ht="60" customHeight="1" x14ac:dyDescent="0.25">
      <c r="B309" s="12"/>
      <c r="C309" s="12"/>
      <c r="D309" s="13"/>
    </row>
    <row r="310" spans="2:4" ht="60" customHeight="1" x14ac:dyDescent="0.25">
      <c r="B310" s="12"/>
      <c r="C310" s="12"/>
      <c r="D310" s="13"/>
    </row>
    <row r="311" spans="2:4" ht="60" customHeight="1" x14ac:dyDescent="0.25">
      <c r="B311" s="12"/>
      <c r="C311" s="12"/>
      <c r="D311" s="13"/>
    </row>
    <row r="312" spans="2:4" ht="60" customHeight="1" x14ac:dyDescent="0.25">
      <c r="B312" s="12"/>
      <c r="C312" s="12"/>
      <c r="D312" s="13"/>
    </row>
    <row r="313" spans="2:4" ht="60" customHeight="1" x14ac:dyDescent="0.25">
      <c r="B313" s="12"/>
      <c r="C313" s="12"/>
      <c r="D313" s="13"/>
    </row>
    <row r="314" spans="2:4" ht="60" customHeight="1" x14ac:dyDescent="0.25">
      <c r="B314" s="12"/>
      <c r="C314" s="12"/>
      <c r="D314" s="13"/>
    </row>
    <row r="315" spans="2:4" ht="60" customHeight="1" x14ac:dyDescent="0.25">
      <c r="B315" s="12"/>
      <c r="C315" s="12"/>
      <c r="D315" s="13"/>
    </row>
    <row r="316" spans="2:4" ht="60" customHeight="1" x14ac:dyDescent="0.25">
      <c r="B316" s="12"/>
      <c r="C316" s="12"/>
      <c r="D316" s="13"/>
    </row>
    <row r="317" spans="2:4" ht="60" customHeight="1" x14ac:dyDescent="0.25">
      <c r="B317" s="12"/>
      <c r="C317" s="12"/>
      <c r="D317" s="13"/>
    </row>
    <row r="318" spans="2:4" ht="60" customHeight="1" x14ac:dyDescent="0.25">
      <c r="B318" s="12"/>
      <c r="C318" s="12"/>
      <c r="D318" s="13"/>
    </row>
    <row r="319" spans="2:4" ht="60" customHeight="1" x14ac:dyDescent="0.25">
      <c r="B319" s="12"/>
      <c r="C319" s="12"/>
      <c r="D319" s="13"/>
    </row>
    <row r="320" spans="2:4" ht="60" customHeight="1" x14ac:dyDescent="0.25">
      <c r="B320" s="12"/>
      <c r="C320" s="12"/>
      <c r="D320" s="13"/>
    </row>
    <row r="321" spans="2:4" ht="60" customHeight="1" x14ac:dyDescent="0.25">
      <c r="B321" s="12"/>
      <c r="C321" s="12"/>
      <c r="D321" s="13"/>
    </row>
    <row r="322" spans="2:4" ht="60" customHeight="1" x14ac:dyDescent="0.25">
      <c r="B322" s="12"/>
      <c r="C322" s="12"/>
      <c r="D322" s="13"/>
    </row>
    <row r="323" spans="2:4" ht="60" customHeight="1" x14ac:dyDescent="0.25">
      <c r="B323" s="12"/>
      <c r="C323" s="12"/>
      <c r="D323" s="13"/>
    </row>
    <row r="324" spans="2:4" ht="60" customHeight="1" x14ac:dyDescent="0.25">
      <c r="B324" s="12"/>
      <c r="C324" s="12"/>
      <c r="D324" s="13"/>
    </row>
    <row r="325" spans="2:4" ht="60" customHeight="1" x14ac:dyDescent="0.25">
      <c r="B325" s="12"/>
      <c r="C325" s="12"/>
      <c r="D325" s="13"/>
    </row>
    <row r="326" spans="2:4" ht="60" customHeight="1" x14ac:dyDescent="0.25">
      <c r="B326" s="12"/>
      <c r="C326" s="12"/>
      <c r="D326" s="13"/>
    </row>
    <row r="327" spans="2:4" ht="60" customHeight="1" x14ac:dyDescent="0.25">
      <c r="B327" s="12"/>
      <c r="C327" s="12"/>
      <c r="D327" s="13"/>
    </row>
    <row r="328" spans="2:4" ht="60" customHeight="1" x14ac:dyDescent="0.25">
      <c r="B328" s="12"/>
      <c r="C328" s="12"/>
      <c r="D328" s="13"/>
    </row>
    <row r="329" spans="2:4" ht="60" customHeight="1" x14ac:dyDescent="0.25">
      <c r="B329" s="12"/>
      <c r="C329" s="12"/>
      <c r="D329" s="13"/>
    </row>
    <row r="330" spans="2:4" ht="60" customHeight="1" x14ac:dyDescent="0.25">
      <c r="B330" s="12"/>
      <c r="C330" s="12"/>
      <c r="D330" s="13"/>
    </row>
    <row r="331" spans="2:4" ht="60" customHeight="1" x14ac:dyDescent="0.25">
      <c r="B331" s="12"/>
      <c r="C331" s="12"/>
      <c r="D331" s="13"/>
    </row>
    <row r="332" spans="2:4" ht="60" customHeight="1" x14ac:dyDescent="0.25">
      <c r="B332" s="12"/>
      <c r="C332" s="12"/>
      <c r="D332" s="13"/>
    </row>
    <row r="333" spans="2:4" ht="60" customHeight="1" x14ac:dyDescent="0.25">
      <c r="B333" s="12"/>
      <c r="C333" s="12"/>
      <c r="D333" s="13"/>
    </row>
    <row r="334" spans="2:4" ht="60" customHeight="1" x14ac:dyDescent="0.25">
      <c r="B334" s="12"/>
      <c r="C334" s="12"/>
      <c r="D334" s="13"/>
    </row>
    <row r="335" spans="2:4" ht="60" customHeight="1" x14ac:dyDescent="0.25">
      <c r="B335" s="12"/>
      <c r="C335" s="12"/>
      <c r="D335" s="13"/>
    </row>
    <row r="336" spans="2:4" ht="60" customHeight="1" x14ac:dyDescent="0.25">
      <c r="B336" s="12"/>
      <c r="C336" s="12"/>
      <c r="D336" s="13"/>
    </row>
    <row r="337" spans="2:4" ht="60" customHeight="1" x14ac:dyDescent="0.25">
      <c r="B337" s="12"/>
      <c r="C337" s="12"/>
      <c r="D337" s="13"/>
    </row>
    <row r="338" spans="2:4" ht="60" customHeight="1" x14ac:dyDescent="0.25">
      <c r="B338" s="12"/>
      <c r="C338" s="12"/>
      <c r="D338" s="13"/>
    </row>
    <row r="339" spans="2:4" ht="60" customHeight="1" x14ac:dyDescent="0.25">
      <c r="B339" s="12"/>
      <c r="C339" s="12"/>
      <c r="D339" s="13"/>
    </row>
    <row r="340" spans="2:4" ht="60" customHeight="1" x14ac:dyDescent="0.25">
      <c r="B340" s="12"/>
      <c r="C340" s="12"/>
      <c r="D340" s="13"/>
    </row>
    <row r="341" spans="2:4" ht="60" customHeight="1" x14ac:dyDescent="0.25">
      <c r="B341" s="12"/>
      <c r="C341" s="12"/>
      <c r="D341" s="13"/>
    </row>
    <row r="342" spans="2:4" ht="60" customHeight="1" x14ac:dyDescent="0.25">
      <c r="B342" s="12"/>
      <c r="C342" s="12"/>
      <c r="D342" s="13"/>
    </row>
    <row r="343" spans="2:4" ht="60" customHeight="1" x14ac:dyDescent="0.25">
      <c r="B343" s="12"/>
      <c r="C343" s="12"/>
      <c r="D343" s="13"/>
    </row>
    <row r="344" spans="2:4" ht="60" customHeight="1" x14ac:dyDescent="0.25">
      <c r="B344" s="12"/>
      <c r="C344" s="12"/>
      <c r="D344" s="13"/>
    </row>
    <row r="345" spans="2:4" ht="60" customHeight="1" x14ac:dyDescent="0.25">
      <c r="B345" s="12"/>
      <c r="C345" s="12"/>
      <c r="D345" s="13"/>
    </row>
    <row r="346" spans="2:4" ht="60" customHeight="1" x14ac:dyDescent="0.25">
      <c r="B346" s="12"/>
      <c r="C346" s="12"/>
      <c r="D346" s="13"/>
    </row>
    <row r="347" spans="2:4" ht="60" customHeight="1" x14ac:dyDescent="0.25">
      <c r="B347" s="12"/>
      <c r="C347" s="12"/>
      <c r="D347" s="13"/>
    </row>
    <row r="348" spans="2:4" ht="60" customHeight="1" x14ac:dyDescent="0.25">
      <c r="B348" s="12"/>
      <c r="C348" s="12"/>
      <c r="D348" s="13"/>
    </row>
    <row r="349" spans="2:4" ht="60" customHeight="1" x14ac:dyDescent="0.25">
      <c r="B349" s="12"/>
      <c r="C349" s="12"/>
      <c r="D349" s="13"/>
    </row>
    <row r="350" spans="2:4" ht="60" customHeight="1" x14ac:dyDescent="0.25">
      <c r="B350" s="12"/>
      <c r="C350" s="12"/>
      <c r="D350" s="13"/>
    </row>
    <row r="351" spans="2:4" ht="60" customHeight="1" x14ac:dyDescent="0.25">
      <c r="B351" s="12"/>
      <c r="C351" s="12"/>
      <c r="D351" s="13"/>
    </row>
    <row r="352" spans="2:4" ht="60" customHeight="1" x14ac:dyDescent="0.25">
      <c r="B352" s="12"/>
      <c r="C352" s="12"/>
      <c r="D352" s="13"/>
    </row>
    <row r="353" spans="2:4" ht="60" customHeight="1" x14ac:dyDescent="0.25">
      <c r="B353" s="12"/>
      <c r="C353" s="12"/>
      <c r="D353" s="13"/>
    </row>
    <row r="354" spans="2:4" ht="60" customHeight="1" x14ac:dyDescent="0.25">
      <c r="B354" s="12"/>
      <c r="C354" s="12"/>
      <c r="D354" s="13"/>
    </row>
    <row r="355" spans="2:4" ht="60" customHeight="1" x14ac:dyDescent="0.25">
      <c r="B355" s="12"/>
      <c r="C355" s="12"/>
      <c r="D355" s="13"/>
    </row>
    <row r="356" spans="2:4" ht="60" customHeight="1" x14ac:dyDescent="0.25">
      <c r="B356" s="12"/>
      <c r="C356" s="12"/>
      <c r="D356" s="13"/>
    </row>
    <row r="357" spans="2:4" ht="60" customHeight="1" x14ac:dyDescent="0.25">
      <c r="B357" s="12"/>
      <c r="C357" s="12"/>
      <c r="D357" s="13"/>
    </row>
    <row r="358" spans="2:4" ht="60" customHeight="1" x14ac:dyDescent="0.25">
      <c r="B358" s="12"/>
      <c r="C358" s="12"/>
      <c r="D358" s="13"/>
    </row>
    <row r="359" spans="2:4" ht="60" customHeight="1" x14ac:dyDescent="0.25">
      <c r="B359" s="12"/>
      <c r="C359" s="12"/>
      <c r="D359" s="13"/>
    </row>
    <row r="360" spans="2:4" ht="60" customHeight="1" x14ac:dyDescent="0.25">
      <c r="B360" s="12"/>
      <c r="C360" s="12"/>
      <c r="D360" s="13"/>
    </row>
    <row r="361" spans="2:4" ht="60" customHeight="1" x14ac:dyDescent="0.25">
      <c r="B361" s="12"/>
      <c r="C361" s="12"/>
      <c r="D361" s="13"/>
    </row>
    <row r="362" spans="2:4" ht="60" customHeight="1" x14ac:dyDescent="0.25">
      <c r="B362" s="12"/>
      <c r="C362" s="12"/>
      <c r="D362" s="13"/>
    </row>
    <row r="363" spans="2:4" ht="60" customHeight="1" x14ac:dyDescent="0.25">
      <c r="B363" s="12"/>
      <c r="C363" s="12"/>
      <c r="D363" s="13"/>
    </row>
    <row r="364" spans="2:4" ht="60" customHeight="1" x14ac:dyDescent="0.25">
      <c r="B364" s="12"/>
      <c r="C364" s="12"/>
      <c r="D364" s="13"/>
    </row>
    <row r="365" spans="2:4" ht="60" customHeight="1" x14ac:dyDescent="0.25">
      <c r="B365" s="12"/>
      <c r="C365" s="12"/>
      <c r="D365" s="13"/>
    </row>
    <row r="366" spans="2:4" ht="60" customHeight="1" x14ac:dyDescent="0.25">
      <c r="B366" s="12"/>
      <c r="C366" s="12"/>
      <c r="D366" s="13"/>
    </row>
    <row r="367" spans="2:4" ht="60" customHeight="1" x14ac:dyDescent="0.25">
      <c r="B367" s="12"/>
      <c r="C367" s="12"/>
      <c r="D367" s="13"/>
    </row>
    <row r="368" spans="2:4" ht="60" customHeight="1" x14ac:dyDescent="0.25">
      <c r="B368" s="12"/>
      <c r="C368" s="12"/>
      <c r="D368" s="13"/>
    </row>
    <row r="369" spans="2:4" ht="60" customHeight="1" x14ac:dyDescent="0.25">
      <c r="B369" s="12"/>
      <c r="C369" s="12"/>
      <c r="D369" s="13"/>
    </row>
    <row r="370" spans="2:4" ht="60" customHeight="1" x14ac:dyDescent="0.25">
      <c r="B370" s="12"/>
      <c r="C370" s="12"/>
      <c r="D370" s="13"/>
    </row>
    <row r="371" spans="2:4" ht="60" customHeight="1" x14ac:dyDescent="0.25">
      <c r="B371" s="12"/>
      <c r="C371" s="12"/>
      <c r="D371" s="13"/>
    </row>
    <row r="372" spans="2:4" ht="60" customHeight="1" x14ac:dyDescent="0.25">
      <c r="B372" s="12"/>
      <c r="C372" s="12"/>
      <c r="D372" s="13"/>
    </row>
    <row r="373" spans="2:4" ht="60" customHeight="1" x14ac:dyDescent="0.25">
      <c r="B373" s="12"/>
      <c r="C373" s="12"/>
      <c r="D373" s="13"/>
    </row>
    <row r="374" spans="2:4" ht="60" customHeight="1" x14ac:dyDescent="0.25">
      <c r="B374" s="12"/>
      <c r="C374" s="12"/>
      <c r="D374" s="13"/>
    </row>
    <row r="375" spans="2:4" ht="60" customHeight="1" x14ac:dyDescent="0.25">
      <c r="B375" s="12"/>
      <c r="C375" s="12"/>
      <c r="D375" s="13"/>
    </row>
    <row r="376" spans="2:4" ht="60" customHeight="1" x14ac:dyDescent="0.25">
      <c r="B376" s="12"/>
      <c r="C376" s="12"/>
      <c r="D376" s="13"/>
    </row>
    <row r="377" spans="2:4" ht="60" customHeight="1" x14ac:dyDescent="0.25">
      <c r="B377" s="12"/>
      <c r="C377" s="12"/>
      <c r="D377" s="13"/>
    </row>
    <row r="378" spans="2:4" ht="60" customHeight="1" x14ac:dyDescent="0.25">
      <c r="B378" s="12"/>
      <c r="C378" s="12"/>
      <c r="D378" s="13"/>
    </row>
    <row r="379" spans="2:4" ht="60" customHeight="1" x14ac:dyDescent="0.25">
      <c r="B379" s="12"/>
      <c r="C379" s="12"/>
      <c r="D379" s="13"/>
    </row>
    <row r="380" spans="2:4" ht="60" customHeight="1" x14ac:dyDescent="0.25">
      <c r="B380" s="12"/>
      <c r="C380" s="12"/>
      <c r="D380" s="13"/>
    </row>
    <row r="381" spans="2:4" ht="60" customHeight="1" x14ac:dyDescent="0.25">
      <c r="B381" s="12"/>
      <c r="C381" s="12"/>
      <c r="D381" s="13"/>
    </row>
    <row r="382" spans="2:4" ht="60" customHeight="1" x14ac:dyDescent="0.25">
      <c r="B382" s="12"/>
      <c r="C382" s="12"/>
      <c r="D382" s="13"/>
    </row>
    <row r="383" spans="2:4" ht="60" customHeight="1" x14ac:dyDescent="0.25">
      <c r="B383" s="12"/>
      <c r="C383" s="12"/>
      <c r="D383" s="13"/>
    </row>
    <row r="384" spans="2:4" ht="60" customHeight="1" x14ac:dyDescent="0.25">
      <c r="B384" s="12"/>
      <c r="C384" s="12"/>
      <c r="D384" s="13"/>
    </row>
    <row r="385" spans="2:4" ht="60" customHeight="1" x14ac:dyDescent="0.25">
      <c r="B385" s="12"/>
      <c r="C385" s="12"/>
      <c r="D385" s="13"/>
    </row>
    <row r="386" spans="2:4" ht="60" customHeight="1" x14ac:dyDescent="0.25">
      <c r="B386" s="12"/>
      <c r="C386" s="12"/>
      <c r="D386" s="13"/>
    </row>
    <row r="387" spans="2:4" ht="60" customHeight="1" x14ac:dyDescent="0.25">
      <c r="B387" s="12"/>
      <c r="C387" s="12"/>
      <c r="D387" s="13"/>
    </row>
    <row r="388" spans="2:4" ht="60" customHeight="1" x14ac:dyDescent="0.25">
      <c r="B388" s="12"/>
      <c r="C388" s="12"/>
      <c r="D388" s="13"/>
    </row>
    <row r="389" spans="2:4" ht="60" customHeight="1" x14ac:dyDescent="0.25">
      <c r="B389" s="12"/>
      <c r="C389" s="12"/>
      <c r="D389" s="13"/>
    </row>
    <row r="390" spans="2:4" ht="60" customHeight="1" x14ac:dyDescent="0.25">
      <c r="B390" s="12"/>
      <c r="C390" s="12"/>
      <c r="D390" s="13"/>
    </row>
    <row r="391" spans="2:4" ht="60" customHeight="1" x14ac:dyDescent="0.25">
      <c r="B391" s="12"/>
      <c r="C391" s="12"/>
      <c r="D391" s="13"/>
    </row>
    <row r="392" spans="2:4" ht="60" customHeight="1" x14ac:dyDescent="0.25">
      <c r="B392" s="12"/>
      <c r="C392" s="12"/>
      <c r="D392" s="13"/>
    </row>
    <row r="393" spans="2:4" ht="60" customHeight="1" x14ac:dyDescent="0.25">
      <c r="B393" s="12"/>
      <c r="C393" s="12"/>
      <c r="D393" s="13"/>
    </row>
    <row r="394" spans="2:4" ht="60" customHeight="1" x14ac:dyDescent="0.25">
      <c r="B394" s="12"/>
      <c r="C394" s="12"/>
      <c r="D394" s="13"/>
    </row>
    <row r="395" spans="2:4" ht="60" customHeight="1" x14ac:dyDescent="0.25">
      <c r="B395" s="12"/>
      <c r="C395" s="12"/>
      <c r="D395" s="13"/>
    </row>
    <row r="396" spans="2:4" ht="60" customHeight="1" x14ac:dyDescent="0.25">
      <c r="B396" s="12"/>
      <c r="C396" s="12"/>
      <c r="D396" s="13"/>
    </row>
    <row r="397" spans="2:4" ht="60" customHeight="1" x14ac:dyDescent="0.25">
      <c r="B397" s="12"/>
      <c r="C397" s="12"/>
      <c r="D397" s="13"/>
    </row>
    <row r="398" spans="2:4" ht="60" customHeight="1" x14ac:dyDescent="0.25">
      <c r="B398" s="12"/>
      <c r="C398" s="12"/>
      <c r="D398" s="13"/>
    </row>
    <row r="399" spans="2:4" ht="60" customHeight="1" x14ac:dyDescent="0.25">
      <c r="B399" s="12"/>
      <c r="C399" s="12"/>
      <c r="D399" s="13"/>
    </row>
    <row r="400" spans="2:4" ht="60" customHeight="1" x14ac:dyDescent="0.25">
      <c r="B400" s="12"/>
      <c r="C400" s="12"/>
      <c r="D400" s="13"/>
    </row>
    <row r="401" spans="2:4" ht="60" customHeight="1" x14ac:dyDescent="0.25">
      <c r="B401" s="12"/>
      <c r="C401" s="12"/>
      <c r="D401" s="13"/>
    </row>
    <row r="402" spans="2:4" ht="60" customHeight="1" x14ac:dyDescent="0.25">
      <c r="B402" s="12"/>
      <c r="C402" s="12"/>
      <c r="D402" s="13"/>
    </row>
    <row r="403" spans="2:4" ht="60" customHeight="1" x14ac:dyDescent="0.25">
      <c r="B403" s="12"/>
      <c r="C403" s="12"/>
      <c r="D403" s="13"/>
    </row>
    <row r="404" spans="2:4" ht="60" customHeight="1" x14ac:dyDescent="0.25">
      <c r="B404" s="12"/>
      <c r="C404" s="12"/>
      <c r="D404" s="13"/>
    </row>
    <row r="405" spans="2:4" ht="60" customHeight="1" x14ac:dyDescent="0.25">
      <c r="B405" s="12"/>
      <c r="C405" s="12"/>
      <c r="D405" s="13"/>
    </row>
    <row r="406" spans="2:4" ht="60" customHeight="1" x14ac:dyDescent="0.25">
      <c r="B406" s="12"/>
      <c r="C406" s="12"/>
      <c r="D406" s="13"/>
    </row>
    <row r="407" spans="2:4" ht="60" customHeight="1" x14ac:dyDescent="0.25">
      <c r="B407" s="12"/>
      <c r="C407" s="12"/>
      <c r="D407" s="13"/>
    </row>
    <row r="408" spans="2:4" ht="60" customHeight="1" x14ac:dyDescent="0.25">
      <c r="B408" s="12"/>
      <c r="C408" s="12"/>
      <c r="D408" s="13"/>
    </row>
    <row r="409" spans="2:4" ht="60" customHeight="1" x14ac:dyDescent="0.25">
      <c r="B409" s="12"/>
      <c r="C409" s="12"/>
      <c r="D409" s="13"/>
    </row>
    <row r="410" spans="2:4" ht="60" customHeight="1" x14ac:dyDescent="0.25">
      <c r="B410" s="12"/>
      <c r="C410" s="12"/>
      <c r="D410" s="13"/>
    </row>
    <row r="411" spans="2:4" ht="60" customHeight="1" x14ac:dyDescent="0.25">
      <c r="B411" s="12"/>
      <c r="C411" s="12"/>
      <c r="D411" s="13"/>
    </row>
    <row r="412" spans="2:4" ht="60" customHeight="1" x14ac:dyDescent="0.25">
      <c r="B412" s="12"/>
      <c r="C412" s="12"/>
      <c r="D412" s="13"/>
    </row>
    <row r="413" spans="2:4" ht="60" customHeight="1" x14ac:dyDescent="0.25">
      <c r="B413" s="12"/>
      <c r="C413" s="12"/>
      <c r="D413" s="13"/>
    </row>
    <row r="414" spans="2:4" ht="60" customHeight="1" x14ac:dyDescent="0.25">
      <c r="B414" s="12"/>
      <c r="C414" s="12"/>
      <c r="D414" s="13"/>
    </row>
    <row r="415" spans="2:4" ht="60" customHeight="1" x14ac:dyDescent="0.25">
      <c r="B415" s="12"/>
      <c r="C415" s="12"/>
      <c r="D415" s="13"/>
    </row>
    <row r="416" spans="2:4" ht="60" customHeight="1" x14ac:dyDescent="0.25">
      <c r="B416" s="12"/>
      <c r="C416" s="12"/>
      <c r="D416" s="13"/>
    </row>
    <row r="417" spans="2:4" ht="60" customHeight="1" x14ac:dyDescent="0.25">
      <c r="B417" s="12"/>
      <c r="C417" s="12"/>
      <c r="D417" s="13"/>
    </row>
    <row r="418" spans="2:4" ht="60" customHeight="1" x14ac:dyDescent="0.25">
      <c r="B418" s="12"/>
      <c r="C418" s="12"/>
      <c r="D418" s="13"/>
    </row>
    <row r="419" spans="2:4" ht="60" customHeight="1" x14ac:dyDescent="0.25">
      <c r="B419" s="12"/>
      <c r="C419" s="12"/>
      <c r="D419" s="13"/>
    </row>
    <row r="420" spans="2:4" ht="60" customHeight="1" x14ac:dyDescent="0.25">
      <c r="B420" s="12"/>
      <c r="C420" s="12"/>
      <c r="D420" s="13"/>
    </row>
    <row r="421" spans="2:4" ht="60" customHeight="1" x14ac:dyDescent="0.25">
      <c r="B421" s="12"/>
      <c r="C421" s="12"/>
      <c r="D421" s="13"/>
    </row>
    <row r="422" spans="2:4" ht="60" customHeight="1" x14ac:dyDescent="0.25">
      <c r="B422" s="12"/>
      <c r="C422" s="12"/>
      <c r="D422" s="13"/>
    </row>
    <row r="423" spans="2:4" ht="60" customHeight="1" x14ac:dyDescent="0.25">
      <c r="B423" s="12"/>
      <c r="C423" s="12"/>
      <c r="D423" s="13"/>
    </row>
    <row r="424" spans="2:4" ht="60" customHeight="1" x14ac:dyDescent="0.25">
      <c r="B424" s="12"/>
      <c r="C424" s="12"/>
      <c r="D424" s="13"/>
    </row>
    <row r="425" spans="2:4" ht="60" customHeight="1" x14ac:dyDescent="0.25">
      <c r="B425" s="12"/>
      <c r="C425" s="12"/>
      <c r="D425" s="13"/>
    </row>
    <row r="426" spans="2:4" ht="60" customHeight="1" x14ac:dyDescent="0.25">
      <c r="B426" s="12"/>
      <c r="C426" s="12"/>
      <c r="D426" s="13"/>
    </row>
    <row r="427" spans="2:4" ht="60" customHeight="1" x14ac:dyDescent="0.25">
      <c r="B427" s="12"/>
      <c r="C427" s="12"/>
      <c r="D427" s="13"/>
    </row>
    <row r="428" spans="2:4" ht="60" customHeight="1" x14ac:dyDescent="0.25">
      <c r="B428" s="12"/>
      <c r="C428" s="12"/>
      <c r="D428" s="13"/>
    </row>
    <row r="429" spans="2:4" ht="60" customHeight="1" x14ac:dyDescent="0.25">
      <c r="B429" s="12"/>
      <c r="C429" s="12"/>
      <c r="D429" s="13"/>
    </row>
    <row r="430" spans="2:4" ht="60" customHeight="1" x14ac:dyDescent="0.25">
      <c r="B430" s="12"/>
      <c r="C430" s="12"/>
      <c r="D430" s="13"/>
    </row>
    <row r="431" spans="2:4" ht="60" customHeight="1" x14ac:dyDescent="0.25">
      <c r="B431" s="12"/>
      <c r="C431" s="12"/>
      <c r="D431" s="13"/>
    </row>
    <row r="432" spans="2:4" ht="60" customHeight="1" x14ac:dyDescent="0.25">
      <c r="B432" s="12"/>
      <c r="C432" s="12"/>
      <c r="D432" s="13"/>
    </row>
    <row r="433" spans="2:4" ht="60" customHeight="1" x14ac:dyDescent="0.25">
      <c r="B433" s="12"/>
      <c r="C433" s="12"/>
      <c r="D433" s="13"/>
    </row>
    <row r="434" spans="2:4" ht="60" customHeight="1" x14ac:dyDescent="0.25">
      <c r="B434" s="12"/>
      <c r="C434" s="12"/>
      <c r="D434" s="13"/>
    </row>
    <row r="435" spans="2:4" ht="60" customHeight="1" x14ac:dyDescent="0.25">
      <c r="B435" s="12"/>
      <c r="C435" s="12"/>
      <c r="D435" s="13"/>
    </row>
    <row r="436" spans="2:4" ht="60" customHeight="1" x14ac:dyDescent="0.25">
      <c r="B436" s="12"/>
      <c r="C436" s="12"/>
      <c r="D436" s="13"/>
    </row>
    <row r="437" spans="2:4" ht="60" customHeight="1" x14ac:dyDescent="0.25">
      <c r="B437" s="12"/>
      <c r="C437" s="12"/>
      <c r="D437" s="13"/>
    </row>
    <row r="438" spans="2:4" ht="60" customHeight="1" x14ac:dyDescent="0.25">
      <c r="B438" s="12"/>
      <c r="C438" s="12"/>
      <c r="D438" s="13"/>
    </row>
    <row r="439" spans="2:4" ht="60" customHeight="1" x14ac:dyDescent="0.25">
      <c r="B439" s="12"/>
      <c r="C439" s="12"/>
      <c r="D439" s="13"/>
    </row>
    <row r="440" spans="2:4" ht="60" customHeight="1" x14ac:dyDescent="0.25">
      <c r="B440" s="12"/>
      <c r="C440" s="12"/>
      <c r="D440" s="13"/>
    </row>
    <row r="441" spans="2:4" ht="60" customHeight="1" x14ac:dyDescent="0.25">
      <c r="B441" s="12"/>
      <c r="C441" s="12"/>
      <c r="D441" s="13"/>
    </row>
    <row r="442" spans="2:4" ht="60" customHeight="1" x14ac:dyDescent="0.25">
      <c r="B442" s="12"/>
      <c r="C442" s="12"/>
      <c r="D442" s="13"/>
    </row>
    <row r="443" spans="2:4" ht="60" customHeight="1" x14ac:dyDescent="0.25">
      <c r="B443" s="12"/>
      <c r="C443" s="12"/>
      <c r="D443" s="13"/>
    </row>
    <row r="444" spans="2:4" ht="60" customHeight="1" x14ac:dyDescent="0.25">
      <c r="B444" s="12"/>
      <c r="C444" s="12"/>
      <c r="D444" s="13"/>
    </row>
    <row r="445" spans="2:4" ht="60" customHeight="1" x14ac:dyDescent="0.25">
      <c r="B445" s="12"/>
      <c r="C445" s="12"/>
      <c r="D445" s="13"/>
    </row>
    <row r="446" spans="2:4" ht="60" customHeight="1" x14ac:dyDescent="0.25">
      <c r="B446" s="12"/>
      <c r="C446" s="12"/>
      <c r="D446" s="13"/>
    </row>
    <row r="447" spans="2:4" ht="60" customHeight="1" x14ac:dyDescent="0.25">
      <c r="B447" s="12"/>
      <c r="C447" s="12"/>
      <c r="D447" s="13"/>
    </row>
    <row r="448" spans="2:4" ht="60" customHeight="1" x14ac:dyDescent="0.25">
      <c r="B448" s="12"/>
      <c r="C448" s="12"/>
      <c r="D448" s="13"/>
    </row>
    <row r="449" spans="2:4" ht="60" customHeight="1" x14ac:dyDescent="0.25">
      <c r="B449" s="12"/>
      <c r="C449" s="12"/>
      <c r="D449" s="13"/>
    </row>
    <row r="450" spans="2:4" ht="60" customHeight="1" x14ac:dyDescent="0.25">
      <c r="B450" s="12"/>
      <c r="C450" s="12"/>
      <c r="D450" s="13"/>
    </row>
    <row r="451" spans="2:4" ht="60" customHeight="1" x14ac:dyDescent="0.25">
      <c r="B451" s="12"/>
      <c r="C451" s="12"/>
      <c r="D451" s="13"/>
    </row>
    <row r="452" spans="2:4" ht="60" customHeight="1" x14ac:dyDescent="0.25">
      <c r="B452" s="12"/>
      <c r="C452" s="12"/>
      <c r="D452" s="13"/>
    </row>
    <row r="453" spans="2:4" ht="60" customHeight="1" x14ac:dyDescent="0.25">
      <c r="B453" s="12"/>
      <c r="C453" s="12"/>
      <c r="D453" s="13"/>
    </row>
    <row r="454" spans="2:4" ht="60" customHeight="1" x14ac:dyDescent="0.25">
      <c r="B454" s="12"/>
      <c r="C454" s="12"/>
      <c r="D454" s="13"/>
    </row>
    <row r="455" spans="2:4" ht="60" customHeight="1" x14ac:dyDescent="0.25">
      <c r="B455" s="12"/>
      <c r="C455" s="12"/>
      <c r="D455" s="13"/>
    </row>
    <row r="456" spans="2:4" ht="60" customHeight="1" x14ac:dyDescent="0.25">
      <c r="B456" s="12"/>
      <c r="C456" s="12"/>
      <c r="D456" s="13"/>
    </row>
    <row r="457" spans="2:4" ht="60" customHeight="1" x14ac:dyDescent="0.25">
      <c r="B457" s="12"/>
      <c r="C457" s="12"/>
      <c r="D457" s="13"/>
    </row>
    <row r="458" spans="2:4" ht="60" customHeight="1" x14ac:dyDescent="0.25">
      <c r="B458" s="12"/>
      <c r="C458" s="12"/>
      <c r="D458" s="13"/>
    </row>
    <row r="459" spans="2:4" ht="60" customHeight="1" x14ac:dyDescent="0.25">
      <c r="B459" s="12"/>
      <c r="C459" s="12"/>
      <c r="D459" s="13"/>
    </row>
    <row r="460" spans="2:4" ht="60" customHeight="1" x14ac:dyDescent="0.25">
      <c r="B460" s="12"/>
      <c r="C460" s="12"/>
      <c r="D460" s="13"/>
    </row>
    <row r="461" spans="2:4" ht="60" customHeight="1" x14ac:dyDescent="0.25">
      <c r="B461" s="12"/>
      <c r="C461" s="12"/>
      <c r="D461" s="13"/>
    </row>
    <row r="462" spans="2:4" ht="60" customHeight="1" x14ac:dyDescent="0.25">
      <c r="B462" s="12"/>
      <c r="C462" s="12"/>
      <c r="D462" s="13"/>
    </row>
    <row r="463" spans="2:4" ht="60" customHeight="1" x14ac:dyDescent="0.25">
      <c r="B463" s="12"/>
      <c r="C463" s="12"/>
      <c r="D463" s="13"/>
    </row>
    <row r="464" spans="2:4" ht="60" customHeight="1" x14ac:dyDescent="0.25">
      <c r="B464" s="12"/>
      <c r="C464" s="12"/>
      <c r="D464" s="13"/>
    </row>
    <row r="465" spans="2:4" ht="60" customHeight="1" x14ac:dyDescent="0.25">
      <c r="B465" s="12"/>
      <c r="C465" s="12"/>
      <c r="D465" s="13"/>
    </row>
    <row r="466" spans="2:4" ht="60" customHeight="1" x14ac:dyDescent="0.25">
      <c r="B466" s="12"/>
      <c r="C466" s="12"/>
      <c r="D466" s="13"/>
    </row>
    <row r="467" spans="2:4" ht="60" customHeight="1" x14ac:dyDescent="0.25">
      <c r="B467" s="12"/>
      <c r="C467" s="12"/>
      <c r="D467" s="13"/>
    </row>
    <row r="468" spans="2:4" ht="60" customHeight="1" x14ac:dyDescent="0.25">
      <c r="B468" s="12"/>
      <c r="C468" s="12"/>
      <c r="D468" s="13"/>
    </row>
    <row r="469" spans="2:4" ht="60" customHeight="1" x14ac:dyDescent="0.25">
      <c r="B469" s="12"/>
      <c r="C469" s="12"/>
      <c r="D469" s="13"/>
    </row>
    <row r="470" spans="2:4" ht="60" customHeight="1" x14ac:dyDescent="0.25">
      <c r="B470" s="12"/>
      <c r="C470" s="12"/>
      <c r="D470" s="13"/>
    </row>
    <row r="471" spans="2:4" ht="60" customHeight="1" x14ac:dyDescent="0.25">
      <c r="B471" s="12"/>
      <c r="C471" s="12"/>
      <c r="D471" s="13"/>
    </row>
    <row r="472" spans="2:4" ht="60" customHeight="1" x14ac:dyDescent="0.25">
      <c r="B472" s="12"/>
      <c r="C472" s="12"/>
      <c r="D472" s="13"/>
    </row>
    <row r="473" spans="2:4" ht="60" customHeight="1" x14ac:dyDescent="0.25">
      <c r="B473" s="12"/>
      <c r="C473" s="12"/>
      <c r="D473" s="13"/>
    </row>
    <row r="474" spans="2:4" ht="60" customHeight="1" x14ac:dyDescent="0.25">
      <c r="B474" s="12"/>
      <c r="C474" s="12"/>
      <c r="D474" s="13"/>
    </row>
    <row r="475" spans="2:4" ht="60" customHeight="1" x14ac:dyDescent="0.25">
      <c r="B475" s="12"/>
      <c r="C475" s="12"/>
      <c r="D475" s="13"/>
    </row>
    <row r="476" spans="2:4" ht="60" customHeight="1" x14ac:dyDescent="0.25">
      <c r="B476" s="12"/>
      <c r="C476" s="12"/>
      <c r="D476" s="13"/>
    </row>
    <row r="477" spans="2:4" ht="60" customHeight="1" x14ac:dyDescent="0.25">
      <c r="B477" s="12"/>
      <c r="C477" s="12"/>
      <c r="D477" s="13"/>
    </row>
    <row r="478" spans="2:4" ht="60" customHeight="1" x14ac:dyDescent="0.25">
      <c r="B478" s="12"/>
      <c r="C478" s="12"/>
      <c r="D478" s="13"/>
    </row>
    <row r="479" spans="2:4" ht="60" customHeight="1" x14ac:dyDescent="0.25">
      <c r="B479" s="12"/>
      <c r="C479" s="12"/>
      <c r="D479" s="13"/>
    </row>
    <row r="480" spans="2:4" ht="60" customHeight="1" x14ac:dyDescent="0.25">
      <c r="B480" s="12"/>
      <c r="C480" s="12"/>
      <c r="D480" s="13"/>
    </row>
    <row r="481" spans="2:4" ht="60" customHeight="1" x14ac:dyDescent="0.25">
      <c r="B481" s="12"/>
      <c r="C481" s="12"/>
      <c r="D481" s="13"/>
    </row>
    <row r="482" spans="2:4" ht="60" customHeight="1" x14ac:dyDescent="0.25">
      <c r="B482" s="12"/>
      <c r="C482" s="12"/>
      <c r="D482" s="13"/>
    </row>
    <row r="483" spans="2:4" ht="60" customHeight="1" x14ac:dyDescent="0.25">
      <c r="B483" s="12"/>
      <c r="C483" s="12"/>
      <c r="D483" s="13"/>
    </row>
    <row r="484" spans="2:4" ht="60" customHeight="1" x14ac:dyDescent="0.25">
      <c r="B484" s="12"/>
      <c r="C484" s="12"/>
      <c r="D484" s="13"/>
    </row>
    <row r="485" spans="2:4" ht="60" customHeight="1" x14ac:dyDescent="0.25">
      <c r="B485" s="12"/>
      <c r="C485" s="12"/>
      <c r="D485" s="13"/>
    </row>
    <row r="486" spans="2:4" ht="60" customHeight="1" x14ac:dyDescent="0.25">
      <c r="B486" s="12"/>
      <c r="C486" s="12"/>
      <c r="D486" s="13"/>
    </row>
    <row r="487" spans="2:4" ht="60" customHeight="1" x14ac:dyDescent="0.25">
      <c r="B487" s="12"/>
      <c r="C487" s="12"/>
      <c r="D487" s="13"/>
    </row>
    <row r="488" spans="2:4" ht="60" customHeight="1" x14ac:dyDescent="0.25">
      <c r="B488" s="12"/>
      <c r="C488" s="12"/>
      <c r="D488" s="13"/>
    </row>
    <row r="489" spans="2:4" ht="60" customHeight="1" x14ac:dyDescent="0.25">
      <c r="B489" s="12"/>
      <c r="C489" s="12"/>
      <c r="D489" s="13"/>
    </row>
    <row r="490" spans="2:4" ht="60" customHeight="1" x14ac:dyDescent="0.25">
      <c r="B490" s="12"/>
      <c r="C490" s="12"/>
      <c r="D490" s="13"/>
    </row>
    <row r="491" spans="2:4" ht="60" customHeight="1" x14ac:dyDescent="0.25">
      <c r="B491" s="12"/>
      <c r="C491" s="12"/>
      <c r="D491" s="13"/>
    </row>
    <row r="492" spans="2:4" ht="60" customHeight="1" x14ac:dyDescent="0.25">
      <c r="B492" s="12"/>
      <c r="C492" s="12"/>
      <c r="D492" s="13"/>
    </row>
    <row r="493" spans="2:4" ht="60" customHeight="1" x14ac:dyDescent="0.25">
      <c r="B493" s="12"/>
      <c r="C493" s="12"/>
      <c r="D493" s="13"/>
    </row>
    <row r="494" spans="2:4" ht="60" customHeight="1" x14ac:dyDescent="0.25">
      <c r="B494" s="12"/>
      <c r="C494" s="12"/>
      <c r="D494" s="13"/>
    </row>
    <row r="495" spans="2:4" ht="60" customHeight="1" x14ac:dyDescent="0.25">
      <c r="B495" s="12"/>
      <c r="C495" s="12"/>
      <c r="D495" s="13"/>
    </row>
    <row r="496" spans="2:4" ht="60" customHeight="1" x14ac:dyDescent="0.25">
      <c r="B496" s="12"/>
      <c r="C496" s="12"/>
      <c r="D496" s="13"/>
    </row>
    <row r="497" spans="2:4" ht="60" customHeight="1" x14ac:dyDescent="0.25">
      <c r="B497" s="12"/>
      <c r="C497" s="12"/>
      <c r="D497" s="13"/>
    </row>
    <row r="498" spans="2:4" ht="60" customHeight="1" x14ac:dyDescent="0.25">
      <c r="B498" s="12"/>
      <c r="C498" s="12"/>
      <c r="D498" s="13"/>
    </row>
    <row r="499" spans="2:4" ht="60" customHeight="1" x14ac:dyDescent="0.25">
      <c r="B499" s="12"/>
      <c r="C499" s="12"/>
      <c r="D499" s="13"/>
    </row>
    <row r="500" spans="2:4" ht="60" customHeight="1" x14ac:dyDescent="0.25">
      <c r="B500" s="12"/>
      <c r="C500" s="12"/>
      <c r="D500" s="13"/>
    </row>
    <row r="501" spans="2:4" ht="60" customHeight="1" x14ac:dyDescent="0.25">
      <c r="B501" s="12"/>
      <c r="C501" s="12"/>
      <c r="D501" s="13"/>
    </row>
    <row r="502" spans="2:4" ht="60" customHeight="1" x14ac:dyDescent="0.25">
      <c r="B502" s="12"/>
      <c r="C502" s="12"/>
      <c r="D502" s="13"/>
    </row>
    <row r="503" spans="2:4" ht="60" customHeight="1" x14ac:dyDescent="0.25">
      <c r="B503" s="12" t="s">
        <v>90</v>
      </c>
      <c r="C503" s="12"/>
      <c r="D503" s="1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35</vt:i4>
      </vt:variant>
    </vt:vector>
  </HeadingPairs>
  <TitlesOfParts>
    <vt:vector size="41" baseType="lpstr">
      <vt:lpstr>Dashboard</vt:lpstr>
      <vt:lpstr>FamilyTree</vt:lpstr>
      <vt:lpstr>Calculations</vt:lpstr>
      <vt:lpstr>Export</vt:lpstr>
      <vt:lpstr>Photos</vt:lpstr>
      <vt:lpstr>ToU</vt:lpstr>
      <vt:lpstr>Calculations!_FilterDatabase</vt:lpstr>
      <vt:lpstr>Dashboard!_FilterDatabase</vt:lpstr>
      <vt:lpstr>allNames</vt:lpstr>
      <vt:lpstr>allParents</vt:lpstr>
      <vt:lpstr>bgColor</vt:lpstr>
      <vt:lpstr>boxHeight</vt:lpstr>
      <vt:lpstr>boxWidth</vt:lpstr>
      <vt:lpstr>chosenPerson</vt:lpstr>
      <vt:lpstr>colapseOpt</vt:lpstr>
      <vt:lpstr>colorsDT</vt:lpstr>
      <vt:lpstr>connectorColor</vt:lpstr>
      <vt:lpstr>connectorType</vt:lpstr>
      <vt:lpstr>count</vt:lpstr>
      <vt:lpstr>countSpouses</vt:lpstr>
      <vt:lpstr>currentStatus</vt:lpstr>
      <vt:lpstr>draw</vt:lpstr>
      <vt:lpstr>exportOpt</vt:lpstr>
      <vt:lpstr>firstEmpty</vt:lpstr>
      <vt:lpstr>fontColor</vt:lpstr>
      <vt:lpstr>fontSize</vt:lpstr>
      <vt:lpstr>fontXsize</vt:lpstr>
      <vt:lpstr>formattingPart</vt:lpstr>
      <vt:lpstr>horizontalD</vt:lpstr>
      <vt:lpstr>informationPart</vt:lpstr>
      <vt:lpstr>instructions</vt:lpstr>
      <vt:lpstr>lineWeight</vt:lpstr>
      <vt:lpstr>onSide</vt:lpstr>
      <vt:lpstr>photoOpt</vt:lpstr>
      <vt:lpstr>FamilyTree!Print_Area</vt:lpstr>
      <vt:lpstr>ToU!Print_Area</vt:lpstr>
      <vt:lpstr>Dashboard!Print_Titles</vt:lpstr>
      <vt:lpstr>startChart</vt:lpstr>
      <vt:lpstr>txtBoxShape</vt:lpstr>
      <vt:lpstr>updateP</vt:lpstr>
      <vt:lpstr>verticalD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2022-02-24T13:50:33Z</cp:lastPrinted>
  <dcterms:created xsi:type="dcterms:W3CDTF">2021-10-06T11:56:11Z</dcterms:created>
  <dcterms:modified xsi:type="dcterms:W3CDTF">2023-02-15T11:22:05Z</dcterms:modified>
  <dc:title>Automatic Family Tree Maker V18 Template</dc:title>
  <dc:subject>Automatic Family Tree Maker V18</dc:subject>
  <dc:description>Automatic Family Tree Maker V18 template by Master Productivity Kit — masterproductivitykit.com</dc:description>
  <cp:keywords>Master Productivity Kit, Excel template, Google Sheets template</cp:keywords>
  <cp:category>Business Template</cp:category>
</cp:coreProperties>
</file>