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79B64428-731B-4B01-A8F1-C96390403123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OFFSET(CY_Actual!$B$2,0,0,Calc!$T$7,Calc!$T$8)</definedName>
    <definedName name="_xlnm.Print_Area" localSheetId="5">OFFSET(CY_Actual_Cumulative!$B$2,0,0,Calc!$T$7,Calc!$T$8)</definedName>
    <definedName name="_xlnm.Print_Area" localSheetId="3">OFFSET(CY_Target!$B$2,0,0,Calc!$T$7,Calc!$T$8)</definedName>
    <definedName name="_xlnm.Print_Area" localSheetId="6">OFFSET(CY_Target_Cumulative!$B$2,0,0,Calc!$T$7,Calc!$T$8)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OFFSET(Monthly_Analysis!$B$2,0,0,Calc!$T$7+2,Calc!$T$8)</definedName>
    <definedName name="_xlnm.Print_Area" localSheetId="4">OFFSET(PY_Actual!$B$2,0,0,Calc!$T$7,Calc!$T$8)</definedName>
    <definedName name="_xlnm.Print_Area" localSheetId="7">OFFSET(PY_Actual_Cumulative!$B$2,0,0,Calc!$T$7,Calc!$T$8)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5" i="25" l="1"/>
  <c r="L13" i="25"/>
  <c r="L18" i="25" a="1"/>
  <c r="L18" i="25" s="1"/>
  <c r="T7" i="25" a="1"/>
  <c r="T7" i="25" s="1"/>
  <c r="I21" i="16"/>
  <c r="H21" i="16"/>
  <c r="K21" i="16" s="1"/>
  <c r="G21" i="16"/>
  <c r="J21" i="16" s="1"/>
  <c r="I20" i="16"/>
  <c r="H20" i="16"/>
  <c r="K20" i="16" s="1"/>
  <c r="G20" i="16"/>
  <c r="J20" i="16" s="1"/>
  <c r="I14" i="16"/>
  <c r="H14" i="16"/>
  <c r="K14" i="16" s="1"/>
  <c r="G14" i="16"/>
  <c r="J14" i="16" s="1"/>
  <c r="I13" i="16"/>
  <c r="H13" i="16"/>
  <c r="K13" i="16" s="1"/>
  <c r="G13" i="16"/>
  <c r="J13" i="16" s="1"/>
  <c r="Q19" i="32"/>
  <c r="P19" i="32"/>
  <c r="O19" i="32"/>
  <c r="N19" i="32"/>
  <c r="M19" i="32"/>
  <c r="L19" i="32"/>
  <c r="K19" i="32"/>
  <c r="J19" i="32"/>
  <c r="I19" i="32"/>
  <c r="H19" i="32"/>
  <c r="G19" i="32"/>
  <c r="F19" i="32"/>
  <c r="Q18" i="32"/>
  <c r="P18" i="32"/>
  <c r="O18" i="32"/>
  <c r="N18" i="32"/>
  <c r="M18" i="32"/>
  <c r="L18" i="32"/>
  <c r="K18" i="32"/>
  <c r="J18" i="32"/>
  <c r="I18" i="32"/>
  <c r="H18" i="32"/>
  <c r="G18" i="32"/>
  <c r="F18" i="32"/>
  <c r="Q17" i="32"/>
  <c r="P17" i="32"/>
  <c r="O17" i="32"/>
  <c r="N17" i="32"/>
  <c r="M17" i="32"/>
  <c r="L17" i="32"/>
  <c r="K17" i="32"/>
  <c r="J17" i="32"/>
  <c r="I17" i="32"/>
  <c r="H17" i="32"/>
  <c r="G17" i="32"/>
  <c r="F17" i="32"/>
  <c r="Q16" i="32"/>
  <c r="P16" i="32"/>
  <c r="O16" i="32"/>
  <c r="N16" i="32"/>
  <c r="M16" i="32"/>
  <c r="L16" i="32"/>
  <c r="K16" i="32"/>
  <c r="J16" i="32"/>
  <c r="I16" i="32"/>
  <c r="H16" i="32"/>
  <c r="G16" i="32"/>
  <c r="F16" i="32"/>
  <c r="Q15" i="32"/>
  <c r="P15" i="32"/>
  <c r="O15" i="32"/>
  <c r="N15" i="32"/>
  <c r="M15" i="32"/>
  <c r="L15" i="32"/>
  <c r="K15" i="32"/>
  <c r="J15" i="32"/>
  <c r="I15" i="32"/>
  <c r="H15" i="32"/>
  <c r="G15" i="32"/>
  <c r="F15" i="32"/>
  <c r="Q14" i="32"/>
  <c r="P14" i="32"/>
  <c r="O14" i="32"/>
  <c r="N14" i="32"/>
  <c r="M14" i="32"/>
  <c r="L14" i="32"/>
  <c r="K14" i="32"/>
  <c r="J14" i="32"/>
  <c r="I14" i="32"/>
  <c r="H14" i="32"/>
  <c r="G14" i="32"/>
  <c r="F14" i="32"/>
  <c r="Q13" i="32"/>
  <c r="P13" i="32"/>
  <c r="O13" i="32"/>
  <c r="N13" i="32"/>
  <c r="M13" i="32"/>
  <c r="L13" i="32"/>
  <c r="K13" i="32"/>
  <c r="J13" i="32"/>
  <c r="I13" i="32"/>
  <c r="H13" i="32"/>
  <c r="G13" i="32"/>
  <c r="F13" i="32"/>
  <c r="Q12" i="32"/>
  <c r="P12" i="32"/>
  <c r="O12" i="32"/>
  <c r="N12" i="32"/>
  <c r="M12" i="32"/>
  <c r="L12" i="32"/>
  <c r="K12" i="32"/>
  <c r="J12" i="32"/>
  <c r="I12" i="32"/>
  <c r="H12" i="32"/>
  <c r="G12" i="32"/>
  <c r="F12" i="32"/>
  <c r="Q11" i="32"/>
  <c r="P11" i="32"/>
  <c r="O11" i="32"/>
  <c r="N11" i="32"/>
  <c r="M11" i="32"/>
  <c r="L11" i="32"/>
  <c r="K11" i="32"/>
  <c r="J11" i="32"/>
  <c r="I11" i="32"/>
  <c r="H11" i="32"/>
  <c r="G11" i="32"/>
  <c r="F11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Q9" i="32"/>
  <c r="P9" i="32"/>
  <c r="O9" i="32"/>
  <c r="N9" i="32"/>
  <c r="M9" i="32"/>
  <c r="L9" i="32"/>
  <c r="K9" i="32"/>
  <c r="J9" i="32"/>
  <c r="I9" i="32"/>
  <c r="H9" i="32"/>
  <c r="G9" i="32"/>
  <c r="F9" i="32"/>
  <c r="Q8" i="32"/>
  <c r="P8" i="32"/>
  <c r="O8" i="32"/>
  <c r="N8" i="32"/>
  <c r="M8" i="32"/>
  <c r="L8" i="32"/>
  <c r="K8" i="32"/>
  <c r="J8" i="32"/>
  <c r="I8" i="32"/>
  <c r="H8" i="32"/>
  <c r="G8" i="32"/>
  <c r="F8" i="32"/>
  <c r="Q7" i="32"/>
  <c r="P7" i="32"/>
  <c r="O7" i="32"/>
  <c r="N7" i="32"/>
  <c r="M7" i="32"/>
  <c r="L7" i="32"/>
  <c r="K7" i="32"/>
  <c r="J7" i="32"/>
  <c r="I7" i="32"/>
  <c r="H7" i="32"/>
  <c r="G7" i="32"/>
  <c r="F7" i="32"/>
  <c r="Q6" i="32"/>
  <c r="P6" i="32"/>
  <c r="O6" i="32"/>
  <c r="N6" i="32"/>
  <c r="M6" i="32"/>
  <c r="L6" i="32"/>
  <c r="K6" i="32"/>
  <c r="J6" i="32"/>
  <c r="I6" i="32"/>
  <c r="H6" i="32"/>
  <c r="G6" i="32"/>
  <c r="F6" i="32"/>
  <c r="Q19" i="30"/>
  <c r="P19" i="30"/>
  <c r="O19" i="30"/>
  <c r="N19" i="30"/>
  <c r="M19" i="30"/>
  <c r="L19" i="30"/>
  <c r="K19" i="30"/>
  <c r="J19" i="30"/>
  <c r="I19" i="30"/>
  <c r="H19" i="30"/>
  <c r="G19" i="30"/>
  <c r="F19" i="30"/>
  <c r="Q18" i="30"/>
  <c r="P18" i="30"/>
  <c r="O18" i="30"/>
  <c r="N18" i="30"/>
  <c r="M18" i="30"/>
  <c r="L18" i="30"/>
  <c r="K18" i="30"/>
  <c r="J18" i="30"/>
  <c r="I18" i="30"/>
  <c r="H18" i="30"/>
  <c r="G18" i="30"/>
  <c r="F18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Q9" i="30"/>
  <c r="P9" i="30"/>
  <c r="O9" i="30"/>
  <c r="N9" i="30"/>
  <c r="M9" i="30"/>
  <c r="L9" i="30"/>
  <c r="K9" i="30"/>
  <c r="J9" i="30"/>
  <c r="I9" i="30"/>
  <c r="H9" i="30"/>
  <c r="G9" i="30"/>
  <c r="F9" i="30"/>
  <c r="Q8" i="30"/>
  <c r="P8" i="30"/>
  <c r="O8" i="30"/>
  <c r="N8" i="30"/>
  <c r="M8" i="30"/>
  <c r="L8" i="30"/>
  <c r="K8" i="30"/>
  <c r="J8" i="30"/>
  <c r="I8" i="30"/>
  <c r="H8" i="30"/>
  <c r="G8" i="30"/>
  <c r="F8" i="30"/>
  <c r="Q7" i="30"/>
  <c r="P7" i="30"/>
  <c r="O7" i="30"/>
  <c r="N7" i="30"/>
  <c r="M7" i="30"/>
  <c r="L7" i="30"/>
  <c r="K7" i="30"/>
  <c r="J7" i="30"/>
  <c r="I7" i="30"/>
  <c r="H7" i="30"/>
  <c r="G7" i="30"/>
  <c r="F7" i="30"/>
  <c r="Q6" i="30"/>
  <c r="P6" i="30"/>
  <c r="O6" i="30"/>
  <c r="N6" i="30"/>
  <c r="M6" i="30"/>
  <c r="L6" i="30"/>
  <c r="K6" i="30"/>
  <c r="J6" i="30"/>
  <c r="I6" i="30"/>
  <c r="H6" i="30"/>
  <c r="G6" i="30"/>
  <c r="F6" i="30"/>
  <c r="Q19" i="29"/>
  <c r="P19" i="29"/>
  <c r="O19" i="29"/>
  <c r="N19" i="29"/>
  <c r="M19" i="29"/>
  <c r="L19" i="29"/>
  <c r="K19" i="29"/>
  <c r="J19" i="29"/>
  <c r="I19" i="29"/>
  <c r="H19" i="29"/>
  <c r="G19" i="29"/>
  <c r="F19" i="29"/>
  <c r="Q18" i="29"/>
  <c r="P18" i="29"/>
  <c r="O18" i="29"/>
  <c r="N18" i="29"/>
  <c r="M18" i="29"/>
  <c r="L18" i="29"/>
  <c r="K18" i="29"/>
  <c r="J18" i="29"/>
  <c r="I18" i="29"/>
  <c r="H18" i="29"/>
  <c r="G18" i="29"/>
  <c r="F18" i="29"/>
  <c r="Q17" i="29"/>
  <c r="P17" i="29"/>
  <c r="O17" i="29"/>
  <c r="N17" i="29"/>
  <c r="M17" i="29"/>
  <c r="L17" i="29"/>
  <c r="K17" i="29"/>
  <c r="J17" i="29"/>
  <c r="I17" i="29"/>
  <c r="H17" i="29"/>
  <c r="G17" i="29"/>
  <c r="F17" i="29"/>
  <c r="Q16" i="29"/>
  <c r="P16" i="29"/>
  <c r="O16" i="29"/>
  <c r="N16" i="29"/>
  <c r="M16" i="29"/>
  <c r="L16" i="29"/>
  <c r="K16" i="29"/>
  <c r="J16" i="29"/>
  <c r="I16" i="29"/>
  <c r="H16" i="29"/>
  <c r="G16" i="29"/>
  <c r="F16" i="29"/>
  <c r="Q15" i="29"/>
  <c r="P15" i="29"/>
  <c r="O15" i="29"/>
  <c r="N15" i="29"/>
  <c r="M15" i="29"/>
  <c r="L15" i="29"/>
  <c r="K15" i="29"/>
  <c r="J15" i="29"/>
  <c r="I15" i="29"/>
  <c r="H15" i="29"/>
  <c r="G15" i="29"/>
  <c r="F15" i="29"/>
  <c r="Q14" i="29"/>
  <c r="P14" i="29"/>
  <c r="O14" i="29"/>
  <c r="N14" i="29"/>
  <c r="M14" i="29"/>
  <c r="L14" i="29"/>
  <c r="K14" i="29"/>
  <c r="J14" i="29"/>
  <c r="I14" i="29"/>
  <c r="H14" i="29"/>
  <c r="G14" i="29"/>
  <c r="F14" i="29"/>
  <c r="Q13" i="29"/>
  <c r="P13" i="29"/>
  <c r="O13" i="29"/>
  <c r="N13" i="29"/>
  <c r="M13" i="29"/>
  <c r="L13" i="29"/>
  <c r="K13" i="29"/>
  <c r="J13" i="29"/>
  <c r="I13" i="29"/>
  <c r="H13" i="29"/>
  <c r="G13" i="29"/>
  <c r="F13" i="29"/>
  <c r="Q12" i="29"/>
  <c r="P12" i="29"/>
  <c r="O12" i="29"/>
  <c r="N12" i="29"/>
  <c r="M12" i="29"/>
  <c r="L12" i="29"/>
  <c r="K12" i="29"/>
  <c r="J12" i="29"/>
  <c r="I12" i="29"/>
  <c r="H12" i="29"/>
  <c r="G12" i="29"/>
  <c r="F12" i="29"/>
  <c r="Q11" i="29"/>
  <c r="P11" i="29"/>
  <c r="O11" i="29"/>
  <c r="N11" i="29"/>
  <c r="M11" i="29"/>
  <c r="L11" i="29"/>
  <c r="K11" i="29"/>
  <c r="J11" i="29"/>
  <c r="I11" i="29"/>
  <c r="H11" i="29"/>
  <c r="G11" i="29"/>
  <c r="F11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Q9" i="29"/>
  <c r="P9" i="29"/>
  <c r="O9" i="29"/>
  <c r="N9" i="29"/>
  <c r="M9" i="29"/>
  <c r="L9" i="29"/>
  <c r="K9" i="29"/>
  <c r="J9" i="29"/>
  <c r="I9" i="29"/>
  <c r="H9" i="29"/>
  <c r="G9" i="29"/>
  <c r="F9" i="29"/>
  <c r="Q8" i="29"/>
  <c r="P8" i="29"/>
  <c r="O8" i="29"/>
  <c r="N8" i="29"/>
  <c r="M8" i="29"/>
  <c r="L8" i="29"/>
  <c r="K8" i="29"/>
  <c r="J8" i="29"/>
  <c r="I8" i="29"/>
  <c r="H8" i="29"/>
  <c r="G8" i="29"/>
  <c r="F8" i="29"/>
  <c r="Q7" i="29"/>
  <c r="P7" i="29"/>
  <c r="O7" i="29"/>
  <c r="N7" i="29"/>
  <c r="M7" i="29"/>
  <c r="L7" i="29"/>
  <c r="K7" i="29"/>
  <c r="J7" i="29"/>
  <c r="I7" i="29"/>
  <c r="H7" i="29"/>
  <c r="G7" i="29"/>
  <c r="F7" i="29"/>
  <c r="Q6" i="29"/>
  <c r="P6" i="29"/>
  <c r="O6" i="29"/>
  <c r="N6" i="29"/>
  <c r="M6" i="29"/>
  <c r="L6" i="29"/>
  <c r="K6" i="29"/>
  <c r="J6" i="29"/>
  <c r="I6" i="29"/>
  <c r="H6" i="29"/>
  <c r="G6" i="29"/>
  <c r="F6" i="29"/>
  <c r="N20" i="25" a="1"/>
  <c r="N20" i="25" s="1"/>
  <c r="O20" i="25" s="1"/>
  <c r="N19" i="25" a="1"/>
  <c r="N19" i="25" s="1"/>
  <c r="O19" i="25" s="1"/>
  <c r="N18" i="25" a="1"/>
  <c r="N18" i="25" s="1"/>
  <c r="P18" i="25" s="1"/>
  <c r="N17" i="25" a="1"/>
  <c r="N17" i="25" s="1"/>
  <c r="P17" i="25" s="1"/>
  <c r="N16" i="25" a="1"/>
  <c r="N16" i="25" s="1"/>
  <c r="P16" i="25" s="1"/>
  <c r="N15" i="25" a="1"/>
  <c r="N15" i="25" s="1"/>
  <c r="P15" i="25" s="1"/>
  <c r="N14" i="25" a="1"/>
  <c r="N14" i="25" s="1"/>
  <c r="N13" i="25" a="1"/>
  <c r="N13" i="25" s="1"/>
  <c r="P13" i="25" s="1"/>
  <c r="N12" i="25" a="1"/>
  <c r="N12" i="25" s="1"/>
  <c r="N11" i="25" a="1"/>
  <c r="N11" i="25" s="1"/>
  <c r="P11" i="25" s="1"/>
  <c r="N10" i="25" a="1"/>
  <c r="N10" i="25" s="1"/>
  <c r="N9" i="25" a="1"/>
  <c r="N9" i="25" s="1"/>
  <c r="P9" i="25" s="1"/>
  <c r="N8" i="25" a="1"/>
  <c r="N8" i="25" s="1"/>
  <c r="N7" i="25" a="1"/>
  <c r="N7" i="25" s="1"/>
  <c r="O7" i="25" s="1"/>
  <c r="E21" i="16"/>
  <c r="D21" i="16"/>
  <c r="C21" i="16"/>
  <c r="B21" i="16"/>
  <c r="E20" i="16"/>
  <c r="D20" i="16"/>
  <c r="C20" i="16"/>
  <c r="B20" i="16"/>
  <c r="E19" i="16"/>
  <c r="D19" i="16"/>
  <c r="C19" i="16"/>
  <c r="B19" i="16"/>
  <c r="E18" i="16"/>
  <c r="D18" i="16"/>
  <c r="C18" i="16"/>
  <c r="B18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E19" i="32"/>
  <c r="D19" i="32"/>
  <c r="C19" i="32"/>
  <c r="B19" i="32"/>
  <c r="E18" i="32"/>
  <c r="D18" i="32"/>
  <c r="C18" i="32"/>
  <c r="B18" i="32"/>
  <c r="E17" i="32"/>
  <c r="D17" i="32"/>
  <c r="C17" i="32"/>
  <c r="B17" i="32"/>
  <c r="E16" i="32"/>
  <c r="D16" i="32"/>
  <c r="C16" i="32"/>
  <c r="B16" i="32"/>
  <c r="E15" i="32"/>
  <c r="D15" i="32"/>
  <c r="C15" i="32"/>
  <c r="B15" i="32"/>
  <c r="E14" i="32"/>
  <c r="D14" i="32"/>
  <c r="C14" i="32"/>
  <c r="B14" i="32"/>
  <c r="E13" i="32"/>
  <c r="D13" i="32"/>
  <c r="C13" i="32"/>
  <c r="B13" i="32"/>
  <c r="E12" i="32"/>
  <c r="D12" i="32"/>
  <c r="C12" i="32"/>
  <c r="B12" i="32"/>
  <c r="E11" i="32"/>
  <c r="D11" i="32"/>
  <c r="C11" i="32"/>
  <c r="B11" i="32"/>
  <c r="E10" i="32"/>
  <c r="D10" i="32"/>
  <c r="C10" i="32"/>
  <c r="B10" i="32"/>
  <c r="E9" i="32"/>
  <c r="D9" i="32"/>
  <c r="C9" i="32"/>
  <c r="B9" i="32"/>
  <c r="E8" i="32"/>
  <c r="D8" i="32"/>
  <c r="C8" i="32"/>
  <c r="B8" i="32"/>
  <c r="E7" i="32"/>
  <c r="D7" i="32"/>
  <c r="C7" i="32"/>
  <c r="B7" i="32"/>
  <c r="E6" i="32"/>
  <c r="D6" i="32"/>
  <c r="C6" i="32"/>
  <c r="B6" i="32"/>
  <c r="E19" i="30"/>
  <c r="D19" i="30"/>
  <c r="C19" i="30"/>
  <c r="B19" i="30"/>
  <c r="E18" i="30"/>
  <c r="D18" i="30"/>
  <c r="C18" i="30"/>
  <c r="B18" i="30"/>
  <c r="E17" i="30"/>
  <c r="D17" i="30"/>
  <c r="C17" i="30"/>
  <c r="B17" i="30"/>
  <c r="E16" i="30"/>
  <c r="D16" i="30"/>
  <c r="C16" i="30"/>
  <c r="B16" i="30"/>
  <c r="E15" i="30"/>
  <c r="D15" i="30"/>
  <c r="C15" i="30"/>
  <c r="B15" i="30"/>
  <c r="E14" i="30"/>
  <c r="D14" i="30"/>
  <c r="C14" i="30"/>
  <c r="B14" i="30"/>
  <c r="E13" i="30"/>
  <c r="D13" i="30"/>
  <c r="C13" i="30"/>
  <c r="B13" i="30"/>
  <c r="E12" i="30"/>
  <c r="D12" i="30"/>
  <c r="C12" i="30"/>
  <c r="B12" i="30"/>
  <c r="E11" i="30"/>
  <c r="D11" i="30"/>
  <c r="C11" i="30"/>
  <c r="B11" i="30"/>
  <c r="E10" i="30"/>
  <c r="D10" i="30"/>
  <c r="C10" i="30"/>
  <c r="B10" i="30"/>
  <c r="E9" i="30"/>
  <c r="D9" i="30"/>
  <c r="C9" i="30"/>
  <c r="B9" i="30"/>
  <c r="E8" i="30"/>
  <c r="D8" i="30"/>
  <c r="C8" i="30"/>
  <c r="B8" i="30"/>
  <c r="E7" i="30"/>
  <c r="D7" i="30"/>
  <c r="C7" i="30"/>
  <c r="B7" i="30"/>
  <c r="E6" i="30"/>
  <c r="D6" i="30"/>
  <c r="C6" i="30"/>
  <c r="B6" i="30"/>
  <c r="E19" i="29"/>
  <c r="D19" i="29"/>
  <c r="C19" i="29"/>
  <c r="B19" i="29"/>
  <c r="E18" i="29"/>
  <c r="D18" i="29"/>
  <c r="C18" i="29"/>
  <c r="B18" i="29"/>
  <c r="E17" i="29"/>
  <c r="D17" i="29"/>
  <c r="C17" i="29"/>
  <c r="B17" i="29"/>
  <c r="E16" i="29"/>
  <c r="D16" i="29"/>
  <c r="C16" i="29"/>
  <c r="B16" i="29"/>
  <c r="E15" i="29"/>
  <c r="D15" i="29"/>
  <c r="C15" i="29"/>
  <c r="B15" i="29"/>
  <c r="E14" i="29"/>
  <c r="D14" i="29"/>
  <c r="C14" i="29"/>
  <c r="B14" i="29"/>
  <c r="E13" i="29"/>
  <c r="D13" i="29"/>
  <c r="C13" i="29"/>
  <c r="B13" i="29"/>
  <c r="E12" i="29"/>
  <c r="D12" i="29"/>
  <c r="C12" i="29"/>
  <c r="B12" i="29"/>
  <c r="E11" i="29"/>
  <c r="D11" i="29"/>
  <c r="C11" i="29"/>
  <c r="B11" i="29"/>
  <c r="E10" i="29"/>
  <c r="D10" i="29"/>
  <c r="C10" i="29"/>
  <c r="B10" i="29"/>
  <c r="E9" i="29"/>
  <c r="D9" i="29"/>
  <c r="C9" i="29"/>
  <c r="B9" i="29"/>
  <c r="E8" i="29"/>
  <c r="D8" i="29"/>
  <c r="C8" i="29"/>
  <c r="B8" i="29"/>
  <c r="E7" i="29"/>
  <c r="D7" i="29"/>
  <c r="C7" i="29"/>
  <c r="B7" i="29"/>
  <c r="E6" i="29"/>
  <c r="D6" i="29"/>
  <c r="C6" i="29"/>
  <c r="B6" i="29"/>
  <c r="E19" i="28"/>
  <c r="D19" i="28"/>
  <c r="C19" i="28"/>
  <c r="B19" i="28"/>
  <c r="E18" i="28"/>
  <c r="D18" i="28"/>
  <c r="C18" i="28"/>
  <c r="B18" i="28"/>
  <c r="E17" i="28"/>
  <c r="D17" i="28"/>
  <c r="C17" i="28"/>
  <c r="B17" i="28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19" i="26"/>
  <c r="D19" i="26"/>
  <c r="C19" i="26"/>
  <c r="B19" i="26"/>
  <c r="E18" i="26"/>
  <c r="D18" i="26"/>
  <c r="C18" i="26"/>
  <c r="B18" i="26"/>
  <c r="E17" i="26"/>
  <c r="D17" i="26"/>
  <c r="C17" i="26"/>
  <c r="B17" i="26"/>
  <c r="E16" i="26"/>
  <c r="D16" i="26"/>
  <c r="C16" i="26"/>
  <c r="B16" i="26"/>
  <c r="E15" i="26"/>
  <c r="D15" i="26"/>
  <c r="C15" i="26"/>
  <c r="B15" i="26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B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B6" i="26"/>
  <c r="E19" i="14"/>
  <c r="D19" i="14"/>
  <c r="C19" i="14"/>
  <c r="B19" i="14"/>
  <c r="E18" i="14"/>
  <c r="D18" i="14"/>
  <c r="C18" i="14"/>
  <c r="B18" i="14"/>
  <c r="E17" i="14"/>
  <c r="D17" i="14"/>
  <c r="C17" i="14"/>
  <c r="B17" i="14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O12" i="25" l="1"/>
  <c r="P12" i="25"/>
  <c r="P8" i="25"/>
  <c r="O8" i="25"/>
  <c r="P10" i="25"/>
  <c r="O10" i="25"/>
  <c r="P14" i="25"/>
  <c r="O14" i="25"/>
  <c r="P19" i="25"/>
  <c r="O13" i="25"/>
  <c r="P20" i="25"/>
  <c r="P7" i="25"/>
  <c r="O15" i="25"/>
  <c r="O16" i="25"/>
  <c r="O9" i="25"/>
  <c r="O17" i="25"/>
  <c r="O18" i="25"/>
  <c r="O11" i="25"/>
  <c r="C7" i="25"/>
  <c r="C8" i="25" s="1"/>
  <c r="C6" i="25" l="1"/>
  <c r="F7" i="25" l="1"/>
  <c r="Q13" i="25" l="1"/>
  <c r="Q11" i="25" l="1"/>
  <c r="Q19" i="25"/>
  <c r="Q12" i="25"/>
  <c r="Q14" i="25"/>
  <c r="Q7" i="25"/>
  <c r="Q15" i="25"/>
  <c r="Q8" i="25"/>
  <c r="Q16" i="25"/>
  <c r="Q9" i="25"/>
  <c r="Q17" i="25"/>
  <c r="Q10" i="25"/>
  <c r="Q18" i="25"/>
  <c r="Q20" i="25"/>
  <c r="L10" i="25" l="1"/>
  <c r="L16" i="25" l="1"/>
  <c r="G18" i="25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10" i="18" l="1"/>
  <c r="D13" i="18"/>
  <c r="D11" i="18"/>
  <c r="D9" i="18"/>
  <c r="D14" i="18"/>
  <c r="D15" i="18"/>
  <c r="H9" i="25"/>
  <c r="H5" i="26" s="1"/>
  <c r="F10" i="25"/>
  <c r="I10" i="25" s="1"/>
  <c r="I5" i="32" s="1"/>
  <c r="G5" i="14"/>
  <c r="E8" i="18"/>
  <c r="G5" i="30"/>
  <c r="G5" i="26"/>
  <c r="G5" i="29"/>
  <c r="E10" i="18" l="1"/>
  <c r="E9" i="18"/>
  <c r="E15" i="18"/>
  <c r="E14" i="18"/>
  <c r="E13" i="18"/>
  <c r="E11" i="18"/>
  <c r="D12" i="18"/>
  <c r="D16" i="18"/>
  <c r="H5" i="30"/>
  <c r="H5" i="14"/>
  <c r="I10" i="16" s="1"/>
  <c r="F8" i="18"/>
  <c r="H5" i="29"/>
  <c r="H10" i="25"/>
  <c r="I5" i="14" s="1"/>
  <c r="F11" i="25"/>
  <c r="I11" i="25" s="1"/>
  <c r="J5" i="32" s="1"/>
  <c r="G5" i="28"/>
  <c r="H5" i="28"/>
  <c r="I5" i="28"/>
  <c r="N17" i="16" l="1"/>
  <c r="Q17" i="16" s="1"/>
  <c r="I9" i="16"/>
  <c r="O17" i="16"/>
  <c r="I15" i="16"/>
  <c r="N16" i="16"/>
  <c r="N18" i="16"/>
  <c r="Q18" i="16" s="1"/>
  <c r="F15" i="18"/>
  <c r="F14" i="18"/>
  <c r="F10" i="18"/>
  <c r="F9" i="18"/>
  <c r="F11" i="18"/>
  <c r="F13" i="18"/>
  <c r="I12" i="16"/>
  <c r="N9" i="16"/>
  <c r="Q9" i="16" s="1"/>
  <c r="I17" i="16"/>
  <c r="O9" i="16"/>
  <c r="I8" i="16"/>
  <c r="O18" i="16"/>
  <c r="I19" i="16"/>
  <c r="I18" i="16"/>
  <c r="N15" i="16"/>
  <c r="I16" i="16"/>
  <c r="I11" i="16"/>
  <c r="O21" i="16"/>
  <c r="N19" i="16"/>
  <c r="Q19" i="16" s="1"/>
  <c r="O19" i="16"/>
  <c r="O8" i="16"/>
  <c r="O14" i="16"/>
  <c r="O20" i="16"/>
  <c r="E12" i="18"/>
  <c r="E16" i="18"/>
  <c r="H11" i="25"/>
  <c r="J5" i="29" s="1"/>
  <c r="I5" i="30"/>
  <c r="N21" i="16" s="1"/>
  <c r="G8" i="18"/>
  <c r="I5" i="26"/>
  <c r="I5" i="29"/>
  <c r="F12" i="25"/>
  <c r="I12" i="25" s="1"/>
  <c r="K5" i="32" s="1"/>
  <c r="J5" i="28"/>
  <c r="Q21" i="16" l="1"/>
  <c r="N8" i="16"/>
  <c r="Q8" i="16" s="1"/>
  <c r="O10" i="16"/>
  <c r="O13" i="16"/>
  <c r="Q13" i="16" s="1"/>
  <c r="O12" i="16"/>
  <c r="N20" i="16"/>
  <c r="Q20" i="16" s="1"/>
  <c r="O11" i="16"/>
  <c r="N10" i="16"/>
  <c r="N12" i="16"/>
  <c r="Q12" i="16" s="1"/>
  <c r="G9" i="18"/>
  <c r="G10" i="18"/>
  <c r="G15" i="18"/>
  <c r="G14" i="18"/>
  <c r="G13" i="18"/>
  <c r="G11" i="18"/>
  <c r="N14" i="16"/>
  <c r="Q14" i="16" s="1"/>
  <c r="O15" i="16"/>
  <c r="N11" i="16"/>
  <c r="Q11" i="16" s="1"/>
  <c r="H19" i="16"/>
  <c r="K19" i="16" s="1"/>
  <c r="H16" i="16"/>
  <c r="K16" i="16" s="1"/>
  <c r="H18" i="16"/>
  <c r="K18" i="16" s="1"/>
  <c r="H12" i="16"/>
  <c r="K12" i="16" s="1"/>
  <c r="H11" i="16"/>
  <c r="K11" i="16" s="1"/>
  <c r="H8" i="16"/>
  <c r="K8" i="16" s="1"/>
  <c r="H10" i="16"/>
  <c r="K10" i="16" s="1"/>
  <c r="H9" i="16"/>
  <c r="K9" i="16" s="1"/>
  <c r="H17" i="16"/>
  <c r="K17" i="16" s="1"/>
  <c r="H15" i="16"/>
  <c r="K15" i="16" s="1"/>
  <c r="N13" i="16"/>
  <c r="O16" i="16"/>
  <c r="Q16" i="16" s="1"/>
  <c r="Q15" i="16"/>
  <c r="F16" i="18"/>
  <c r="F12" i="18"/>
  <c r="J5" i="30"/>
  <c r="J5" i="14"/>
  <c r="H8" i="18"/>
  <c r="J5" i="26"/>
  <c r="H12" i="25"/>
  <c r="K5" i="14" s="1"/>
  <c r="F13" i="25"/>
  <c r="I13" i="25" s="1"/>
  <c r="L5" i="32" s="1"/>
  <c r="K5" i="28"/>
  <c r="H9" i="18" l="1"/>
  <c r="H14" i="18"/>
  <c r="H11" i="18"/>
  <c r="H15" i="18"/>
  <c r="H13" i="18"/>
  <c r="H10" i="18"/>
  <c r="Q10" i="16"/>
  <c r="G16" i="18"/>
  <c r="G12" i="18"/>
  <c r="K5" i="30"/>
  <c r="K5" i="26"/>
  <c r="K5" i="29"/>
  <c r="I8" i="18"/>
  <c r="H13" i="25"/>
  <c r="J8" i="18" s="1"/>
  <c r="F14" i="25"/>
  <c r="I14" i="25" s="1"/>
  <c r="M5" i="32" s="1"/>
  <c r="L5" i="28"/>
  <c r="I10" i="18" l="1"/>
  <c r="I9" i="18"/>
  <c r="I15" i="18"/>
  <c r="I14" i="18"/>
  <c r="I11" i="18"/>
  <c r="I13" i="18"/>
  <c r="J14" i="18"/>
  <c r="J9" i="18"/>
  <c r="J13" i="18"/>
  <c r="J11" i="18"/>
  <c r="J10" i="18"/>
  <c r="H12" i="18"/>
  <c r="H16" i="18"/>
  <c r="L5" i="26"/>
  <c r="L5" i="30"/>
  <c r="L5" i="14"/>
  <c r="L5" i="29"/>
  <c r="J15" i="18" s="1"/>
  <c r="H14" i="25"/>
  <c r="M5" i="26" s="1"/>
  <c r="F15" i="25"/>
  <c r="I15" i="25" s="1"/>
  <c r="N5" i="32" s="1"/>
  <c r="M5" i="28"/>
  <c r="I12" i="18" l="1"/>
  <c r="J16" i="18"/>
  <c r="I16" i="18"/>
  <c r="J12" i="18"/>
  <c r="H15" i="25"/>
  <c r="L8" i="18" s="1"/>
  <c r="F16" i="25"/>
  <c r="I16" i="25" s="1"/>
  <c r="O5" i="32" s="1"/>
  <c r="M5" i="29"/>
  <c r="K8" i="18"/>
  <c r="M5" i="14"/>
  <c r="M5" i="30"/>
  <c r="N5" i="28"/>
  <c r="L9" i="18" l="1"/>
  <c r="L13" i="18"/>
  <c r="L10" i="18"/>
  <c r="K15" i="18"/>
  <c r="K9" i="18"/>
  <c r="K14" i="18"/>
  <c r="K10" i="18"/>
  <c r="K13" i="18"/>
  <c r="K11" i="18"/>
  <c r="N5" i="30"/>
  <c r="L14" i="18" s="1"/>
  <c r="N5" i="26"/>
  <c r="N5" i="29"/>
  <c r="L15" i="18" s="1"/>
  <c r="N5" i="14"/>
  <c r="L11" i="18" s="1"/>
  <c r="F17" i="25"/>
  <c r="I17" i="25" s="1"/>
  <c r="P5" i="32" s="1"/>
  <c r="H16" i="25"/>
  <c r="O5" i="14" s="1"/>
  <c r="O5" i="28"/>
  <c r="L16" i="18" l="1"/>
  <c r="L12" i="18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N13" i="18" l="1"/>
  <c r="N10" i="18"/>
  <c r="N11" i="18"/>
  <c r="N9" i="18"/>
  <c r="M9" i="18"/>
  <c r="M15" i="18"/>
  <c r="M10" i="18"/>
  <c r="M11" i="18"/>
  <c r="M14" i="18"/>
  <c r="M13" i="18"/>
  <c r="P5" i="29"/>
  <c r="N15" i="18" s="1"/>
  <c r="P5" i="30"/>
  <c r="N14" i="18" s="1"/>
  <c r="P5" i="14"/>
  <c r="P5" i="26"/>
  <c r="H18" i="25"/>
  <c r="Q5" i="28"/>
  <c r="Q5" i="30" l="1"/>
  <c r="L11" i="25"/>
  <c r="N16" i="18"/>
  <c r="N12" i="18"/>
  <c r="M16" i="18"/>
  <c r="M12" i="18"/>
  <c r="Q5" i="29"/>
  <c r="Q5" i="26"/>
  <c r="O8" i="18"/>
  <c r="Q5" i="14"/>
  <c r="O15" i="18" l="1"/>
  <c r="O14" i="18"/>
  <c r="O9" i="18"/>
  <c r="O13" i="18"/>
  <c r="O11" i="18"/>
  <c r="O10" i="18"/>
  <c r="M21" i="16"/>
  <c r="P21" i="16" s="1"/>
  <c r="M14" i="16"/>
  <c r="P14" i="16" s="1"/>
  <c r="G15" i="16"/>
  <c r="J15" i="16" s="1"/>
  <c r="M15" i="16"/>
  <c r="P15" i="16" s="1"/>
  <c r="M8" i="16"/>
  <c r="P8" i="16" s="1"/>
  <c r="G12" i="16"/>
  <c r="J12" i="16" s="1"/>
  <c r="M19" i="16"/>
  <c r="P19" i="16" s="1"/>
  <c r="M12" i="16"/>
  <c r="P12" i="16" s="1"/>
  <c r="M9" i="16"/>
  <c r="P9" i="16" s="1"/>
  <c r="G17" i="16"/>
  <c r="J17" i="16" s="1"/>
  <c r="G9" i="16"/>
  <c r="J9" i="16" s="1"/>
  <c r="M16" i="16"/>
  <c r="P16" i="16" s="1"/>
  <c r="M10" i="16"/>
  <c r="P10" i="16" s="1"/>
  <c r="G19" i="16"/>
  <c r="J19" i="16" s="1"/>
  <c r="G11" i="16"/>
  <c r="J11" i="16" s="1"/>
  <c r="M20" i="16"/>
  <c r="P20" i="16" s="1"/>
  <c r="M17" i="16"/>
  <c r="P17" i="16" s="1"/>
  <c r="M13" i="16"/>
  <c r="P13" i="16" s="1"/>
  <c r="G16" i="16"/>
  <c r="J16" i="16" s="1"/>
  <c r="G8" i="16"/>
  <c r="J8" i="16" s="1"/>
  <c r="M18" i="16"/>
  <c r="P18" i="16" s="1"/>
  <c r="M11" i="16"/>
  <c r="P11" i="16" s="1"/>
  <c r="G18" i="16"/>
  <c r="J18" i="16" s="1"/>
  <c r="G10" i="16"/>
  <c r="J10" i="16" s="1"/>
  <c r="T8" i="25"/>
  <c r="O12" i="18" l="1"/>
  <c r="O16" i="18"/>
  <c r="L23" i="25" s="1"/>
  <c r="L24" i="25" s="1"/>
</calcChain>
</file>

<file path=xl/sharedStrings.xml><?xml version="1.0" encoding="utf-8"?>
<sst xmlns="http://schemas.openxmlformats.org/spreadsheetml/2006/main" count="701" uniqueCount="154">
  <si>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</si>
  <si>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</si>
  <si>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</si>
  <si>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</si>
  <si>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</si>
  <si>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</si>
  <si>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</si>
  <si>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</si>
  <si>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Month</t>
  </si>
  <si>
    <t>Act./Target Index</t>
  </si>
  <si>
    <t>KPI Group</t>
  </si>
  <si>
    <t>Lower Better?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</si>
  <si>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</si>
  <si>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</si>
  <si>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</si>
  <si>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</si>
  <si>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</si>
  <si>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</si>
  <si>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</si>
  <si>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</si>
  <si>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</si>
  <si>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</si>
  <si>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</si>
  <si>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</si>
  <si>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</si>
  <si>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</si>
  <si>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</si>
  <si>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</si>
  <si>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</si>
  <si>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</si>
  <si>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</si>
  <si>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</si>
  <si>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</si>
  <si>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</si>
  <si>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</si>
  <si>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</si>
  <si>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</si>
  <si>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</si>
  <si>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</si>
  <si>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</si>
  <si>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</si>
  <si>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</si>
  <si>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</si>
  <si>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</si>
  <si>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</si>
  <si>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</si>
  <si>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</si>
  <si>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</si>
  <si>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</si>
  <si>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</si>
  <si>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</si>
  <si>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</si>
  <si>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</si>
  <si>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</si>
  <si>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</si>
  <si>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</si>
  <si>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</si>
  <si>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</si>
  <si>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</si>
  <si>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</si>
  <si>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</si>
  <si>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</si>
  <si>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</si>
  <si>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</si>
  <si>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</si>
  <si>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</si>
  <si>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</si>
  <si>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</si>
  <si>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</si>
  <si>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</si>
  <si>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</si>
  <si>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</si>
  <si>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</si>
  <si>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</si>
  <si>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</si>
  <si>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</si>
  <si>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</si>
  <si>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</si>
  <si>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</si>
  <si>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</si>
  <si>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</si>
  <si>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</si>
  <si>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</si>
  <si>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</si>
  <si>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</si>
  <si>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</si>
  <si>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</si>
  <si>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</si>
  <si>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</si>
  <si>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</si>
  <si>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</si>
  <si>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</si>
  <si>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</si>
  <si>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Dimension</t>
  </si>
  <si>
    <t>Height</t>
  </si>
  <si>
    <t>Width</t>
  </si>
  <si>
    <t>Print Area</t>
  </si>
  <si>
    <t>SAAS KPI DASHBOARD</t>
  </si>
  <si>
    <t>Customer</t>
  </si>
  <si>
    <t>The Total Number of Subscribers</t>
  </si>
  <si>
    <t>#</t>
  </si>
  <si>
    <t xml:space="preserve">The total number of receivers by paying advance regularly. </t>
  </si>
  <si>
    <t>The Total Number of Visitors</t>
  </si>
  <si>
    <t xml:space="preserve">The total number of unique visitors. </t>
  </si>
  <si>
    <t>The Total Amount of Sign Ups</t>
  </si>
  <si>
    <t>The amount is how many users have converted from free trials to paid subscriptions.</t>
  </si>
  <si>
    <t>New Subscriber From Organic Search</t>
  </si>
  <si>
    <t>The total number is new subscribers coming to the website from organic search.</t>
  </si>
  <si>
    <t>New Subscriber From Paid Ad</t>
  </si>
  <si>
    <t>The total number of subscribers who found the website due to paid advertisements on the paid search platform.</t>
  </si>
  <si>
    <t>Churn</t>
  </si>
  <si>
    <t>Number of Churned Customers</t>
  </si>
  <si>
    <t>The total number of customers/subscribers who resigned from the subscription during last month.</t>
  </si>
  <si>
    <t>Churn Expense</t>
  </si>
  <si>
    <t>USD</t>
  </si>
  <si>
    <t>The total amount of your churn expenses.</t>
  </si>
  <si>
    <t>Conversion Rate</t>
  </si>
  <si>
    <t>%</t>
  </si>
  <si>
    <t>The ratio shows how many of all visitors actually bought some products.</t>
  </si>
  <si>
    <t>Retention Rate</t>
  </si>
  <si>
    <t>The percentage of customers who continue to use or purchase products after the measured period.</t>
  </si>
  <si>
    <t>Churn Rate</t>
  </si>
  <si>
    <t>The percentage of customers lost among all customers who subscribed in a given time period.</t>
  </si>
  <si>
    <t>Revenue</t>
  </si>
  <si>
    <t>Avg Revenue per User (ARPU)</t>
  </si>
  <si>
    <t>The amount of money that a company earns for each customer.</t>
  </si>
  <si>
    <t>Monthly Recurring Revenue (MRR)</t>
  </si>
  <si>
    <t>The total amount of predictable revenue.</t>
  </si>
  <si>
    <t>Customer Lifetime Value (LTV)</t>
  </si>
  <si>
    <t>The net profit coming from the entire future relationship with a client.</t>
  </si>
  <si>
    <t>Net New MRR</t>
  </si>
  <si>
    <t>The amount shows the revenue based on newly chained customers.</t>
  </si>
  <si>
    <t>Adsense Income</t>
  </si>
  <si>
    <t>The total payment revenue from the advertisers.</t>
  </si>
  <si>
    <t>Cost</t>
  </si>
  <si>
    <t>Customer Acquisition Cost (CAC)</t>
  </si>
  <si>
    <t>The total cost of advertising to convince a potential customer to buy the product or service.</t>
  </si>
  <si>
    <t>Cost of Adsense</t>
  </si>
  <si>
    <t>The cost of all the clicks or impressions that the campaign received.</t>
  </si>
  <si>
    <t>Employee Payroll</t>
  </si>
  <si>
    <t>The total cost of employee payments.</t>
  </si>
  <si>
    <t>Cost of Goods Sold (COGS)</t>
  </si>
  <si>
    <t xml:space="preserve">The direct cost of the goods sold per month. </t>
  </si>
  <si>
    <t>Management</t>
  </si>
  <si>
    <t>Support Tickets Created</t>
  </si>
  <si>
    <t>The number of issues appearing during a period of time.</t>
  </si>
  <si>
    <t>Net Promoter Score</t>
  </si>
  <si>
    <t>That number shows the loyalty or satisfaction of a customer.</t>
  </si>
  <si>
    <t>Customer Engagement Score</t>
  </si>
  <si>
    <t xml:space="preserve">The measure shows how much effort the customer has to input to get his issue resolved. </t>
  </si>
  <si>
    <t>Gross Margin</t>
  </si>
  <si>
    <t>The ratio of gross profit divided by the sales revenue.</t>
  </si>
  <si>
    <t>101 : Customer / The Total Number of Subscribers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</si>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</sst>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48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  <font>
      <sz val="10"/>
      <color rgb="FF595959"/>
      <name val="Arial"/>
      <family val="2"/>
      <charset val="162"/>
      <scheme val="minor"/>
    </font>
    <font>
      <b/>
      <sz val="11.0"/>
      <color rgb="FF595959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3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69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9" fillId="3" borderId="11" xfId="0" applyFont="1" applyFill="1" applyBorder="1" applyAlignment="1" applyProtection="1">
      <alignment horizontal="center" vertical="center" shrinkToFit="1"/>
      <protection hidden="1"/>
    </xf>
    <xf numFmtId="0" fontId="29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0" fillId="6" borderId="27" xfId="0" applyFont="1" applyFill="1" applyBorder="1" applyAlignment="1" applyProtection="1">
      <alignment horizontal="center" vertical="center" wrapText="1"/>
      <protection hidden="1"/>
    </xf>
    <xf numFmtId="0" fontId="30" fillId="6" borderId="28" xfId="0" applyFont="1" applyFill="1" applyBorder="1" applyAlignment="1" applyProtection="1">
      <alignment horizontal="center" vertical="center" wrapText="1"/>
      <protection hidden="1"/>
    </xf>
    <xf numFmtId="0" fontId="30" fillId="6" borderId="29" xfId="0" applyFont="1" applyFill="1" applyBorder="1" applyAlignment="1" applyProtection="1">
      <alignment horizontal="center" vertical="center" wrapText="1"/>
      <protection hidden="1"/>
    </xf>
    <xf numFmtId="49" fontId="30" fillId="6" borderId="1" xfId="0" applyNumberFormat="1" applyFont="1" applyFill="1" applyBorder="1" applyAlignment="1">
      <alignment horizontal="center" vertical="center" wrapText="1"/>
    </xf>
    <xf numFmtId="0" fontId="30" fillId="6" borderId="2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49" fontId="30" fillId="3" borderId="0" xfId="0" applyNumberFormat="1" applyFont="1" applyFill="1" applyAlignment="1">
      <alignment horizontal="center" vertical="center" wrapText="1"/>
    </xf>
    <xf numFmtId="49" fontId="30" fillId="6" borderId="2" xfId="0" applyNumberFormat="1" applyFont="1" applyFill="1" applyBorder="1" applyAlignment="1">
      <alignment horizontal="center" vertical="center" wrapText="1"/>
    </xf>
    <xf numFmtId="49" fontId="30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2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9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9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9" fillId="3" borderId="15" xfId="0" applyFont="1" applyFill="1" applyBorder="1" applyAlignment="1" applyProtection="1">
      <alignment horizontal="center" vertical="center" shrinkToFit="1"/>
      <protection hidden="1"/>
    </xf>
    <xf numFmtId="0" fontId="29" fillId="3" borderId="16" xfId="0" applyFont="1" applyFill="1" applyBorder="1" applyAlignment="1" applyProtection="1">
      <alignment horizontal="center" vertical="center" shrinkToFit="1"/>
      <protection hidden="1"/>
    </xf>
    <xf numFmtId="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4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1" fillId="0" borderId="40" xfId="5" applyFont="1" applyBorder="1"/>
    <xf numFmtId="0" fontId="30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2" fillId="3" borderId="0" xfId="0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7"/>
    </xf>
    <xf numFmtId="49" fontId="42" fillId="2" borderId="0" xfId="5" applyNumberFormat="1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3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40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0" fontId="28" fillId="0" borderId="43" xfId="0" applyFont="1" applyBorder="1" applyAlignment="1" applyProtection="1">
      <alignment horizontal="center" vertical="center" shrinkToFit="1"/>
      <protection locked="0"/>
    </xf>
    <xf numFmtId="0" fontId="23" fillId="0" borderId="44" xfId="0" applyFont="1" applyBorder="1" applyAlignment="1" applyProtection="1">
      <alignment horizontal="left" vertical="center" shrinkToFit="1"/>
      <protection locked="0"/>
    </xf>
    <xf numFmtId="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30" fillId="0" borderId="16" xfId="0" applyNumberFormat="1" applyFont="1" applyBorder="1" applyAlignment="1" applyProtection="1">
      <alignment horizontal="center" vertical="center" shrinkToFit="1"/>
      <protection hidden="1"/>
    </xf>
    <xf numFmtId="3" fontId="30" fillId="0" borderId="17" xfId="0" applyNumberFormat="1" applyFont="1" applyBorder="1" applyAlignment="1" applyProtection="1">
      <alignment horizontal="center" vertical="center" shrinkToFit="1"/>
      <protection hidden="1"/>
    </xf>
    <xf numFmtId="3" fontId="30" fillId="0" borderId="10" xfId="0" applyNumberFormat="1" applyFont="1" applyBorder="1" applyAlignment="1" applyProtection="1">
      <alignment horizontal="center" vertical="center" shrinkToFit="1"/>
      <protection hidden="1"/>
    </xf>
    <xf numFmtId="3" fontId="30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8" fillId="0" borderId="43" xfId="0" applyFont="1" applyBorder="1" applyAlignment="1" applyProtection="1">
      <alignment horizontal="left" vertical="center" shrinkToFit="1"/>
      <protection locked="0"/>
    </xf>
    <xf numFmtId="0" fontId="23" fillId="0" borderId="43" xfId="0" applyFont="1" applyBorder="1" applyAlignment="1" applyProtection="1">
      <alignment horizontal="left" vertical="center" shrinkToFit="1"/>
      <protection locked="0"/>
    </xf>
    <xf numFmtId="0" fontId="29" fillId="3" borderId="11" xfId="0" applyFont="1" applyFill="1" applyBorder="1" applyAlignment="1" applyProtection="1">
      <alignment horizontal="left" vertical="center" shrinkToFit="1"/>
      <protection hidden="1"/>
    </xf>
    <xf numFmtId="0" fontId="29" fillId="3" borderId="10" xfId="0" applyFont="1" applyFill="1" applyBorder="1" applyAlignment="1" applyProtection="1">
      <alignment horizontal="left" vertical="center" shrinkToFit="1"/>
      <protection hidden="1"/>
    </xf>
    <xf numFmtId="0" fontId="29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1" fillId="0" borderId="21" xfId="0" applyNumberFormat="1" applyFont="1" applyBorder="1" applyAlignment="1" applyProtection="1">
      <alignment horizontal="right" shrinkToFit="1"/>
      <protection hidden="1"/>
    </xf>
    <xf numFmtId="3" fontId="31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1" fillId="0" borderId="20" xfId="0" applyFont="1" applyBorder="1" applyAlignment="1">
      <alignment horizontal="left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37" fillId="3" borderId="0" xfId="4" applyFont="1" applyFill="1" applyAlignment="1">
      <alignment vertical="center"/>
    </xf>
    <xf numFmtId="0" fontId="23" fillId="0" borderId="19" xfId="0" applyFont="1" applyBorder="1" applyAlignment="1" applyProtection="1">
      <alignment horizontal="center" vertical="center" shrinkToFit="1"/>
      <protection locked="0"/>
    </xf>
    <xf numFmtId="3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3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1" xfId="0" applyNumberFormat="1" applyFont="1" applyBorder="1" applyAlignment="1" applyProtection="1">
      <alignment horizontal="center" vertical="center" shrinkToFit="1"/>
      <protection locked="0"/>
    </xf>
    <xf numFmtId="3" fontId="23" fillId="0" borderId="36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6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6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7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30" fillId="6" borderId="24" xfId="0" applyFont="1" applyFill="1" applyBorder="1" applyAlignment="1">
      <alignment horizontal="center" vertical="center"/>
    </xf>
    <xf numFmtId="0" fontId="30" fillId="6" borderId="25" xfId="0" applyFont="1" applyFill="1" applyBorder="1" applyAlignment="1">
      <alignment horizontal="center" vertical="center"/>
    </xf>
    <xf numFmtId="0" fontId="30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45" fillId="15" borderId="46" xfId="0" applyFont="1" applyFill="1" applyBorder="1" applyAlignment="1" applyProtection="1">
      <alignment horizontal="center" vertical="center" shrinkToFit="1"/>
    </xf>
    <xf numFmtId="0" fontId="45" fillId="15" borderId="47" xfId="0" applyFont="1" applyFill="1" applyBorder="1" applyAlignment="1" applyProtection="1">
      <alignment horizontal="left" vertical="center" shrinkToFit="1"/>
    </xf>
    <xf numFmtId="0" fontId="45" fillId="15" borderId="47" xfId="0" applyFont="1" applyFill="1" applyBorder="1" applyAlignment="1" applyProtection="1">
      <alignment horizontal="center" vertical="center" shrinkToFit="1"/>
    </xf>
    <xf numFmtId="0" fontId="45" fillId="15" borderId="48" xfId="0" applyFont="1" applyFill="1" applyBorder="1" applyAlignment="1" applyProtection="1">
      <alignment horizontal="left" vertical="center" shrinkToFit="1"/>
    </xf>
    <xf numFmtId="0" fontId="45" fillId="15" borderId="47" xfId="2" applyFont="1" applyFill="1" applyBorder="1" applyAlignment="1" applyProtection="1">
      <alignment horizontal="left" vertical="center" shrinkToFit="1"/>
    </xf>
    <xf numFmtId="0" fontId="45" fillId="15" borderId="47" xfId="2" applyFont="1" applyFill="1" applyBorder="1" applyAlignment="1" applyProtection="1">
      <alignment horizontal="center" vertical="center" shrinkToFit="1"/>
    </xf>
    <xf numFmtId="0" fontId="45" fillId="15" borderId="48" xfId="2" applyFont="1" applyFill="1" applyBorder="1" applyAlignment="1" applyProtection="1">
      <alignment horizontal="left" vertical="center" shrinkToFit="1"/>
    </xf>
    <xf numFmtId="0" fontId="45" fillId="15" borderId="49" xfId="0" applyFont="1" applyFill="1" applyBorder="1" applyAlignment="1" applyProtection="1">
      <alignment horizontal="center" vertical="center" shrinkToFit="1"/>
    </xf>
    <xf numFmtId="0" fontId="45" fillId="15" borderId="50" xfId="0" applyFont="1" applyFill="1" applyBorder="1" applyAlignment="1" applyProtection="1">
      <alignment horizontal="left" vertical="center" shrinkToFit="1"/>
    </xf>
    <xf numFmtId="0" fontId="45" fillId="15" borderId="50" xfId="0" applyFont="1" applyFill="1" applyBorder="1" applyAlignment="1" applyProtection="1">
      <alignment horizontal="center" vertical="center" shrinkToFit="1"/>
    </xf>
    <xf numFmtId="0" fontId="45" fillId="15" borderId="51" xfId="0" applyFont="1" applyFill="1" applyBorder="1" applyAlignment="1" applyProtection="1">
      <alignment horizontal="left" vertical="center" shrinkToFit="1"/>
    </xf>
    <xf numFmtId="0" fontId="29" fillId="3" borderId="45" xfId="0" applyFont="1" applyFill="1" applyBorder="1" applyAlignment="1" applyProtection="1">
      <alignment horizontal="center" vertical="center" shrinkToFit="1"/>
      <protection hidden="1"/>
    </xf>
    <xf numFmtId="0" fontId="29" fillId="3" borderId="43" xfId="0" applyFont="1" applyFill="1" applyBorder="1" applyAlignment="1" applyProtection="1">
      <alignment horizontal="left" vertical="center" shrinkToFit="1"/>
      <protection hidden="1"/>
    </xf>
    <xf numFmtId="0" fontId="29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4" xfId="0" applyFont="1" applyBorder="1" applyAlignment="1" applyProtection="1">
      <alignment horizontal="center" vertical="center" shrinkToFit="1"/>
      <protection locked="0"/>
    </xf>
    <xf numFmtId="0" fontId="45" fillId="15" borderId="47" xfId="1" applyNumberFormat="1" applyFont="1" applyFill="1" applyBorder="1" applyAlignment="1" applyProtection="1">
      <alignment horizontal="center" vertical="center" shrinkToFit="1"/>
    </xf>
    <xf numFmtId="0" fontId="45" fillId="15" borderId="48" xfId="1" applyNumberFormat="1" applyFont="1" applyFill="1" applyBorder="1" applyAlignment="1" applyProtection="1">
      <alignment horizontal="center" vertical="center" shrinkToFit="1"/>
    </xf>
    <xf numFmtId="0" fontId="45" fillId="15" borderId="47" xfId="0" applyNumberFormat="1" applyFont="1" applyFill="1" applyBorder="1" applyAlignment="1" applyProtection="1">
      <alignment horizontal="center" shrinkToFit="1"/>
    </xf>
    <xf numFmtId="0" fontId="45" fillId="15" borderId="47" xfId="0" applyNumberFormat="1" applyFont="1" applyFill="1" applyBorder="1" applyAlignment="1" applyProtection="1">
      <alignment horizontal="center" vertical="center" shrinkToFit="1"/>
    </xf>
    <xf numFmtId="0" fontId="45" fillId="15" borderId="48" xfId="0" applyNumberFormat="1" applyFont="1" applyFill="1" applyBorder="1" applyAlignment="1" applyProtection="1">
      <alignment horizontal="center" vertical="center" shrinkToFit="1"/>
    </xf>
    <xf numFmtId="0" fontId="45" fillId="15" borderId="50" xfId="0" applyNumberFormat="1" applyFont="1" applyFill="1" applyBorder="1" applyAlignment="1" applyProtection="1">
      <alignment horizontal="center" vertical="center" shrinkToFit="1"/>
    </xf>
    <xf numFmtId="0" fontId="45" fillId="15" borderId="51" xfId="0" applyNumberFormat="1" applyFont="1" applyFill="1" applyBorder="1" applyAlignment="1" applyProtection="1">
      <alignment horizontal="center" vertical="center" shrinkToFit="1"/>
    </xf>
    <xf numFmtId="4" fontId="45" fillId="15" borderId="47" xfId="1" applyNumberFormat="1" applyFont="1" applyFill="1" applyBorder="1" applyAlignment="1" applyProtection="1">
      <alignment horizontal="center" vertical="center" shrinkToFit="1"/>
    </xf>
    <xf numFmtId="4" fontId="45" fillId="15" borderId="48" xfId="1" applyNumberFormat="1" applyFont="1" applyFill="1" applyBorder="1" applyAlignment="1" applyProtection="1">
      <alignment horizontal="center" vertical="center" shrinkToFit="1"/>
    </xf>
    <xf numFmtId="4" fontId="45" fillId="15" borderId="47" xfId="0" applyNumberFormat="1" applyFont="1" applyFill="1" applyBorder="1" applyAlignment="1" applyProtection="1">
      <alignment horizontal="center" shrinkToFit="1"/>
    </xf>
    <xf numFmtId="4" fontId="45" fillId="15" borderId="47" xfId="0" applyNumberFormat="1" applyFont="1" applyFill="1" applyBorder="1" applyAlignment="1" applyProtection="1">
      <alignment horizontal="center" vertical="center" shrinkToFit="1"/>
    </xf>
    <xf numFmtId="4" fontId="45" fillId="15" borderId="48" xfId="0" applyNumberFormat="1" applyFont="1" applyFill="1" applyBorder="1" applyAlignment="1" applyProtection="1">
      <alignment horizontal="center" vertical="center" shrinkToFit="1"/>
    </xf>
    <xf numFmtId="4" fontId="45" fillId="15" borderId="50" xfId="0" applyNumberFormat="1" applyFont="1" applyFill="1" applyBorder="1" applyAlignment="1" applyProtection="1">
      <alignment horizontal="center" vertical="center" shrinkToFit="1"/>
    </xf>
    <xf numFmtId="4" fontId="45" fillId="15" borderId="51" xfId="0" applyNumberFormat="1" applyFont="1" applyFill="1" applyBorder="1" applyAlignment="1" applyProtection="1">
      <alignment horizontal="center" vertical="center" shrinkToFit="1"/>
    </xf>
    <xf numFmtId="3" fontId="30" fillId="0" borderId="43" xfId="0" applyNumberFormat="1" applyFont="1" applyBorder="1" applyAlignment="1" applyProtection="1">
      <alignment horizontal="center" vertical="center" shrinkToFit="1"/>
      <protection hidden="1"/>
    </xf>
    <xf numFmtId="3" fontId="30" fillId="0" borderId="44" xfId="0" applyNumberFormat="1" applyFont="1" applyBorder="1" applyAlignment="1" applyProtection="1">
      <alignment horizontal="center" vertical="center" shrinkToFit="1"/>
      <protection hidden="1"/>
    </xf>
    <xf numFmtId="4" fontId="22" fillId="0" borderId="45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43" xfId="1" applyNumberFormat="1" applyFont="1" applyFill="1" applyBorder="1" applyAlignment="1" applyProtection="1">
      <alignment horizontal="center" vertical="center" shrinkToFit="1"/>
      <protection hidden="1"/>
    </xf>
    <xf numFmtId="0" fontId="22" fillId="0" borderId="45" xfId="0" applyFont="1" applyBorder="1" applyAlignment="1" applyProtection="1">
      <alignment horizontal="center" vertical="center" shrinkToFit="1"/>
      <protection hidden="1"/>
    </xf>
    <xf numFmtId="0" fontId="22" fillId="0" borderId="43" xfId="0" applyFont="1" applyBorder="1" applyAlignment="1" applyProtection="1">
      <alignment horizontal="left" vertical="center" shrinkToFit="1"/>
      <protection hidden="1"/>
    </xf>
    <xf numFmtId="0" fontId="22" fillId="0" borderId="44" xfId="0" applyFont="1" applyBorder="1" applyAlignment="1" applyProtection="1">
      <alignment horizontal="center" vertical="center" shrinkToFit="1"/>
      <protection hidden="1"/>
    </xf>
    <xf numFmtId="4" fontId="46" fillId="15" borderId="49" xfId="0" applyNumberFormat="1" applyFont="1" applyFill="1" applyBorder="1" applyAlignment="1" applyProtection="1">
      <alignment horizontal="center" vertical="center" shrinkToFit="1"/>
    </xf>
    <xf numFmtId="4" fontId="46" fillId="15" borderId="50" xfId="0" applyNumberFormat="1" applyFont="1" applyFill="1" applyBorder="1" applyAlignment="1" applyProtection="1">
      <alignment horizontal="center" vertical="center" shrinkToFit="1"/>
    </xf>
    <xf numFmtId="3" fontId="46" fillId="15" borderId="50" xfId="0" applyNumberFormat="1" applyFont="1" applyFill="1" applyBorder="1" applyAlignment="1" applyProtection="1">
      <alignment horizontal="center" vertical="center" shrinkToFit="1"/>
    </xf>
    <xf numFmtId="3" fontId="46" fillId="15" borderId="51" xfId="0" applyNumberFormat="1" applyFont="1" applyFill="1" applyBorder="1" applyAlignment="1" applyProtection="1">
      <alignment horizontal="center" vertical="center" shrinkToFit="1"/>
    </xf>
    <xf numFmtId="4" fontId="46" fillId="15" borderId="46" xfId="0" applyNumberFormat="1" applyFont="1" applyFill="1" applyBorder="1" applyAlignment="1" applyProtection="1">
      <alignment horizontal="center" vertical="center" shrinkToFit="1"/>
    </xf>
    <xf numFmtId="4" fontId="46" fillId="15" borderId="47" xfId="0" applyNumberFormat="1" applyFont="1" applyFill="1" applyBorder="1" applyAlignment="1" applyProtection="1">
      <alignment horizontal="center" vertical="center" shrinkToFit="1"/>
    </xf>
    <xf numFmtId="3" fontId="47" fillId="15" borderId="47" xfId="0" applyNumberFormat="1" applyFont="1" applyFill="1" applyBorder="1" applyAlignment="1" applyProtection="1">
      <alignment horizontal="center" vertical="center" shrinkToFit="1"/>
    </xf>
    <xf numFmtId="3" fontId="47" fillId="15" borderId="48" xfId="0" applyNumberFormat="1" applyFont="1" applyFill="1" applyBorder="1" applyAlignment="1" applyProtection="1">
      <alignment horizontal="center" vertical="center" shrinkToFit="1"/>
    </xf>
    <xf numFmtId="3" fontId="46" fillId="15" borderId="47" xfId="0" applyNumberFormat="1" applyFont="1" applyFill="1" applyBorder="1" applyAlignment="1" applyProtection="1">
      <alignment horizontal="center" vertical="center" shrinkToFit="1"/>
    </xf>
    <xf numFmtId="3" fontId="46" fillId="15" borderId="48" xfId="0" applyNumberFormat="1" applyFont="1" applyFill="1" applyBorder="1" applyAlignment="1" applyProtection="1">
      <alignment horizontal="center" vertical="center" shrinkToFit="1"/>
    </xf>
    <xf numFmtId="4" fontId="46" fillId="15" borderId="46" xfId="1" applyNumberFormat="1" applyFont="1" applyFill="1" applyBorder="1" applyAlignment="1" applyProtection="1">
      <alignment horizontal="center" vertical="center" shrinkToFit="1"/>
    </xf>
    <xf numFmtId="4" fontId="46" fillId="15" borderId="47" xfId="1" applyNumberFormat="1" applyFont="1" applyFill="1" applyBorder="1" applyAlignment="1" applyProtection="1">
      <alignment horizontal="center" vertical="center" shrinkToFit="1"/>
    </xf>
    <xf numFmtId="0" fontId="46" fillId="15" borderId="46" xfId="0" applyFont="1" applyFill="1" applyBorder="1" applyAlignment="1" applyProtection="1">
      <alignment horizontal="center" vertical="center" shrinkToFit="1"/>
    </xf>
    <xf numFmtId="0" fontId="46" fillId="15" borderId="47" xfId="0" applyFont="1" applyFill="1" applyBorder="1" applyAlignment="1" applyProtection="1">
      <alignment horizontal="left" vertical="center" shrinkToFit="1"/>
    </xf>
    <xf numFmtId="0" fontId="46" fillId="15" borderId="48" xfId="0" applyFont="1" applyFill="1" applyBorder="1" applyAlignment="1" applyProtection="1">
      <alignment horizontal="center" vertical="center" shrinkToFit="1"/>
    </xf>
    <xf numFmtId="0" fontId="46" fillId="15" borderId="49" xfId="0" applyFont="1" applyFill="1" applyBorder="1" applyAlignment="1" applyProtection="1">
      <alignment horizontal="center" vertical="center" shrinkToFit="1"/>
    </xf>
    <xf numFmtId="0" fontId="46" fillId="15" borderId="50" xfId="0" applyFont="1" applyFill="1" applyBorder="1" applyAlignment="1" applyProtection="1">
      <alignment horizontal="left" vertical="center" shrinkToFit="1"/>
    </xf>
    <xf numFmtId="0" fontId="46" fillId="15" borderId="51" xfId="0" applyFont="1" applyFill="1" applyBorder="1" applyAlignment="1" applyProtection="1">
      <alignment horizontal="center" vertical="center" shrinkToFit="1"/>
    </xf>
    <xf numFmtId="0" fontId="0" fillId="3" borderId="52" xfId="0" applyFill="1" applyBorder="1" applyAlignment="1">
      <alignment horizontal="center" vertical="center"/>
    </xf>
    <xf numFmtId="0" fontId="0" fillId="3" borderId="52" xfId="0" applyFill="1" applyBorder="1" applyAlignment="1">
      <alignment horizontal="left" vertical="center" shrinkToFit="1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 shrinkToFit="1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A6A6A6"/>
      <color rgb="FFCCCCCC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6954</c:v>
                </c:pt>
                <c:pt idx="1">
                  <c:v>5373</c:v>
                </c:pt>
                <c:pt idx="2">
                  <c:v>5624</c:v>
                </c:pt>
                <c:pt idx="3">
                  <c:v>5438</c:v>
                </c:pt>
                <c:pt idx="4">
                  <c:v>5779</c:v>
                </c:pt>
                <c:pt idx="5">
                  <c:v>4520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5000</c:v>
                </c:pt>
                <c:pt idx="1">
                  <c:v>5500</c:v>
                </c:pt>
                <c:pt idx="2">
                  <c:v>6000</c:v>
                </c:pt>
                <c:pt idx="3">
                  <c:v>6000</c:v>
                </c:pt>
                <c:pt idx="4">
                  <c:v>6000</c:v>
                </c:pt>
                <c:pt idx="5">
                  <c:v>6000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4520</c:v>
                </c:pt>
                <c:pt idx="1">
                  <c:v>5373</c:v>
                </c:pt>
                <c:pt idx="2">
                  <c:v>6954</c:v>
                </c:pt>
                <c:pt idx="3">
                  <c:v>5438</c:v>
                </c:pt>
                <c:pt idx="4">
                  <c:v>5624</c:v>
                </c:pt>
                <c:pt idx="5">
                  <c:v>5779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6954</c:v>
                </c:pt>
                <c:pt idx="1">
                  <c:v>12327</c:v>
                </c:pt>
                <c:pt idx="2">
                  <c:v>17951</c:v>
                </c:pt>
                <c:pt idx="3">
                  <c:v>23389</c:v>
                </c:pt>
                <c:pt idx="4">
                  <c:v>29168</c:v>
                </c:pt>
                <c:pt idx="5">
                  <c:v>33688</c:v>
                </c:pt>
                <c:pt idx="6">
                  <c:v>33688</c:v>
                </c:pt>
                <c:pt idx="7">
                  <c:v>33688</c:v>
                </c:pt>
                <c:pt idx="8">
                  <c:v>33688</c:v>
                </c:pt>
                <c:pt idx="9">
                  <c:v>33688</c:v>
                </c:pt>
                <c:pt idx="10">
                  <c:v>33688</c:v>
                </c:pt>
                <c:pt idx="11">
                  <c:v>33688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5000</c:v>
                </c:pt>
                <c:pt idx="1">
                  <c:v>10500</c:v>
                </c:pt>
                <c:pt idx="2">
                  <c:v>16500</c:v>
                </c:pt>
                <c:pt idx="3">
                  <c:v>22500</c:v>
                </c:pt>
                <c:pt idx="4">
                  <c:v>28500</c:v>
                </c:pt>
                <c:pt idx="5">
                  <c:v>34500</c:v>
                </c:pt>
                <c:pt idx="6">
                  <c:v>34500</c:v>
                </c:pt>
                <c:pt idx="7">
                  <c:v>34500</c:v>
                </c:pt>
                <c:pt idx="8">
                  <c:v>34500</c:v>
                </c:pt>
                <c:pt idx="9">
                  <c:v>34500</c:v>
                </c:pt>
                <c:pt idx="10">
                  <c:v>34500</c:v>
                </c:pt>
                <c:pt idx="11">
                  <c:v>34500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4520</c:v>
                </c:pt>
                <c:pt idx="1">
                  <c:v>9893</c:v>
                </c:pt>
                <c:pt idx="2">
                  <c:v>16847</c:v>
                </c:pt>
                <c:pt idx="3">
                  <c:v>22285</c:v>
                </c:pt>
                <c:pt idx="4">
                  <c:v>27909</c:v>
                </c:pt>
                <c:pt idx="5">
                  <c:v>33688</c:v>
                </c:pt>
                <c:pt idx="6">
                  <c:v>33688</c:v>
                </c:pt>
                <c:pt idx="7">
                  <c:v>33688</c:v>
                </c:pt>
                <c:pt idx="8">
                  <c:v>33688</c:v>
                </c:pt>
                <c:pt idx="9">
                  <c:v>33688</c:v>
                </c:pt>
                <c:pt idx="10">
                  <c:v>33688</c:v>
                </c:pt>
                <c:pt idx="11">
                  <c:v>33688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0.97646376811594204</c:v>
                </c:pt>
                <c:pt idx="1">
                  <c:v>2.3536231884057957E-2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onthly_Analysis!C5"/><Relationship Id="rId3" Type="http://schemas.openxmlformats.org/officeDocument/2006/relationships/hyperlink" Target="#CY_Actual!A6"/><Relationship Id="rId7" Type="http://schemas.openxmlformats.org/officeDocument/2006/relationships/image" Target="../media/image1.png"/><Relationship Id="rId12" Type="http://schemas.microsoft.com/office/2007/relationships/hdphoto" Target="../media/hdphoto1.wdp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KPI_Analysis!B5"/><Relationship Id="rId11" Type="http://schemas.openxmlformats.org/officeDocument/2006/relationships/image" Target="../media/image3.png"/><Relationship Id="rId5" Type="http://schemas.openxmlformats.org/officeDocument/2006/relationships/hyperlink" Target="#PY_Actual!A6"/><Relationship Id="rId15" Type="http://schemas.openxmlformats.org/officeDocument/2006/relationships/image" Target="../media/image5.png"/><Relationship Id="rId4" Type="http://schemas.openxmlformats.org/officeDocument/2006/relationships/hyperlink" Target="#CY_Target!A6"/><Relationship Id="rId9" Type="http://schemas.openxmlformats.org/officeDocument/2006/relationships/image" Target="../media/image2.png"/><Relationship Id="rId14" Type="http://schemas.openxmlformats.org/officeDocument/2006/relationships/image" Target="../media/image4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287437</xdr:colOff>
      <xdr:row>2</xdr:row>
      <xdr:rowOff>244576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6AAEF522-F2B7-43F0-87B2-E641EE67B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1190626</xdr:colOff>
      <xdr:row>1</xdr:row>
      <xdr:rowOff>104776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9240A825-4EFC-430A-BA56-D54DBB217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3810001</xdr:colOff>
      <xdr:row>1</xdr:row>
      <xdr:rowOff>104776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6A7D53BB-3C16-4556-9475-BDCE7FB34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104776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A41EAA9A-E809-4C46-85B6-AB7ECBD75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104776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2B601023-6761-4FE6-B29D-17FD47B64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104776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CA9D3254-5C09-4F57-B7E5-FD4B74C4C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104776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1DCCB9C5-CF6F-41A6-8CA5-86E7D93B5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104776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A07E7A4D-1E68-4C76-9027-3825315E3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104776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2</xdr:col>
      <xdr:colOff>87412</xdr:colOff>
      <xdr:row>2</xdr:row>
      <xdr:rowOff>244576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E1A6BA9F-FDF4-4FE0-9A4B-44054B212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495301</xdr:colOff>
      <xdr:row>1</xdr:row>
      <xdr:rowOff>104776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60226</xdr:rowOff>
    </xdr:from>
    <xdr:to>
      <xdr:col>1</xdr:col>
      <xdr:colOff>535087</xdr:colOff>
      <xdr:row>2</xdr:row>
      <xdr:rowOff>244576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C562C068-C6EE-4784-A55E-4B73B994B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733426</xdr:colOff>
      <xdr:row>1</xdr:row>
      <xdr:rowOff>104776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97,6%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83" customWidth="1"/>
    <col min="3" max="4" width="40.7109375" style="83" customWidth="1"/>
    <col min="5" max="5" width="11.7109375" style="83" customWidth="1"/>
    <col min="6" max="6" width="38.28515625" style="83" customWidth="1"/>
    <col min="7" max="7" width="3.7109375" style="83" customWidth="1"/>
    <col min="8" max="8" width="1.7109375" style="83" customWidth="1"/>
    <col min="9" max="16384" width="8.85546875" style="83"/>
  </cols>
  <sheetData>
    <row r="1" spans="1:8" s="70" customFormat="1" ht="6.75" customHeight="1" x14ac:dyDescent="0.25">
      <c r="B1" s="71"/>
      <c r="E1" s="72"/>
      <c r="F1" s="72"/>
    </row>
    <row r="2" spans="1:8" s="100" customFormat="1" ht="20.100000000000001" customHeight="1" x14ac:dyDescent="0.25">
      <c r="B2" s="74"/>
      <c r="C2" s="128" t="s">
        <v>97</v>
      </c>
      <c r="D2" s="75"/>
      <c r="E2" s="101"/>
      <c r="F2" s="101"/>
      <c r="G2" s="101"/>
      <c r="H2" s="102"/>
    </row>
    <row r="3" spans="1:8" s="107" customFormat="1" ht="24" customHeight="1" x14ac:dyDescent="0.25">
      <c r="B3" s="78"/>
      <c r="C3" s="129" t="s">
        <v>62</v>
      </c>
      <c r="D3" s="79"/>
      <c r="E3" s="80"/>
      <c r="F3" s="80"/>
      <c r="G3" s="80"/>
      <c r="H3" s="81"/>
    </row>
    <row r="4" spans="1:8" ht="4.9000000000000004" customHeight="1" x14ac:dyDescent="0.25">
      <c r="A4" s="82"/>
      <c r="B4" s="82"/>
      <c r="C4" s="82"/>
      <c r="D4" s="82"/>
      <c r="E4" s="82"/>
      <c r="F4" s="82"/>
      <c r="G4" s="82"/>
      <c r="H4" s="82"/>
    </row>
    <row r="5" spans="1:8" ht="4.9000000000000004" customHeight="1" x14ac:dyDescent="0.25">
      <c r="A5" s="82"/>
      <c r="B5" s="82"/>
      <c r="C5" s="82"/>
      <c r="D5" s="82"/>
      <c r="E5" s="82"/>
      <c r="F5" s="82"/>
      <c r="G5" s="82"/>
      <c r="H5" s="82"/>
    </row>
    <row r="6" spans="1:8" x14ac:dyDescent="0.25">
      <c r="A6" s="82"/>
      <c r="B6" s="110"/>
      <c r="C6" s="111"/>
      <c r="D6" s="111"/>
      <c r="E6" s="111"/>
      <c r="F6" s="111"/>
      <c r="G6" s="112"/>
      <c r="H6" s="82"/>
    </row>
    <row r="7" spans="1:8" ht="19.5" thickBot="1" x14ac:dyDescent="0.35">
      <c r="B7" s="113"/>
      <c r="C7" s="97" t="s">
        <v>72</v>
      </c>
      <c r="D7" s="97"/>
      <c r="E7" s="114"/>
      <c r="F7" s="97" t="s">
        <v>73</v>
      </c>
      <c r="G7" s="115"/>
    </row>
    <row r="8" spans="1:8" x14ac:dyDescent="0.25">
      <c r="B8" s="113"/>
      <c r="C8" s="114"/>
      <c r="D8" s="114"/>
      <c r="E8" s="114"/>
      <c r="F8" s="114"/>
      <c r="G8" s="115"/>
    </row>
    <row r="9" spans="1:8" ht="15.75" x14ac:dyDescent="0.25">
      <c r="B9" s="113"/>
      <c r="C9" s="114"/>
      <c r="D9" s="114"/>
      <c r="E9" s="114"/>
      <c r="F9" s="116"/>
      <c r="G9" s="115"/>
    </row>
    <row r="10" spans="1:8" x14ac:dyDescent="0.25">
      <c r="B10" s="113"/>
      <c r="C10" s="114"/>
      <c r="D10" s="114"/>
      <c r="E10" s="114"/>
      <c r="F10" s="114"/>
      <c r="G10" s="115"/>
    </row>
    <row r="11" spans="1:8" x14ac:dyDescent="0.25">
      <c r="B11" s="113"/>
      <c r="C11" s="114"/>
      <c r="D11" s="114"/>
      <c r="E11" s="114"/>
      <c r="F11" s="114"/>
      <c r="G11" s="115"/>
    </row>
    <row r="12" spans="1:8" x14ac:dyDescent="0.25">
      <c r="B12" s="113"/>
      <c r="C12" s="114"/>
      <c r="D12" s="114"/>
      <c r="E12" s="114"/>
      <c r="F12" s="114"/>
      <c r="G12" s="115"/>
    </row>
    <row r="13" spans="1:8" x14ac:dyDescent="0.25">
      <c r="B13" s="113"/>
      <c r="C13" s="114"/>
      <c r="D13" s="114"/>
      <c r="E13" s="114"/>
      <c r="F13" s="114"/>
      <c r="G13" s="115"/>
    </row>
    <row r="14" spans="1:8" x14ac:dyDescent="0.25">
      <c r="B14" s="113"/>
      <c r="C14" s="114"/>
      <c r="D14" s="114"/>
      <c r="E14" s="114"/>
      <c r="F14" s="114"/>
      <c r="G14" s="115"/>
    </row>
    <row r="15" spans="1:8" x14ac:dyDescent="0.25">
      <c r="B15" s="113"/>
      <c r="C15" s="114"/>
      <c r="D15" s="114"/>
      <c r="E15" s="114"/>
      <c r="F15" s="114"/>
      <c r="G15" s="115"/>
    </row>
    <row r="16" spans="1:8" x14ac:dyDescent="0.25">
      <c r="B16" s="113"/>
      <c r="C16" s="114"/>
      <c r="D16" s="114"/>
      <c r="E16" s="114"/>
      <c r="F16" s="114"/>
      <c r="G16" s="115"/>
    </row>
    <row r="17" spans="2:7" x14ac:dyDescent="0.25">
      <c r="B17" s="113"/>
      <c r="C17" s="114"/>
      <c r="D17" s="114"/>
      <c r="E17" s="114"/>
      <c r="F17" s="114"/>
      <c r="G17" s="115"/>
    </row>
    <row r="18" spans="2:7" x14ac:dyDescent="0.25">
      <c r="B18" s="113"/>
      <c r="C18" s="114"/>
      <c r="D18" s="114"/>
      <c r="E18" s="114"/>
      <c r="F18" s="114"/>
      <c r="G18" s="115"/>
    </row>
    <row r="19" spans="2:7" x14ac:dyDescent="0.25">
      <c r="B19" s="113"/>
      <c r="C19" s="114"/>
      <c r="D19" s="114"/>
      <c r="E19" s="114"/>
      <c r="F19" s="114"/>
      <c r="G19" s="115"/>
    </row>
    <row r="20" spans="2:7" x14ac:dyDescent="0.25">
      <c r="B20" s="113"/>
      <c r="C20" s="114"/>
      <c r="D20" s="114"/>
      <c r="E20" s="114"/>
      <c r="F20" s="114"/>
      <c r="G20" s="115"/>
    </row>
    <row r="21" spans="2:7" x14ac:dyDescent="0.25">
      <c r="B21" s="113"/>
      <c r="C21" s="114"/>
      <c r="D21" s="114"/>
      <c r="E21" s="114"/>
      <c r="F21" s="114"/>
      <c r="G21" s="115"/>
    </row>
    <row r="22" spans="2:7" x14ac:dyDescent="0.25">
      <c r="B22" s="113"/>
      <c r="C22" s="114"/>
      <c r="D22" s="114"/>
      <c r="E22" s="114"/>
      <c r="F22" s="114"/>
      <c r="G22" s="115"/>
    </row>
    <row r="23" spans="2:7" x14ac:dyDescent="0.25">
      <c r="B23" s="113"/>
      <c r="C23" s="114"/>
      <c r="D23" s="114"/>
      <c r="E23" s="114"/>
      <c r="F23" s="114"/>
      <c r="G23" s="115"/>
    </row>
    <row r="24" spans="2:7" x14ac:dyDescent="0.25">
      <c r="B24" s="113"/>
      <c r="C24" s="114"/>
      <c r="D24" s="114"/>
      <c r="E24" s="114"/>
      <c r="F24" s="114"/>
      <c r="G24" s="115"/>
    </row>
    <row r="25" spans="2:7" x14ac:dyDescent="0.25">
      <c r="B25" s="113"/>
      <c r="C25" s="114"/>
      <c r="D25" s="114"/>
      <c r="E25" s="114"/>
      <c r="F25" s="114"/>
      <c r="G25" s="115"/>
    </row>
    <row r="26" spans="2:7" x14ac:dyDescent="0.25">
      <c r="B26" s="113"/>
      <c r="C26" s="114"/>
      <c r="D26" s="114"/>
      <c r="E26" s="114"/>
      <c r="F26" s="114"/>
      <c r="G26" s="115"/>
    </row>
    <row r="27" spans="2:7" x14ac:dyDescent="0.25">
      <c r="B27" s="125"/>
      <c r="C27" s="126"/>
      <c r="D27" s="126"/>
      <c r="E27" s="126"/>
      <c r="F27" s="126"/>
      <c r="G27" s="127"/>
    </row>
    <row r="28" spans="2:7" ht="7.15" customHeight="1" x14ac:dyDescent="0.25"/>
    <row r="29" spans="2:7" s="70" customFormat="1" ht="22.9" customHeight="1" x14ac:dyDescent="0.25">
      <c r="B29" s="84"/>
      <c r="C29" s="84"/>
      <c r="D29" s="84"/>
      <c r="E29" s="85"/>
      <c r="F29" s="85"/>
      <c r="G29" s="84"/>
    </row>
  </sheetData>
  <sheetProtection algorithmName="SHA-512" hashValue="iqnzPTmcYa/tlOXsYI2n4/zdral9FWshQZlluh1dy8fFsiFJUM/o0uUW+qBK/AAl4H83cuuRpyYboCY2x1OiFQ==" saltValue="+mLrKLgTKvM4sts6wl2wA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45" customWidth="1"/>
    <col min="3" max="3" width="20.7109375" style="146" customWidth="1"/>
    <col min="4" max="4" width="25.7109375" style="146" customWidth="1"/>
    <col min="5" max="6" width="9.28515625" style="146" customWidth="1"/>
    <col min="7" max="7" width="18.7109375" style="146" customWidth="1"/>
    <col min="8" max="8" width="81.28515625" style="147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</row>
    <row r="3" spans="1:11" s="108" customFormat="1" ht="24" customHeight="1" x14ac:dyDescent="0.25">
      <c r="B3" s="79"/>
      <c r="C3" s="88" t="s">
        <v>15</v>
      </c>
      <c r="D3" s="79"/>
      <c r="E3" s="79"/>
      <c r="F3" s="79"/>
      <c r="G3" s="79"/>
      <c r="H3" s="79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152" t="s">
        <v>11</v>
      </c>
      <c r="G5" s="152" t="s">
        <v>89</v>
      </c>
      <c r="H5" s="153" t="s">
        <v>86</v>
      </c>
      <c r="I5" s="154"/>
      <c r="J5" s="155" t="s">
        <v>60</v>
      </c>
      <c r="K5" s="156"/>
    </row>
    <row r="6" spans="1:11" x14ac:dyDescent="0.25">
      <c r="A6" s="3"/>
      <c r="B6" s="120">
        <v>101</v>
      </c>
      <c r="C6" s="157" t="s">
        <v>98</v>
      </c>
      <c r="D6" s="157" t="s">
        <v>99</v>
      </c>
      <c r="E6" s="121" t="s">
        <v>100</v>
      </c>
      <c r="F6" s="121" t="s">
        <v>59</v>
      </c>
      <c r="G6" s="121" t="s">
        <v>13</v>
      </c>
      <c r="H6" s="122" t="s">
        <v>101</v>
      </c>
      <c r="I6" s="148"/>
      <c r="J6" s="150" t="s">
        <v>61</v>
      </c>
      <c r="K6" s="35">
        <v>2022</v>
      </c>
    </row>
    <row r="7" spans="1:11" x14ac:dyDescent="0.25">
      <c r="A7" s="3"/>
      <c r="B7" s="123">
        <v>102</v>
      </c>
      <c r="C7" s="158" t="s">
        <v>98</v>
      </c>
      <c r="D7" s="158" t="s">
        <v>102</v>
      </c>
      <c r="E7" s="43" t="s">
        <v>100</v>
      </c>
      <c r="F7" s="43" t="s">
        <v>59</v>
      </c>
      <c r="G7" s="43" t="s">
        <v>13</v>
      </c>
      <c r="H7" s="124" t="s">
        <v>103</v>
      </c>
      <c r="I7" s="148"/>
      <c r="J7" s="149" t="s">
        <v>8</v>
      </c>
      <c r="K7" s="36" t="s">
        <v>18</v>
      </c>
    </row>
    <row r="8" spans="1:11" x14ac:dyDescent="0.25">
      <c r="A8" s="3"/>
      <c r="B8" s="123">
        <v>103</v>
      </c>
      <c r="C8" s="158" t="s">
        <v>98</v>
      </c>
      <c r="D8" s="158" t="s">
        <v>104</v>
      </c>
      <c r="E8" s="43" t="s">
        <v>100</v>
      </c>
      <c r="F8" s="43" t="s">
        <v>59</v>
      </c>
      <c r="G8" s="43" t="s">
        <v>13</v>
      </c>
      <c r="H8" s="124" t="s">
        <v>105</v>
      </c>
      <c r="I8" s="148"/>
      <c r="J8" s="148"/>
      <c r="K8" s="148"/>
    </row>
    <row r="9" spans="1:11" x14ac:dyDescent="0.25">
      <c r="A9" s="3"/>
      <c r="B9" s="123">
        <v>104</v>
      </c>
      <c r="C9" s="158" t="s">
        <v>98</v>
      </c>
      <c r="D9" s="158" t="s">
        <v>106</v>
      </c>
      <c r="E9" s="43" t="s">
        <v>100</v>
      </c>
      <c r="F9" s="43" t="s">
        <v>59</v>
      </c>
      <c r="G9" s="43" t="s">
        <v>13</v>
      </c>
      <c r="H9" s="124" t="s">
        <v>107</v>
      </c>
      <c r="I9" s="148"/>
      <c r="J9" s="148"/>
      <c r="K9" s="148"/>
    </row>
    <row r="10" spans="1:11" x14ac:dyDescent="0.25">
      <c r="A10" s="3"/>
      <c r="B10" s="123">
        <v>105</v>
      </c>
      <c r="C10" s="158" t="s">
        <v>98</v>
      </c>
      <c r="D10" s="158" t="s">
        <v>108</v>
      </c>
      <c r="E10" s="43" t="s">
        <v>100</v>
      </c>
      <c r="F10" s="43" t="s">
        <v>59</v>
      </c>
      <c r="G10" s="43" t="s">
        <v>13</v>
      </c>
      <c r="H10" s="124" t="s">
        <v>109</v>
      </c>
      <c r="I10" s="148"/>
      <c r="J10" s="148"/>
      <c r="K10" s="148"/>
    </row>
    <row r="11" spans="1:11" x14ac:dyDescent="0.25">
      <c r="A11" s="3"/>
      <c r="B11" s="123">
        <v>106</v>
      </c>
      <c r="C11" s="158" t="s">
        <v>98</v>
      </c>
      <c r="D11" s="158"/>
      <c r="E11" s="43"/>
      <c r="F11" s="43"/>
      <c r="G11" s="43"/>
      <c r="H11" s="124"/>
      <c r="I11" s="148"/>
      <c r="J11" s="148"/>
      <c r="K11" s="148"/>
    </row>
    <row r="12" spans="1:11" x14ac:dyDescent="0.25">
      <c r="A12" s="3"/>
      <c r="B12" s="123">
        <v>107</v>
      </c>
      <c r="C12" s="158" t="s">
        <v>98</v>
      </c>
      <c r="D12" s="158"/>
      <c r="E12" s="43"/>
      <c r="F12" s="43"/>
      <c r="G12" s="43"/>
      <c r="H12" s="124"/>
      <c r="I12" s="148"/>
      <c r="J12" s="148"/>
      <c r="K12" s="148"/>
    </row>
    <row r="13" spans="1:11" x14ac:dyDescent="0.25">
      <c r="A13" s="3"/>
      <c r="B13" s="123">
        <v>201</v>
      </c>
      <c r="C13" s="158" t="s">
        <v>110</v>
      </c>
      <c r="D13" s="158" t="s">
        <v>111</v>
      </c>
      <c r="E13" s="43" t="s">
        <v>100</v>
      </c>
      <c r="F13" s="43" t="s">
        <v>12</v>
      </c>
      <c r="G13" s="43" t="s">
        <v>13</v>
      </c>
      <c r="H13" s="124" t="s">
        <v>112</v>
      </c>
      <c r="I13" s="148"/>
      <c r="J13" s="148"/>
      <c r="K13" s="148"/>
    </row>
    <row r="14" spans="1:11" x14ac:dyDescent="0.25">
      <c r="A14" s="3"/>
      <c r="B14" s="123">
        <v>202</v>
      </c>
      <c r="C14" s="158" t="s">
        <v>110</v>
      </c>
      <c r="D14" s="158" t="s">
        <v>113</v>
      </c>
      <c r="E14" s="43" t="s">
        <v>114</v>
      </c>
      <c r="F14" s="43" t="s">
        <v>12</v>
      </c>
      <c r="G14" s="43" t="s">
        <v>13</v>
      </c>
      <c r="H14" s="124" t="s">
        <v>115</v>
      </c>
      <c r="I14" s="148"/>
      <c r="J14" s="148"/>
      <c r="K14" s="148"/>
    </row>
    <row r="15" spans="1:11" x14ac:dyDescent="0.25">
      <c r="A15" s="3"/>
      <c r="B15" s="123">
        <v>203</v>
      </c>
      <c r="C15" s="158" t="s">
        <v>110</v>
      </c>
      <c r="D15" s="158" t="s">
        <v>116</v>
      </c>
      <c r="E15" s="43" t="s">
        <v>117</v>
      </c>
      <c r="F15" s="43" t="s">
        <v>59</v>
      </c>
      <c r="G15" s="43" t="s">
        <v>14</v>
      </c>
      <c r="H15" s="124" t="s">
        <v>118</v>
      </c>
      <c r="I15" s="148"/>
      <c r="J15" s="148"/>
      <c r="K15" s="148"/>
    </row>
    <row r="16" spans="1:11" x14ac:dyDescent="0.25">
      <c r="A16" s="3"/>
      <c r="B16" s="123">
        <v>204</v>
      </c>
      <c r="C16" s="158" t="s">
        <v>110</v>
      </c>
      <c r="D16" s="158" t="s">
        <v>119</v>
      </c>
      <c r="E16" s="43" t="s">
        <v>117</v>
      </c>
      <c r="F16" s="43" t="s">
        <v>59</v>
      </c>
      <c r="G16" s="43" t="s">
        <v>14</v>
      </c>
      <c r="H16" s="124" t="s">
        <v>120</v>
      </c>
      <c r="I16" s="148"/>
      <c r="J16" s="148"/>
      <c r="K16" s="148"/>
    </row>
    <row r="17" spans="1:11" x14ac:dyDescent="0.25">
      <c r="A17" s="3"/>
      <c r="B17" s="123">
        <v>205</v>
      </c>
      <c r="C17" s="158" t="s">
        <v>110</v>
      </c>
      <c r="D17" s="158" t="s">
        <v>121</v>
      </c>
      <c r="E17" s="43" t="s">
        <v>117</v>
      </c>
      <c r="F17" s="43" t="s">
        <v>12</v>
      </c>
      <c r="G17" s="43" t="s">
        <v>14</v>
      </c>
      <c r="H17" s="124" t="s">
        <v>122</v>
      </c>
      <c r="I17" s="148"/>
      <c r="J17" s="148"/>
      <c r="K17" s="148"/>
    </row>
    <row r="18" spans="1:11" x14ac:dyDescent="0.25">
      <c r="A18" s="3"/>
      <c r="B18" s="123">
        <v>206</v>
      </c>
      <c r="C18" s="158" t="s">
        <v>110</v>
      </c>
      <c r="D18" s="158"/>
      <c r="E18" s="43"/>
      <c r="F18" s="43"/>
      <c r="G18" s="43"/>
      <c r="H18" s="124"/>
      <c r="I18" s="148"/>
      <c r="J18" s="148"/>
      <c r="K18" s="148"/>
    </row>
    <row r="19" spans="1:11" x14ac:dyDescent="0.25">
      <c r="A19" s="3"/>
      <c r="B19" s="210">
        <v>207</v>
      </c>
      <c r="C19" s="160" t="s">
        <v>110</v>
      </c>
      <c r="D19" s="159"/>
      <c r="E19" s="130"/>
      <c r="F19" s="131"/>
      <c r="G19" s="131"/>
      <c r="H19" s="132"/>
      <c r="I19" s="148"/>
      <c r="J19" s="148"/>
      <c r="K19" s="148"/>
    </row>
    <row r="20" spans="1:11" x14ac:dyDescent="0.25">
      <c r="A20" s="3"/>
      <c r="B20" s="211">
        <v>301</v>
      </c>
      <c r="C20" s="212" t="s">
        <v>123</v>
      </c>
      <c r="D20" s="212" t="s">
        <v>124</v>
      </c>
      <c r="E20" s="213" t="s">
        <v>114</v>
      </c>
      <c r="F20" s="213" t="s">
        <v>59</v>
      </c>
      <c r="G20" s="213" t="s">
        <v>14</v>
      </c>
      <c r="H20" s="214" t="s">
        <v>125</v>
      </c>
      <c r="I20" s="148"/>
      <c r="J20" s="148"/>
      <c r="K20" s="148"/>
    </row>
    <row r="21" spans="1:11" x14ac:dyDescent="0.25">
      <c r="A21" s="3"/>
      <c r="B21" s="211">
        <v>302</v>
      </c>
      <c r="C21" s="212" t="s">
        <v>123</v>
      </c>
      <c r="D21" s="212" t="s">
        <v>126</v>
      </c>
      <c r="E21" s="213" t="s">
        <v>114</v>
      </c>
      <c r="F21" s="213" t="s">
        <v>59</v>
      </c>
      <c r="G21" s="213" t="s">
        <v>13</v>
      </c>
      <c r="H21" s="214" t="s">
        <v>127</v>
      </c>
      <c r="I21" s="148"/>
      <c r="J21" s="148"/>
      <c r="K21" s="148"/>
    </row>
    <row r="22" spans="1:11" x14ac:dyDescent="0.25">
      <c r="A22" s="3"/>
      <c r="B22" s="211">
        <v>303</v>
      </c>
      <c r="C22" s="212" t="s">
        <v>123</v>
      </c>
      <c r="D22" s="212" t="s">
        <v>128</v>
      </c>
      <c r="E22" s="213" t="s">
        <v>114</v>
      </c>
      <c r="F22" s="213" t="s">
        <v>59</v>
      </c>
      <c r="G22" s="213" t="s">
        <v>14</v>
      </c>
      <c r="H22" s="214" t="s">
        <v>129</v>
      </c>
      <c r="I22" s="148"/>
      <c r="J22" s="148"/>
      <c r="K22" s="148"/>
    </row>
    <row r="23" spans="1:11" x14ac:dyDescent="0.25">
      <c r="A23" s="3"/>
      <c r="B23" s="211">
        <v>304</v>
      </c>
      <c r="C23" s="212" t="s">
        <v>123</v>
      </c>
      <c r="D23" s="212" t="s">
        <v>130</v>
      </c>
      <c r="E23" s="213" t="s">
        <v>114</v>
      </c>
      <c r="F23" s="213" t="s">
        <v>59</v>
      </c>
      <c r="G23" s="213" t="s">
        <v>13</v>
      </c>
      <c r="H23" s="214" t="s">
        <v>131</v>
      </c>
      <c r="I23" s="148"/>
      <c r="J23" s="148"/>
      <c r="K23" s="148"/>
    </row>
    <row r="24" spans="1:11" x14ac:dyDescent="0.25">
      <c r="A24" s="3"/>
      <c r="B24" s="211">
        <v>305</v>
      </c>
      <c r="C24" s="212" t="s">
        <v>123</v>
      </c>
      <c r="D24" s="212" t="s">
        <v>132</v>
      </c>
      <c r="E24" s="213" t="s">
        <v>114</v>
      </c>
      <c r="F24" s="213" t="s">
        <v>59</v>
      </c>
      <c r="G24" s="213" t="s">
        <v>13</v>
      </c>
      <c r="H24" s="214" t="s">
        <v>133</v>
      </c>
      <c r="I24" s="148"/>
      <c r="J24" s="148"/>
      <c r="K24" s="148"/>
    </row>
    <row r="25" spans="1:11" x14ac:dyDescent="0.25">
      <c r="A25" s="3"/>
      <c r="B25" s="211">
        <v>306</v>
      </c>
      <c r="C25" s="212" t="s">
        <v>123</v>
      </c>
      <c r="D25" s="212"/>
      <c r="E25" s="213"/>
      <c r="F25" s="213"/>
      <c r="G25" s="213"/>
      <c r="H25" s="214"/>
      <c r="I25" s="148"/>
      <c r="J25" s="148"/>
      <c r="K25" s="148"/>
    </row>
    <row r="26" spans="1:11" x14ac:dyDescent="0.25">
      <c r="A26" s="3"/>
      <c r="B26" s="211">
        <v>307</v>
      </c>
      <c r="C26" s="212" t="s">
        <v>123</v>
      </c>
      <c r="D26" s="212"/>
      <c r="E26" s="213"/>
      <c r="F26" s="213"/>
      <c r="G26" s="213"/>
      <c r="H26" s="214"/>
      <c r="I26" s="148"/>
      <c r="J26" s="148"/>
      <c r="K26" s="148"/>
    </row>
    <row r="27" spans="1:11" x14ac:dyDescent="0.25">
      <c r="A27" s="3"/>
      <c r="B27" s="211">
        <v>401</v>
      </c>
      <c r="C27" s="212" t="s">
        <v>134</v>
      </c>
      <c r="D27" s="212" t="s">
        <v>135</v>
      </c>
      <c r="E27" s="213" t="s">
        <v>114</v>
      </c>
      <c r="F27" s="213" t="s">
        <v>12</v>
      </c>
      <c r="G27" s="213" t="s">
        <v>13</v>
      </c>
      <c r="H27" s="214" t="s">
        <v>136</v>
      </c>
      <c r="I27" s="148"/>
      <c r="J27" s="148"/>
      <c r="K27" s="148"/>
    </row>
    <row r="28" spans="1:11" x14ac:dyDescent="0.25">
      <c r="A28" s="3"/>
      <c r="B28" s="211">
        <v>402</v>
      </c>
      <c r="C28" s="212" t="s">
        <v>134</v>
      </c>
      <c r="D28" s="212" t="s">
        <v>137</v>
      </c>
      <c r="E28" s="213" t="s">
        <v>114</v>
      </c>
      <c r="F28" s="213" t="s">
        <v>12</v>
      </c>
      <c r="G28" s="213" t="s">
        <v>13</v>
      </c>
      <c r="H28" s="214" t="s">
        <v>138</v>
      </c>
      <c r="I28" s="148"/>
      <c r="J28" s="148"/>
      <c r="K28" s="148"/>
    </row>
    <row r="29" spans="1:11" x14ac:dyDescent="0.25">
      <c r="A29" s="3"/>
      <c r="B29" s="211">
        <v>403</v>
      </c>
      <c r="C29" s="212" t="s">
        <v>134</v>
      </c>
      <c r="D29" s="215" t="s">
        <v>139</v>
      </c>
      <c r="E29" s="216" t="s">
        <v>114</v>
      </c>
      <c r="F29" s="216" t="s">
        <v>12</v>
      </c>
      <c r="G29" s="216" t="s">
        <v>13</v>
      </c>
      <c r="H29" s="217" t="s">
        <v>140</v>
      </c>
      <c r="I29" s="148"/>
      <c r="J29" s="148"/>
      <c r="K29" s="148"/>
    </row>
    <row r="30" spans="1:11" x14ac:dyDescent="0.25">
      <c r="A30" s="3"/>
      <c r="B30" s="211">
        <v>404</v>
      </c>
      <c r="C30" s="212" t="s">
        <v>134</v>
      </c>
      <c r="D30" s="212" t="s">
        <v>141</v>
      </c>
      <c r="E30" s="213" t="s">
        <v>114</v>
      </c>
      <c r="F30" s="213" t="s">
        <v>12</v>
      </c>
      <c r="G30" s="213" t="s">
        <v>13</v>
      </c>
      <c r="H30" s="214" t="s">
        <v>142</v>
      </c>
      <c r="I30" s="148"/>
      <c r="J30" s="148"/>
      <c r="K30" s="148"/>
    </row>
    <row r="31" spans="1:11" x14ac:dyDescent="0.25">
      <c r="A31" s="3"/>
      <c r="B31" s="211">
        <v>405</v>
      </c>
      <c r="C31" s="212" t="s">
        <v>134</v>
      </c>
      <c r="D31" s="212"/>
      <c r="E31" s="213"/>
      <c r="F31" s="213"/>
      <c r="G31" s="213"/>
      <c r="H31" s="214"/>
      <c r="I31" s="148"/>
      <c r="J31" s="148"/>
      <c r="K31" s="148"/>
    </row>
    <row r="32" spans="1:11" x14ac:dyDescent="0.25">
      <c r="A32" s="3"/>
      <c r="B32" s="211">
        <v>406</v>
      </c>
      <c r="C32" s="212" t="s">
        <v>134</v>
      </c>
      <c r="D32" s="212"/>
      <c r="E32" s="213"/>
      <c r="F32" s="213"/>
      <c r="G32" s="213"/>
      <c r="H32" s="214"/>
      <c r="I32" s="148"/>
      <c r="J32" s="148"/>
      <c r="K32" s="148"/>
    </row>
    <row r="33" spans="1:11" x14ac:dyDescent="0.25">
      <c r="A33" s="3"/>
      <c r="B33" s="211">
        <v>501</v>
      </c>
      <c r="C33" s="212" t="s">
        <v>143</v>
      </c>
      <c r="D33" s="212" t="s">
        <v>144</v>
      </c>
      <c r="E33" s="213" t="s">
        <v>100</v>
      </c>
      <c r="F33" s="213" t="s">
        <v>59</v>
      </c>
      <c r="G33" s="213" t="s">
        <v>13</v>
      </c>
      <c r="H33" s="214" t="s">
        <v>145</v>
      </c>
      <c r="I33" s="148"/>
      <c r="J33" s="148"/>
      <c r="K33" s="148"/>
    </row>
    <row r="34" spans="1:11" x14ac:dyDescent="0.25">
      <c r="A34" s="3"/>
      <c r="B34" s="211">
        <v>502</v>
      </c>
      <c r="C34" s="212" t="s">
        <v>143</v>
      </c>
      <c r="D34" s="212" t="s">
        <v>146</v>
      </c>
      <c r="E34" s="213" t="s">
        <v>100</v>
      </c>
      <c r="F34" s="213" t="s">
        <v>59</v>
      </c>
      <c r="G34" s="213" t="s">
        <v>14</v>
      </c>
      <c r="H34" s="214" t="s">
        <v>147</v>
      </c>
      <c r="I34" s="148"/>
      <c r="J34" s="148"/>
      <c r="K34" s="148"/>
    </row>
    <row r="35" spans="1:11" x14ac:dyDescent="0.25">
      <c r="A35" s="3"/>
      <c r="B35" s="211">
        <v>503</v>
      </c>
      <c r="C35" s="212" t="s">
        <v>143</v>
      </c>
      <c r="D35" s="212" t="s">
        <v>148</v>
      </c>
      <c r="E35" s="213" t="s">
        <v>100</v>
      </c>
      <c r="F35" s="213" t="s">
        <v>59</v>
      </c>
      <c r="G35" s="213" t="s">
        <v>14</v>
      </c>
      <c r="H35" s="214" t="s">
        <v>149</v>
      </c>
      <c r="I35" s="148"/>
      <c r="J35" s="148"/>
      <c r="K35" s="148"/>
    </row>
    <row r="36" spans="1:11" x14ac:dyDescent="0.25">
      <c r="A36" s="3"/>
      <c r="B36" s="211">
        <v>504</v>
      </c>
      <c r="C36" s="212" t="s">
        <v>143</v>
      </c>
      <c r="D36" s="212" t="s">
        <v>150</v>
      </c>
      <c r="E36" s="213" t="s">
        <v>117</v>
      </c>
      <c r="F36" s="213" t="s">
        <v>59</v>
      </c>
      <c r="G36" s="213" t="s">
        <v>14</v>
      </c>
      <c r="H36" s="214" t="s">
        <v>151</v>
      </c>
      <c r="I36" s="148"/>
      <c r="J36" s="148"/>
      <c r="K36" s="148"/>
    </row>
    <row r="37" spans="1:11" x14ac:dyDescent="0.25">
      <c r="A37" s="3"/>
      <c r="B37" s="211">
        <v>505</v>
      </c>
      <c r="C37" s="212" t="s">
        <v>143</v>
      </c>
      <c r="D37" s="212"/>
      <c r="E37" s="213"/>
      <c r="F37" s="213"/>
      <c r="G37" s="213"/>
      <c r="H37" s="214"/>
      <c r="I37" s="148"/>
      <c r="J37" s="148"/>
      <c r="K37" s="148"/>
    </row>
    <row r="38" spans="1:11" x14ac:dyDescent="0.25">
      <c r="A38" s="3"/>
      <c r="B38" s="211">
        <v>506</v>
      </c>
      <c r="C38" s="212" t="s">
        <v>143</v>
      </c>
      <c r="D38" s="212"/>
      <c r="E38" s="213"/>
      <c r="F38" s="213"/>
      <c r="G38" s="213"/>
      <c r="H38" s="214"/>
      <c r="I38" s="148"/>
      <c r="J38" s="148"/>
      <c r="K38" s="148"/>
    </row>
    <row r="39" spans="1:11" x14ac:dyDescent="0.25">
      <c r="A39" s="3"/>
      <c r="B39" s="211"/>
      <c r="C39" s="212"/>
      <c r="D39" s="212"/>
      <c r="E39" s="213"/>
      <c r="F39" s="213"/>
      <c r="G39" s="213"/>
      <c r="H39" s="214"/>
      <c r="I39" s="148"/>
      <c r="J39" s="148"/>
      <c r="K39" s="148"/>
    </row>
    <row r="40" spans="1:11" x14ac:dyDescent="0.25">
      <c r="A40" s="3"/>
      <c r="B40" s="211"/>
      <c r="C40" s="212"/>
      <c r="D40" s="212"/>
      <c r="E40" s="213"/>
      <c r="F40" s="213"/>
      <c r="G40" s="213"/>
      <c r="H40" s="214"/>
      <c r="I40" s="148"/>
      <c r="J40" s="148"/>
      <c r="K40" s="148"/>
    </row>
    <row r="41" spans="1:11" x14ac:dyDescent="0.25">
      <c r="A41" s="3"/>
      <c r="B41" s="211"/>
      <c r="C41" s="212"/>
      <c r="D41" s="212"/>
      <c r="E41" s="213"/>
      <c r="F41" s="213"/>
      <c r="G41" s="213"/>
      <c r="H41" s="214"/>
      <c r="I41" s="148"/>
      <c r="J41" s="148"/>
      <c r="K41" s="148"/>
    </row>
    <row r="42" spans="1:11" x14ac:dyDescent="0.25">
      <c r="A42" s="3"/>
      <c r="B42" s="211"/>
      <c r="C42" s="212"/>
      <c r="D42" s="212"/>
      <c r="E42" s="213"/>
      <c r="F42" s="213"/>
      <c r="G42" s="213"/>
      <c r="H42" s="214"/>
      <c r="I42" s="148"/>
      <c r="J42" s="148"/>
      <c r="K42" s="148"/>
    </row>
    <row r="43" spans="1:11" x14ac:dyDescent="0.25">
      <c r="A43" s="3"/>
      <c r="B43" s="211"/>
      <c r="C43" s="212"/>
      <c r="D43" s="212"/>
      <c r="E43" s="213"/>
      <c r="F43" s="213"/>
      <c r="G43" s="213"/>
      <c r="H43" s="214"/>
      <c r="I43" s="148"/>
      <c r="J43" s="148"/>
      <c r="K43" s="148"/>
    </row>
    <row r="44" spans="1:11" x14ac:dyDescent="0.25">
      <c r="A44" s="3"/>
      <c r="B44" s="211"/>
      <c r="C44" s="212"/>
      <c r="D44" s="212"/>
      <c r="E44" s="213"/>
      <c r="F44" s="213"/>
      <c r="G44" s="213"/>
      <c r="H44" s="214"/>
      <c r="I44" s="148"/>
      <c r="J44" s="148"/>
      <c r="K44" s="148"/>
    </row>
    <row r="45" spans="1:11" x14ac:dyDescent="0.25">
      <c r="A45" s="3"/>
      <c r="B45" s="211"/>
      <c r="C45" s="212"/>
      <c r="D45" s="212"/>
      <c r="E45" s="213"/>
      <c r="F45" s="213"/>
      <c r="G45" s="213"/>
      <c r="H45" s="214"/>
      <c r="I45" s="148"/>
      <c r="J45" s="148"/>
      <c r="K45" s="148"/>
    </row>
    <row r="46" spans="1:11" x14ac:dyDescent="0.25">
      <c r="A46" s="3"/>
      <c r="B46" s="211"/>
      <c r="C46" s="212"/>
      <c r="D46" s="215"/>
      <c r="E46" s="216"/>
      <c r="F46" s="216"/>
      <c r="G46" s="216"/>
      <c r="H46" s="217"/>
      <c r="I46" s="148"/>
      <c r="J46" s="148"/>
      <c r="K46" s="148"/>
    </row>
    <row r="47" spans="1:11" x14ac:dyDescent="0.25">
      <c r="A47" s="3"/>
      <c r="B47" s="211"/>
      <c r="C47" s="212"/>
      <c r="D47" s="215"/>
      <c r="E47" s="216"/>
      <c r="F47" s="216"/>
      <c r="G47" s="216"/>
      <c r="H47" s="217"/>
      <c r="I47" s="148"/>
      <c r="J47" s="148"/>
      <c r="K47" s="148"/>
    </row>
    <row r="48" spans="1:11" x14ac:dyDescent="0.25">
      <c r="A48" s="3"/>
      <c r="B48" s="211"/>
      <c r="C48" s="212"/>
      <c r="D48" s="215"/>
      <c r="E48" s="216"/>
      <c r="F48" s="216"/>
      <c r="G48" s="216"/>
      <c r="H48" s="217"/>
      <c r="I48" s="148"/>
      <c r="J48" s="148"/>
      <c r="K48" s="148"/>
    </row>
    <row r="49" spans="1:11" x14ac:dyDescent="0.25">
      <c r="A49" s="3"/>
      <c r="B49" s="211"/>
      <c r="C49" s="212"/>
      <c r="D49" s="212"/>
      <c r="E49" s="213"/>
      <c r="F49" s="213"/>
      <c r="G49" s="213"/>
      <c r="H49" s="214"/>
      <c r="I49" s="148"/>
      <c r="J49" s="148"/>
      <c r="K49" s="148"/>
    </row>
    <row r="50" spans="1:11" x14ac:dyDescent="0.25">
      <c r="A50" s="3"/>
      <c r="B50" s="211"/>
      <c r="C50" s="212"/>
      <c r="D50" s="215"/>
      <c r="E50" s="216"/>
      <c r="F50" s="216"/>
      <c r="G50" s="216"/>
      <c r="H50" s="217"/>
      <c r="I50" s="148"/>
      <c r="J50" s="148"/>
      <c r="K50" s="148"/>
    </row>
    <row r="51" spans="1:11" x14ac:dyDescent="0.25">
      <c r="A51" s="3"/>
      <c r="B51" s="211"/>
      <c r="C51" s="212"/>
      <c r="D51" s="212"/>
      <c r="E51" s="213"/>
      <c r="F51" s="213"/>
      <c r="G51" s="213"/>
      <c r="H51" s="214"/>
      <c r="I51" s="148"/>
      <c r="J51" s="148"/>
      <c r="K51" s="148"/>
    </row>
    <row r="52" spans="1:11" x14ac:dyDescent="0.25">
      <c r="A52" s="3"/>
      <c r="B52" s="211"/>
      <c r="C52" s="212"/>
      <c r="D52" s="212"/>
      <c r="E52" s="213"/>
      <c r="F52" s="213"/>
      <c r="G52" s="213"/>
      <c r="H52" s="214"/>
      <c r="I52" s="148"/>
      <c r="J52" s="148"/>
      <c r="K52" s="148"/>
    </row>
    <row r="53" spans="1:11" x14ac:dyDescent="0.25">
      <c r="A53" s="3"/>
      <c r="B53" s="211"/>
      <c r="C53" s="212"/>
      <c r="D53" s="212"/>
      <c r="E53" s="213"/>
      <c r="F53" s="213"/>
      <c r="G53" s="213"/>
      <c r="H53" s="214"/>
      <c r="I53" s="148"/>
      <c r="J53" s="148"/>
      <c r="K53" s="148"/>
    </row>
    <row r="54" spans="1:11" x14ac:dyDescent="0.25">
      <c r="A54" s="3"/>
      <c r="B54" s="211"/>
      <c r="C54" s="212"/>
      <c r="D54" s="212"/>
      <c r="E54" s="213"/>
      <c r="F54" s="213"/>
      <c r="G54" s="213"/>
      <c r="H54" s="214"/>
      <c r="I54" s="148"/>
      <c r="J54" s="148"/>
      <c r="K54" s="148"/>
    </row>
    <row r="55" spans="1:11" x14ac:dyDescent="0.25">
      <c r="A55" s="3"/>
      <c r="B55" s="211"/>
      <c r="C55" s="212"/>
      <c r="D55" s="212"/>
      <c r="E55" s="213"/>
      <c r="F55" s="213"/>
      <c r="G55" s="213"/>
      <c r="H55" s="214"/>
      <c r="I55" s="148"/>
      <c r="J55" s="148"/>
      <c r="K55" s="148"/>
    </row>
    <row r="56" spans="1:11" x14ac:dyDescent="0.25">
      <c r="A56" s="3"/>
      <c r="B56" s="211"/>
      <c r="C56" s="212"/>
      <c r="D56" s="212"/>
      <c r="E56" s="213"/>
      <c r="F56" s="213"/>
      <c r="G56" s="213"/>
      <c r="H56" s="214"/>
      <c r="I56" s="148"/>
      <c r="J56" s="148"/>
      <c r="K56" s="148"/>
    </row>
    <row r="57" spans="1:11" x14ac:dyDescent="0.25">
      <c r="A57" s="3"/>
      <c r="B57" s="211"/>
      <c r="C57" s="212"/>
      <c r="D57" s="212"/>
      <c r="E57" s="213"/>
      <c r="F57" s="213"/>
      <c r="G57" s="213"/>
      <c r="H57" s="214"/>
      <c r="I57" s="148"/>
      <c r="J57" s="148"/>
      <c r="K57" s="148"/>
    </row>
    <row r="58" spans="1:11" x14ac:dyDescent="0.25">
      <c r="A58" s="3"/>
      <c r="B58" s="211"/>
      <c r="C58" s="212"/>
      <c r="D58" s="212"/>
      <c r="E58" s="213"/>
      <c r="F58" s="213"/>
      <c r="G58" s="213"/>
      <c r="H58" s="214"/>
      <c r="I58" s="148"/>
      <c r="J58" s="148"/>
      <c r="K58" s="148"/>
    </row>
    <row r="59" spans="1:11" x14ac:dyDescent="0.25">
      <c r="A59" s="3"/>
      <c r="B59" s="211"/>
      <c r="C59" s="212"/>
      <c r="D59" s="212"/>
      <c r="E59" s="213"/>
      <c r="F59" s="213"/>
      <c r="G59" s="213"/>
      <c r="H59" s="214"/>
      <c r="I59" s="148"/>
      <c r="J59" s="148"/>
      <c r="K59" s="148"/>
    </row>
    <row r="60" spans="1:11" x14ac:dyDescent="0.25">
      <c r="A60" s="3"/>
      <c r="B60" s="211"/>
      <c r="C60" s="212"/>
      <c r="D60" s="212"/>
      <c r="E60" s="213"/>
      <c r="F60" s="213"/>
      <c r="G60" s="213"/>
      <c r="H60" s="214"/>
      <c r="I60" s="148"/>
      <c r="J60" s="148"/>
      <c r="K60" s="148"/>
    </row>
    <row r="61" spans="1:11" x14ac:dyDescent="0.25">
      <c r="A61" s="3"/>
      <c r="B61" s="211"/>
      <c r="C61" s="212"/>
      <c r="D61" s="212"/>
      <c r="E61" s="213"/>
      <c r="F61" s="213"/>
      <c r="G61" s="213"/>
      <c r="H61" s="214"/>
      <c r="I61" s="148"/>
      <c r="J61" s="148"/>
      <c r="K61" s="148"/>
    </row>
    <row r="62" spans="1:11" x14ac:dyDescent="0.25">
      <c r="A62" s="3"/>
      <c r="B62" s="211"/>
      <c r="C62" s="212"/>
      <c r="D62" s="212"/>
      <c r="E62" s="213"/>
      <c r="F62" s="213"/>
      <c r="G62" s="213"/>
      <c r="H62" s="214"/>
      <c r="I62" s="148"/>
      <c r="J62" s="148"/>
      <c r="K62" s="148"/>
    </row>
    <row r="63" spans="1:11" x14ac:dyDescent="0.25">
      <c r="A63" s="3"/>
      <c r="B63" s="211"/>
      <c r="C63" s="212"/>
      <c r="D63" s="212"/>
      <c r="E63" s="213"/>
      <c r="F63" s="213"/>
      <c r="G63" s="213"/>
      <c r="H63" s="214"/>
      <c r="I63" s="148"/>
      <c r="J63" s="148"/>
      <c r="K63" s="148"/>
    </row>
    <row r="64" spans="1:11" x14ac:dyDescent="0.25">
      <c r="A64" s="3"/>
      <c r="B64" s="211"/>
      <c r="C64" s="212"/>
      <c r="D64" s="212"/>
      <c r="E64" s="213"/>
      <c r="F64" s="213"/>
      <c r="G64" s="213"/>
      <c r="H64" s="214"/>
      <c r="I64" s="148"/>
      <c r="J64" s="148"/>
      <c r="K64" s="148"/>
    </row>
    <row r="65" spans="1:11" x14ac:dyDescent="0.25">
      <c r="A65" s="3"/>
      <c r="B65" s="211"/>
      <c r="C65" s="212"/>
      <c r="D65" s="212"/>
      <c r="E65" s="213"/>
      <c r="F65" s="213"/>
      <c r="G65" s="213"/>
      <c r="H65" s="214"/>
      <c r="I65" s="148"/>
      <c r="J65" s="148"/>
      <c r="K65" s="148"/>
    </row>
    <row r="66" spans="1:11" x14ac:dyDescent="0.25">
      <c r="A66" s="3"/>
      <c r="B66" s="211"/>
      <c r="C66" s="212"/>
      <c r="D66" s="212"/>
      <c r="E66" s="213"/>
      <c r="F66" s="213"/>
      <c r="G66" s="213"/>
      <c r="H66" s="214"/>
      <c r="I66" s="148"/>
      <c r="J66" s="148"/>
      <c r="K66" s="148"/>
    </row>
    <row r="67" spans="1:11" x14ac:dyDescent="0.25">
      <c r="A67" s="3"/>
      <c r="B67" s="211"/>
      <c r="C67" s="212"/>
      <c r="D67" s="212"/>
      <c r="E67" s="213"/>
      <c r="F67" s="213"/>
      <c r="G67" s="213"/>
      <c r="H67" s="214"/>
      <c r="I67" s="148"/>
      <c r="J67" s="148"/>
      <c r="K67" s="148"/>
    </row>
    <row r="68" spans="1:11" x14ac:dyDescent="0.25">
      <c r="A68" s="3"/>
      <c r="B68" s="211"/>
      <c r="C68" s="212"/>
      <c r="D68" s="212"/>
      <c r="E68" s="213"/>
      <c r="F68" s="213"/>
      <c r="G68" s="213"/>
      <c r="H68" s="214"/>
      <c r="I68" s="148"/>
      <c r="J68" s="148"/>
      <c r="K68" s="148"/>
    </row>
    <row r="69" spans="1:11" x14ac:dyDescent="0.25">
      <c r="A69" s="3"/>
      <c r="B69" s="211"/>
      <c r="C69" s="212"/>
      <c r="D69" s="212"/>
      <c r="E69" s="213"/>
      <c r="F69" s="213"/>
      <c r="G69" s="213"/>
      <c r="H69" s="214"/>
      <c r="I69" s="148"/>
      <c r="J69" s="148"/>
      <c r="K69" s="148"/>
    </row>
    <row r="70" spans="1:11" x14ac:dyDescent="0.25">
      <c r="A70" s="3"/>
      <c r="B70" s="218"/>
      <c r="C70" s="219"/>
      <c r="D70" s="219"/>
      <c r="E70" s="220"/>
      <c r="F70" s="220"/>
      <c r="G70" s="220"/>
      <c r="H70" s="221"/>
      <c r="I70" s="148"/>
      <c r="J70" s="148"/>
      <c r="K70" s="148"/>
    </row>
  </sheetData>
  <sheetProtection algorithmName="SHA-512" hashValue="PnuEcHHXIWqcGHBAvITs0RFbUe8Db2NY6OM7nWc1OnGiqW+zslFw03DCOmzWGFTfvYfE55HdoVjTnESRsbgpVw==" saltValue="PU1HBTkSzDEMvNYunsMHng==" spinCount="100000" sheet="1" objects="1" scenarios="1"/>
  <phoneticPr fontId="44" type="noConversion"/>
  <conditionalFormatting sqref="D6:D19">
    <cfRule type="expression" dxfId="5" priority="4">
      <formula>IF(COUNTIF($D$6:$D6,$D6)&gt;1,TRUE,FALSE)</formula>
    </cfRule>
  </conditionalFormatting>
  <conditionalFormatting sqref="B6:B19">
    <cfRule type="expression" dxfId="4" priority="1">
      <formula>IF(AND($B6=0,$D6&gt;0),TRUE,FALSE)</formula>
    </cfRule>
    <cfRule type="expression" dxfId="3" priority="2">
      <formula>IF(COUNTIF($B$6:$B6,$B6)&gt;1,TRUE,FALSE)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19" xr:uid="{63834ED2-D0A0-48FD-B91E-0C4CD9A634FA}">
      <formula1>"Sum,Average"</formula1>
    </dataValidation>
    <dataValidation type="list" allowBlank="1" showInputMessage="1" showErrorMessage="1" sqref="F6:F19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19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19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77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IFERROR(INDEX(Calc!$H$7:$H$18,COLUMN(CY_Actual!F4)-COLUMN(CY_Actual!$E$4)),"")</f>
        <v>Jan 2022</v>
      </c>
      <c r="G5" s="65" t="str">
        <f>IFERROR(INDEX(Calc!$H$7:$H$18,COLUMN(CY_Actual!G4)-COLUMN(CY_Actual!$E$4)),"")</f>
        <v>Feb 2022</v>
      </c>
      <c r="H5" s="65" t="str">
        <f>IFERROR(INDEX(Calc!$H$7:$H$18,COLUMN(CY_Actual!H4)-COLUMN(CY_Actual!$E$4)),"")</f>
        <v>Mar 2022</v>
      </c>
      <c r="I5" s="65" t="str">
        <f>IFERROR(INDEX(Calc!$H$7:$H$18,COLUMN(CY_Actual!I4)-COLUMN(CY_Actual!$E$4)),"")</f>
        <v>Apr 2022</v>
      </c>
      <c r="J5" s="65" t="str">
        <f>IFERROR(INDEX(Calc!$H$7:$H$18,COLUMN(CY_Actual!J4)-COLUMN(CY_Actual!$E$4)),"")</f>
        <v>May 2022</v>
      </c>
      <c r="K5" s="65" t="str">
        <f>IFERROR(INDEX(Calc!$H$7:$H$18,COLUMN(CY_Actual!K4)-COLUMN(CY_Actual!$E$4)),"")</f>
        <v>Jun 2022</v>
      </c>
      <c r="L5" s="65" t="str">
        <f>IFERROR(INDEX(Calc!$H$7:$H$18,COLUMN(CY_Actual!L4)-COLUMN(CY_Actual!$E$4)),"")</f>
        <v>Jul 2022</v>
      </c>
      <c r="M5" s="65" t="str">
        <f>IFERROR(INDEX(Calc!$H$7:$H$18,COLUMN(CY_Actual!M4)-COLUMN(CY_Actual!$E$4)),"")</f>
        <v>Aug 2022</v>
      </c>
      <c r="N5" s="65" t="str">
        <f>IFERROR(INDEX(Calc!$H$7:$H$18,COLUMN(CY_Actual!N4)-COLUMN(CY_Actual!$E$4)),"")</f>
        <v>Sep 2022</v>
      </c>
      <c r="O5" s="65" t="str">
        <f>IFERROR(INDEX(Calc!$H$7:$H$18,COLUMN(CY_Actual!O4)-COLUMN(CY_Actual!$E$4)),"")</f>
        <v>Oct 2022</v>
      </c>
      <c r="P5" s="65" t="str">
        <f>IFERROR(INDEX(Calc!$H$7:$H$18,COLUMN(CY_Actual!P4)-COLUMN(CY_Actual!$E$4)),"")</f>
        <v>Nov 2022</v>
      </c>
      <c r="Q5" s="66" t="str">
        <f>IFERROR(INDEX(Calc!$H$7:$H$18,COLUMN(CY_Actual!Q4)-COLUMN(CY_Actual!$E$4)),"")</f>
        <v>Dec 2022</v>
      </c>
    </row>
    <row r="6" spans="1:17" x14ac:dyDescent="0.25">
      <c r="A6" s="3"/>
      <c r="B6" s="64">
        <f>IFERROR(IF(LEN(INDEX(Metrics!$B$6:$H$19,ROW($A6)-ROW($A$5),MATCH(B$5,Metrics!$B$5:$H$5,0)))=0,"",INDEX(Metrics!$B$6:$H$19,ROW($A6)-ROW($A$5),MATCH(B$5,Metrics!$B$5:$H$5,0))),"")</f>
        <v>101</v>
      </c>
      <c r="C6" s="161" t="str">
        <f>IFERROR(IF(LEN(INDEX(Metrics!$B$6:$H$19,ROW($A6)-ROW($A$5),MATCH(C$5,Metrics!$B$5:$H$5,0)))=0,"",INDEX(Metrics!$B$6:$H$19,ROW($A6)-ROW($A$5),MATCH(C$5,Metrics!$B$5:$H$5,0))),"")</f>
        <v>Customer</v>
      </c>
      <c r="D6" s="161" t="str">
        <f>IFERROR(IF(LEN(INDEX(Metrics!$B$6:$H$19,ROW($A6)-ROW($A$5),MATCH(D$5,Metrics!$B$5:$H$5,0)))=0,"",INDEX(Metrics!$B$6:$H$19,ROW($A6)-ROW($A$5),MATCH(D$5,Metrics!$B$5:$H$5,0))),"")</f>
        <v>The Total Number of Subscribers</v>
      </c>
      <c r="E6" s="41" t="str">
        <f>IFERROR(IF(LEN(INDEX(Metrics!$B$6:$H$19,ROW($A6)-ROW($A$5),MATCH(E$5,Metrics!$B$5:$H$5,0)))=0,"",INDEX(Metrics!$B$6:$H$19,ROW($A6)-ROW($A$5),MATCH(E$5,Metrics!$B$5:$H$5,0))),"")</f>
        <v>#</v>
      </c>
      <c r="F6" s="182">
        <v>4520</v>
      </c>
      <c r="G6" s="182">
        <v>5373</v>
      </c>
      <c r="H6" s="182">
        <v>6954</v>
      </c>
      <c r="I6" s="182">
        <v>5438</v>
      </c>
      <c r="J6" s="182">
        <v>5624</v>
      </c>
      <c r="K6" s="182">
        <v>5779</v>
      </c>
      <c r="L6" s="182"/>
      <c r="M6" s="182"/>
      <c r="N6" s="182"/>
      <c r="O6" s="182"/>
      <c r="P6" s="182"/>
      <c r="Q6" s="183"/>
    </row>
    <row r="7" spans="1:17" x14ac:dyDescent="0.25">
      <c r="A7" s="3"/>
      <c r="B7" s="62">
        <f>IFERROR(IF(LEN(INDEX(Metrics!$B$6:$H$19,ROW($A7)-ROW($A$5),MATCH(B$5,Metrics!$B$5:$H$5,0)))=0,"",INDEX(Metrics!$B$6:$H$19,ROW($A7)-ROW($A$5),MATCH(B$5,Metrics!$B$5:$H$5,0))),"")</f>
        <v>102</v>
      </c>
      <c r="C7" s="162" t="str">
        <f>IFERROR(IF(LEN(INDEX(Metrics!$B$6:$H$19,ROW($A7)-ROW($A$5),MATCH(C$5,Metrics!$B$5:$H$5,0)))=0,"",INDEX(Metrics!$B$6:$H$19,ROW($A7)-ROW($A$5),MATCH(C$5,Metrics!$B$5:$H$5,0))),"")</f>
        <v>Customer</v>
      </c>
      <c r="D7" s="162" t="str">
        <f>IFERROR(IF(LEN(INDEX(Metrics!$B$6:$H$19,ROW($A7)-ROW($A$5),MATCH(D$5,Metrics!$B$5:$H$5,0)))=0,"",INDEX(Metrics!$B$6:$H$19,ROW($A7)-ROW($A$5),MATCH(D$5,Metrics!$B$5:$H$5,0))),"")</f>
        <v>The Total Number of Visitors</v>
      </c>
      <c r="E7" s="42" t="str">
        <f>IFERROR(IF(LEN(INDEX(Metrics!$B$6:$H$19,ROW($A7)-ROW($A$5),MATCH(E$5,Metrics!$B$5:$H$5,0)))=0,"",INDEX(Metrics!$B$6:$H$19,ROW($A7)-ROW($A$5),MATCH(E$5,Metrics!$B$5:$H$5,0))),"")</f>
        <v>#</v>
      </c>
      <c r="F7" s="181">
        <v>12456</v>
      </c>
      <c r="G7" s="181">
        <v>12026</v>
      </c>
      <c r="H7" s="181">
        <v>11425</v>
      </c>
      <c r="I7" s="181">
        <v>12910</v>
      </c>
      <c r="J7" s="181">
        <v>10800</v>
      </c>
      <c r="K7" s="181">
        <v>12039</v>
      </c>
      <c r="L7" s="181"/>
      <c r="M7" s="181"/>
      <c r="N7" s="181"/>
      <c r="O7" s="181"/>
      <c r="P7" s="181"/>
      <c r="Q7" s="184"/>
    </row>
    <row r="8" spans="1:17" x14ac:dyDescent="0.25">
      <c r="A8" s="3"/>
      <c r="B8" s="62">
        <f>IFERROR(IF(LEN(INDEX(Metrics!$B$6:$H$19,ROW($A8)-ROW($A$5),MATCH(B$5,Metrics!$B$5:$H$5,0)))=0,"",INDEX(Metrics!$B$6:$H$19,ROW($A8)-ROW($A$5),MATCH(B$5,Metrics!$B$5:$H$5,0))),"")</f>
        <v>103</v>
      </c>
      <c r="C8" s="162" t="str">
        <f>IFERROR(IF(LEN(INDEX(Metrics!$B$6:$H$19,ROW($A8)-ROW($A$5),MATCH(C$5,Metrics!$B$5:$H$5,0)))=0,"",INDEX(Metrics!$B$6:$H$19,ROW($A8)-ROW($A$5),MATCH(C$5,Metrics!$B$5:$H$5,0))),"")</f>
        <v>Customer</v>
      </c>
      <c r="D8" s="162" t="str">
        <f>IFERROR(IF(LEN(INDEX(Metrics!$B$6:$H$19,ROW($A8)-ROW($A$5),MATCH(D$5,Metrics!$B$5:$H$5,0)))=0,"",INDEX(Metrics!$B$6:$H$19,ROW($A8)-ROW($A$5),MATCH(D$5,Metrics!$B$5:$H$5,0))),"")</f>
        <v>The Total Amount of Sign Ups</v>
      </c>
      <c r="E8" s="42" t="str">
        <f>IFERROR(IF(LEN(INDEX(Metrics!$B$6:$H$19,ROW($A8)-ROW($A$5),MATCH(E$5,Metrics!$B$5:$H$5,0)))=0,"",INDEX(Metrics!$B$6:$H$19,ROW($A8)-ROW($A$5),MATCH(E$5,Metrics!$B$5:$H$5,0))),"")</f>
        <v>#</v>
      </c>
      <c r="F8" s="181">
        <v>8450</v>
      </c>
      <c r="G8" s="181">
        <v>7541</v>
      </c>
      <c r="H8" s="181">
        <v>9456</v>
      </c>
      <c r="I8" s="181">
        <v>7541</v>
      </c>
      <c r="J8" s="181">
        <v>8124</v>
      </c>
      <c r="K8" s="181">
        <v>7965</v>
      </c>
      <c r="L8" s="181"/>
      <c r="M8" s="181"/>
      <c r="N8" s="181"/>
      <c r="O8" s="181"/>
      <c r="P8" s="181"/>
      <c r="Q8" s="184"/>
    </row>
    <row r="9" spans="1:17" x14ac:dyDescent="0.25">
      <c r="A9" s="3"/>
      <c r="B9" s="62">
        <f>IFERROR(IF(LEN(INDEX(Metrics!$B$6:$H$19,ROW($A9)-ROW($A$5),MATCH(B$5,Metrics!$B$5:$H$5,0)))=0,"",INDEX(Metrics!$B$6:$H$19,ROW($A9)-ROW($A$5),MATCH(B$5,Metrics!$B$5:$H$5,0))),"")</f>
        <v>104</v>
      </c>
      <c r="C9" s="162" t="str">
        <f>IFERROR(IF(LEN(INDEX(Metrics!$B$6:$H$19,ROW($A9)-ROW($A$5),MATCH(C$5,Metrics!$B$5:$H$5,0)))=0,"",INDEX(Metrics!$B$6:$H$19,ROW($A9)-ROW($A$5),MATCH(C$5,Metrics!$B$5:$H$5,0))),"")</f>
        <v>Customer</v>
      </c>
      <c r="D9" s="162" t="str">
        <f>IFERROR(IF(LEN(INDEX(Metrics!$B$6:$H$19,ROW($A9)-ROW($A$5),MATCH(D$5,Metrics!$B$5:$H$5,0)))=0,"",INDEX(Metrics!$B$6:$H$19,ROW($A9)-ROW($A$5),MATCH(D$5,Metrics!$B$5:$H$5,0))),"")</f>
        <v>New Subscriber From Organic Search</v>
      </c>
      <c r="E9" s="42" t="str">
        <f>IFERROR(IF(LEN(INDEX(Metrics!$B$6:$H$19,ROW($A9)-ROW($A$5),MATCH(E$5,Metrics!$B$5:$H$5,0)))=0,"",INDEX(Metrics!$B$6:$H$19,ROW($A9)-ROW($A$5),MATCH(E$5,Metrics!$B$5:$H$5,0))),"")</f>
        <v>#</v>
      </c>
      <c r="F9" s="181">
        <v>111</v>
      </c>
      <c r="G9" s="181">
        <v>124</v>
      </c>
      <c r="H9" s="181">
        <v>130</v>
      </c>
      <c r="I9" s="181">
        <v>138</v>
      </c>
      <c r="J9" s="181">
        <v>143</v>
      </c>
      <c r="K9" s="181">
        <v>145</v>
      </c>
      <c r="L9" s="181"/>
      <c r="M9" s="181"/>
      <c r="N9" s="181"/>
      <c r="O9" s="181"/>
      <c r="P9" s="181"/>
      <c r="Q9" s="184"/>
    </row>
    <row r="10" spans="1:17" x14ac:dyDescent="0.25">
      <c r="A10" s="3"/>
      <c r="B10" s="62">
        <f>IFERROR(IF(LEN(INDEX(Metrics!$B$6:$H$19,ROW($A10)-ROW($A$5),MATCH(B$5,Metrics!$B$5:$H$5,0)))=0,"",INDEX(Metrics!$B$6:$H$19,ROW($A10)-ROW($A$5),MATCH(B$5,Metrics!$B$5:$H$5,0))),"")</f>
        <v>105</v>
      </c>
      <c r="C10" s="162" t="str">
        <f>IFERROR(IF(LEN(INDEX(Metrics!$B$6:$H$19,ROW($A10)-ROW($A$5),MATCH(C$5,Metrics!$B$5:$H$5,0)))=0,"",INDEX(Metrics!$B$6:$H$19,ROW($A10)-ROW($A$5),MATCH(C$5,Metrics!$B$5:$H$5,0))),"")</f>
        <v>Customer</v>
      </c>
      <c r="D10" s="162" t="str">
        <f>IFERROR(IF(LEN(INDEX(Metrics!$B$6:$H$19,ROW($A10)-ROW($A$5),MATCH(D$5,Metrics!$B$5:$H$5,0)))=0,"",INDEX(Metrics!$B$6:$H$19,ROW($A10)-ROW($A$5),MATCH(D$5,Metrics!$B$5:$H$5,0))),"")</f>
        <v>New Subscriber From Paid Ad</v>
      </c>
      <c r="E10" s="42" t="str">
        <f>IFERROR(IF(LEN(INDEX(Metrics!$B$6:$H$19,ROW($A10)-ROW($A$5),MATCH(E$5,Metrics!$B$5:$H$5,0)))=0,"",INDEX(Metrics!$B$6:$H$19,ROW($A10)-ROW($A$5),MATCH(E$5,Metrics!$B$5:$H$5,0))),"")</f>
        <v>#</v>
      </c>
      <c r="F10" s="181">
        <v>154</v>
      </c>
      <c r="G10" s="181">
        <v>158</v>
      </c>
      <c r="H10" s="181">
        <v>159</v>
      </c>
      <c r="I10" s="181">
        <v>160</v>
      </c>
      <c r="J10" s="181">
        <v>160</v>
      </c>
      <c r="K10" s="181">
        <v>160</v>
      </c>
      <c r="L10" s="181"/>
      <c r="M10" s="181"/>
      <c r="N10" s="181"/>
      <c r="O10" s="181"/>
      <c r="P10" s="181"/>
      <c r="Q10" s="184"/>
    </row>
    <row r="11" spans="1:17" x14ac:dyDescent="0.25">
      <c r="A11" s="3"/>
      <c r="B11" s="62">
        <f>IFERROR(IF(LEN(INDEX(Metrics!$B$6:$H$19,ROW($A11)-ROW($A$5),MATCH(B$5,Metrics!$B$5:$H$5,0)))=0,"",INDEX(Metrics!$B$6:$H$19,ROW($A11)-ROW($A$5),MATCH(B$5,Metrics!$B$5:$H$5,0))),"")</f>
        <v>106</v>
      </c>
      <c r="C11" s="162" t="str">
        <f>IFERROR(IF(LEN(INDEX(Metrics!$B$6:$H$19,ROW($A11)-ROW($A$5),MATCH(C$5,Metrics!$B$5:$H$5,0)))=0,"",INDEX(Metrics!$B$6:$H$19,ROW($A11)-ROW($A$5),MATCH(C$5,Metrics!$B$5:$H$5,0))),"")</f>
        <v>Customer</v>
      </c>
      <c r="D11" s="162" t="str">
        <f>IFERROR(IF(LEN(INDEX(Metrics!$B$6:$H$19,ROW($A11)-ROW($A$5),MATCH(D$5,Metrics!$B$5:$H$5,0)))=0,"",INDEX(Metrics!$B$6:$H$19,ROW($A11)-ROW($A$5),MATCH(D$5,Metrics!$B$5:$H$5,0))),"")</f>
        <v/>
      </c>
      <c r="E11" s="42" t="str">
        <f>IFERROR(IF(LEN(INDEX(Metrics!$B$6:$H$19,ROW($A11)-ROW($A$5),MATCH(E$5,Metrics!$B$5:$H$5,0)))=0,"",INDEX(Metrics!$B$6:$H$19,ROW($A11)-ROW($A$5),MATCH(E$5,Metrics!$B$5:$H$5,0))),"")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63"/>
    </row>
    <row r="12" spans="1:17" x14ac:dyDescent="0.25">
      <c r="A12" s="3"/>
      <c r="B12" s="62">
        <f>IFERROR(IF(LEN(INDEX(Metrics!$B$6:$H$19,ROW($A12)-ROW($A$5),MATCH(B$5,Metrics!$B$5:$H$5,0)))=0,"",INDEX(Metrics!$B$6:$H$19,ROW($A12)-ROW($A$5),MATCH(B$5,Metrics!$B$5:$H$5,0))),"")</f>
        <v>107</v>
      </c>
      <c r="C12" s="162" t="str">
        <f>IFERROR(IF(LEN(INDEX(Metrics!$B$6:$H$19,ROW($A12)-ROW($A$5),MATCH(C$5,Metrics!$B$5:$H$5,0)))=0,"",INDEX(Metrics!$B$6:$H$19,ROW($A12)-ROW($A$5),MATCH(C$5,Metrics!$B$5:$H$5,0))),"")</f>
        <v>Customer</v>
      </c>
      <c r="D12" s="162" t="str">
        <f>IFERROR(IF(LEN(INDEX(Metrics!$B$6:$H$19,ROW($A12)-ROW($A$5),MATCH(D$5,Metrics!$B$5:$H$5,0)))=0,"",INDEX(Metrics!$B$6:$H$19,ROW($A12)-ROW($A$5),MATCH(D$5,Metrics!$B$5:$H$5,0))),"")</f>
        <v/>
      </c>
      <c r="E12" s="42" t="str">
        <f>IFERROR(IF(LEN(INDEX(Metrics!$B$6:$H$19,ROW($A12)-ROW($A$5),MATCH(E$5,Metrics!$B$5:$H$5,0)))=0,"",INDEX(Metrics!$B$6:$H$19,ROW($A12)-ROW($A$5),MATCH(E$5,Metrics!$B$5:$H$5,0))),"")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8"/>
    </row>
    <row r="13" spans="1:17" x14ac:dyDescent="0.25">
      <c r="A13" s="3"/>
      <c r="B13" s="62">
        <f>IFERROR(IF(LEN(INDEX(Metrics!$B$6:$H$19,ROW($A13)-ROW($A$5),MATCH(B$5,Metrics!$B$5:$H$5,0)))=0,"",INDEX(Metrics!$B$6:$H$19,ROW($A13)-ROW($A$5),MATCH(B$5,Metrics!$B$5:$H$5,0))),"")</f>
        <v>201</v>
      </c>
      <c r="C13" s="162" t="str">
        <f>IFERROR(IF(LEN(INDEX(Metrics!$B$6:$H$19,ROW($A13)-ROW($A$5),MATCH(C$5,Metrics!$B$5:$H$5,0)))=0,"",INDEX(Metrics!$B$6:$H$19,ROW($A13)-ROW($A$5),MATCH(C$5,Metrics!$B$5:$H$5,0))),"")</f>
        <v>Churn</v>
      </c>
      <c r="D13" s="162" t="str">
        <f>IFERROR(IF(LEN(INDEX(Metrics!$B$6:$H$19,ROW($A13)-ROW($A$5),MATCH(D$5,Metrics!$B$5:$H$5,0)))=0,"",INDEX(Metrics!$B$6:$H$19,ROW($A13)-ROW($A$5),MATCH(D$5,Metrics!$B$5:$H$5,0))),"")</f>
        <v>Number of Churned Customers</v>
      </c>
      <c r="E13" s="42" t="str">
        <f>IFERROR(IF(LEN(INDEX(Metrics!$B$6:$H$19,ROW($A13)-ROW($A$5),MATCH(E$5,Metrics!$B$5:$H$5,0)))=0,"",INDEX(Metrics!$B$6:$H$19,ROW($A13)-ROW($A$5),MATCH(E$5,Metrics!$B$5:$H$5,0))),"")</f>
        <v>#</v>
      </c>
      <c r="F13" s="179">
        <v>34</v>
      </c>
      <c r="G13" s="179">
        <v>49</v>
      </c>
      <c r="H13" s="179">
        <v>31</v>
      </c>
      <c r="I13" s="179">
        <v>36</v>
      </c>
      <c r="J13" s="179">
        <v>37</v>
      </c>
      <c r="K13" s="179">
        <v>48</v>
      </c>
      <c r="L13" s="179"/>
      <c r="M13" s="179"/>
      <c r="N13" s="179"/>
      <c r="O13" s="179"/>
      <c r="P13" s="179"/>
      <c r="Q13" s="180"/>
    </row>
    <row r="14" spans="1:17" x14ac:dyDescent="0.25">
      <c r="A14" s="3"/>
      <c r="B14" s="62">
        <f>IFERROR(IF(LEN(INDEX(Metrics!$B$6:$H$19,ROW($A14)-ROW($A$5),MATCH(B$5,Metrics!$B$5:$H$5,0)))=0,"",INDEX(Metrics!$B$6:$H$19,ROW($A14)-ROW($A$5),MATCH(B$5,Metrics!$B$5:$H$5,0))),"")</f>
        <v>202</v>
      </c>
      <c r="C14" s="162" t="str">
        <f>IFERROR(IF(LEN(INDEX(Metrics!$B$6:$H$19,ROW($A14)-ROW($A$5),MATCH(C$5,Metrics!$B$5:$H$5,0)))=0,"",INDEX(Metrics!$B$6:$H$19,ROW($A14)-ROW($A$5),MATCH(C$5,Metrics!$B$5:$H$5,0))),"")</f>
        <v>Churn</v>
      </c>
      <c r="D14" s="162" t="str">
        <f>IFERROR(IF(LEN(INDEX(Metrics!$B$6:$H$19,ROW($A14)-ROW($A$5),MATCH(D$5,Metrics!$B$5:$H$5,0)))=0,"",INDEX(Metrics!$B$6:$H$19,ROW($A14)-ROW($A$5),MATCH(D$5,Metrics!$B$5:$H$5,0))),"")</f>
        <v>Churn Expense</v>
      </c>
      <c r="E14" s="42" t="str">
        <f>IFERROR(IF(LEN(INDEX(Metrics!$B$6:$H$19,ROW($A14)-ROW($A$5),MATCH(E$5,Metrics!$B$5:$H$5,0)))=0,"",INDEX(Metrics!$B$6:$H$19,ROW($A14)-ROW($A$5),MATCH(E$5,Metrics!$B$5:$H$5,0))),"")</f>
        <v>USD</v>
      </c>
      <c r="F14" s="179">
        <v>84</v>
      </c>
      <c r="G14" s="179">
        <v>91.5</v>
      </c>
      <c r="H14" s="179">
        <v>88.6</v>
      </c>
      <c r="I14" s="179">
        <v>89</v>
      </c>
      <c r="J14" s="179">
        <v>98.4</v>
      </c>
      <c r="K14" s="179">
        <v>93</v>
      </c>
      <c r="L14" s="179"/>
      <c r="M14" s="179"/>
      <c r="N14" s="179"/>
      <c r="O14" s="179"/>
      <c r="P14" s="179"/>
      <c r="Q14" s="180"/>
    </row>
    <row r="15" spans="1:17" x14ac:dyDescent="0.25">
      <c r="A15" s="3"/>
      <c r="B15" s="62">
        <f>IFERROR(IF(LEN(INDEX(Metrics!$B$6:$H$19,ROW($A15)-ROW($A$5),MATCH(B$5,Metrics!$B$5:$H$5,0)))=0,"",INDEX(Metrics!$B$6:$H$19,ROW($A15)-ROW($A$5),MATCH(B$5,Metrics!$B$5:$H$5,0))),"")</f>
        <v>203</v>
      </c>
      <c r="C15" s="162" t="str">
        <f>IFERROR(IF(LEN(INDEX(Metrics!$B$6:$H$19,ROW($A15)-ROW($A$5),MATCH(C$5,Metrics!$B$5:$H$5,0)))=0,"",INDEX(Metrics!$B$6:$H$19,ROW($A15)-ROW($A$5),MATCH(C$5,Metrics!$B$5:$H$5,0))),"")</f>
        <v>Churn</v>
      </c>
      <c r="D15" s="162" t="str">
        <f>IFERROR(IF(LEN(INDEX(Metrics!$B$6:$H$19,ROW($A15)-ROW($A$5),MATCH(D$5,Metrics!$B$5:$H$5,0)))=0,"",INDEX(Metrics!$B$6:$H$19,ROW($A15)-ROW($A$5),MATCH(D$5,Metrics!$B$5:$H$5,0))),"")</f>
        <v>Conversion Rate</v>
      </c>
      <c r="E15" s="42" t="str">
        <f>IFERROR(IF(LEN(INDEX(Metrics!$B$6:$H$19,ROW($A15)-ROW($A$5),MATCH(E$5,Metrics!$B$5:$H$5,0)))=0,"",INDEX(Metrics!$B$6:$H$19,ROW($A15)-ROW($A$5),MATCH(E$5,Metrics!$B$5:$H$5,0))),"")</f>
        <v>%</v>
      </c>
      <c r="F15" s="185">
        <v>6.2300000000000001E-2</v>
      </c>
      <c r="G15" s="185">
        <v>6.3E-2</v>
      </c>
      <c r="H15" s="185">
        <v>6.4000000000000001E-2</v>
      </c>
      <c r="I15" s="185">
        <v>6.3E-2</v>
      </c>
      <c r="J15" s="185">
        <v>6.4000000000000001E-2</v>
      </c>
      <c r="K15" s="185">
        <v>6.5000000000000002E-2</v>
      </c>
      <c r="L15" s="185"/>
      <c r="M15" s="185"/>
      <c r="N15" s="185"/>
      <c r="O15" s="185"/>
      <c r="P15" s="185"/>
      <c r="Q15" s="186"/>
    </row>
    <row r="16" spans="1:17" x14ac:dyDescent="0.25">
      <c r="A16" s="3"/>
      <c r="B16" s="62">
        <f>IFERROR(IF(LEN(INDEX(Metrics!$B$6:$H$19,ROW($A16)-ROW($A$5),MATCH(B$5,Metrics!$B$5:$H$5,0)))=0,"",INDEX(Metrics!$B$6:$H$19,ROW($A16)-ROW($A$5),MATCH(B$5,Metrics!$B$5:$H$5,0))),"")</f>
        <v>204</v>
      </c>
      <c r="C16" s="162" t="str">
        <f>IFERROR(IF(LEN(INDEX(Metrics!$B$6:$H$19,ROW($A16)-ROW($A$5),MATCH(C$5,Metrics!$B$5:$H$5,0)))=0,"",INDEX(Metrics!$B$6:$H$19,ROW($A16)-ROW($A$5),MATCH(C$5,Metrics!$B$5:$H$5,0))),"")</f>
        <v>Churn</v>
      </c>
      <c r="D16" s="162" t="str">
        <f>IFERROR(IF(LEN(INDEX(Metrics!$B$6:$H$19,ROW($A16)-ROW($A$5),MATCH(D$5,Metrics!$B$5:$H$5,0)))=0,"",INDEX(Metrics!$B$6:$H$19,ROW($A16)-ROW($A$5),MATCH(D$5,Metrics!$B$5:$H$5,0))),"")</f>
        <v>Retention Rate</v>
      </c>
      <c r="E16" s="42" t="str">
        <f>IFERROR(IF(LEN(INDEX(Metrics!$B$6:$H$19,ROW($A16)-ROW($A$5),MATCH(E$5,Metrics!$B$5:$H$5,0)))=0,"",INDEX(Metrics!$B$6:$H$19,ROW($A16)-ROW($A$5),MATCH(E$5,Metrics!$B$5:$H$5,0))),"")</f>
        <v>%</v>
      </c>
      <c r="F16" s="185">
        <v>0.96</v>
      </c>
      <c r="G16" s="185">
        <v>0.96399999999999997</v>
      </c>
      <c r="H16" s="185">
        <v>0.96099999999999997</v>
      </c>
      <c r="I16" s="185">
        <v>0.95399999999999996</v>
      </c>
      <c r="J16" s="185">
        <v>0.96699999999999997</v>
      </c>
      <c r="K16" s="185">
        <v>0.95799999999999996</v>
      </c>
      <c r="L16" s="185"/>
      <c r="M16" s="185"/>
      <c r="N16" s="185"/>
      <c r="O16" s="185"/>
      <c r="P16" s="185"/>
      <c r="Q16" s="186"/>
    </row>
    <row r="17" spans="1:17" x14ac:dyDescent="0.25">
      <c r="A17" s="3"/>
      <c r="B17" s="62">
        <f>IFERROR(IF(LEN(INDEX(Metrics!$B$6:$H$19,ROW($A17)-ROW($A$5),MATCH(B$5,Metrics!$B$5:$H$5,0)))=0,"",INDEX(Metrics!$B$6:$H$19,ROW($A17)-ROW($A$5),MATCH(B$5,Metrics!$B$5:$H$5,0))),"")</f>
        <v>205</v>
      </c>
      <c r="C17" s="162" t="str">
        <f>IFERROR(IF(LEN(INDEX(Metrics!$B$6:$H$19,ROW($A17)-ROW($A$5),MATCH(C$5,Metrics!$B$5:$H$5,0)))=0,"",INDEX(Metrics!$B$6:$H$19,ROW($A17)-ROW($A$5),MATCH(C$5,Metrics!$B$5:$H$5,0))),"")</f>
        <v>Churn</v>
      </c>
      <c r="D17" s="162" t="str">
        <f>IFERROR(IF(LEN(INDEX(Metrics!$B$6:$H$19,ROW($A17)-ROW($A$5),MATCH(D$5,Metrics!$B$5:$H$5,0)))=0,"",INDEX(Metrics!$B$6:$H$19,ROW($A17)-ROW($A$5),MATCH(D$5,Metrics!$B$5:$H$5,0))),"")</f>
        <v>Churn Rate</v>
      </c>
      <c r="E17" s="42" t="str">
        <f>IFERROR(IF(LEN(INDEX(Metrics!$B$6:$H$19,ROW($A17)-ROW($A$5),MATCH(E$5,Metrics!$B$5:$H$5,0)))=0,"",INDEX(Metrics!$B$6:$H$19,ROW($A17)-ROW($A$5),MATCH(E$5,Metrics!$B$5:$H$5,0))),"")</f>
        <v>%</v>
      </c>
      <c r="F17" s="185">
        <v>1.4E-2</v>
      </c>
      <c r="G17" s="185">
        <v>1.7000000000000001E-2</v>
      </c>
      <c r="H17" s="185">
        <v>1.2999999999999999E-2</v>
      </c>
      <c r="I17" s="185">
        <v>1.4E-2</v>
      </c>
      <c r="J17" s="185">
        <v>1.4999999999999999E-2</v>
      </c>
      <c r="K17" s="185">
        <v>1.6E-2</v>
      </c>
      <c r="L17" s="185"/>
      <c r="M17" s="185"/>
      <c r="N17" s="185"/>
      <c r="O17" s="185"/>
      <c r="P17" s="185"/>
      <c r="Q17" s="186"/>
    </row>
    <row r="18" spans="1:17" x14ac:dyDescent="0.25">
      <c r="A18" s="3"/>
      <c r="B18" s="62">
        <f>IFERROR(IF(LEN(INDEX(Metrics!$B$6:$H$19,ROW($A18)-ROW($A$5),MATCH(B$5,Metrics!$B$5:$H$5,0)))=0,"",INDEX(Metrics!$B$6:$H$19,ROW($A18)-ROW($A$5),MATCH(B$5,Metrics!$B$5:$H$5,0))),"")</f>
        <v>206</v>
      </c>
      <c r="C18" s="162" t="str">
        <f>IFERROR(IF(LEN(INDEX(Metrics!$B$6:$H$19,ROW($A18)-ROW($A$5),MATCH(C$5,Metrics!$B$5:$H$5,0)))=0,"",INDEX(Metrics!$B$6:$H$19,ROW($A18)-ROW($A$5),MATCH(C$5,Metrics!$B$5:$H$5,0))),"")</f>
        <v>Churn</v>
      </c>
      <c r="D18" s="162" t="str">
        <f>IFERROR(IF(LEN(INDEX(Metrics!$B$6:$H$19,ROW($A18)-ROW($A$5),MATCH(D$5,Metrics!$B$5:$H$5,0)))=0,"",INDEX(Metrics!$B$6:$H$19,ROW($A18)-ROW($A$5),MATCH(D$5,Metrics!$B$5:$H$5,0))),"")</f>
        <v/>
      </c>
      <c r="E18" s="42" t="str">
        <f>IFERROR(IF(LEN(INDEX(Metrics!$B$6:$H$19,ROW($A18)-ROW($A$5),MATCH(E$5,Metrics!$B$5:$H$5,0)))=0,"",INDEX(Metrics!$B$6:$H$19,ROW($A18)-ROW($A$5),MATCH(E$5,Metrics!$B$5:$H$5,0))),"")</f>
        <v/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178"/>
    </row>
    <row r="19" spans="1:17" x14ac:dyDescent="0.25">
      <c r="A19" s="3"/>
      <c r="B19" s="222">
        <f>IFERROR(IF(LEN(INDEX(Metrics!$B$6:$H$19,ROW($A19)-ROW($A$5),MATCH(B$5,Metrics!$B$5:$H$5,0)))=0,"",INDEX(Metrics!$B$6:$H$19,ROW($A19)-ROW($A$5),MATCH(B$5,Metrics!$B$5:$H$5,0))),"")</f>
        <v>207</v>
      </c>
      <c r="C19" s="223" t="str">
        <f>IFERROR(IF(LEN(INDEX(Metrics!$B$6:$H$19,ROW($A19)-ROW($A$5),MATCH(C$5,Metrics!$B$5:$H$5,0)))=0,"",INDEX(Metrics!$B$6:$H$19,ROW($A19)-ROW($A$5),MATCH(C$5,Metrics!$B$5:$H$5,0))),"")</f>
        <v>Churn</v>
      </c>
      <c r="D19" s="223" t="str">
        <f>IFERROR(IF(LEN(INDEX(Metrics!$B$6:$H$19,ROW($A19)-ROW($A$5),MATCH(D$5,Metrics!$B$5:$H$5,0)))=0,"",INDEX(Metrics!$B$6:$H$19,ROW($A19)-ROW($A$5),MATCH(D$5,Metrics!$B$5:$H$5,0))),"")</f>
        <v/>
      </c>
      <c r="E19" s="224" t="str">
        <f>IFERROR(IF(LEN(INDEX(Metrics!$B$6:$H$19,ROW($A19)-ROW($A$5),MATCH(E$5,Metrics!$B$5:$H$5,0)))=0,"",INDEX(Metrics!$B$6:$H$19,ROW($A19)-ROW($A$5),MATCH(E$5,Metrics!$B$5:$H$5,0))),"")</f>
        <v/>
      </c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225"/>
    </row>
    <row r="20" spans="1:17" x14ac:dyDescent="0.25">
      <c r="A20" s="3"/>
      <c r="B20" s="211">
        <v>301</v>
      </c>
      <c r="C20" s="212" t="s">
        <v>123</v>
      </c>
      <c r="D20" s="212" t="s">
        <v>124</v>
      </c>
      <c r="E20" s="213" t="s">
        <v>114</v>
      </c>
      <c r="F20" s="226"/>
      <c r="G20" s="226"/>
      <c r="H20" s="226"/>
      <c r="I20" s="226"/>
      <c r="J20" s="226"/>
      <c r="K20" s="226"/>
      <c r="L20" s="226"/>
      <c r="M20" s="226"/>
      <c r="N20" s="226"/>
      <c r="O20" s="226"/>
      <c r="P20" s="226"/>
      <c r="Q20" s="227"/>
    </row>
    <row r="21" spans="1:17" x14ac:dyDescent="0.25">
      <c r="A21" s="3"/>
      <c r="B21" s="211">
        <v>302</v>
      </c>
      <c r="C21" s="212" t="s">
        <v>123</v>
      </c>
      <c r="D21" s="212" t="s">
        <v>126</v>
      </c>
      <c r="E21" s="213" t="s">
        <v>114</v>
      </c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26"/>
      <c r="Q21" s="227"/>
    </row>
    <row r="22" spans="1:17" x14ac:dyDescent="0.25">
      <c r="A22" s="3"/>
      <c r="B22" s="211">
        <v>303</v>
      </c>
      <c r="C22" s="212" t="s">
        <v>123</v>
      </c>
      <c r="D22" s="212" t="s">
        <v>128</v>
      </c>
      <c r="E22" s="213" t="s">
        <v>114</v>
      </c>
      <c r="F22" s="226"/>
      <c r="G22" s="226"/>
      <c r="H22" s="226"/>
      <c r="I22" s="226"/>
      <c r="J22" s="226"/>
      <c r="K22" s="226"/>
      <c r="L22" s="226"/>
      <c r="M22" s="226"/>
      <c r="N22" s="226"/>
      <c r="O22" s="226"/>
      <c r="P22" s="226"/>
      <c r="Q22" s="227"/>
    </row>
    <row r="23" spans="1:17" x14ac:dyDescent="0.25">
      <c r="A23" s="3"/>
      <c r="B23" s="211">
        <v>304</v>
      </c>
      <c r="C23" s="212" t="s">
        <v>123</v>
      </c>
      <c r="D23" s="212" t="s">
        <v>130</v>
      </c>
      <c r="E23" s="213" t="s">
        <v>114</v>
      </c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7"/>
    </row>
    <row r="24" spans="1:17" x14ac:dyDescent="0.25">
      <c r="A24" s="3"/>
      <c r="B24" s="211">
        <v>305</v>
      </c>
      <c r="C24" s="212" t="s">
        <v>123</v>
      </c>
      <c r="D24" s="212" t="s">
        <v>132</v>
      </c>
      <c r="E24" s="213" t="s">
        <v>114</v>
      </c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7"/>
    </row>
    <row r="25" spans="1:17" x14ac:dyDescent="0.25">
      <c r="A25" s="3"/>
      <c r="B25" s="211">
        <v>306</v>
      </c>
      <c r="C25" s="212" t="s">
        <v>123</v>
      </c>
      <c r="D25" s="212" t="s">
        <v>153</v>
      </c>
      <c r="E25" s="213" t="s">
        <v>153</v>
      </c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7"/>
    </row>
    <row r="26" spans="1:17" x14ac:dyDescent="0.2">
      <c r="A26" s="3"/>
      <c r="B26" s="211">
        <v>307</v>
      </c>
      <c r="C26" s="212" t="s">
        <v>123</v>
      </c>
      <c r="D26" s="212" t="s">
        <v>153</v>
      </c>
      <c r="E26" s="213" t="s">
        <v>153</v>
      </c>
      <c r="F26" s="228"/>
      <c r="G26" s="226"/>
      <c r="H26" s="226"/>
      <c r="I26" s="226"/>
      <c r="J26" s="226"/>
      <c r="K26" s="226"/>
      <c r="L26" s="228"/>
      <c r="M26" s="226"/>
      <c r="N26" s="226"/>
      <c r="O26" s="226"/>
      <c r="P26" s="226"/>
      <c r="Q26" s="227"/>
    </row>
    <row r="27" spans="1:17" x14ac:dyDescent="0.25">
      <c r="A27" s="3"/>
      <c r="B27" s="211">
        <v>401</v>
      </c>
      <c r="C27" s="212" t="s">
        <v>134</v>
      </c>
      <c r="D27" s="212" t="s">
        <v>135</v>
      </c>
      <c r="E27" s="213" t="s">
        <v>114</v>
      </c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7"/>
    </row>
    <row r="28" spans="1:17" x14ac:dyDescent="0.25">
      <c r="A28" s="3"/>
      <c r="B28" s="211">
        <v>402</v>
      </c>
      <c r="C28" s="212" t="s">
        <v>134</v>
      </c>
      <c r="D28" s="212" t="s">
        <v>137</v>
      </c>
      <c r="E28" s="213" t="s">
        <v>114</v>
      </c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7"/>
    </row>
    <row r="29" spans="1:17" x14ac:dyDescent="0.2">
      <c r="A29" s="3"/>
      <c r="B29" s="211">
        <v>403</v>
      </c>
      <c r="C29" s="212" t="s">
        <v>134</v>
      </c>
      <c r="D29" s="215" t="s">
        <v>139</v>
      </c>
      <c r="E29" s="216" t="s">
        <v>114</v>
      </c>
      <c r="F29" s="228"/>
      <c r="G29" s="226"/>
      <c r="H29" s="226"/>
      <c r="I29" s="226"/>
      <c r="J29" s="226"/>
      <c r="K29" s="226"/>
      <c r="L29" s="228"/>
      <c r="M29" s="226"/>
      <c r="N29" s="226"/>
      <c r="O29" s="226"/>
      <c r="P29" s="226"/>
      <c r="Q29" s="227"/>
    </row>
    <row r="30" spans="1:17" x14ac:dyDescent="0.25">
      <c r="A30" s="3"/>
      <c r="B30" s="211">
        <v>404</v>
      </c>
      <c r="C30" s="212" t="s">
        <v>134</v>
      </c>
      <c r="D30" s="212" t="s">
        <v>141</v>
      </c>
      <c r="E30" s="213" t="s">
        <v>114</v>
      </c>
      <c r="F30" s="229"/>
      <c r="G30" s="229"/>
      <c r="H30" s="229"/>
      <c r="I30" s="229"/>
      <c r="J30" s="229"/>
      <c r="K30" s="229"/>
      <c r="L30" s="226"/>
      <c r="M30" s="226"/>
      <c r="N30" s="226"/>
      <c r="O30" s="226"/>
      <c r="P30" s="226"/>
      <c r="Q30" s="227"/>
    </row>
    <row r="31" spans="1:17" x14ac:dyDescent="0.25">
      <c r="A31" s="3"/>
      <c r="B31" s="211">
        <v>405</v>
      </c>
      <c r="C31" s="212" t="s">
        <v>134</v>
      </c>
      <c r="D31" s="212" t="s">
        <v>153</v>
      </c>
      <c r="E31" s="213" t="s">
        <v>153</v>
      </c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7"/>
    </row>
    <row r="32" spans="1:17" x14ac:dyDescent="0.25">
      <c r="A32" s="3"/>
      <c r="B32" s="211">
        <v>406</v>
      </c>
      <c r="C32" s="212" t="s">
        <v>134</v>
      </c>
      <c r="D32" s="212" t="s">
        <v>153</v>
      </c>
      <c r="E32" s="213" t="s">
        <v>153</v>
      </c>
      <c r="F32" s="226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7"/>
    </row>
    <row r="33" spans="1:17" x14ac:dyDescent="0.25">
      <c r="A33" s="3"/>
      <c r="B33" s="211">
        <v>501</v>
      </c>
      <c r="C33" s="212" t="s">
        <v>143</v>
      </c>
      <c r="D33" s="212" t="s">
        <v>144</v>
      </c>
      <c r="E33" s="213" t="s">
        <v>100</v>
      </c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7"/>
    </row>
    <row r="34" spans="1:17" x14ac:dyDescent="0.25">
      <c r="A34" s="3"/>
      <c r="B34" s="211">
        <v>502</v>
      </c>
      <c r="C34" s="212" t="s">
        <v>143</v>
      </c>
      <c r="D34" s="212" t="s">
        <v>146</v>
      </c>
      <c r="E34" s="213" t="s">
        <v>100</v>
      </c>
      <c r="F34" s="226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27"/>
    </row>
    <row r="35" spans="1:17" x14ac:dyDescent="0.25">
      <c r="A35" s="3"/>
      <c r="B35" s="211">
        <v>503</v>
      </c>
      <c r="C35" s="212" t="s">
        <v>143</v>
      </c>
      <c r="D35" s="212" t="s">
        <v>148</v>
      </c>
      <c r="E35" s="213" t="s">
        <v>100</v>
      </c>
      <c r="F35" s="226"/>
      <c r="G35" s="226"/>
      <c r="H35" s="226"/>
      <c r="I35" s="226"/>
      <c r="J35" s="226"/>
      <c r="K35" s="226"/>
      <c r="L35" s="226"/>
      <c r="M35" s="226"/>
      <c r="N35" s="226"/>
      <c r="O35" s="226"/>
      <c r="P35" s="226"/>
      <c r="Q35" s="227"/>
    </row>
    <row r="36" spans="1:17" x14ac:dyDescent="0.2">
      <c r="A36" s="3"/>
      <c r="B36" s="211">
        <v>504</v>
      </c>
      <c r="C36" s="212" t="s">
        <v>143</v>
      </c>
      <c r="D36" s="212" t="s">
        <v>150</v>
      </c>
      <c r="E36" s="213" t="s">
        <v>117</v>
      </c>
      <c r="F36" s="228"/>
      <c r="G36" s="226"/>
      <c r="H36" s="226"/>
      <c r="I36" s="226"/>
      <c r="J36" s="226"/>
      <c r="K36" s="226"/>
      <c r="L36" s="228"/>
      <c r="M36" s="226"/>
      <c r="N36" s="226"/>
      <c r="O36" s="226"/>
      <c r="P36" s="226"/>
      <c r="Q36" s="227"/>
    </row>
    <row r="37" spans="1:17" x14ac:dyDescent="0.25">
      <c r="A37" s="3"/>
      <c r="B37" s="211">
        <v>505</v>
      </c>
      <c r="C37" s="212" t="s">
        <v>143</v>
      </c>
      <c r="D37" s="212" t="s">
        <v>153</v>
      </c>
      <c r="E37" s="213" t="s">
        <v>153</v>
      </c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6"/>
      <c r="Q37" s="227"/>
    </row>
    <row r="38" spans="1:17" x14ac:dyDescent="0.2">
      <c r="A38" s="3"/>
      <c r="B38" s="211">
        <v>506</v>
      </c>
      <c r="C38" s="212" t="s">
        <v>143</v>
      </c>
      <c r="D38" s="212" t="s">
        <v>153</v>
      </c>
      <c r="E38" s="213" t="s">
        <v>153</v>
      </c>
      <c r="F38" s="228"/>
      <c r="G38" s="226"/>
      <c r="H38" s="226"/>
      <c r="I38" s="226"/>
      <c r="J38" s="226"/>
      <c r="K38" s="226"/>
      <c r="L38" s="228"/>
      <c r="M38" s="226"/>
      <c r="N38" s="226"/>
      <c r="O38" s="226"/>
      <c r="P38" s="226"/>
      <c r="Q38" s="227"/>
    </row>
    <row r="39" spans="1:17" x14ac:dyDescent="0.25">
      <c r="A39" s="3"/>
      <c r="B39" s="211"/>
      <c r="C39" s="212"/>
      <c r="D39" s="212"/>
      <c r="E39" s="213"/>
      <c r="F39" s="229"/>
      <c r="G39" s="229"/>
      <c r="H39" s="229"/>
      <c r="I39" s="229"/>
      <c r="J39" s="229"/>
      <c r="K39" s="229"/>
      <c r="L39" s="229"/>
      <c r="M39" s="229"/>
      <c r="N39" s="229"/>
      <c r="O39" s="229"/>
      <c r="P39" s="229"/>
      <c r="Q39" s="230"/>
    </row>
    <row r="40" spans="1:17" x14ac:dyDescent="0.25">
      <c r="A40" s="3"/>
      <c r="B40" s="211"/>
      <c r="C40" s="212"/>
      <c r="D40" s="212"/>
      <c r="E40" s="213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7"/>
    </row>
    <row r="41" spans="1:17" x14ac:dyDescent="0.25">
      <c r="A41" s="3"/>
      <c r="B41" s="211"/>
      <c r="C41" s="212"/>
      <c r="D41" s="212"/>
      <c r="E41" s="213"/>
      <c r="F41" s="226"/>
      <c r="G41" s="226"/>
      <c r="H41" s="226"/>
      <c r="I41" s="226"/>
      <c r="J41" s="226"/>
      <c r="K41" s="226"/>
      <c r="L41" s="226"/>
      <c r="M41" s="226"/>
      <c r="N41" s="226"/>
      <c r="O41" s="226"/>
      <c r="P41" s="226"/>
      <c r="Q41" s="227"/>
    </row>
    <row r="42" spans="1:17" x14ac:dyDescent="0.25">
      <c r="A42" s="3"/>
      <c r="B42" s="211"/>
      <c r="C42" s="212"/>
      <c r="D42" s="212"/>
      <c r="E42" s="213"/>
      <c r="F42" s="226"/>
      <c r="G42" s="226"/>
      <c r="H42" s="226"/>
      <c r="I42" s="226"/>
      <c r="J42" s="226"/>
      <c r="K42" s="226"/>
      <c r="L42" s="226"/>
      <c r="M42" s="226"/>
      <c r="N42" s="226"/>
      <c r="O42" s="226"/>
      <c r="P42" s="226"/>
      <c r="Q42" s="227"/>
    </row>
    <row r="43" spans="1:17" x14ac:dyDescent="0.25">
      <c r="A43" s="3"/>
      <c r="B43" s="211"/>
      <c r="C43" s="212"/>
      <c r="D43" s="212"/>
      <c r="E43" s="213"/>
      <c r="F43" s="226"/>
      <c r="G43" s="226"/>
      <c r="H43" s="226"/>
      <c r="I43" s="226"/>
      <c r="J43" s="226"/>
      <c r="K43" s="226"/>
      <c r="L43" s="226"/>
      <c r="M43" s="226"/>
      <c r="N43" s="226"/>
      <c r="O43" s="226"/>
      <c r="P43" s="226"/>
      <c r="Q43" s="227"/>
    </row>
    <row r="44" spans="1:17" x14ac:dyDescent="0.25">
      <c r="B44" s="211"/>
      <c r="C44" s="212"/>
      <c r="D44" s="212"/>
      <c r="E44" s="213"/>
      <c r="F44" s="229"/>
      <c r="G44" s="229"/>
      <c r="H44" s="229"/>
      <c r="I44" s="229"/>
      <c r="J44" s="229"/>
      <c r="K44" s="229"/>
      <c r="L44" s="229"/>
      <c r="M44" s="229"/>
      <c r="N44" s="229"/>
      <c r="O44" s="229"/>
      <c r="P44" s="229"/>
      <c r="Q44" s="230"/>
    </row>
    <row r="45" spans="1:17" x14ac:dyDescent="0.25">
      <c r="B45" s="211"/>
      <c r="C45" s="212"/>
      <c r="D45" s="212"/>
      <c r="E45" s="213"/>
      <c r="F45" s="229"/>
      <c r="G45" s="229"/>
      <c r="H45" s="229"/>
      <c r="I45" s="229"/>
      <c r="J45" s="229"/>
      <c r="K45" s="229"/>
      <c r="L45" s="229"/>
      <c r="M45" s="229"/>
      <c r="N45" s="229"/>
      <c r="O45" s="229"/>
      <c r="P45" s="229"/>
      <c r="Q45" s="230"/>
    </row>
    <row r="46" spans="1:17" x14ac:dyDescent="0.25">
      <c r="B46" s="211"/>
      <c r="C46" s="212"/>
      <c r="D46" s="212"/>
      <c r="E46" s="213"/>
      <c r="F46" s="229"/>
      <c r="G46" s="229"/>
      <c r="H46" s="229"/>
      <c r="I46" s="229"/>
      <c r="J46" s="229"/>
      <c r="K46" s="229"/>
      <c r="L46" s="229"/>
      <c r="M46" s="229"/>
      <c r="N46" s="229"/>
      <c r="O46" s="229"/>
      <c r="P46" s="229"/>
      <c r="Q46" s="230"/>
    </row>
    <row r="47" spans="1:17" x14ac:dyDescent="0.25">
      <c r="B47" s="211"/>
      <c r="C47" s="212"/>
      <c r="D47" s="212"/>
      <c r="E47" s="213"/>
      <c r="F47" s="229"/>
      <c r="G47" s="229"/>
      <c r="H47" s="229"/>
      <c r="I47" s="229"/>
      <c r="J47" s="229"/>
      <c r="K47" s="229"/>
      <c r="L47" s="229"/>
      <c r="M47" s="229"/>
      <c r="N47" s="229"/>
      <c r="O47" s="229"/>
      <c r="P47" s="229"/>
      <c r="Q47" s="230"/>
    </row>
    <row r="48" spans="1:17" x14ac:dyDescent="0.25">
      <c r="B48" s="211"/>
      <c r="C48" s="212"/>
      <c r="D48" s="212"/>
      <c r="E48" s="213"/>
      <c r="F48" s="229"/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30"/>
    </row>
    <row r="49" spans="2:17" x14ac:dyDescent="0.25">
      <c r="B49" s="211"/>
      <c r="C49" s="212"/>
      <c r="D49" s="212"/>
      <c r="E49" s="213"/>
      <c r="F49" s="229"/>
      <c r="G49" s="229"/>
      <c r="H49" s="229"/>
      <c r="I49" s="229"/>
      <c r="J49" s="229"/>
      <c r="K49" s="229"/>
      <c r="L49" s="229"/>
      <c r="M49" s="229"/>
      <c r="N49" s="229"/>
      <c r="O49" s="229"/>
      <c r="P49" s="229"/>
      <c r="Q49" s="230"/>
    </row>
    <row r="50" spans="2:17" x14ac:dyDescent="0.25">
      <c r="B50" s="211"/>
      <c r="C50" s="212"/>
      <c r="D50" s="212"/>
      <c r="E50" s="213"/>
      <c r="F50" s="229"/>
      <c r="G50" s="229"/>
      <c r="H50" s="229"/>
      <c r="I50" s="229"/>
      <c r="J50" s="229"/>
      <c r="K50" s="229"/>
      <c r="L50" s="229"/>
      <c r="M50" s="229"/>
      <c r="N50" s="229"/>
      <c r="O50" s="229"/>
      <c r="P50" s="229"/>
      <c r="Q50" s="230"/>
    </row>
    <row r="51" spans="2:17" x14ac:dyDescent="0.25">
      <c r="B51" s="211"/>
      <c r="C51" s="212"/>
      <c r="D51" s="212"/>
      <c r="E51" s="213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30"/>
    </row>
    <row r="52" spans="2:17" x14ac:dyDescent="0.25">
      <c r="B52" s="211"/>
      <c r="C52" s="212"/>
      <c r="D52" s="212"/>
      <c r="E52" s="213"/>
      <c r="F52" s="229"/>
      <c r="G52" s="229"/>
      <c r="H52" s="229"/>
      <c r="I52" s="229"/>
      <c r="J52" s="229"/>
      <c r="K52" s="229"/>
      <c r="L52" s="229"/>
      <c r="M52" s="229"/>
      <c r="N52" s="229"/>
      <c r="O52" s="229"/>
      <c r="P52" s="229"/>
      <c r="Q52" s="230"/>
    </row>
    <row r="53" spans="2:17" x14ac:dyDescent="0.25">
      <c r="B53" s="211"/>
      <c r="C53" s="212"/>
      <c r="D53" s="212"/>
      <c r="E53" s="213"/>
      <c r="F53" s="229"/>
      <c r="G53" s="229"/>
      <c r="H53" s="229"/>
      <c r="I53" s="229"/>
      <c r="J53" s="229"/>
      <c r="K53" s="229"/>
      <c r="L53" s="229"/>
      <c r="M53" s="229"/>
      <c r="N53" s="229"/>
      <c r="O53" s="229"/>
      <c r="P53" s="229"/>
      <c r="Q53" s="230"/>
    </row>
    <row r="54" spans="2:17" x14ac:dyDescent="0.25">
      <c r="B54" s="211"/>
      <c r="C54" s="212"/>
      <c r="D54" s="212"/>
      <c r="E54" s="213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30"/>
    </row>
    <row r="55" spans="2:17" x14ac:dyDescent="0.25">
      <c r="B55" s="211"/>
      <c r="C55" s="212"/>
      <c r="D55" s="212"/>
      <c r="E55" s="213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  <c r="Q55" s="230"/>
    </row>
    <row r="56" spans="2:17" x14ac:dyDescent="0.25">
      <c r="B56" s="211"/>
      <c r="C56" s="212"/>
      <c r="D56" s="212"/>
      <c r="E56" s="213"/>
      <c r="F56" s="229"/>
      <c r="G56" s="229"/>
      <c r="H56" s="229"/>
      <c r="I56" s="229"/>
      <c r="J56" s="229"/>
      <c r="K56" s="229"/>
      <c r="L56" s="229"/>
      <c r="M56" s="229"/>
      <c r="N56" s="229"/>
      <c r="O56" s="229"/>
      <c r="P56" s="229"/>
      <c r="Q56" s="230"/>
    </row>
    <row r="57" spans="2:17" x14ac:dyDescent="0.25">
      <c r="B57" s="211"/>
      <c r="C57" s="212"/>
      <c r="D57" s="212"/>
      <c r="E57" s="213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30"/>
    </row>
    <row r="58" spans="2:17" x14ac:dyDescent="0.25">
      <c r="B58" s="211"/>
      <c r="C58" s="212"/>
      <c r="D58" s="212"/>
      <c r="E58" s="213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30"/>
    </row>
    <row r="59" spans="2:17" x14ac:dyDescent="0.25">
      <c r="B59" s="211"/>
      <c r="C59" s="212"/>
      <c r="D59" s="212"/>
      <c r="E59" s="213"/>
      <c r="F59" s="229"/>
      <c r="G59" s="229"/>
      <c r="H59" s="229"/>
      <c r="I59" s="229"/>
      <c r="J59" s="229"/>
      <c r="K59" s="229"/>
      <c r="L59" s="229"/>
      <c r="M59" s="229"/>
      <c r="N59" s="229"/>
      <c r="O59" s="229"/>
      <c r="P59" s="229"/>
      <c r="Q59" s="230"/>
    </row>
    <row r="60" spans="2:17" x14ac:dyDescent="0.25">
      <c r="B60" s="211"/>
      <c r="C60" s="212"/>
      <c r="D60" s="212"/>
      <c r="E60" s="213"/>
      <c r="F60" s="229"/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30"/>
    </row>
    <row r="61" spans="2:17" x14ac:dyDescent="0.25">
      <c r="B61" s="211"/>
      <c r="C61" s="212"/>
      <c r="D61" s="212"/>
      <c r="E61" s="213"/>
      <c r="F61" s="229"/>
      <c r="G61" s="229"/>
      <c r="H61" s="229"/>
      <c r="I61" s="229"/>
      <c r="J61" s="229"/>
      <c r="K61" s="229"/>
      <c r="L61" s="229"/>
      <c r="M61" s="229"/>
      <c r="N61" s="229"/>
      <c r="O61" s="229"/>
      <c r="P61" s="229"/>
      <c r="Q61" s="230"/>
    </row>
    <row r="62" spans="2:17" x14ac:dyDescent="0.25">
      <c r="B62" s="211"/>
      <c r="C62" s="212"/>
      <c r="D62" s="212"/>
      <c r="E62" s="213"/>
      <c r="F62" s="229"/>
      <c r="G62" s="229"/>
      <c r="H62" s="229"/>
      <c r="I62" s="229"/>
      <c r="J62" s="229"/>
      <c r="K62" s="229"/>
      <c r="L62" s="229"/>
      <c r="M62" s="229"/>
      <c r="N62" s="229"/>
      <c r="O62" s="229"/>
      <c r="P62" s="229"/>
      <c r="Q62" s="230"/>
    </row>
    <row r="63" spans="2:17" x14ac:dyDescent="0.25">
      <c r="B63" s="211"/>
      <c r="C63" s="212"/>
      <c r="D63" s="212"/>
      <c r="E63" s="213"/>
      <c r="F63" s="229"/>
      <c r="G63" s="229"/>
      <c r="H63" s="229"/>
      <c r="I63" s="229"/>
      <c r="J63" s="229"/>
      <c r="K63" s="229"/>
      <c r="L63" s="229"/>
      <c r="M63" s="229"/>
      <c r="N63" s="229"/>
      <c r="O63" s="229"/>
      <c r="P63" s="229"/>
      <c r="Q63" s="230"/>
    </row>
    <row r="64" spans="2:17" x14ac:dyDescent="0.25">
      <c r="B64" s="211"/>
      <c r="C64" s="212"/>
      <c r="D64" s="212"/>
      <c r="E64" s="213"/>
      <c r="F64" s="229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30"/>
    </row>
    <row r="65" spans="2:17" x14ac:dyDescent="0.25">
      <c r="B65" s="211"/>
      <c r="C65" s="212"/>
      <c r="D65" s="212"/>
      <c r="E65" s="213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30"/>
    </row>
    <row r="66" spans="2:17" x14ac:dyDescent="0.25">
      <c r="B66" s="211"/>
      <c r="C66" s="212"/>
      <c r="D66" s="212"/>
      <c r="E66" s="213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30"/>
    </row>
    <row r="67" spans="2:17" x14ac:dyDescent="0.25">
      <c r="B67" s="211"/>
      <c r="C67" s="212"/>
      <c r="D67" s="212"/>
      <c r="E67" s="213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30"/>
    </row>
    <row r="68" spans="2:17" x14ac:dyDescent="0.25">
      <c r="B68" s="211"/>
      <c r="C68" s="212"/>
      <c r="D68" s="212"/>
      <c r="E68" s="213"/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30"/>
    </row>
    <row r="69" spans="2:17" x14ac:dyDescent="0.25">
      <c r="B69" s="211"/>
      <c r="C69" s="212"/>
      <c r="D69" s="212"/>
      <c r="E69" s="213"/>
      <c r="F69" s="229"/>
      <c r="G69" s="229"/>
      <c r="H69" s="229"/>
      <c r="I69" s="229"/>
      <c r="J69" s="229"/>
      <c r="K69" s="229"/>
      <c r="L69" s="229"/>
      <c r="M69" s="229"/>
      <c r="N69" s="229"/>
      <c r="O69" s="229"/>
      <c r="P69" s="229"/>
      <c r="Q69" s="230"/>
    </row>
    <row r="70" spans="2:17" x14ac:dyDescent="0.25">
      <c r="B70" s="218"/>
      <c r="C70" s="219"/>
      <c r="D70" s="219"/>
      <c r="E70" s="220"/>
      <c r="F70" s="231"/>
      <c r="G70" s="231"/>
      <c r="H70" s="231"/>
      <c r="I70" s="231"/>
      <c r="J70" s="231"/>
      <c r="K70" s="231"/>
      <c r="L70" s="231"/>
      <c r="M70" s="231"/>
      <c r="N70" s="231"/>
      <c r="O70" s="231"/>
      <c r="P70" s="231"/>
      <c r="Q70" s="232"/>
    </row>
  </sheetData>
  <sheetProtection algorithmName="SHA-512" hashValue="iL/ai8eO/zfuYKNrb+kSBwenh9HUP5t1q4rGPkVc1JNVjpDihpB1edS0NadQDR4WcfpWtP5mq5QDdW1exfP1CA==" saltValue="tRB5Y0Fsv/MLr7XK0279SQ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78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IFERROR(INDEX(Calc!$H$7:$H$18,COLUMN(CY_Target!F4)-COLUMN(CY_Target!$E$4)),"")</f>
        <v>Jan 2022</v>
      </c>
      <c r="G5" s="65" t="str">
        <f>IFERROR(INDEX(Calc!$H$7:$H$18,COLUMN(CY_Target!G4)-COLUMN(CY_Target!$E$4)),"")</f>
        <v>Feb 2022</v>
      </c>
      <c r="H5" s="65" t="str">
        <f>IFERROR(INDEX(Calc!$H$7:$H$18,COLUMN(CY_Target!H4)-COLUMN(CY_Target!$E$4)),"")</f>
        <v>Mar 2022</v>
      </c>
      <c r="I5" s="65" t="str">
        <f>IFERROR(INDEX(Calc!$H$7:$H$18,COLUMN(CY_Target!I4)-COLUMN(CY_Target!$E$4)),"")</f>
        <v>Apr 2022</v>
      </c>
      <c r="J5" s="65" t="str">
        <f>IFERROR(INDEX(Calc!$H$7:$H$18,COLUMN(CY_Target!J4)-COLUMN(CY_Target!$E$4)),"")</f>
        <v>May 2022</v>
      </c>
      <c r="K5" s="65" t="str">
        <f>IFERROR(INDEX(Calc!$H$7:$H$18,COLUMN(CY_Target!K4)-COLUMN(CY_Target!$E$4)),"")</f>
        <v>Jun 2022</v>
      </c>
      <c r="L5" s="65" t="str">
        <f>IFERROR(INDEX(Calc!$H$7:$H$18,COLUMN(CY_Target!L4)-COLUMN(CY_Target!$E$4)),"")</f>
        <v>Jul 2022</v>
      </c>
      <c r="M5" s="65" t="str">
        <f>IFERROR(INDEX(Calc!$H$7:$H$18,COLUMN(CY_Target!M4)-COLUMN(CY_Target!$E$4)),"")</f>
        <v>Aug 2022</v>
      </c>
      <c r="N5" s="65" t="str">
        <f>IFERROR(INDEX(Calc!$H$7:$H$18,COLUMN(CY_Target!N4)-COLUMN(CY_Target!$E$4)),"")</f>
        <v>Sep 2022</v>
      </c>
      <c r="O5" s="65" t="str">
        <f>IFERROR(INDEX(Calc!$H$7:$H$18,COLUMN(CY_Target!O4)-COLUMN(CY_Target!$E$4)),"")</f>
        <v>Oct 2022</v>
      </c>
      <c r="P5" s="65" t="str">
        <f>IFERROR(INDEX(Calc!$H$7:$H$18,COLUMN(CY_Target!P4)-COLUMN(CY_Target!$E$4)),"")</f>
        <v>Nov 2022</v>
      </c>
      <c r="Q5" s="66" t="str">
        <f>IFERROR(INDEX(Calc!$H$7:$H$18,COLUMN(CY_Target!Q4)-COLUMN(CY_Target!$E$4)),"")</f>
        <v>Dec 2022</v>
      </c>
    </row>
    <row r="6" spans="1:17" x14ac:dyDescent="0.25">
      <c r="A6" s="3"/>
      <c r="B6" s="64">
        <f>IFERROR(IF(LEN(INDEX(Metrics!$B$6:$H$19,ROW($A6)-ROW($A$5),MATCH(B$5,Metrics!$B$5:$H$5,0)))=0,"",INDEX(Metrics!$B$6:$H$19,ROW($A6)-ROW($A$5),MATCH(B$5,Metrics!$B$5:$H$5,0))),"")</f>
        <v>101</v>
      </c>
      <c r="C6" s="161" t="str">
        <f>IFERROR(IF(LEN(INDEX(Metrics!$B$6:$H$19,ROW($A6)-ROW($A$5),MATCH(C$5,Metrics!$B$5:$H$5,0)))=0,"",INDEX(Metrics!$B$6:$H$19,ROW($A6)-ROW($A$5),MATCH(C$5,Metrics!$B$5:$H$5,0))),"")</f>
        <v>Customer</v>
      </c>
      <c r="D6" s="161" t="str">
        <f>IFERROR(IF(LEN(INDEX(Metrics!$B$6:$H$19,ROW($A6)-ROW($A$5),MATCH(D$5,Metrics!$B$5:$H$5,0)))=0,"",INDEX(Metrics!$B$6:$H$19,ROW($A6)-ROW($A$5),MATCH(D$5,Metrics!$B$5:$H$5,0))),"")</f>
        <v>The Total Number of Subscribers</v>
      </c>
      <c r="E6" s="41" t="str">
        <f>IFERROR(IF(LEN(INDEX(Metrics!$B$6:$H$19,ROW($A6)-ROW($A$5),MATCH(E$5,Metrics!$B$5:$H$5,0)))=0,"",INDEX(Metrics!$B$6:$H$19,ROW($A6)-ROW($A$5),MATCH(E$5,Metrics!$B$5:$H$5,0))),"")</f>
        <v>#</v>
      </c>
      <c r="F6" s="182">
        <v>5000</v>
      </c>
      <c r="G6" s="182">
        <v>5500</v>
      </c>
      <c r="H6" s="182">
        <v>6000</v>
      </c>
      <c r="I6" s="182">
        <v>6000</v>
      </c>
      <c r="J6" s="182">
        <v>6000</v>
      </c>
      <c r="K6" s="182">
        <v>6000</v>
      </c>
      <c r="L6" s="182"/>
      <c r="M6" s="182"/>
      <c r="N6" s="182"/>
      <c r="O6" s="182"/>
      <c r="P6" s="182"/>
      <c r="Q6" s="183"/>
    </row>
    <row r="7" spans="1:17" x14ac:dyDescent="0.25">
      <c r="A7" s="3"/>
      <c r="B7" s="62">
        <f>IFERROR(IF(LEN(INDEX(Metrics!$B$6:$H$19,ROW($A7)-ROW($A$5),MATCH(B$5,Metrics!$B$5:$H$5,0)))=0,"",INDEX(Metrics!$B$6:$H$19,ROW($A7)-ROW($A$5),MATCH(B$5,Metrics!$B$5:$H$5,0))),"")</f>
        <v>102</v>
      </c>
      <c r="C7" s="162" t="str">
        <f>IFERROR(IF(LEN(INDEX(Metrics!$B$6:$H$19,ROW($A7)-ROW($A$5),MATCH(C$5,Metrics!$B$5:$H$5,0)))=0,"",INDEX(Metrics!$B$6:$H$19,ROW($A7)-ROW($A$5),MATCH(C$5,Metrics!$B$5:$H$5,0))),"")</f>
        <v>Customer</v>
      </c>
      <c r="D7" s="162" t="str">
        <f>IFERROR(IF(LEN(INDEX(Metrics!$B$6:$H$19,ROW($A7)-ROW($A$5),MATCH(D$5,Metrics!$B$5:$H$5,0)))=0,"",INDEX(Metrics!$B$6:$H$19,ROW($A7)-ROW($A$5),MATCH(D$5,Metrics!$B$5:$H$5,0))),"")</f>
        <v>The Total Number of Visitors</v>
      </c>
      <c r="E7" s="42" t="str">
        <f>IFERROR(IF(LEN(INDEX(Metrics!$B$6:$H$19,ROW($A7)-ROW($A$5),MATCH(E$5,Metrics!$B$5:$H$5,0)))=0,"",INDEX(Metrics!$B$6:$H$19,ROW($A7)-ROW($A$5),MATCH(E$5,Metrics!$B$5:$H$5,0))),"")</f>
        <v>#</v>
      </c>
      <c r="F7" s="181">
        <v>13000</v>
      </c>
      <c r="G7" s="181">
        <v>13000</v>
      </c>
      <c r="H7" s="181">
        <v>13000</v>
      </c>
      <c r="I7" s="181">
        <v>13000</v>
      </c>
      <c r="J7" s="181">
        <v>13000</v>
      </c>
      <c r="K7" s="181">
        <v>13000</v>
      </c>
      <c r="L7" s="181"/>
      <c r="M7" s="181"/>
      <c r="N7" s="181"/>
      <c r="O7" s="181"/>
      <c r="P7" s="181"/>
      <c r="Q7" s="184"/>
    </row>
    <row r="8" spans="1:17" x14ac:dyDescent="0.25">
      <c r="A8" s="3"/>
      <c r="B8" s="62">
        <f>IFERROR(IF(LEN(INDEX(Metrics!$B$6:$H$19,ROW($A8)-ROW($A$5),MATCH(B$5,Metrics!$B$5:$H$5,0)))=0,"",INDEX(Metrics!$B$6:$H$19,ROW($A8)-ROW($A$5),MATCH(B$5,Metrics!$B$5:$H$5,0))),"")</f>
        <v>103</v>
      </c>
      <c r="C8" s="162" t="str">
        <f>IFERROR(IF(LEN(INDEX(Metrics!$B$6:$H$19,ROW($A8)-ROW($A$5),MATCH(C$5,Metrics!$B$5:$H$5,0)))=0,"",INDEX(Metrics!$B$6:$H$19,ROW($A8)-ROW($A$5),MATCH(C$5,Metrics!$B$5:$H$5,0))),"")</f>
        <v>Customer</v>
      </c>
      <c r="D8" s="162" t="str">
        <f>IFERROR(IF(LEN(INDEX(Metrics!$B$6:$H$19,ROW($A8)-ROW($A$5),MATCH(D$5,Metrics!$B$5:$H$5,0)))=0,"",INDEX(Metrics!$B$6:$H$19,ROW($A8)-ROW($A$5),MATCH(D$5,Metrics!$B$5:$H$5,0))),"")</f>
        <v>The Total Amount of Sign Ups</v>
      </c>
      <c r="E8" s="42" t="str">
        <f>IFERROR(IF(LEN(INDEX(Metrics!$B$6:$H$19,ROW($A8)-ROW($A$5),MATCH(E$5,Metrics!$B$5:$H$5,0)))=0,"",INDEX(Metrics!$B$6:$H$19,ROW($A8)-ROW($A$5),MATCH(E$5,Metrics!$B$5:$H$5,0))),"")</f>
        <v>#</v>
      </c>
      <c r="F8" s="181">
        <v>5000</v>
      </c>
      <c r="G8" s="181">
        <v>5000</v>
      </c>
      <c r="H8" s="181">
        <v>5000</v>
      </c>
      <c r="I8" s="181">
        <v>5000</v>
      </c>
      <c r="J8" s="181">
        <v>5000</v>
      </c>
      <c r="K8" s="181">
        <v>5000</v>
      </c>
      <c r="L8" s="181"/>
      <c r="M8" s="181"/>
      <c r="N8" s="181"/>
      <c r="O8" s="181"/>
      <c r="P8" s="181"/>
      <c r="Q8" s="184"/>
    </row>
    <row r="9" spans="1:17" x14ac:dyDescent="0.25">
      <c r="A9" s="3"/>
      <c r="B9" s="62">
        <f>IFERROR(IF(LEN(INDEX(Metrics!$B$6:$H$19,ROW($A9)-ROW($A$5),MATCH(B$5,Metrics!$B$5:$H$5,0)))=0,"",INDEX(Metrics!$B$6:$H$19,ROW($A9)-ROW($A$5),MATCH(B$5,Metrics!$B$5:$H$5,0))),"")</f>
        <v>104</v>
      </c>
      <c r="C9" s="162" t="str">
        <f>IFERROR(IF(LEN(INDEX(Metrics!$B$6:$H$19,ROW($A9)-ROW($A$5),MATCH(C$5,Metrics!$B$5:$H$5,0)))=0,"",INDEX(Metrics!$B$6:$H$19,ROW($A9)-ROW($A$5),MATCH(C$5,Metrics!$B$5:$H$5,0))),"")</f>
        <v>Customer</v>
      </c>
      <c r="D9" s="162" t="str">
        <f>IFERROR(IF(LEN(INDEX(Metrics!$B$6:$H$19,ROW($A9)-ROW($A$5),MATCH(D$5,Metrics!$B$5:$H$5,0)))=0,"",INDEX(Metrics!$B$6:$H$19,ROW($A9)-ROW($A$5),MATCH(D$5,Metrics!$B$5:$H$5,0))),"")</f>
        <v>New Subscriber From Organic Search</v>
      </c>
      <c r="E9" s="42" t="str">
        <f>IFERROR(IF(LEN(INDEX(Metrics!$B$6:$H$19,ROW($A9)-ROW($A$5),MATCH(E$5,Metrics!$B$5:$H$5,0)))=0,"",INDEX(Metrics!$B$6:$H$19,ROW($A9)-ROW($A$5),MATCH(E$5,Metrics!$B$5:$H$5,0))),"")</f>
        <v>#</v>
      </c>
      <c r="F9" s="181">
        <v>150</v>
      </c>
      <c r="G9" s="181">
        <v>150</v>
      </c>
      <c r="H9" s="181">
        <v>150</v>
      </c>
      <c r="I9" s="181">
        <v>150</v>
      </c>
      <c r="J9" s="181">
        <v>150</v>
      </c>
      <c r="K9" s="181">
        <v>150</v>
      </c>
      <c r="L9" s="181"/>
      <c r="M9" s="181"/>
      <c r="N9" s="181"/>
      <c r="O9" s="181"/>
      <c r="P9" s="181"/>
      <c r="Q9" s="184"/>
    </row>
    <row r="10" spans="1:17" x14ac:dyDescent="0.25">
      <c r="A10" s="3"/>
      <c r="B10" s="62">
        <f>IFERROR(IF(LEN(INDEX(Metrics!$B$6:$H$19,ROW($A10)-ROW($A$5),MATCH(B$5,Metrics!$B$5:$H$5,0)))=0,"",INDEX(Metrics!$B$6:$H$19,ROW($A10)-ROW($A$5),MATCH(B$5,Metrics!$B$5:$H$5,0))),"")</f>
        <v>105</v>
      </c>
      <c r="C10" s="162" t="str">
        <f>IFERROR(IF(LEN(INDEX(Metrics!$B$6:$H$19,ROW($A10)-ROW($A$5),MATCH(C$5,Metrics!$B$5:$H$5,0)))=0,"",INDEX(Metrics!$B$6:$H$19,ROW($A10)-ROW($A$5),MATCH(C$5,Metrics!$B$5:$H$5,0))),"")</f>
        <v>Customer</v>
      </c>
      <c r="D10" s="162" t="str">
        <f>IFERROR(IF(LEN(INDEX(Metrics!$B$6:$H$19,ROW($A10)-ROW($A$5),MATCH(D$5,Metrics!$B$5:$H$5,0)))=0,"",INDEX(Metrics!$B$6:$H$19,ROW($A10)-ROW($A$5),MATCH(D$5,Metrics!$B$5:$H$5,0))),"")</f>
        <v>New Subscriber From Paid Ad</v>
      </c>
      <c r="E10" s="42" t="str">
        <f>IFERROR(IF(LEN(INDEX(Metrics!$B$6:$H$19,ROW($A10)-ROW($A$5),MATCH(E$5,Metrics!$B$5:$H$5,0)))=0,"",INDEX(Metrics!$B$6:$H$19,ROW($A10)-ROW($A$5),MATCH(E$5,Metrics!$B$5:$H$5,0))),"")</f>
        <v>#</v>
      </c>
      <c r="F10" s="181">
        <v>200</v>
      </c>
      <c r="G10" s="181">
        <v>200</v>
      </c>
      <c r="H10" s="181">
        <v>200</v>
      </c>
      <c r="I10" s="181">
        <v>200</v>
      </c>
      <c r="J10" s="181">
        <v>200</v>
      </c>
      <c r="K10" s="181">
        <v>200</v>
      </c>
      <c r="L10" s="181"/>
      <c r="M10" s="181"/>
      <c r="N10" s="181"/>
      <c r="O10" s="181"/>
      <c r="P10" s="181"/>
      <c r="Q10" s="184"/>
    </row>
    <row r="11" spans="1:17" x14ac:dyDescent="0.25">
      <c r="A11" s="3"/>
      <c r="B11" s="62">
        <f>IFERROR(IF(LEN(INDEX(Metrics!$B$6:$H$19,ROW($A11)-ROW($A$5),MATCH(B$5,Metrics!$B$5:$H$5,0)))=0,"",INDEX(Metrics!$B$6:$H$19,ROW($A11)-ROW($A$5),MATCH(B$5,Metrics!$B$5:$H$5,0))),"")</f>
        <v>106</v>
      </c>
      <c r="C11" s="162" t="str">
        <f>IFERROR(IF(LEN(INDEX(Metrics!$B$6:$H$19,ROW($A11)-ROW($A$5),MATCH(C$5,Metrics!$B$5:$H$5,0)))=0,"",INDEX(Metrics!$B$6:$H$19,ROW($A11)-ROW($A$5),MATCH(C$5,Metrics!$B$5:$H$5,0))),"")</f>
        <v>Customer</v>
      </c>
      <c r="D11" s="162" t="str">
        <f>IFERROR(IF(LEN(INDEX(Metrics!$B$6:$H$19,ROW($A11)-ROW($A$5),MATCH(D$5,Metrics!$B$5:$H$5,0)))=0,"",INDEX(Metrics!$B$6:$H$19,ROW($A11)-ROW($A$5),MATCH(D$5,Metrics!$B$5:$H$5,0))),"")</f>
        <v/>
      </c>
      <c r="E11" s="42" t="str">
        <f>IFERROR(IF(LEN(INDEX(Metrics!$B$6:$H$19,ROW($A11)-ROW($A$5),MATCH(E$5,Metrics!$B$5:$H$5,0)))=0,"",INDEX(Metrics!$B$6:$H$19,ROW($A11)-ROW($A$5),MATCH(E$5,Metrics!$B$5:$H$5,0))),"")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63"/>
    </row>
    <row r="12" spans="1:17" x14ac:dyDescent="0.25">
      <c r="A12" s="3"/>
      <c r="B12" s="62">
        <f>IFERROR(IF(LEN(INDEX(Metrics!$B$6:$H$19,ROW($A12)-ROW($A$5),MATCH(B$5,Metrics!$B$5:$H$5,0)))=0,"",INDEX(Metrics!$B$6:$H$19,ROW($A12)-ROW($A$5),MATCH(B$5,Metrics!$B$5:$H$5,0))),"")</f>
        <v>107</v>
      </c>
      <c r="C12" s="162" t="str">
        <f>IFERROR(IF(LEN(INDEX(Metrics!$B$6:$H$19,ROW($A12)-ROW($A$5),MATCH(C$5,Metrics!$B$5:$H$5,0)))=0,"",INDEX(Metrics!$B$6:$H$19,ROW($A12)-ROW($A$5),MATCH(C$5,Metrics!$B$5:$H$5,0))),"")</f>
        <v>Customer</v>
      </c>
      <c r="D12" s="162" t="str">
        <f>IFERROR(IF(LEN(INDEX(Metrics!$B$6:$H$19,ROW($A12)-ROW($A$5),MATCH(D$5,Metrics!$B$5:$H$5,0)))=0,"",INDEX(Metrics!$B$6:$H$19,ROW($A12)-ROW($A$5),MATCH(D$5,Metrics!$B$5:$H$5,0))),"")</f>
        <v/>
      </c>
      <c r="E12" s="42" t="str">
        <f>IFERROR(IF(LEN(INDEX(Metrics!$B$6:$H$19,ROW($A12)-ROW($A$5),MATCH(E$5,Metrics!$B$5:$H$5,0)))=0,"",INDEX(Metrics!$B$6:$H$19,ROW($A12)-ROW($A$5),MATCH(E$5,Metrics!$B$5:$H$5,0))),"")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8"/>
    </row>
    <row r="13" spans="1:17" x14ac:dyDescent="0.25">
      <c r="A13" s="3"/>
      <c r="B13" s="62">
        <f>IFERROR(IF(LEN(INDEX(Metrics!$B$6:$H$19,ROW($A13)-ROW($A$5),MATCH(B$5,Metrics!$B$5:$H$5,0)))=0,"",INDEX(Metrics!$B$6:$H$19,ROW($A13)-ROW($A$5),MATCH(B$5,Metrics!$B$5:$H$5,0))),"")</f>
        <v>201</v>
      </c>
      <c r="C13" s="162" t="str">
        <f>IFERROR(IF(LEN(INDEX(Metrics!$B$6:$H$19,ROW($A13)-ROW($A$5),MATCH(C$5,Metrics!$B$5:$H$5,0)))=0,"",INDEX(Metrics!$B$6:$H$19,ROW($A13)-ROW($A$5),MATCH(C$5,Metrics!$B$5:$H$5,0))),"")</f>
        <v>Churn</v>
      </c>
      <c r="D13" s="162" t="str">
        <f>IFERROR(IF(LEN(INDEX(Metrics!$B$6:$H$19,ROW($A13)-ROW($A$5),MATCH(D$5,Metrics!$B$5:$H$5,0)))=0,"",INDEX(Metrics!$B$6:$H$19,ROW($A13)-ROW($A$5),MATCH(D$5,Metrics!$B$5:$H$5,0))),"")</f>
        <v>Number of Churned Customers</v>
      </c>
      <c r="E13" s="42" t="str">
        <f>IFERROR(IF(LEN(INDEX(Metrics!$B$6:$H$19,ROW($A13)-ROW($A$5),MATCH(E$5,Metrics!$B$5:$H$5,0)))=0,"",INDEX(Metrics!$B$6:$H$19,ROW($A13)-ROW($A$5),MATCH(E$5,Metrics!$B$5:$H$5,0))),"")</f>
        <v>#</v>
      </c>
      <c r="F13" s="179">
        <v>30</v>
      </c>
      <c r="G13" s="179">
        <v>30</v>
      </c>
      <c r="H13" s="179">
        <v>30</v>
      </c>
      <c r="I13" s="179">
        <v>30</v>
      </c>
      <c r="J13" s="179">
        <v>30</v>
      </c>
      <c r="K13" s="179">
        <v>30</v>
      </c>
      <c r="L13" s="179"/>
      <c r="M13" s="179"/>
      <c r="N13" s="179"/>
      <c r="O13" s="179"/>
      <c r="P13" s="179"/>
      <c r="Q13" s="180"/>
    </row>
    <row r="14" spans="1:17" x14ac:dyDescent="0.25">
      <c r="A14" s="3"/>
      <c r="B14" s="62">
        <f>IFERROR(IF(LEN(INDEX(Metrics!$B$6:$H$19,ROW($A14)-ROW($A$5),MATCH(B$5,Metrics!$B$5:$H$5,0)))=0,"",INDEX(Metrics!$B$6:$H$19,ROW($A14)-ROW($A$5),MATCH(B$5,Metrics!$B$5:$H$5,0))),"")</f>
        <v>202</v>
      </c>
      <c r="C14" s="162" t="str">
        <f>IFERROR(IF(LEN(INDEX(Metrics!$B$6:$H$19,ROW($A14)-ROW($A$5),MATCH(C$5,Metrics!$B$5:$H$5,0)))=0,"",INDEX(Metrics!$B$6:$H$19,ROW($A14)-ROW($A$5),MATCH(C$5,Metrics!$B$5:$H$5,0))),"")</f>
        <v>Churn</v>
      </c>
      <c r="D14" s="162" t="str">
        <f>IFERROR(IF(LEN(INDEX(Metrics!$B$6:$H$19,ROW($A14)-ROW($A$5),MATCH(D$5,Metrics!$B$5:$H$5,0)))=0,"",INDEX(Metrics!$B$6:$H$19,ROW($A14)-ROW($A$5),MATCH(D$5,Metrics!$B$5:$H$5,0))),"")</f>
        <v>Churn Expense</v>
      </c>
      <c r="E14" s="42" t="str">
        <f>IFERROR(IF(LEN(INDEX(Metrics!$B$6:$H$19,ROW($A14)-ROW($A$5),MATCH(E$5,Metrics!$B$5:$H$5,0)))=0,"",INDEX(Metrics!$B$6:$H$19,ROW($A14)-ROW($A$5),MATCH(E$5,Metrics!$B$5:$H$5,0))),"")</f>
        <v>USD</v>
      </c>
      <c r="F14" s="179">
        <v>85</v>
      </c>
      <c r="G14" s="179">
        <v>85</v>
      </c>
      <c r="H14" s="179">
        <v>85</v>
      </c>
      <c r="I14" s="179">
        <v>85</v>
      </c>
      <c r="J14" s="179">
        <v>85</v>
      </c>
      <c r="K14" s="179">
        <v>85</v>
      </c>
      <c r="L14" s="179"/>
      <c r="M14" s="179"/>
      <c r="N14" s="179"/>
      <c r="O14" s="179"/>
      <c r="P14" s="179"/>
      <c r="Q14" s="180"/>
    </row>
    <row r="15" spans="1:17" x14ac:dyDescent="0.25">
      <c r="A15" s="3"/>
      <c r="B15" s="62">
        <f>IFERROR(IF(LEN(INDEX(Metrics!$B$6:$H$19,ROW($A15)-ROW($A$5),MATCH(B$5,Metrics!$B$5:$H$5,0)))=0,"",INDEX(Metrics!$B$6:$H$19,ROW($A15)-ROW($A$5),MATCH(B$5,Metrics!$B$5:$H$5,0))),"")</f>
        <v>203</v>
      </c>
      <c r="C15" s="162" t="str">
        <f>IFERROR(IF(LEN(INDEX(Metrics!$B$6:$H$19,ROW($A15)-ROW($A$5),MATCH(C$5,Metrics!$B$5:$H$5,0)))=0,"",INDEX(Metrics!$B$6:$H$19,ROW($A15)-ROW($A$5),MATCH(C$5,Metrics!$B$5:$H$5,0))),"")</f>
        <v>Churn</v>
      </c>
      <c r="D15" s="162" t="str">
        <f>IFERROR(IF(LEN(INDEX(Metrics!$B$6:$H$19,ROW($A15)-ROW($A$5),MATCH(D$5,Metrics!$B$5:$H$5,0)))=0,"",INDEX(Metrics!$B$6:$H$19,ROW($A15)-ROW($A$5),MATCH(D$5,Metrics!$B$5:$H$5,0))),"")</f>
        <v>Conversion Rate</v>
      </c>
      <c r="E15" s="42" t="str">
        <f>IFERROR(IF(LEN(INDEX(Metrics!$B$6:$H$19,ROW($A15)-ROW($A$5),MATCH(E$5,Metrics!$B$5:$H$5,0)))=0,"",INDEX(Metrics!$B$6:$H$19,ROW($A15)-ROW($A$5),MATCH(E$5,Metrics!$B$5:$H$5,0))),"")</f>
        <v>%</v>
      </c>
      <c r="F15" s="185">
        <v>0.08</v>
      </c>
      <c r="G15" s="185">
        <v>0.08</v>
      </c>
      <c r="H15" s="185">
        <v>0.08</v>
      </c>
      <c r="I15" s="185">
        <v>0.08</v>
      </c>
      <c r="J15" s="185">
        <v>0.08</v>
      </c>
      <c r="K15" s="185">
        <v>0.08</v>
      </c>
      <c r="L15" s="185"/>
      <c r="M15" s="185"/>
      <c r="N15" s="185"/>
      <c r="O15" s="185"/>
      <c r="P15" s="185"/>
      <c r="Q15" s="186"/>
    </row>
    <row r="16" spans="1:17" x14ac:dyDescent="0.25">
      <c r="A16" s="3"/>
      <c r="B16" s="62">
        <f>IFERROR(IF(LEN(INDEX(Metrics!$B$6:$H$19,ROW($A16)-ROW($A$5),MATCH(B$5,Metrics!$B$5:$H$5,0)))=0,"",INDEX(Metrics!$B$6:$H$19,ROW($A16)-ROW($A$5),MATCH(B$5,Metrics!$B$5:$H$5,0))),"")</f>
        <v>204</v>
      </c>
      <c r="C16" s="162" t="str">
        <f>IFERROR(IF(LEN(INDEX(Metrics!$B$6:$H$19,ROW($A16)-ROW($A$5),MATCH(C$5,Metrics!$B$5:$H$5,0)))=0,"",INDEX(Metrics!$B$6:$H$19,ROW($A16)-ROW($A$5),MATCH(C$5,Metrics!$B$5:$H$5,0))),"")</f>
        <v>Churn</v>
      </c>
      <c r="D16" s="162" t="str">
        <f>IFERROR(IF(LEN(INDEX(Metrics!$B$6:$H$19,ROW($A16)-ROW($A$5),MATCH(D$5,Metrics!$B$5:$H$5,0)))=0,"",INDEX(Metrics!$B$6:$H$19,ROW($A16)-ROW($A$5),MATCH(D$5,Metrics!$B$5:$H$5,0))),"")</f>
        <v>Retention Rate</v>
      </c>
      <c r="E16" s="42" t="str">
        <f>IFERROR(IF(LEN(INDEX(Metrics!$B$6:$H$19,ROW($A16)-ROW($A$5),MATCH(E$5,Metrics!$B$5:$H$5,0)))=0,"",INDEX(Metrics!$B$6:$H$19,ROW($A16)-ROW($A$5),MATCH(E$5,Metrics!$B$5:$H$5,0))),"")</f>
        <v>%</v>
      </c>
      <c r="F16" s="185">
        <v>0.98</v>
      </c>
      <c r="G16" s="185">
        <v>0.98</v>
      </c>
      <c r="H16" s="185">
        <v>0.98</v>
      </c>
      <c r="I16" s="185">
        <v>0.98</v>
      </c>
      <c r="J16" s="185">
        <v>0.98</v>
      </c>
      <c r="K16" s="185">
        <v>0.98</v>
      </c>
      <c r="L16" s="185"/>
      <c r="M16" s="185"/>
      <c r="N16" s="185"/>
      <c r="O16" s="185"/>
      <c r="P16" s="185"/>
      <c r="Q16" s="186"/>
    </row>
    <row r="17" spans="1:17" x14ac:dyDescent="0.25">
      <c r="A17" s="3"/>
      <c r="B17" s="62">
        <f>IFERROR(IF(LEN(INDEX(Metrics!$B$6:$H$19,ROW($A17)-ROW($A$5),MATCH(B$5,Metrics!$B$5:$H$5,0)))=0,"",INDEX(Metrics!$B$6:$H$19,ROW($A17)-ROW($A$5),MATCH(B$5,Metrics!$B$5:$H$5,0))),"")</f>
        <v>205</v>
      </c>
      <c r="C17" s="162" t="str">
        <f>IFERROR(IF(LEN(INDEX(Metrics!$B$6:$H$19,ROW($A17)-ROW($A$5),MATCH(C$5,Metrics!$B$5:$H$5,0)))=0,"",INDEX(Metrics!$B$6:$H$19,ROW($A17)-ROW($A$5),MATCH(C$5,Metrics!$B$5:$H$5,0))),"")</f>
        <v>Churn</v>
      </c>
      <c r="D17" s="162" t="str">
        <f>IFERROR(IF(LEN(INDEX(Metrics!$B$6:$H$19,ROW($A17)-ROW($A$5),MATCH(D$5,Metrics!$B$5:$H$5,0)))=0,"",INDEX(Metrics!$B$6:$H$19,ROW($A17)-ROW($A$5),MATCH(D$5,Metrics!$B$5:$H$5,0))),"")</f>
        <v>Churn Rate</v>
      </c>
      <c r="E17" s="42" t="str">
        <f>IFERROR(IF(LEN(INDEX(Metrics!$B$6:$H$19,ROW($A17)-ROW($A$5),MATCH(E$5,Metrics!$B$5:$H$5,0)))=0,"",INDEX(Metrics!$B$6:$H$19,ROW($A17)-ROW($A$5),MATCH(E$5,Metrics!$B$5:$H$5,0))),"")</f>
        <v>%</v>
      </c>
      <c r="F17" s="185">
        <v>1.4E-2</v>
      </c>
      <c r="G17" s="185">
        <v>1.4E-2</v>
      </c>
      <c r="H17" s="185">
        <v>1.4E-2</v>
      </c>
      <c r="I17" s="185">
        <v>1.4E-2</v>
      </c>
      <c r="J17" s="185">
        <v>1.4E-2</v>
      </c>
      <c r="K17" s="185">
        <v>1.4E-2</v>
      </c>
      <c r="L17" s="185"/>
      <c r="M17" s="185"/>
      <c r="N17" s="185"/>
      <c r="O17" s="185"/>
      <c r="P17" s="185"/>
      <c r="Q17" s="186"/>
    </row>
    <row r="18" spans="1:17" x14ac:dyDescent="0.25">
      <c r="A18" s="3"/>
      <c r="B18" s="62">
        <f>IFERROR(IF(LEN(INDEX(Metrics!$B$6:$H$19,ROW($A18)-ROW($A$5),MATCH(B$5,Metrics!$B$5:$H$5,0)))=0,"",INDEX(Metrics!$B$6:$H$19,ROW($A18)-ROW($A$5),MATCH(B$5,Metrics!$B$5:$H$5,0))),"")</f>
        <v>206</v>
      </c>
      <c r="C18" s="162" t="str">
        <f>IFERROR(IF(LEN(INDEX(Metrics!$B$6:$H$19,ROW($A18)-ROW($A$5),MATCH(C$5,Metrics!$B$5:$H$5,0)))=0,"",INDEX(Metrics!$B$6:$H$19,ROW($A18)-ROW($A$5),MATCH(C$5,Metrics!$B$5:$H$5,0))),"")</f>
        <v>Churn</v>
      </c>
      <c r="D18" s="162" t="str">
        <f>IFERROR(IF(LEN(INDEX(Metrics!$B$6:$H$19,ROW($A18)-ROW($A$5),MATCH(D$5,Metrics!$B$5:$H$5,0)))=0,"",INDEX(Metrics!$B$6:$H$19,ROW($A18)-ROW($A$5),MATCH(D$5,Metrics!$B$5:$H$5,0))),"")</f>
        <v/>
      </c>
      <c r="E18" s="42" t="str">
        <f>IFERROR(IF(LEN(INDEX(Metrics!$B$6:$H$19,ROW($A18)-ROW($A$5),MATCH(E$5,Metrics!$B$5:$H$5,0)))=0,"",INDEX(Metrics!$B$6:$H$19,ROW($A18)-ROW($A$5),MATCH(E$5,Metrics!$B$5:$H$5,0))),"")</f>
        <v/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178"/>
    </row>
    <row r="19" spans="1:17" x14ac:dyDescent="0.25">
      <c r="A19" s="3"/>
      <c r="B19" s="62">
        <f>IFERROR(IF(LEN(INDEX(Metrics!$B$6:$H$19,ROW($A19)-ROW($A$5),MATCH(B$5,Metrics!$B$5:$H$5,0)))=0,"",INDEX(Metrics!$B$6:$H$19,ROW($A19)-ROW($A$5),MATCH(B$5,Metrics!$B$5:$H$5,0))),"")</f>
        <v>207</v>
      </c>
      <c r="C19" s="162" t="str">
        <f>IFERROR(IF(LEN(INDEX(Metrics!$B$6:$H$19,ROW($A19)-ROW($A$5),MATCH(C$5,Metrics!$B$5:$H$5,0)))=0,"",INDEX(Metrics!$B$6:$H$19,ROW($A19)-ROW($A$5),MATCH(C$5,Metrics!$B$5:$H$5,0))),"")</f>
        <v>Churn</v>
      </c>
      <c r="D19" s="162" t="str">
        <f>IFERROR(IF(LEN(INDEX(Metrics!$B$6:$H$19,ROW($A19)-ROW($A$5),MATCH(D$5,Metrics!$B$5:$H$5,0)))=0,"",INDEX(Metrics!$B$6:$H$19,ROW($A19)-ROW($A$5),MATCH(D$5,Metrics!$B$5:$H$5,0))),"")</f>
        <v/>
      </c>
      <c r="E19" s="42" t="str">
        <f>IFERROR(IF(LEN(INDEX(Metrics!$B$6:$H$19,ROW($A19)-ROW($A$5),MATCH(E$5,Metrics!$B$5:$H$5,0)))=0,"",INDEX(Metrics!$B$6:$H$19,ROW($A19)-ROW($A$5),MATCH(E$5,Metrics!$B$5:$H$5,0))),"")</f>
        <v/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178"/>
    </row>
    <row r="20" spans="1:17" x14ac:dyDescent="0.25">
      <c r="A20" s="3"/>
      <c r="B20" s="211">
        <v>301</v>
      </c>
      <c r="C20" s="212" t="s">
        <v>123</v>
      </c>
      <c r="D20" s="212" t="s">
        <v>124</v>
      </c>
      <c r="E20" s="213" t="s">
        <v>114</v>
      </c>
      <c r="F20" s="226"/>
      <c r="G20" s="226"/>
      <c r="H20" s="226"/>
      <c r="I20" s="226"/>
      <c r="J20" s="226"/>
      <c r="K20" s="226"/>
      <c r="L20" s="226"/>
      <c r="M20" s="226"/>
      <c r="N20" s="226"/>
      <c r="O20" s="226"/>
      <c r="P20" s="226"/>
      <c r="Q20" s="227"/>
    </row>
    <row r="21" spans="1:17" x14ac:dyDescent="0.25">
      <c r="A21" s="3"/>
      <c r="B21" s="211">
        <v>302</v>
      </c>
      <c r="C21" s="212" t="s">
        <v>123</v>
      </c>
      <c r="D21" s="212" t="s">
        <v>126</v>
      </c>
      <c r="E21" s="213" t="s">
        <v>114</v>
      </c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26"/>
      <c r="Q21" s="227"/>
    </row>
    <row r="22" spans="1:17" x14ac:dyDescent="0.25">
      <c r="A22" s="3"/>
      <c r="B22" s="211">
        <v>303</v>
      </c>
      <c r="C22" s="212" t="s">
        <v>123</v>
      </c>
      <c r="D22" s="212" t="s">
        <v>128</v>
      </c>
      <c r="E22" s="213" t="s">
        <v>114</v>
      </c>
      <c r="F22" s="226"/>
      <c r="G22" s="226"/>
      <c r="H22" s="226"/>
      <c r="I22" s="226"/>
      <c r="J22" s="226"/>
      <c r="K22" s="226"/>
      <c r="L22" s="226"/>
      <c r="M22" s="226"/>
      <c r="N22" s="226"/>
      <c r="O22" s="226"/>
      <c r="P22" s="226"/>
      <c r="Q22" s="227"/>
    </row>
    <row r="23" spans="1:17" x14ac:dyDescent="0.25">
      <c r="A23" s="3"/>
      <c r="B23" s="211">
        <v>304</v>
      </c>
      <c r="C23" s="212" t="s">
        <v>123</v>
      </c>
      <c r="D23" s="212" t="s">
        <v>130</v>
      </c>
      <c r="E23" s="213" t="s">
        <v>114</v>
      </c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7"/>
    </row>
    <row r="24" spans="1:17" x14ac:dyDescent="0.25">
      <c r="A24" s="3"/>
      <c r="B24" s="211">
        <v>305</v>
      </c>
      <c r="C24" s="212" t="s">
        <v>123</v>
      </c>
      <c r="D24" s="212" t="s">
        <v>132</v>
      </c>
      <c r="E24" s="213" t="s">
        <v>114</v>
      </c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7"/>
    </row>
    <row r="25" spans="1:17" x14ac:dyDescent="0.25">
      <c r="A25" s="3"/>
      <c r="B25" s="211">
        <v>306</v>
      </c>
      <c r="C25" s="212" t="s">
        <v>123</v>
      </c>
      <c r="D25" s="212" t="s">
        <v>153</v>
      </c>
      <c r="E25" s="213" t="s">
        <v>153</v>
      </c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7"/>
    </row>
    <row r="26" spans="1:17" x14ac:dyDescent="0.2">
      <c r="A26" s="3"/>
      <c r="B26" s="211">
        <v>307</v>
      </c>
      <c r="C26" s="212" t="s">
        <v>123</v>
      </c>
      <c r="D26" s="212" t="s">
        <v>153</v>
      </c>
      <c r="E26" s="213" t="s">
        <v>153</v>
      </c>
      <c r="F26" s="228"/>
      <c r="G26" s="226"/>
      <c r="H26" s="226"/>
      <c r="I26" s="226"/>
      <c r="J26" s="226"/>
      <c r="K26" s="226"/>
      <c r="L26" s="228"/>
      <c r="M26" s="226"/>
      <c r="N26" s="226"/>
      <c r="O26" s="226"/>
      <c r="P26" s="226"/>
      <c r="Q26" s="227"/>
    </row>
    <row r="27" spans="1:17" x14ac:dyDescent="0.25">
      <c r="A27" s="3"/>
      <c r="B27" s="211">
        <v>401</v>
      </c>
      <c r="C27" s="212" t="s">
        <v>134</v>
      </c>
      <c r="D27" s="212" t="s">
        <v>135</v>
      </c>
      <c r="E27" s="213" t="s">
        <v>114</v>
      </c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7"/>
    </row>
    <row r="28" spans="1:17" x14ac:dyDescent="0.25">
      <c r="A28" s="3"/>
      <c r="B28" s="211">
        <v>402</v>
      </c>
      <c r="C28" s="212" t="s">
        <v>134</v>
      </c>
      <c r="D28" s="212" t="s">
        <v>137</v>
      </c>
      <c r="E28" s="213" t="s">
        <v>114</v>
      </c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7"/>
    </row>
    <row r="29" spans="1:17" x14ac:dyDescent="0.2">
      <c r="A29" s="3"/>
      <c r="B29" s="211">
        <v>403</v>
      </c>
      <c r="C29" s="212" t="s">
        <v>134</v>
      </c>
      <c r="D29" s="215" t="s">
        <v>139</v>
      </c>
      <c r="E29" s="216" t="s">
        <v>114</v>
      </c>
      <c r="F29" s="228"/>
      <c r="G29" s="226"/>
      <c r="H29" s="226"/>
      <c r="I29" s="226"/>
      <c r="J29" s="226"/>
      <c r="K29" s="226"/>
      <c r="L29" s="228"/>
      <c r="M29" s="226"/>
      <c r="N29" s="226"/>
      <c r="O29" s="226"/>
      <c r="P29" s="226"/>
      <c r="Q29" s="227"/>
    </row>
    <row r="30" spans="1:17" x14ac:dyDescent="0.25">
      <c r="A30" s="3"/>
      <c r="B30" s="211">
        <v>404</v>
      </c>
      <c r="C30" s="212" t="s">
        <v>134</v>
      </c>
      <c r="D30" s="212" t="s">
        <v>141</v>
      </c>
      <c r="E30" s="213" t="s">
        <v>114</v>
      </c>
      <c r="F30" s="229"/>
      <c r="G30" s="229"/>
      <c r="H30" s="229"/>
      <c r="I30" s="229"/>
      <c r="J30" s="229"/>
      <c r="K30" s="229"/>
      <c r="L30" s="226"/>
      <c r="M30" s="226"/>
      <c r="N30" s="226"/>
      <c r="O30" s="226"/>
      <c r="P30" s="226"/>
      <c r="Q30" s="227"/>
    </row>
    <row r="31" spans="1:17" x14ac:dyDescent="0.25">
      <c r="A31" s="3"/>
      <c r="B31" s="211">
        <v>405</v>
      </c>
      <c r="C31" s="212" t="s">
        <v>134</v>
      </c>
      <c r="D31" s="212" t="s">
        <v>153</v>
      </c>
      <c r="E31" s="213" t="s">
        <v>153</v>
      </c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7"/>
    </row>
    <row r="32" spans="1:17" x14ac:dyDescent="0.25">
      <c r="A32" s="3"/>
      <c r="B32" s="211">
        <v>406</v>
      </c>
      <c r="C32" s="212" t="s">
        <v>134</v>
      </c>
      <c r="D32" s="212" t="s">
        <v>153</v>
      </c>
      <c r="E32" s="213" t="s">
        <v>153</v>
      </c>
      <c r="F32" s="226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7"/>
    </row>
    <row r="33" spans="1:17" x14ac:dyDescent="0.25">
      <c r="A33" s="3"/>
      <c r="B33" s="211">
        <v>501</v>
      </c>
      <c r="C33" s="212" t="s">
        <v>143</v>
      </c>
      <c r="D33" s="212" t="s">
        <v>144</v>
      </c>
      <c r="E33" s="213" t="s">
        <v>100</v>
      </c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7"/>
    </row>
    <row r="34" spans="1:17" x14ac:dyDescent="0.25">
      <c r="A34" s="3"/>
      <c r="B34" s="211">
        <v>502</v>
      </c>
      <c r="C34" s="212" t="s">
        <v>143</v>
      </c>
      <c r="D34" s="212" t="s">
        <v>146</v>
      </c>
      <c r="E34" s="213" t="s">
        <v>100</v>
      </c>
      <c r="F34" s="226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27"/>
    </row>
    <row r="35" spans="1:17" x14ac:dyDescent="0.25">
      <c r="A35" s="3"/>
      <c r="B35" s="211">
        <v>503</v>
      </c>
      <c r="C35" s="212" t="s">
        <v>143</v>
      </c>
      <c r="D35" s="212" t="s">
        <v>148</v>
      </c>
      <c r="E35" s="213" t="s">
        <v>100</v>
      </c>
      <c r="F35" s="226"/>
      <c r="G35" s="226"/>
      <c r="H35" s="226"/>
      <c r="I35" s="226"/>
      <c r="J35" s="226"/>
      <c r="K35" s="226"/>
      <c r="L35" s="226"/>
      <c r="M35" s="226"/>
      <c r="N35" s="226"/>
      <c r="O35" s="226"/>
      <c r="P35" s="226"/>
      <c r="Q35" s="227"/>
    </row>
    <row r="36" spans="1:17" x14ac:dyDescent="0.2">
      <c r="A36" s="3"/>
      <c r="B36" s="211">
        <v>504</v>
      </c>
      <c r="C36" s="212" t="s">
        <v>143</v>
      </c>
      <c r="D36" s="212" t="s">
        <v>150</v>
      </c>
      <c r="E36" s="213" t="s">
        <v>117</v>
      </c>
      <c r="F36" s="228"/>
      <c r="G36" s="226"/>
      <c r="H36" s="226"/>
      <c r="I36" s="226"/>
      <c r="J36" s="226"/>
      <c r="K36" s="226"/>
      <c r="L36" s="228"/>
      <c r="M36" s="226"/>
      <c r="N36" s="226"/>
      <c r="O36" s="226"/>
      <c r="P36" s="226"/>
      <c r="Q36" s="227"/>
    </row>
    <row r="37" spans="1:17" x14ac:dyDescent="0.25">
      <c r="A37" s="3"/>
      <c r="B37" s="211">
        <v>505</v>
      </c>
      <c r="C37" s="212" t="s">
        <v>143</v>
      </c>
      <c r="D37" s="212" t="s">
        <v>153</v>
      </c>
      <c r="E37" s="213" t="s">
        <v>153</v>
      </c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6"/>
      <c r="Q37" s="227"/>
    </row>
    <row r="38" spans="1:17" x14ac:dyDescent="0.2">
      <c r="A38" s="3"/>
      <c r="B38" s="211">
        <v>506</v>
      </c>
      <c r="C38" s="212" t="s">
        <v>143</v>
      </c>
      <c r="D38" s="212" t="s">
        <v>153</v>
      </c>
      <c r="E38" s="213" t="s">
        <v>153</v>
      </c>
      <c r="F38" s="228"/>
      <c r="G38" s="226"/>
      <c r="H38" s="226"/>
      <c r="I38" s="226"/>
      <c r="J38" s="226"/>
      <c r="K38" s="226"/>
      <c r="L38" s="228"/>
      <c r="M38" s="226"/>
      <c r="N38" s="226"/>
      <c r="O38" s="226"/>
      <c r="P38" s="226"/>
      <c r="Q38" s="227"/>
    </row>
    <row r="39" spans="1:17" x14ac:dyDescent="0.25">
      <c r="A39" s="3"/>
      <c r="B39" s="211"/>
      <c r="C39" s="212"/>
      <c r="D39" s="212"/>
      <c r="E39" s="213"/>
      <c r="F39" s="229"/>
      <c r="G39" s="229"/>
      <c r="H39" s="229"/>
      <c r="I39" s="229"/>
      <c r="J39" s="229"/>
      <c r="K39" s="229"/>
      <c r="L39" s="229"/>
      <c r="M39" s="229"/>
      <c r="N39" s="229"/>
      <c r="O39" s="229"/>
      <c r="P39" s="229"/>
      <c r="Q39" s="230"/>
    </row>
    <row r="40" spans="1:17" x14ac:dyDescent="0.25">
      <c r="A40" s="3"/>
      <c r="B40" s="211"/>
      <c r="C40" s="212"/>
      <c r="D40" s="212"/>
      <c r="E40" s="213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7"/>
    </row>
    <row r="41" spans="1:17" x14ac:dyDescent="0.25">
      <c r="A41" s="3"/>
      <c r="B41" s="211"/>
      <c r="C41" s="212"/>
      <c r="D41" s="212"/>
      <c r="E41" s="213"/>
      <c r="F41" s="226"/>
      <c r="G41" s="226"/>
      <c r="H41" s="226"/>
      <c r="I41" s="226"/>
      <c r="J41" s="226"/>
      <c r="K41" s="226"/>
      <c r="L41" s="226"/>
      <c r="M41" s="226"/>
      <c r="N41" s="226"/>
      <c r="O41" s="226"/>
      <c r="P41" s="226"/>
      <c r="Q41" s="227"/>
    </row>
    <row r="42" spans="1:17" x14ac:dyDescent="0.25">
      <c r="A42" s="3"/>
      <c r="B42" s="211"/>
      <c r="C42" s="212"/>
      <c r="D42" s="212"/>
      <c r="E42" s="213"/>
      <c r="F42" s="226"/>
      <c r="G42" s="226"/>
      <c r="H42" s="226"/>
      <c r="I42" s="226"/>
      <c r="J42" s="226"/>
      <c r="K42" s="226"/>
      <c r="L42" s="226"/>
      <c r="M42" s="226"/>
      <c r="N42" s="226"/>
      <c r="O42" s="226"/>
      <c r="P42" s="226"/>
      <c r="Q42" s="227"/>
    </row>
    <row r="43" spans="1:17" x14ac:dyDescent="0.25">
      <c r="A43" s="3"/>
      <c r="B43" s="211"/>
      <c r="C43" s="212"/>
      <c r="D43" s="212"/>
      <c r="E43" s="213"/>
      <c r="F43" s="226"/>
      <c r="G43" s="226"/>
      <c r="H43" s="226"/>
      <c r="I43" s="226"/>
      <c r="J43" s="226"/>
      <c r="K43" s="226"/>
      <c r="L43" s="226"/>
      <c r="M43" s="226"/>
      <c r="N43" s="226"/>
      <c r="O43" s="226"/>
      <c r="P43" s="226"/>
      <c r="Q43" s="227"/>
    </row>
    <row r="44" spans="1:17" x14ac:dyDescent="0.25">
      <c r="A44" s="3"/>
      <c r="B44" s="211"/>
      <c r="C44" s="212"/>
      <c r="D44" s="212"/>
      <c r="E44" s="213"/>
      <c r="F44" s="229"/>
      <c r="G44" s="229"/>
      <c r="H44" s="229"/>
      <c r="I44" s="229"/>
      <c r="J44" s="229"/>
      <c r="K44" s="229"/>
      <c r="L44" s="229"/>
      <c r="M44" s="229"/>
      <c r="N44" s="229"/>
      <c r="O44" s="229"/>
      <c r="P44" s="229"/>
      <c r="Q44" s="230"/>
    </row>
    <row r="45" spans="1:17" x14ac:dyDescent="0.25">
      <c r="A45" s="3"/>
      <c r="B45" s="211"/>
      <c r="C45" s="212"/>
      <c r="D45" s="212"/>
      <c r="E45" s="213"/>
      <c r="F45" s="229"/>
      <c r="G45" s="229"/>
      <c r="H45" s="229"/>
      <c r="I45" s="229"/>
      <c r="J45" s="229"/>
      <c r="K45" s="229"/>
      <c r="L45" s="229"/>
      <c r="M45" s="229"/>
      <c r="N45" s="229"/>
      <c r="O45" s="229"/>
      <c r="P45" s="229"/>
      <c r="Q45" s="230"/>
    </row>
    <row r="46" spans="1:17" x14ac:dyDescent="0.25">
      <c r="A46" s="3"/>
      <c r="B46" s="211"/>
      <c r="C46" s="212"/>
      <c r="D46" s="212"/>
      <c r="E46" s="213"/>
      <c r="F46" s="229"/>
      <c r="G46" s="229"/>
      <c r="H46" s="229"/>
      <c r="I46" s="229"/>
      <c r="J46" s="229"/>
      <c r="K46" s="229"/>
      <c r="L46" s="229"/>
      <c r="M46" s="229"/>
      <c r="N46" s="229"/>
      <c r="O46" s="229"/>
      <c r="P46" s="229"/>
      <c r="Q46" s="230"/>
    </row>
    <row r="47" spans="1:17" x14ac:dyDescent="0.25">
      <c r="A47" s="3"/>
      <c r="B47" s="211"/>
      <c r="C47" s="212"/>
      <c r="D47" s="212"/>
      <c r="E47" s="213"/>
      <c r="F47" s="229"/>
      <c r="G47" s="229"/>
      <c r="H47" s="229"/>
      <c r="I47" s="229"/>
      <c r="J47" s="229"/>
      <c r="K47" s="229"/>
      <c r="L47" s="229"/>
      <c r="M47" s="229"/>
      <c r="N47" s="229"/>
      <c r="O47" s="229"/>
      <c r="P47" s="229"/>
      <c r="Q47" s="230"/>
    </row>
    <row r="48" spans="1:17" x14ac:dyDescent="0.25">
      <c r="A48" s="3"/>
      <c r="B48" s="211"/>
      <c r="C48" s="212"/>
      <c r="D48" s="212"/>
      <c r="E48" s="213"/>
      <c r="F48" s="229"/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30"/>
    </row>
    <row r="49" spans="1:17" x14ac:dyDescent="0.25">
      <c r="A49" s="3"/>
      <c r="B49" s="211"/>
      <c r="C49" s="212"/>
      <c r="D49" s="212"/>
      <c r="E49" s="213"/>
      <c r="F49" s="229"/>
      <c r="G49" s="229"/>
      <c r="H49" s="229"/>
      <c r="I49" s="229"/>
      <c r="J49" s="229"/>
      <c r="K49" s="229"/>
      <c r="L49" s="229"/>
      <c r="M49" s="229"/>
      <c r="N49" s="229"/>
      <c r="O49" s="229"/>
      <c r="P49" s="229"/>
      <c r="Q49" s="230"/>
    </row>
    <row r="50" spans="1:17" x14ac:dyDescent="0.25">
      <c r="A50" s="3"/>
      <c r="B50" s="211"/>
      <c r="C50" s="212"/>
      <c r="D50" s="212"/>
      <c r="E50" s="213"/>
      <c r="F50" s="229"/>
      <c r="G50" s="229"/>
      <c r="H50" s="229"/>
      <c r="I50" s="229"/>
      <c r="J50" s="229"/>
      <c r="K50" s="229"/>
      <c r="L50" s="229"/>
      <c r="M50" s="229"/>
      <c r="N50" s="229"/>
      <c r="O50" s="229"/>
      <c r="P50" s="229"/>
      <c r="Q50" s="230"/>
    </row>
    <row r="51" spans="1:17" x14ac:dyDescent="0.25">
      <c r="A51" s="3"/>
      <c r="B51" s="211"/>
      <c r="C51" s="212"/>
      <c r="D51" s="212"/>
      <c r="E51" s="213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30"/>
    </row>
    <row r="52" spans="1:17" x14ac:dyDescent="0.25">
      <c r="A52" s="3"/>
      <c r="B52" s="211"/>
      <c r="C52" s="212"/>
      <c r="D52" s="212"/>
      <c r="E52" s="213"/>
      <c r="F52" s="229"/>
      <c r="G52" s="229"/>
      <c r="H52" s="229"/>
      <c r="I52" s="229"/>
      <c r="J52" s="229"/>
      <c r="K52" s="229"/>
      <c r="L52" s="229"/>
      <c r="M52" s="229"/>
      <c r="N52" s="229"/>
      <c r="O52" s="229"/>
      <c r="P52" s="229"/>
      <c r="Q52" s="230"/>
    </row>
    <row r="53" spans="1:17" x14ac:dyDescent="0.25">
      <c r="A53" s="3"/>
      <c r="B53" s="211"/>
      <c r="C53" s="212"/>
      <c r="D53" s="212"/>
      <c r="E53" s="213"/>
      <c r="F53" s="229"/>
      <c r="G53" s="229"/>
      <c r="H53" s="229"/>
      <c r="I53" s="229"/>
      <c r="J53" s="229"/>
      <c r="K53" s="229"/>
      <c r="L53" s="229"/>
      <c r="M53" s="229"/>
      <c r="N53" s="229"/>
      <c r="O53" s="229"/>
      <c r="P53" s="229"/>
      <c r="Q53" s="230"/>
    </row>
    <row r="54" spans="1:17" x14ac:dyDescent="0.25">
      <c r="A54" s="3"/>
      <c r="B54" s="211"/>
      <c r="C54" s="212"/>
      <c r="D54" s="212"/>
      <c r="E54" s="213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30"/>
    </row>
    <row r="55" spans="1:17" x14ac:dyDescent="0.25">
      <c r="A55" s="3"/>
      <c r="B55" s="211"/>
      <c r="C55" s="212"/>
      <c r="D55" s="212"/>
      <c r="E55" s="213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  <c r="Q55" s="230"/>
    </row>
    <row r="56" spans="1:17" x14ac:dyDescent="0.25">
      <c r="B56" s="211"/>
      <c r="C56" s="212"/>
      <c r="D56" s="212"/>
      <c r="E56" s="213"/>
      <c r="F56" s="229"/>
      <c r="G56" s="229"/>
      <c r="H56" s="229"/>
      <c r="I56" s="229"/>
      <c r="J56" s="229"/>
      <c r="K56" s="229"/>
      <c r="L56" s="229"/>
      <c r="M56" s="229"/>
      <c r="N56" s="229"/>
      <c r="O56" s="229"/>
      <c r="P56" s="229"/>
      <c r="Q56" s="230"/>
    </row>
    <row r="57" spans="1:17" x14ac:dyDescent="0.25">
      <c r="B57" s="211"/>
      <c r="C57" s="212"/>
      <c r="D57" s="212"/>
      <c r="E57" s="213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30"/>
    </row>
    <row r="58" spans="1:17" x14ac:dyDescent="0.25">
      <c r="B58" s="211"/>
      <c r="C58" s="212"/>
      <c r="D58" s="212"/>
      <c r="E58" s="213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30"/>
    </row>
    <row r="59" spans="1:17" x14ac:dyDescent="0.25">
      <c r="B59" s="211"/>
      <c r="C59" s="212"/>
      <c r="D59" s="212"/>
      <c r="E59" s="213"/>
      <c r="F59" s="229"/>
      <c r="G59" s="229"/>
      <c r="H59" s="229"/>
      <c r="I59" s="229"/>
      <c r="J59" s="229"/>
      <c r="K59" s="229"/>
      <c r="L59" s="229"/>
      <c r="M59" s="229"/>
      <c r="N59" s="229"/>
      <c r="O59" s="229"/>
      <c r="P59" s="229"/>
      <c r="Q59" s="230"/>
    </row>
    <row r="60" spans="1:17" x14ac:dyDescent="0.25">
      <c r="B60" s="211"/>
      <c r="C60" s="212"/>
      <c r="D60" s="212"/>
      <c r="E60" s="213"/>
      <c r="F60" s="229"/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30"/>
    </row>
    <row r="61" spans="1:17" x14ac:dyDescent="0.25">
      <c r="B61" s="211"/>
      <c r="C61" s="212"/>
      <c r="D61" s="212"/>
      <c r="E61" s="213"/>
      <c r="F61" s="229"/>
      <c r="G61" s="229"/>
      <c r="H61" s="229"/>
      <c r="I61" s="229"/>
      <c r="J61" s="229"/>
      <c r="K61" s="229"/>
      <c r="L61" s="229"/>
      <c r="M61" s="229"/>
      <c r="N61" s="229"/>
      <c r="O61" s="229"/>
      <c r="P61" s="229"/>
      <c r="Q61" s="230"/>
    </row>
    <row r="62" spans="1:17" x14ac:dyDescent="0.25">
      <c r="B62" s="211"/>
      <c r="C62" s="212"/>
      <c r="D62" s="212"/>
      <c r="E62" s="213"/>
      <c r="F62" s="229"/>
      <c r="G62" s="229"/>
      <c r="H62" s="229"/>
      <c r="I62" s="229"/>
      <c r="J62" s="229"/>
      <c r="K62" s="229"/>
      <c r="L62" s="229"/>
      <c r="M62" s="229"/>
      <c r="N62" s="229"/>
      <c r="O62" s="229"/>
      <c r="P62" s="229"/>
      <c r="Q62" s="230"/>
    </row>
    <row r="63" spans="1:17" x14ac:dyDescent="0.25">
      <c r="B63" s="211"/>
      <c r="C63" s="212"/>
      <c r="D63" s="212"/>
      <c r="E63" s="213"/>
      <c r="F63" s="229"/>
      <c r="G63" s="229"/>
      <c r="H63" s="229"/>
      <c r="I63" s="229"/>
      <c r="J63" s="229"/>
      <c r="K63" s="229"/>
      <c r="L63" s="229"/>
      <c r="M63" s="229"/>
      <c r="N63" s="229"/>
      <c r="O63" s="229"/>
      <c r="P63" s="229"/>
      <c r="Q63" s="230"/>
    </row>
    <row r="64" spans="1:17" x14ac:dyDescent="0.25">
      <c r="B64" s="211"/>
      <c r="C64" s="212"/>
      <c r="D64" s="212"/>
      <c r="E64" s="213"/>
      <c r="F64" s="229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30"/>
    </row>
    <row r="65" spans="2:17" x14ac:dyDescent="0.25">
      <c r="B65" s="211"/>
      <c r="C65" s="212"/>
      <c r="D65" s="212"/>
      <c r="E65" s="213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30"/>
    </row>
    <row r="66" spans="2:17" x14ac:dyDescent="0.25">
      <c r="B66" s="211"/>
      <c r="C66" s="212"/>
      <c r="D66" s="212"/>
      <c r="E66" s="213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30"/>
    </row>
    <row r="67" spans="2:17" x14ac:dyDescent="0.25">
      <c r="B67" s="211"/>
      <c r="C67" s="212"/>
      <c r="D67" s="212"/>
      <c r="E67" s="213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30"/>
    </row>
    <row r="68" spans="2:17" x14ac:dyDescent="0.25">
      <c r="B68" s="211"/>
      <c r="C68" s="212"/>
      <c r="D68" s="212"/>
      <c r="E68" s="213"/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30"/>
    </row>
    <row r="69" spans="2:17" x14ac:dyDescent="0.25">
      <c r="B69" s="211"/>
      <c r="C69" s="212"/>
      <c r="D69" s="212"/>
      <c r="E69" s="213"/>
      <c r="F69" s="229"/>
      <c r="G69" s="229"/>
      <c r="H69" s="229"/>
      <c r="I69" s="229"/>
      <c r="J69" s="229"/>
      <c r="K69" s="229"/>
      <c r="L69" s="229"/>
      <c r="M69" s="229"/>
      <c r="N69" s="229"/>
      <c r="O69" s="229"/>
      <c r="P69" s="229"/>
      <c r="Q69" s="230"/>
    </row>
    <row r="70" spans="2:17" x14ac:dyDescent="0.25">
      <c r="B70" s="218"/>
      <c r="C70" s="219"/>
      <c r="D70" s="219"/>
      <c r="E70" s="220"/>
      <c r="F70" s="231"/>
      <c r="G70" s="231"/>
      <c r="H70" s="231"/>
      <c r="I70" s="231"/>
      <c r="J70" s="231"/>
      <c r="K70" s="231"/>
      <c r="L70" s="231"/>
      <c r="M70" s="231"/>
      <c r="N70" s="231"/>
      <c r="O70" s="231"/>
      <c r="P70" s="231"/>
      <c r="Q70" s="232"/>
    </row>
  </sheetData>
  <sheetProtection algorithmName="SHA-512" hashValue="HWO3nHl/xufIl5jzfx2x71bVbGaybazXXzGSGHxeMe6Fx7ZDEhVzk5bL2YR1we0FeASI/KznNPiaonnCt9YNRw==" saltValue="pwbZMrWCMLEM/NW1zpXJJQ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79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IFERROR(INDEX(Calc!$I$7:$I$18,COLUMN(PY_Actual!F4)-COLUMN(PY_Actual!$E$4)),"")</f>
        <v>Jan 2021</v>
      </c>
      <c r="G5" s="65" t="str">
        <f>IFERROR(INDEX(Calc!$I$7:$I$18,COLUMN(PY_Actual!G4)-COLUMN(PY_Actual!$E$4)),"")</f>
        <v>Feb 2021</v>
      </c>
      <c r="H5" s="65" t="str">
        <f>IFERROR(INDEX(Calc!$I$7:$I$18,COLUMN(PY_Actual!H4)-COLUMN(PY_Actual!$E$4)),"")</f>
        <v>Mar 2021</v>
      </c>
      <c r="I5" s="65" t="str">
        <f>IFERROR(INDEX(Calc!$I$7:$I$18,COLUMN(PY_Actual!I4)-COLUMN(PY_Actual!$E$4)),"")</f>
        <v>Apr 2021</v>
      </c>
      <c r="J5" s="65" t="str">
        <f>IFERROR(INDEX(Calc!$I$7:$I$18,COLUMN(PY_Actual!J4)-COLUMN(PY_Actual!$E$4)),"")</f>
        <v>May 2021</v>
      </c>
      <c r="K5" s="65" t="str">
        <f>IFERROR(INDEX(Calc!$I$7:$I$18,COLUMN(PY_Actual!K4)-COLUMN(PY_Actual!$E$4)),"")</f>
        <v>Jun 2021</v>
      </c>
      <c r="L5" s="65" t="str">
        <f>IFERROR(INDEX(Calc!$I$7:$I$18,COLUMN(PY_Actual!L4)-COLUMN(PY_Actual!$E$4)),"")</f>
        <v>Jul 2021</v>
      </c>
      <c r="M5" s="65" t="str">
        <f>IFERROR(INDEX(Calc!$I$7:$I$18,COLUMN(PY_Actual!M4)-COLUMN(PY_Actual!$E$4)),"")</f>
        <v>Aug 2021</v>
      </c>
      <c r="N5" s="65" t="str">
        <f>IFERROR(INDEX(Calc!$I$7:$I$18,COLUMN(PY_Actual!N4)-COLUMN(PY_Actual!$E$4)),"")</f>
        <v>Sep 2021</v>
      </c>
      <c r="O5" s="65" t="str">
        <f>IFERROR(INDEX(Calc!$I$7:$I$18,COLUMN(PY_Actual!O4)-COLUMN(PY_Actual!$E$4)),"")</f>
        <v>Oct 2021</v>
      </c>
      <c r="P5" s="65" t="str">
        <f>IFERROR(INDEX(Calc!$I$7:$I$18,COLUMN(PY_Actual!P4)-COLUMN(PY_Actual!$E$4)),"")</f>
        <v>Nov 2021</v>
      </c>
      <c r="Q5" s="66" t="str">
        <f>IFERROR(INDEX(Calc!$I$7:$I$18,COLUMN(PY_Actual!Q4)-COLUMN(PY_Actual!$E$4)),"")</f>
        <v>Dec 2021</v>
      </c>
    </row>
    <row r="6" spans="1:17" x14ac:dyDescent="0.25">
      <c r="A6" s="3"/>
      <c r="B6" s="64">
        <f>IFERROR(IF(LEN(INDEX(Metrics!$B$6:$H$19,ROW($A6)-ROW($A$5),MATCH(B$5,Metrics!$B$5:$H$5,0)))=0,"",INDEX(Metrics!$B$6:$H$19,ROW($A6)-ROW($A$5),MATCH(B$5,Metrics!$B$5:$H$5,0))),"")</f>
        <v>101</v>
      </c>
      <c r="C6" s="161" t="str">
        <f>IFERROR(IF(LEN(INDEX(Metrics!$B$6:$H$19,ROW($A6)-ROW($A$5),MATCH(C$5,Metrics!$B$5:$H$5,0)))=0,"",INDEX(Metrics!$B$6:$H$19,ROW($A6)-ROW($A$5),MATCH(C$5,Metrics!$B$5:$H$5,0))),"")</f>
        <v>Customer</v>
      </c>
      <c r="D6" s="161" t="str">
        <f>IFERROR(IF(LEN(INDEX(Metrics!$B$6:$H$19,ROW($A6)-ROW($A$5),MATCH(D$5,Metrics!$B$5:$H$5,0)))=0,"",INDEX(Metrics!$B$6:$H$19,ROW($A6)-ROW($A$5),MATCH(D$5,Metrics!$B$5:$H$5,0))),"")</f>
        <v>The Total Number of Subscribers</v>
      </c>
      <c r="E6" s="41" t="str">
        <f>IFERROR(IF(LEN(INDEX(Metrics!$B$6:$H$19,ROW($A6)-ROW($A$5),MATCH(E$5,Metrics!$B$5:$H$5,0)))=0,"",INDEX(Metrics!$B$6:$H$19,ROW($A6)-ROW($A$5),MATCH(E$5,Metrics!$B$5:$H$5,0))),"")</f>
        <v>#</v>
      </c>
      <c r="F6" s="182">
        <v>6954</v>
      </c>
      <c r="G6" s="182">
        <v>5373</v>
      </c>
      <c r="H6" s="182">
        <v>5624</v>
      </c>
      <c r="I6" s="182">
        <v>5438</v>
      </c>
      <c r="J6" s="182">
        <v>5779</v>
      </c>
      <c r="K6" s="182">
        <v>4520</v>
      </c>
      <c r="L6" s="182"/>
      <c r="M6" s="182"/>
      <c r="N6" s="182"/>
      <c r="O6" s="182"/>
      <c r="P6" s="182"/>
      <c r="Q6" s="183"/>
    </row>
    <row r="7" spans="1:17" x14ac:dyDescent="0.25">
      <c r="A7" s="3"/>
      <c r="B7" s="62">
        <f>IFERROR(IF(LEN(INDEX(Metrics!$B$6:$H$19,ROW($A7)-ROW($A$5),MATCH(B$5,Metrics!$B$5:$H$5,0)))=0,"",INDEX(Metrics!$B$6:$H$19,ROW($A7)-ROW($A$5),MATCH(B$5,Metrics!$B$5:$H$5,0))),"")</f>
        <v>102</v>
      </c>
      <c r="C7" s="162" t="str">
        <f>IFERROR(IF(LEN(INDEX(Metrics!$B$6:$H$19,ROW($A7)-ROW($A$5),MATCH(C$5,Metrics!$B$5:$H$5,0)))=0,"",INDEX(Metrics!$B$6:$H$19,ROW($A7)-ROW($A$5),MATCH(C$5,Metrics!$B$5:$H$5,0))),"")</f>
        <v>Customer</v>
      </c>
      <c r="D7" s="162" t="str">
        <f>IFERROR(IF(LEN(INDEX(Metrics!$B$6:$H$19,ROW($A7)-ROW($A$5),MATCH(D$5,Metrics!$B$5:$H$5,0)))=0,"",INDEX(Metrics!$B$6:$H$19,ROW($A7)-ROW($A$5),MATCH(D$5,Metrics!$B$5:$H$5,0))),"")</f>
        <v>The Total Number of Visitors</v>
      </c>
      <c r="E7" s="42" t="str">
        <f>IFERROR(IF(LEN(INDEX(Metrics!$B$6:$H$19,ROW($A7)-ROW($A$5),MATCH(E$5,Metrics!$B$5:$H$5,0)))=0,"",INDEX(Metrics!$B$6:$H$19,ROW($A7)-ROW($A$5),MATCH(E$5,Metrics!$B$5:$H$5,0))),"")</f>
        <v>#</v>
      </c>
      <c r="F7" s="181">
        <v>10123</v>
      </c>
      <c r="G7" s="181">
        <v>14120</v>
      </c>
      <c r="H7" s="181">
        <v>11783</v>
      </c>
      <c r="I7" s="181">
        <v>13421</v>
      </c>
      <c r="J7" s="181">
        <v>11800</v>
      </c>
      <c r="K7" s="181">
        <v>14125</v>
      </c>
      <c r="L7" s="181"/>
      <c r="M7" s="181"/>
      <c r="N7" s="181"/>
      <c r="O7" s="181"/>
      <c r="P7" s="181"/>
      <c r="Q7" s="184"/>
    </row>
    <row r="8" spans="1:17" x14ac:dyDescent="0.25">
      <c r="A8" s="3"/>
      <c r="B8" s="62">
        <f>IFERROR(IF(LEN(INDEX(Metrics!$B$6:$H$19,ROW($A8)-ROW($A$5),MATCH(B$5,Metrics!$B$5:$H$5,0)))=0,"",INDEX(Metrics!$B$6:$H$19,ROW($A8)-ROW($A$5),MATCH(B$5,Metrics!$B$5:$H$5,0))),"")</f>
        <v>103</v>
      </c>
      <c r="C8" s="162" t="str">
        <f>IFERROR(IF(LEN(INDEX(Metrics!$B$6:$H$19,ROW($A8)-ROW($A$5),MATCH(C$5,Metrics!$B$5:$H$5,0)))=0,"",INDEX(Metrics!$B$6:$H$19,ROW($A8)-ROW($A$5),MATCH(C$5,Metrics!$B$5:$H$5,0))),"")</f>
        <v>Customer</v>
      </c>
      <c r="D8" s="162" t="str">
        <f>IFERROR(IF(LEN(INDEX(Metrics!$B$6:$H$19,ROW($A8)-ROW($A$5),MATCH(D$5,Metrics!$B$5:$H$5,0)))=0,"",INDEX(Metrics!$B$6:$H$19,ROW($A8)-ROW($A$5),MATCH(D$5,Metrics!$B$5:$H$5,0))),"")</f>
        <v>The Total Amount of Sign Ups</v>
      </c>
      <c r="E8" s="42" t="str">
        <f>IFERROR(IF(LEN(INDEX(Metrics!$B$6:$H$19,ROW($A8)-ROW($A$5),MATCH(E$5,Metrics!$B$5:$H$5,0)))=0,"",INDEX(Metrics!$B$6:$H$19,ROW($A8)-ROW($A$5),MATCH(E$5,Metrics!$B$5:$H$5,0))),"")</f>
        <v>#</v>
      </c>
      <c r="F8" s="181">
        <v>2341</v>
      </c>
      <c r="G8" s="181">
        <v>4210</v>
      </c>
      <c r="H8" s="181">
        <v>3124</v>
      </c>
      <c r="I8" s="181">
        <v>4012</v>
      </c>
      <c r="J8" s="181">
        <v>3456</v>
      </c>
      <c r="K8" s="181">
        <v>3452</v>
      </c>
      <c r="L8" s="181"/>
      <c r="M8" s="181"/>
      <c r="N8" s="181"/>
      <c r="O8" s="181"/>
      <c r="P8" s="181"/>
      <c r="Q8" s="184"/>
    </row>
    <row r="9" spans="1:17" x14ac:dyDescent="0.25">
      <c r="A9" s="3"/>
      <c r="B9" s="62">
        <f>IFERROR(IF(LEN(INDEX(Metrics!$B$6:$H$19,ROW($A9)-ROW($A$5),MATCH(B$5,Metrics!$B$5:$H$5,0)))=0,"",INDEX(Metrics!$B$6:$H$19,ROW($A9)-ROW($A$5),MATCH(B$5,Metrics!$B$5:$H$5,0))),"")</f>
        <v>104</v>
      </c>
      <c r="C9" s="162" t="str">
        <f>IFERROR(IF(LEN(INDEX(Metrics!$B$6:$H$19,ROW($A9)-ROW($A$5),MATCH(C$5,Metrics!$B$5:$H$5,0)))=0,"",INDEX(Metrics!$B$6:$H$19,ROW($A9)-ROW($A$5),MATCH(C$5,Metrics!$B$5:$H$5,0))),"")</f>
        <v>Customer</v>
      </c>
      <c r="D9" s="162" t="str">
        <f>IFERROR(IF(LEN(INDEX(Metrics!$B$6:$H$19,ROW($A9)-ROW($A$5),MATCH(D$5,Metrics!$B$5:$H$5,0)))=0,"",INDEX(Metrics!$B$6:$H$19,ROW($A9)-ROW($A$5),MATCH(D$5,Metrics!$B$5:$H$5,0))),"")</f>
        <v>New Subscriber From Organic Search</v>
      </c>
      <c r="E9" s="42" t="str">
        <f>IFERROR(IF(LEN(INDEX(Metrics!$B$6:$H$19,ROW($A9)-ROW($A$5),MATCH(E$5,Metrics!$B$5:$H$5,0)))=0,"",INDEX(Metrics!$B$6:$H$19,ROW($A9)-ROW($A$5),MATCH(E$5,Metrics!$B$5:$H$5,0))),"")</f>
        <v>#</v>
      </c>
      <c r="F9" s="181">
        <v>86</v>
      </c>
      <c r="G9" s="181">
        <v>99</v>
      </c>
      <c r="H9" s="181">
        <v>101</v>
      </c>
      <c r="I9" s="181">
        <v>120</v>
      </c>
      <c r="J9" s="181">
        <v>104</v>
      </c>
      <c r="K9" s="181">
        <v>126</v>
      </c>
      <c r="L9" s="181"/>
      <c r="M9" s="181"/>
      <c r="N9" s="181"/>
      <c r="O9" s="181"/>
      <c r="P9" s="181"/>
      <c r="Q9" s="184"/>
    </row>
    <row r="10" spans="1:17" x14ac:dyDescent="0.25">
      <c r="A10" s="3"/>
      <c r="B10" s="62">
        <f>IFERROR(IF(LEN(INDEX(Metrics!$B$6:$H$19,ROW($A10)-ROW($A$5),MATCH(B$5,Metrics!$B$5:$H$5,0)))=0,"",INDEX(Metrics!$B$6:$H$19,ROW($A10)-ROW($A$5),MATCH(B$5,Metrics!$B$5:$H$5,0))),"")</f>
        <v>105</v>
      </c>
      <c r="C10" s="162" t="str">
        <f>IFERROR(IF(LEN(INDEX(Metrics!$B$6:$H$19,ROW($A10)-ROW($A$5),MATCH(C$5,Metrics!$B$5:$H$5,0)))=0,"",INDEX(Metrics!$B$6:$H$19,ROW($A10)-ROW($A$5),MATCH(C$5,Metrics!$B$5:$H$5,0))),"")</f>
        <v>Customer</v>
      </c>
      <c r="D10" s="162" t="str">
        <f>IFERROR(IF(LEN(INDEX(Metrics!$B$6:$H$19,ROW($A10)-ROW($A$5),MATCH(D$5,Metrics!$B$5:$H$5,0)))=0,"",INDEX(Metrics!$B$6:$H$19,ROW($A10)-ROW($A$5),MATCH(D$5,Metrics!$B$5:$H$5,0))),"")</f>
        <v>New Subscriber From Paid Ad</v>
      </c>
      <c r="E10" s="42" t="str">
        <f>IFERROR(IF(LEN(INDEX(Metrics!$B$6:$H$19,ROW($A10)-ROW($A$5),MATCH(E$5,Metrics!$B$5:$H$5,0)))=0,"",INDEX(Metrics!$B$6:$H$19,ROW($A10)-ROW($A$5),MATCH(E$5,Metrics!$B$5:$H$5,0))),"")</f>
        <v>#</v>
      </c>
      <c r="F10" s="181">
        <v>101</v>
      </c>
      <c r="G10" s="181">
        <v>112</v>
      </c>
      <c r="H10" s="181">
        <v>96</v>
      </c>
      <c r="I10" s="181">
        <v>141</v>
      </c>
      <c r="J10" s="181">
        <v>125</v>
      </c>
      <c r="K10" s="181">
        <v>154</v>
      </c>
      <c r="L10" s="181"/>
      <c r="M10" s="181"/>
      <c r="N10" s="181"/>
      <c r="O10" s="181"/>
      <c r="P10" s="181"/>
      <c r="Q10" s="184"/>
    </row>
    <row r="11" spans="1:17" x14ac:dyDescent="0.25">
      <c r="A11" s="3"/>
      <c r="B11" s="62">
        <f>IFERROR(IF(LEN(INDEX(Metrics!$B$6:$H$19,ROW($A11)-ROW($A$5),MATCH(B$5,Metrics!$B$5:$H$5,0)))=0,"",INDEX(Metrics!$B$6:$H$19,ROW($A11)-ROW($A$5),MATCH(B$5,Metrics!$B$5:$H$5,0))),"")</f>
        <v>106</v>
      </c>
      <c r="C11" s="162" t="str">
        <f>IFERROR(IF(LEN(INDEX(Metrics!$B$6:$H$19,ROW($A11)-ROW($A$5),MATCH(C$5,Metrics!$B$5:$H$5,0)))=0,"",INDEX(Metrics!$B$6:$H$19,ROW($A11)-ROW($A$5),MATCH(C$5,Metrics!$B$5:$H$5,0))),"")</f>
        <v>Customer</v>
      </c>
      <c r="D11" s="162" t="str">
        <f>IFERROR(IF(LEN(INDEX(Metrics!$B$6:$H$19,ROW($A11)-ROW($A$5),MATCH(D$5,Metrics!$B$5:$H$5,0)))=0,"",INDEX(Metrics!$B$6:$H$19,ROW($A11)-ROW($A$5),MATCH(D$5,Metrics!$B$5:$H$5,0))),"")</f>
        <v/>
      </c>
      <c r="E11" s="42" t="str">
        <f>IFERROR(IF(LEN(INDEX(Metrics!$B$6:$H$19,ROW($A11)-ROW($A$5),MATCH(E$5,Metrics!$B$5:$H$5,0)))=0,"",INDEX(Metrics!$B$6:$H$19,ROW($A11)-ROW($A$5),MATCH(E$5,Metrics!$B$5:$H$5,0))),"")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63"/>
    </row>
    <row r="12" spans="1:17" x14ac:dyDescent="0.25">
      <c r="A12" s="3"/>
      <c r="B12" s="62">
        <f>IFERROR(IF(LEN(INDEX(Metrics!$B$6:$H$19,ROW($A12)-ROW($A$5),MATCH(B$5,Metrics!$B$5:$H$5,0)))=0,"",INDEX(Metrics!$B$6:$H$19,ROW($A12)-ROW($A$5),MATCH(B$5,Metrics!$B$5:$H$5,0))),"")</f>
        <v>107</v>
      </c>
      <c r="C12" s="162" t="str">
        <f>IFERROR(IF(LEN(INDEX(Metrics!$B$6:$H$19,ROW($A12)-ROW($A$5),MATCH(C$5,Metrics!$B$5:$H$5,0)))=0,"",INDEX(Metrics!$B$6:$H$19,ROW($A12)-ROW($A$5),MATCH(C$5,Metrics!$B$5:$H$5,0))),"")</f>
        <v>Customer</v>
      </c>
      <c r="D12" s="162" t="str">
        <f>IFERROR(IF(LEN(INDEX(Metrics!$B$6:$H$19,ROW($A12)-ROW($A$5),MATCH(D$5,Metrics!$B$5:$H$5,0)))=0,"",INDEX(Metrics!$B$6:$H$19,ROW($A12)-ROW($A$5),MATCH(D$5,Metrics!$B$5:$H$5,0))),"")</f>
        <v/>
      </c>
      <c r="E12" s="42" t="str">
        <f>IFERROR(IF(LEN(INDEX(Metrics!$B$6:$H$19,ROW($A12)-ROW($A$5),MATCH(E$5,Metrics!$B$5:$H$5,0)))=0,"",INDEX(Metrics!$B$6:$H$19,ROW($A12)-ROW($A$5),MATCH(E$5,Metrics!$B$5:$H$5,0))),"")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8"/>
    </row>
    <row r="13" spans="1:17" x14ac:dyDescent="0.25">
      <c r="A13" s="3"/>
      <c r="B13" s="62">
        <f>IFERROR(IF(LEN(INDEX(Metrics!$B$6:$H$19,ROW($A13)-ROW($A$5),MATCH(B$5,Metrics!$B$5:$H$5,0)))=0,"",INDEX(Metrics!$B$6:$H$19,ROW($A13)-ROW($A$5),MATCH(B$5,Metrics!$B$5:$H$5,0))),"")</f>
        <v>201</v>
      </c>
      <c r="C13" s="162" t="str">
        <f>IFERROR(IF(LEN(INDEX(Metrics!$B$6:$H$19,ROW($A13)-ROW($A$5),MATCH(C$5,Metrics!$B$5:$H$5,0)))=0,"",INDEX(Metrics!$B$6:$H$19,ROW($A13)-ROW($A$5),MATCH(C$5,Metrics!$B$5:$H$5,0))),"")</f>
        <v>Churn</v>
      </c>
      <c r="D13" s="162" t="str">
        <f>IFERROR(IF(LEN(INDEX(Metrics!$B$6:$H$19,ROW($A13)-ROW($A$5),MATCH(D$5,Metrics!$B$5:$H$5,0)))=0,"",INDEX(Metrics!$B$6:$H$19,ROW($A13)-ROW($A$5),MATCH(D$5,Metrics!$B$5:$H$5,0))),"")</f>
        <v>Number of Churned Customers</v>
      </c>
      <c r="E13" s="42" t="str">
        <f>IFERROR(IF(LEN(INDEX(Metrics!$B$6:$H$19,ROW($A13)-ROW($A$5),MATCH(E$5,Metrics!$B$5:$H$5,0)))=0,"",INDEX(Metrics!$B$6:$H$19,ROW($A13)-ROW($A$5),MATCH(E$5,Metrics!$B$5:$H$5,0))),"")</f>
        <v>#</v>
      </c>
      <c r="F13" s="179">
        <v>24</v>
      </c>
      <c r="G13" s="179">
        <v>28</v>
      </c>
      <c r="H13" s="179">
        <v>33</v>
      </c>
      <c r="I13" s="179">
        <v>31</v>
      </c>
      <c r="J13" s="179">
        <v>32</v>
      </c>
      <c r="K13" s="179">
        <v>43</v>
      </c>
      <c r="L13" s="179"/>
      <c r="M13" s="179"/>
      <c r="N13" s="179"/>
      <c r="O13" s="179"/>
      <c r="P13" s="179"/>
      <c r="Q13" s="180"/>
    </row>
    <row r="14" spans="1:17" x14ac:dyDescent="0.25">
      <c r="A14" s="3"/>
      <c r="B14" s="62">
        <f>IFERROR(IF(LEN(INDEX(Metrics!$B$6:$H$19,ROW($A14)-ROW($A$5),MATCH(B$5,Metrics!$B$5:$H$5,0)))=0,"",INDEX(Metrics!$B$6:$H$19,ROW($A14)-ROW($A$5),MATCH(B$5,Metrics!$B$5:$H$5,0))),"")</f>
        <v>202</v>
      </c>
      <c r="C14" s="162" t="str">
        <f>IFERROR(IF(LEN(INDEX(Metrics!$B$6:$H$19,ROW($A14)-ROW($A$5),MATCH(C$5,Metrics!$B$5:$H$5,0)))=0,"",INDEX(Metrics!$B$6:$H$19,ROW($A14)-ROW($A$5),MATCH(C$5,Metrics!$B$5:$H$5,0))),"")</f>
        <v>Churn</v>
      </c>
      <c r="D14" s="162" t="str">
        <f>IFERROR(IF(LEN(INDEX(Metrics!$B$6:$H$19,ROW($A14)-ROW($A$5),MATCH(D$5,Metrics!$B$5:$H$5,0)))=0,"",INDEX(Metrics!$B$6:$H$19,ROW($A14)-ROW($A$5),MATCH(D$5,Metrics!$B$5:$H$5,0))),"")</f>
        <v>Churn Expense</v>
      </c>
      <c r="E14" s="42" t="str">
        <f>IFERROR(IF(LEN(INDEX(Metrics!$B$6:$H$19,ROW($A14)-ROW($A$5),MATCH(E$5,Metrics!$B$5:$H$5,0)))=0,"",INDEX(Metrics!$B$6:$H$19,ROW($A14)-ROW($A$5),MATCH(E$5,Metrics!$B$5:$H$5,0))),"")</f>
        <v>USD</v>
      </c>
      <c r="F14" s="179">
        <v>88</v>
      </c>
      <c r="G14" s="179">
        <v>89</v>
      </c>
      <c r="H14" s="179">
        <v>91</v>
      </c>
      <c r="I14" s="179">
        <v>88</v>
      </c>
      <c r="J14" s="179">
        <v>97</v>
      </c>
      <c r="K14" s="179">
        <v>93</v>
      </c>
      <c r="L14" s="179"/>
      <c r="M14" s="179"/>
      <c r="N14" s="179"/>
      <c r="O14" s="179"/>
      <c r="P14" s="179"/>
      <c r="Q14" s="180"/>
    </row>
    <row r="15" spans="1:17" x14ac:dyDescent="0.25">
      <c r="A15" s="3"/>
      <c r="B15" s="62">
        <f>IFERROR(IF(LEN(INDEX(Metrics!$B$6:$H$19,ROW($A15)-ROW($A$5),MATCH(B$5,Metrics!$B$5:$H$5,0)))=0,"",INDEX(Metrics!$B$6:$H$19,ROW($A15)-ROW($A$5),MATCH(B$5,Metrics!$B$5:$H$5,0))),"")</f>
        <v>203</v>
      </c>
      <c r="C15" s="162" t="str">
        <f>IFERROR(IF(LEN(INDEX(Metrics!$B$6:$H$19,ROW($A15)-ROW($A$5),MATCH(C$5,Metrics!$B$5:$H$5,0)))=0,"",INDEX(Metrics!$B$6:$H$19,ROW($A15)-ROW($A$5),MATCH(C$5,Metrics!$B$5:$H$5,0))),"")</f>
        <v>Churn</v>
      </c>
      <c r="D15" s="162" t="str">
        <f>IFERROR(IF(LEN(INDEX(Metrics!$B$6:$H$19,ROW($A15)-ROW($A$5),MATCH(D$5,Metrics!$B$5:$H$5,0)))=0,"",INDEX(Metrics!$B$6:$H$19,ROW($A15)-ROW($A$5),MATCH(D$5,Metrics!$B$5:$H$5,0))),"")</f>
        <v>Conversion Rate</v>
      </c>
      <c r="E15" s="42" t="str">
        <f>IFERROR(IF(LEN(INDEX(Metrics!$B$6:$H$19,ROW($A15)-ROW($A$5),MATCH(E$5,Metrics!$B$5:$H$5,0)))=0,"",INDEX(Metrics!$B$6:$H$19,ROW($A15)-ROW($A$5),MATCH(E$5,Metrics!$B$5:$H$5,0))),"")</f>
        <v>%</v>
      </c>
      <c r="F15" s="185">
        <v>5.5E-2</v>
      </c>
      <c r="G15" s="185">
        <v>5.6000000000000001E-2</v>
      </c>
      <c r="H15" s="185">
        <v>5.8000000000000003E-2</v>
      </c>
      <c r="I15" s="185">
        <v>6.0999999999999999E-2</v>
      </c>
      <c r="J15" s="185">
        <v>6.2E-2</v>
      </c>
      <c r="K15" s="185">
        <v>6.2E-2</v>
      </c>
      <c r="L15" s="185"/>
      <c r="M15" s="185"/>
      <c r="N15" s="185"/>
      <c r="O15" s="185"/>
      <c r="P15" s="185"/>
      <c r="Q15" s="186"/>
    </row>
    <row r="16" spans="1:17" x14ac:dyDescent="0.25">
      <c r="A16" s="3"/>
      <c r="B16" s="62">
        <f>IFERROR(IF(LEN(INDEX(Metrics!$B$6:$H$19,ROW($A16)-ROW($A$5),MATCH(B$5,Metrics!$B$5:$H$5,0)))=0,"",INDEX(Metrics!$B$6:$H$19,ROW($A16)-ROW($A$5),MATCH(B$5,Metrics!$B$5:$H$5,0))),"")</f>
        <v>204</v>
      </c>
      <c r="C16" s="162" t="str">
        <f>IFERROR(IF(LEN(INDEX(Metrics!$B$6:$H$19,ROW($A16)-ROW($A$5),MATCH(C$5,Metrics!$B$5:$H$5,0)))=0,"",INDEX(Metrics!$B$6:$H$19,ROW($A16)-ROW($A$5),MATCH(C$5,Metrics!$B$5:$H$5,0))),"")</f>
        <v>Churn</v>
      </c>
      <c r="D16" s="162" t="str">
        <f>IFERROR(IF(LEN(INDEX(Metrics!$B$6:$H$19,ROW($A16)-ROW($A$5),MATCH(D$5,Metrics!$B$5:$H$5,0)))=0,"",INDEX(Metrics!$B$6:$H$19,ROW($A16)-ROW($A$5),MATCH(D$5,Metrics!$B$5:$H$5,0))),"")</f>
        <v>Retention Rate</v>
      </c>
      <c r="E16" s="42" t="str">
        <f>IFERROR(IF(LEN(INDEX(Metrics!$B$6:$H$19,ROW($A16)-ROW($A$5),MATCH(E$5,Metrics!$B$5:$H$5,0)))=0,"",INDEX(Metrics!$B$6:$H$19,ROW($A16)-ROW($A$5),MATCH(E$5,Metrics!$B$5:$H$5,0))),"")</f>
        <v>%</v>
      </c>
      <c r="F16" s="185">
        <v>0.98</v>
      </c>
      <c r="G16" s="185">
        <v>0.97099999999999997</v>
      </c>
      <c r="H16" s="185">
        <v>0.96099999999999997</v>
      </c>
      <c r="I16" s="185">
        <v>0.95399999999999996</v>
      </c>
      <c r="J16" s="185">
        <v>0.96099999999999997</v>
      </c>
      <c r="K16" s="185">
        <v>0.95799999999999996</v>
      </c>
      <c r="L16" s="185"/>
      <c r="M16" s="185"/>
      <c r="N16" s="185"/>
      <c r="O16" s="185"/>
      <c r="P16" s="185"/>
      <c r="Q16" s="186"/>
    </row>
    <row r="17" spans="1:17" x14ac:dyDescent="0.25">
      <c r="A17" s="3"/>
      <c r="B17" s="62">
        <f>IFERROR(IF(LEN(INDEX(Metrics!$B$6:$H$19,ROW($A17)-ROW($A$5),MATCH(B$5,Metrics!$B$5:$H$5,0)))=0,"",INDEX(Metrics!$B$6:$H$19,ROW($A17)-ROW($A$5),MATCH(B$5,Metrics!$B$5:$H$5,0))),"")</f>
        <v>205</v>
      </c>
      <c r="C17" s="162" t="str">
        <f>IFERROR(IF(LEN(INDEX(Metrics!$B$6:$H$19,ROW($A17)-ROW($A$5),MATCH(C$5,Metrics!$B$5:$H$5,0)))=0,"",INDEX(Metrics!$B$6:$H$19,ROW($A17)-ROW($A$5),MATCH(C$5,Metrics!$B$5:$H$5,0))),"")</f>
        <v>Churn</v>
      </c>
      <c r="D17" s="162" t="str">
        <f>IFERROR(IF(LEN(INDEX(Metrics!$B$6:$H$19,ROW($A17)-ROW($A$5),MATCH(D$5,Metrics!$B$5:$H$5,0)))=0,"",INDEX(Metrics!$B$6:$H$19,ROW($A17)-ROW($A$5),MATCH(D$5,Metrics!$B$5:$H$5,0))),"")</f>
        <v>Churn Rate</v>
      </c>
      <c r="E17" s="42" t="str">
        <f>IFERROR(IF(LEN(INDEX(Metrics!$B$6:$H$19,ROW($A17)-ROW($A$5),MATCH(E$5,Metrics!$B$5:$H$5,0)))=0,"",INDEX(Metrics!$B$6:$H$19,ROW($A17)-ROW($A$5),MATCH(E$5,Metrics!$B$5:$H$5,0))),"")</f>
        <v>%</v>
      </c>
      <c r="F17" s="185">
        <v>1.9E-2</v>
      </c>
      <c r="G17" s="185">
        <v>2.4E-2</v>
      </c>
      <c r="H17" s="185">
        <v>3.5000000000000003E-2</v>
      </c>
      <c r="I17" s="185">
        <v>2.7E-2</v>
      </c>
      <c r="J17" s="185">
        <v>2.3E-2</v>
      </c>
      <c r="K17" s="185">
        <v>2.1000000000000001E-2</v>
      </c>
      <c r="L17" s="185"/>
      <c r="M17" s="185"/>
      <c r="N17" s="185"/>
      <c r="O17" s="185"/>
      <c r="P17" s="185"/>
      <c r="Q17" s="186"/>
    </row>
    <row r="18" spans="1:17" x14ac:dyDescent="0.25">
      <c r="A18" s="3"/>
      <c r="B18" s="62">
        <f>IFERROR(IF(LEN(INDEX(Metrics!$B$6:$H$19,ROW($A18)-ROW($A$5),MATCH(B$5,Metrics!$B$5:$H$5,0)))=0,"",INDEX(Metrics!$B$6:$H$19,ROW($A18)-ROW($A$5),MATCH(B$5,Metrics!$B$5:$H$5,0))),"")</f>
        <v>206</v>
      </c>
      <c r="C18" s="162" t="str">
        <f>IFERROR(IF(LEN(INDEX(Metrics!$B$6:$H$19,ROW($A18)-ROW($A$5),MATCH(C$5,Metrics!$B$5:$H$5,0)))=0,"",INDEX(Metrics!$B$6:$H$19,ROW($A18)-ROW($A$5),MATCH(C$5,Metrics!$B$5:$H$5,0))),"")</f>
        <v>Churn</v>
      </c>
      <c r="D18" s="162" t="str">
        <f>IFERROR(IF(LEN(INDEX(Metrics!$B$6:$H$19,ROW($A18)-ROW($A$5),MATCH(D$5,Metrics!$B$5:$H$5,0)))=0,"",INDEX(Metrics!$B$6:$H$19,ROW($A18)-ROW($A$5),MATCH(D$5,Metrics!$B$5:$H$5,0))),"")</f>
        <v/>
      </c>
      <c r="E18" s="42" t="str">
        <f>IFERROR(IF(LEN(INDEX(Metrics!$B$6:$H$19,ROW($A18)-ROW($A$5),MATCH(E$5,Metrics!$B$5:$H$5,0)))=0,"",INDEX(Metrics!$B$6:$H$19,ROW($A18)-ROW($A$5),MATCH(E$5,Metrics!$B$5:$H$5,0))),"")</f>
        <v/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178"/>
    </row>
    <row r="19" spans="1:17" x14ac:dyDescent="0.25">
      <c r="A19" s="3"/>
      <c r="B19" s="62">
        <f>IFERROR(IF(LEN(INDEX(Metrics!$B$6:$H$19,ROW($A19)-ROW($A$5),MATCH(B$5,Metrics!$B$5:$H$5,0)))=0,"",INDEX(Metrics!$B$6:$H$19,ROW($A19)-ROW($A$5),MATCH(B$5,Metrics!$B$5:$H$5,0))),"")</f>
        <v>207</v>
      </c>
      <c r="C19" s="162" t="str">
        <f>IFERROR(IF(LEN(INDEX(Metrics!$B$6:$H$19,ROW($A19)-ROW($A$5),MATCH(C$5,Metrics!$B$5:$H$5,0)))=0,"",INDEX(Metrics!$B$6:$H$19,ROW($A19)-ROW($A$5),MATCH(C$5,Metrics!$B$5:$H$5,0))),"")</f>
        <v>Churn</v>
      </c>
      <c r="D19" s="162" t="str">
        <f>IFERROR(IF(LEN(INDEX(Metrics!$B$6:$H$19,ROW($A19)-ROW($A$5),MATCH(D$5,Metrics!$B$5:$H$5,0)))=0,"",INDEX(Metrics!$B$6:$H$19,ROW($A19)-ROW($A$5),MATCH(D$5,Metrics!$B$5:$H$5,0))),"")</f>
        <v/>
      </c>
      <c r="E19" s="42" t="str">
        <f>IFERROR(IF(LEN(INDEX(Metrics!$B$6:$H$19,ROW($A19)-ROW($A$5),MATCH(E$5,Metrics!$B$5:$H$5,0)))=0,"",INDEX(Metrics!$B$6:$H$19,ROW($A19)-ROW($A$5),MATCH(E$5,Metrics!$B$5:$H$5,0))),"")</f>
        <v/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178"/>
    </row>
    <row r="20" spans="1:17" x14ac:dyDescent="0.25">
      <c r="A20" s="3"/>
      <c r="B20" s="211">
        <v>301</v>
      </c>
      <c r="C20" s="212" t="s">
        <v>123</v>
      </c>
      <c r="D20" s="212" t="s">
        <v>124</v>
      </c>
      <c r="E20" s="213" t="s">
        <v>114</v>
      </c>
      <c r="F20" s="226"/>
      <c r="G20" s="226"/>
      <c r="H20" s="226"/>
      <c r="I20" s="226"/>
      <c r="J20" s="226"/>
      <c r="K20" s="226"/>
      <c r="L20" s="226"/>
      <c r="M20" s="226"/>
      <c r="N20" s="226"/>
      <c r="O20" s="226"/>
      <c r="P20" s="226"/>
      <c r="Q20" s="227"/>
    </row>
    <row r="21" spans="1:17" x14ac:dyDescent="0.25">
      <c r="A21" s="3"/>
      <c r="B21" s="211">
        <v>302</v>
      </c>
      <c r="C21" s="212" t="s">
        <v>123</v>
      </c>
      <c r="D21" s="212" t="s">
        <v>126</v>
      </c>
      <c r="E21" s="213" t="s">
        <v>114</v>
      </c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26"/>
      <c r="Q21" s="227"/>
    </row>
    <row r="22" spans="1:17" x14ac:dyDescent="0.25">
      <c r="A22" s="3"/>
      <c r="B22" s="211">
        <v>303</v>
      </c>
      <c r="C22" s="212" t="s">
        <v>123</v>
      </c>
      <c r="D22" s="212" t="s">
        <v>128</v>
      </c>
      <c r="E22" s="213" t="s">
        <v>114</v>
      </c>
      <c r="F22" s="226"/>
      <c r="G22" s="226"/>
      <c r="H22" s="226"/>
      <c r="I22" s="226"/>
      <c r="J22" s="226"/>
      <c r="K22" s="226"/>
      <c r="L22" s="226"/>
      <c r="M22" s="226"/>
      <c r="N22" s="226"/>
      <c r="O22" s="226"/>
      <c r="P22" s="226"/>
      <c r="Q22" s="227"/>
    </row>
    <row r="23" spans="1:17" x14ac:dyDescent="0.25">
      <c r="A23" s="3"/>
      <c r="B23" s="211">
        <v>304</v>
      </c>
      <c r="C23" s="212" t="s">
        <v>123</v>
      </c>
      <c r="D23" s="212" t="s">
        <v>130</v>
      </c>
      <c r="E23" s="213" t="s">
        <v>114</v>
      </c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7"/>
    </row>
    <row r="24" spans="1:17" x14ac:dyDescent="0.25">
      <c r="A24" s="3"/>
      <c r="B24" s="211">
        <v>305</v>
      </c>
      <c r="C24" s="212" t="s">
        <v>123</v>
      </c>
      <c r="D24" s="212" t="s">
        <v>132</v>
      </c>
      <c r="E24" s="213" t="s">
        <v>114</v>
      </c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7"/>
    </row>
    <row r="25" spans="1:17" x14ac:dyDescent="0.25">
      <c r="A25" s="3"/>
      <c r="B25" s="211">
        <v>306</v>
      </c>
      <c r="C25" s="212" t="s">
        <v>123</v>
      </c>
      <c r="D25" s="212" t="s">
        <v>153</v>
      </c>
      <c r="E25" s="213" t="s">
        <v>153</v>
      </c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7"/>
    </row>
    <row r="26" spans="1:17" x14ac:dyDescent="0.2">
      <c r="A26" s="3"/>
      <c r="B26" s="211">
        <v>307</v>
      </c>
      <c r="C26" s="212" t="s">
        <v>123</v>
      </c>
      <c r="D26" s="212" t="s">
        <v>153</v>
      </c>
      <c r="E26" s="213" t="s">
        <v>153</v>
      </c>
      <c r="F26" s="228"/>
      <c r="G26" s="226"/>
      <c r="H26" s="226"/>
      <c r="I26" s="226"/>
      <c r="J26" s="226"/>
      <c r="K26" s="226"/>
      <c r="L26" s="228"/>
      <c r="M26" s="226"/>
      <c r="N26" s="226"/>
      <c r="O26" s="226"/>
      <c r="P26" s="226"/>
      <c r="Q26" s="227"/>
    </row>
    <row r="27" spans="1:17" x14ac:dyDescent="0.25">
      <c r="A27" s="3"/>
      <c r="B27" s="211">
        <v>401</v>
      </c>
      <c r="C27" s="212" t="s">
        <v>134</v>
      </c>
      <c r="D27" s="212" t="s">
        <v>135</v>
      </c>
      <c r="E27" s="213" t="s">
        <v>114</v>
      </c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7"/>
    </row>
    <row r="28" spans="1:17" x14ac:dyDescent="0.25">
      <c r="A28" s="3"/>
      <c r="B28" s="211">
        <v>402</v>
      </c>
      <c r="C28" s="212" t="s">
        <v>134</v>
      </c>
      <c r="D28" s="212" t="s">
        <v>137</v>
      </c>
      <c r="E28" s="213" t="s">
        <v>114</v>
      </c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7"/>
    </row>
    <row r="29" spans="1:17" x14ac:dyDescent="0.2">
      <c r="A29" s="3"/>
      <c r="B29" s="211">
        <v>403</v>
      </c>
      <c r="C29" s="212" t="s">
        <v>134</v>
      </c>
      <c r="D29" s="215" t="s">
        <v>139</v>
      </c>
      <c r="E29" s="216" t="s">
        <v>114</v>
      </c>
      <c r="F29" s="228"/>
      <c r="G29" s="226"/>
      <c r="H29" s="226"/>
      <c r="I29" s="226"/>
      <c r="J29" s="226"/>
      <c r="K29" s="226"/>
      <c r="L29" s="228"/>
      <c r="M29" s="226"/>
      <c r="N29" s="226"/>
      <c r="O29" s="226"/>
      <c r="P29" s="226"/>
      <c r="Q29" s="227"/>
    </row>
    <row r="30" spans="1:17" x14ac:dyDescent="0.25">
      <c r="A30" s="3"/>
      <c r="B30" s="211">
        <v>404</v>
      </c>
      <c r="C30" s="212" t="s">
        <v>134</v>
      </c>
      <c r="D30" s="212" t="s">
        <v>141</v>
      </c>
      <c r="E30" s="213" t="s">
        <v>114</v>
      </c>
      <c r="F30" s="229"/>
      <c r="G30" s="229"/>
      <c r="H30" s="229"/>
      <c r="I30" s="229"/>
      <c r="J30" s="229"/>
      <c r="K30" s="229"/>
      <c r="L30" s="226"/>
      <c r="M30" s="226"/>
      <c r="N30" s="226"/>
      <c r="O30" s="226"/>
      <c r="P30" s="226"/>
      <c r="Q30" s="227"/>
    </row>
    <row r="31" spans="1:17" x14ac:dyDescent="0.25">
      <c r="A31" s="3"/>
      <c r="B31" s="211">
        <v>405</v>
      </c>
      <c r="C31" s="212" t="s">
        <v>134</v>
      </c>
      <c r="D31" s="212" t="s">
        <v>153</v>
      </c>
      <c r="E31" s="213" t="s">
        <v>153</v>
      </c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7"/>
    </row>
    <row r="32" spans="1:17" x14ac:dyDescent="0.25">
      <c r="A32" s="3"/>
      <c r="B32" s="211">
        <v>406</v>
      </c>
      <c r="C32" s="212" t="s">
        <v>134</v>
      </c>
      <c r="D32" s="212" t="s">
        <v>153</v>
      </c>
      <c r="E32" s="213" t="s">
        <v>153</v>
      </c>
      <c r="F32" s="226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7"/>
    </row>
    <row r="33" spans="1:17" x14ac:dyDescent="0.25">
      <c r="A33" s="3"/>
      <c r="B33" s="211">
        <v>501</v>
      </c>
      <c r="C33" s="212" t="s">
        <v>143</v>
      </c>
      <c r="D33" s="212" t="s">
        <v>144</v>
      </c>
      <c r="E33" s="213" t="s">
        <v>100</v>
      </c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7"/>
    </row>
    <row r="34" spans="1:17" x14ac:dyDescent="0.25">
      <c r="A34" s="3"/>
      <c r="B34" s="211">
        <v>502</v>
      </c>
      <c r="C34" s="212" t="s">
        <v>143</v>
      </c>
      <c r="D34" s="212" t="s">
        <v>146</v>
      </c>
      <c r="E34" s="213" t="s">
        <v>100</v>
      </c>
      <c r="F34" s="226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27"/>
    </row>
    <row r="35" spans="1:17" x14ac:dyDescent="0.25">
      <c r="A35" s="3"/>
      <c r="B35" s="211">
        <v>503</v>
      </c>
      <c r="C35" s="212" t="s">
        <v>143</v>
      </c>
      <c r="D35" s="212" t="s">
        <v>148</v>
      </c>
      <c r="E35" s="213" t="s">
        <v>100</v>
      </c>
      <c r="F35" s="226"/>
      <c r="G35" s="226"/>
      <c r="H35" s="226"/>
      <c r="I35" s="226"/>
      <c r="J35" s="226"/>
      <c r="K35" s="226"/>
      <c r="L35" s="226"/>
      <c r="M35" s="226"/>
      <c r="N35" s="226"/>
      <c r="O35" s="226"/>
      <c r="P35" s="226"/>
      <c r="Q35" s="227"/>
    </row>
    <row r="36" spans="1:17" x14ac:dyDescent="0.2">
      <c r="A36" s="3"/>
      <c r="B36" s="211">
        <v>504</v>
      </c>
      <c r="C36" s="212" t="s">
        <v>143</v>
      </c>
      <c r="D36" s="212" t="s">
        <v>150</v>
      </c>
      <c r="E36" s="213" t="s">
        <v>117</v>
      </c>
      <c r="F36" s="228"/>
      <c r="G36" s="226"/>
      <c r="H36" s="226"/>
      <c r="I36" s="226"/>
      <c r="J36" s="226"/>
      <c r="K36" s="226"/>
      <c r="L36" s="228"/>
      <c r="M36" s="226"/>
      <c r="N36" s="226"/>
      <c r="O36" s="226"/>
      <c r="P36" s="226"/>
      <c r="Q36" s="227"/>
    </row>
    <row r="37" spans="1:17" x14ac:dyDescent="0.25">
      <c r="A37" s="3"/>
      <c r="B37" s="211">
        <v>505</v>
      </c>
      <c r="C37" s="212" t="s">
        <v>143</v>
      </c>
      <c r="D37" s="212" t="s">
        <v>153</v>
      </c>
      <c r="E37" s="213" t="s">
        <v>153</v>
      </c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6"/>
      <c r="Q37" s="227"/>
    </row>
    <row r="38" spans="1:17" x14ac:dyDescent="0.2">
      <c r="A38" s="3"/>
      <c r="B38" s="211">
        <v>506</v>
      </c>
      <c r="C38" s="212" t="s">
        <v>143</v>
      </c>
      <c r="D38" s="212" t="s">
        <v>153</v>
      </c>
      <c r="E38" s="213" t="s">
        <v>153</v>
      </c>
      <c r="F38" s="228"/>
      <c r="G38" s="226"/>
      <c r="H38" s="226"/>
      <c r="I38" s="226"/>
      <c r="J38" s="226"/>
      <c r="K38" s="226"/>
      <c r="L38" s="228"/>
      <c r="M38" s="226"/>
      <c r="N38" s="226"/>
      <c r="O38" s="226"/>
      <c r="P38" s="226"/>
      <c r="Q38" s="227"/>
    </row>
    <row r="39" spans="1:17" x14ac:dyDescent="0.25">
      <c r="A39" s="3"/>
      <c r="B39" s="211"/>
      <c r="C39" s="212"/>
      <c r="D39" s="212"/>
      <c r="E39" s="213"/>
      <c r="F39" s="229"/>
      <c r="G39" s="229"/>
      <c r="H39" s="229"/>
      <c r="I39" s="229"/>
      <c r="J39" s="229"/>
      <c r="K39" s="229"/>
      <c r="L39" s="229"/>
      <c r="M39" s="229"/>
      <c r="N39" s="229"/>
      <c r="O39" s="229"/>
      <c r="P39" s="229"/>
      <c r="Q39" s="230"/>
    </row>
    <row r="40" spans="1:17" x14ac:dyDescent="0.25">
      <c r="A40" s="3"/>
      <c r="B40" s="211"/>
      <c r="C40" s="212"/>
      <c r="D40" s="212"/>
      <c r="E40" s="213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7"/>
    </row>
    <row r="41" spans="1:17" x14ac:dyDescent="0.25">
      <c r="A41" s="3"/>
      <c r="B41" s="211"/>
      <c r="C41" s="212"/>
      <c r="D41" s="212"/>
      <c r="E41" s="213"/>
      <c r="F41" s="226"/>
      <c r="G41" s="226"/>
      <c r="H41" s="226"/>
      <c r="I41" s="226"/>
      <c r="J41" s="226"/>
      <c r="K41" s="226"/>
      <c r="L41" s="226"/>
      <c r="M41" s="226"/>
      <c r="N41" s="226"/>
      <c r="O41" s="226"/>
      <c r="P41" s="226"/>
      <c r="Q41" s="227"/>
    </row>
    <row r="42" spans="1:17" x14ac:dyDescent="0.25">
      <c r="A42" s="3"/>
      <c r="B42" s="211"/>
      <c r="C42" s="212"/>
      <c r="D42" s="212"/>
      <c r="E42" s="213"/>
      <c r="F42" s="226"/>
      <c r="G42" s="226"/>
      <c r="H42" s="226"/>
      <c r="I42" s="226"/>
      <c r="J42" s="226"/>
      <c r="K42" s="226"/>
      <c r="L42" s="226"/>
      <c r="M42" s="226"/>
      <c r="N42" s="226"/>
      <c r="O42" s="226"/>
      <c r="P42" s="226"/>
      <c r="Q42" s="227"/>
    </row>
    <row r="43" spans="1:17" x14ac:dyDescent="0.25">
      <c r="A43" s="3"/>
      <c r="B43" s="211"/>
      <c r="C43" s="212"/>
      <c r="D43" s="212"/>
      <c r="E43" s="213"/>
      <c r="F43" s="226"/>
      <c r="G43" s="226"/>
      <c r="H43" s="226"/>
      <c r="I43" s="226"/>
      <c r="J43" s="226"/>
      <c r="K43" s="226"/>
      <c r="L43" s="226"/>
      <c r="M43" s="226"/>
      <c r="N43" s="226"/>
      <c r="O43" s="226"/>
      <c r="P43" s="226"/>
      <c r="Q43" s="227"/>
    </row>
    <row r="44" spans="1:17" x14ac:dyDescent="0.25">
      <c r="A44" s="3"/>
      <c r="B44" s="211"/>
      <c r="C44" s="212"/>
      <c r="D44" s="212"/>
      <c r="E44" s="213"/>
      <c r="F44" s="229"/>
      <c r="G44" s="229"/>
      <c r="H44" s="229"/>
      <c r="I44" s="229"/>
      <c r="J44" s="229"/>
      <c r="K44" s="229"/>
      <c r="L44" s="229"/>
      <c r="M44" s="229"/>
      <c r="N44" s="229"/>
      <c r="O44" s="229"/>
      <c r="P44" s="229"/>
      <c r="Q44" s="230"/>
    </row>
    <row r="45" spans="1:17" x14ac:dyDescent="0.25">
      <c r="A45" s="3"/>
      <c r="B45" s="211"/>
      <c r="C45" s="212"/>
      <c r="D45" s="212"/>
      <c r="E45" s="213"/>
      <c r="F45" s="229"/>
      <c r="G45" s="229"/>
      <c r="H45" s="229"/>
      <c r="I45" s="229"/>
      <c r="J45" s="229"/>
      <c r="K45" s="229"/>
      <c r="L45" s="229"/>
      <c r="M45" s="229"/>
      <c r="N45" s="229"/>
      <c r="O45" s="229"/>
      <c r="P45" s="229"/>
      <c r="Q45" s="230"/>
    </row>
    <row r="46" spans="1:17" x14ac:dyDescent="0.25">
      <c r="A46" s="3"/>
      <c r="B46" s="211"/>
      <c r="C46" s="212"/>
      <c r="D46" s="212"/>
      <c r="E46" s="213"/>
      <c r="F46" s="229"/>
      <c r="G46" s="229"/>
      <c r="H46" s="229"/>
      <c r="I46" s="229"/>
      <c r="J46" s="229"/>
      <c r="K46" s="229"/>
      <c r="L46" s="229"/>
      <c r="M46" s="229"/>
      <c r="N46" s="229"/>
      <c r="O46" s="229"/>
      <c r="P46" s="229"/>
      <c r="Q46" s="230"/>
    </row>
    <row r="47" spans="1:17" x14ac:dyDescent="0.25">
      <c r="A47" s="3"/>
      <c r="B47" s="211"/>
      <c r="C47" s="212"/>
      <c r="D47" s="212"/>
      <c r="E47" s="213"/>
      <c r="F47" s="229"/>
      <c r="G47" s="229"/>
      <c r="H47" s="229"/>
      <c r="I47" s="229"/>
      <c r="J47" s="229"/>
      <c r="K47" s="229"/>
      <c r="L47" s="229"/>
      <c r="M47" s="229"/>
      <c r="N47" s="229"/>
      <c r="O47" s="229"/>
      <c r="P47" s="229"/>
      <c r="Q47" s="230"/>
    </row>
    <row r="48" spans="1:17" x14ac:dyDescent="0.25">
      <c r="A48" s="3"/>
      <c r="B48" s="211"/>
      <c r="C48" s="212"/>
      <c r="D48" s="212"/>
      <c r="E48" s="213"/>
      <c r="F48" s="229"/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30"/>
    </row>
    <row r="49" spans="1:17" x14ac:dyDescent="0.25">
      <c r="A49" s="3"/>
      <c r="B49" s="211"/>
      <c r="C49" s="212"/>
      <c r="D49" s="212"/>
      <c r="E49" s="213"/>
      <c r="F49" s="229"/>
      <c r="G49" s="229"/>
      <c r="H49" s="229"/>
      <c r="I49" s="229"/>
      <c r="J49" s="229"/>
      <c r="K49" s="229"/>
      <c r="L49" s="229"/>
      <c r="M49" s="229"/>
      <c r="N49" s="229"/>
      <c r="O49" s="229"/>
      <c r="P49" s="229"/>
      <c r="Q49" s="230"/>
    </row>
    <row r="50" spans="1:17" x14ac:dyDescent="0.25">
      <c r="A50" s="3"/>
      <c r="B50" s="211"/>
      <c r="C50" s="212"/>
      <c r="D50" s="212"/>
      <c r="E50" s="213"/>
      <c r="F50" s="229"/>
      <c r="G50" s="229"/>
      <c r="H50" s="229"/>
      <c r="I50" s="229"/>
      <c r="J50" s="229"/>
      <c r="K50" s="229"/>
      <c r="L50" s="229"/>
      <c r="M50" s="229"/>
      <c r="N50" s="229"/>
      <c r="O50" s="229"/>
      <c r="P50" s="229"/>
      <c r="Q50" s="230"/>
    </row>
    <row r="51" spans="1:17" x14ac:dyDescent="0.25">
      <c r="A51" s="3"/>
      <c r="B51" s="211"/>
      <c r="C51" s="212"/>
      <c r="D51" s="212"/>
      <c r="E51" s="213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30"/>
    </row>
    <row r="52" spans="1:17" x14ac:dyDescent="0.25">
      <c r="A52" s="3"/>
      <c r="B52" s="211"/>
      <c r="C52" s="212"/>
      <c r="D52" s="212"/>
      <c r="E52" s="213"/>
      <c r="F52" s="229"/>
      <c r="G52" s="229"/>
      <c r="H52" s="229"/>
      <c r="I52" s="229"/>
      <c r="J52" s="229"/>
      <c r="K52" s="229"/>
      <c r="L52" s="229"/>
      <c r="M52" s="229"/>
      <c r="N52" s="229"/>
      <c r="O52" s="229"/>
      <c r="P52" s="229"/>
      <c r="Q52" s="230"/>
    </row>
    <row r="53" spans="1:17" x14ac:dyDescent="0.25">
      <c r="A53" s="3"/>
      <c r="B53" s="211"/>
      <c r="C53" s="212"/>
      <c r="D53" s="212"/>
      <c r="E53" s="213"/>
      <c r="F53" s="229"/>
      <c r="G53" s="229"/>
      <c r="H53" s="229"/>
      <c r="I53" s="229"/>
      <c r="J53" s="229"/>
      <c r="K53" s="229"/>
      <c r="L53" s="229"/>
      <c r="M53" s="229"/>
      <c r="N53" s="229"/>
      <c r="O53" s="229"/>
      <c r="P53" s="229"/>
      <c r="Q53" s="230"/>
    </row>
    <row r="54" spans="1:17" x14ac:dyDescent="0.25">
      <c r="A54" s="3"/>
      <c r="B54" s="211"/>
      <c r="C54" s="212"/>
      <c r="D54" s="212"/>
      <c r="E54" s="213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30"/>
    </row>
    <row r="55" spans="1:17" x14ac:dyDescent="0.25">
      <c r="A55" s="3"/>
      <c r="B55" s="211"/>
      <c r="C55" s="212"/>
      <c r="D55" s="212"/>
      <c r="E55" s="213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  <c r="Q55" s="230"/>
    </row>
    <row r="56" spans="1:17" x14ac:dyDescent="0.25">
      <c r="B56" s="211"/>
      <c r="C56" s="212"/>
      <c r="D56" s="212"/>
      <c r="E56" s="213"/>
      <c r="F56" s="229"/>
      <c r="G56" s="229"/>
      <c r="H56" s="229"/>
      <c r="I56" s="229"/>
      <c r="J56" s="229"/>
      <c r="K56" s="229"/>
      <c r="L56" s="229"/>
      <c r="M56" s="229"/>
      <c r="N56" s="229"/>
      <c r="O56" s="229"/>
      <c r="P56" s="229"/>
      <c r="Q56" s="230"/>
    </row>
    <row r="57" spans="1:17" x14ac:dyDescent="0.25">
      <c r="B57" s="211"/>
      <c r="C57" s="212"/>
      <c r="D57" s="212"/>
      <c r="E57" s="213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30"/>
    </row>
    <row r="58" spans="1:17" x14ac:dyDescent="0.25">
      <c r="B58" s="211"/>
      <c r="C58" s="212"/>
      <c r="D58" s="212"/>
      <c r="E58" s="213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30"/>
    </row>
    <row r="59" spans="1:17" x14ac:dyDescent="0.25">
      <c r="B59" s="211"/>
      <c r="C59" s="212"/>
      <c r="D59" s="212"/>
      <c r="E59" s="213"/>
      <c r="F59" s="229"/>
      <c r="G59" s="229"/>
      <c r="H59" s="229"/>
      <c r="I59" s="229"/>
      <c r="J59" s="229"/>
      <c r="K59" s="229"/>
      <c r="L59" s="229"/>
      <c r="M59" s="229"/>
      <c r="N59" s="229"/>
      <c r="O59" s="229"/>
      <c r="P59" s="229"/>
      <c r="Q59" s="230"/>
    </row>
    <row r="60" spans="1:17" x14ac:dyDescent="0.25">
      <c r="B60" s="211"/>
      <c r="C60" s="212"/>
      <c r="D60" s="212"/>
      <c r="E60" s="213"/>
      <c r="F60" s="229"/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30"/>
    </row>
    <row r="61" spans="1:17" x14ac:dyDescent="0.25">
      <c r="B61" s="211"/>
      <c r="C61" s="212"/>
      <c r="D61" s="212"/>
      <c r="E61" s="213"/>
      <c r="F61" s="229"/>
      <c r="G61" s="229"/>
      <c r="H61" s="229"/>
      <c r="I61" s="229"/>
      <c r="J61" s="229"/>
      <c r="K61" s="229"/>
      <c r="L61" s="229"/>
      <c r="M61" s="229"/>
      <c r="N61" s="229"/>
      <c r="O61" s="229"/>
      <c r="P61" s="229"/>
      <c r="Q61" s="230"/>
    </row>
    <row r="62" spans="1:17" x14ac:dyDescent="0.25">
      <c r="B62" s="211"/>
      <c r="C62" s="212"/>
      <c r="D62" s="212"/>
      <c r="E62" s="213"/>
      <c r="F62" s="229"/>
      <c r="G62" s="229"/>
      <c r="H62" s="229"/>
      <c r="I62" s="229"/>
      <c r="J62" s="229"/>
      <c r="K62" s="229"/>
      <c r="L62" s="229"/>
      <c r="M62" s="229"/>
      <c r="N62" s="229"/>
      <c r="O62" s="229"/>
      <c r="P62" s="229"/>
      <c r="Q62" s="230"/>
    </row>
    <row r="63" spans="1:17" x14ac:dyDescent="0.25">
      <c r="B63" s="211"/>
      <c r="C63" s="212"/>
      <c r="D63" s="212"/>
      <c r="E63" s="213"/>
      <c r="F63" s="229"/>
      <c r="G63" s="229"/>
      <c r="H63" s="229"/>
      <c r="I63" s="229"/>
      <c r="J63" s="229"/>
      <c r="K63" s="229"/>
      <c r="L63" s="229"/>
      <c r="M63" s="229"/>
      <c r="N63" s="229"/>
      <c r="O63" s="229"/>
      <c r="P63" s="229"/>
      <c r="Q63" s="230"/>
    </row>
    <row r="64" spans="1:17" x14ac:dyDescent="0.25">
      <c r="B64" s="211"/>
      <c r="C64" s="212"/>
      <c r="D64" s="212"/>
      <c r="E64" s="213"/>
      <c r="F64" s="229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30"/>
    </row>
    <row r="65" spans="2:17" x14ac:dyDescent="0.25">
      <c r="B65" s="211"/>
      <c r="C65" s="212"/>
      <c r="D65" s="212"/>
      <c r="E65" s="213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30"/>
    </row>
    <row r="66" spans="2:17" x14ac:dyDescent="0.25">
      <c r="B66" s="211"/>
      <c r="C66" s="212"/>
      <c r="D66" s="212"/>
      <c r="E66" s="213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30"/>
    </row>
    <row r="67" spans="2:17" x14ac:dyDescent="0.25">
      <c r="B67" s="211"/>
      <c r="C67" s="212"/>
      <c r="D67" s="212"/>
      <c r="E67" s="213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30"/>
    </row>
    <row r="68" spans="2:17" x14ac:dyDescent="0.25">
      <c r="B68" s="211"/>
      <c r="C68" s="212"/>
      <c r="D68" s="212"/>
      <c r="E68" s="213"/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30"/>
    </row>
    <row r="69" spans="2:17" x14ac:dyDescent="0.25">
      <c r="B69" s="211"/>
      <c r="C69" s="212"/>
      <c r="D69" s="212"/>
      <c r="E69" s="213"/>
      <c r="F69" s="229"/>
      <c r="G69" s="229"/>
      <c r="H69" s="229"/>
      <c r="I69" s="229"/>
      <c r="J69" s="229"/>
      <c r="K69" s="229"/>
      <c r="L69" s="229"/>
      <c r="M69" s="229"/>
      <c r="N69" s="229"/>
      <c r="O69" s="229"/>
      <c r="P69" s="229"/>
      <c r="Q69" s="230"/>
    </row>
    <row r="70" spans="2:17" x14ac:dyDescent="0.25">
      <c r="B70" s="218"/>
      <c r="C70" s="219"/>
      <c r="D70" s="219"/>
      <c r="E70" s="220"/>
      <c r="F70" s="231"/>
      <c r="G70" s="231"/>
      <c r="H70" s="231"/>
      <c r="I70" s="231"/>
      <c r="J70" s="231"/>
      <c r="K70" s="231"/>
      <c r="L70" s="231"/>
      <c r="M70" s="231"/>
      <c r="N70" s="231"/>
      <c r="O70" s="231"/>
      <c r="P70" s="231"/>
      <c r="Q70" s="232"/>
    </row>
  </sheetData>
  <sheetProtection algorithmName="SHA-512" hashValue="s0ph59m8MHAigGEZ+oTCofg4jguUogfuJQIVtxrkFtmerFtRkWQWS4jyUcGUP7hNz4NV++gWi7yu1NLq3NAKvA==" saltValue="HsgTT62spjH58TSmIDqNqQ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67">
        <f>IFERROR(IF(LEN(INDEX(Metrics!$B$6:$E$19,ROW($A6)-ROW($A$5),MATCH(B$5,Metrics!$B$5:$E$5,0)))=0,"",INDEX(Metrics!$B$6:$E$19,ROW($A6)-ROW($A$5),MATCH(B$5,Metrics!$B$5:$E$5,0))),"")</f>
        <v>101</v>
      </c>
      <c r="C6" s="163" t="str">
        <f>IFERROR(IF(LEN(INDEX(Metrics!$B$6:$E$19,ROW($A6)-ROW($A$5),MATCH(C$5,Metrics!$B$5:$E$5,0)))=0,"",INDEX(Metrics!$B$6:$E$19,ROW($A6)-ROW($A$5),MATCH(C$5,Metrics!$B$5:$E$5,0))),"")</f>
        <v>Customer</v>
      </c>
      <c r="D6" s="163" t="str">
        <f>IFERROR(IF(LEN(INDEX(Metrics!$B$6:$E$19,ROW($A6)-ROW($A$5),MATCH(D$5,Metrics!$B$5:$E$5,0)))=0,"",INDEX(Metrics!$B$6:$E$19,ROW($A6)-ROW($A$5),MATCH(D$5,Metrics!$B$5:$E$5,0))),"")</f>
        <v>The Total Number of Subscribers</v>
      </c>
      <c r="E6" s="68" t="str">
        <f>IFERROR(IF(LEN(INDEX(Metrics!$B$6:$E$19,ROW($A6)-ROW($A$5),MATCH(E$5,Metrics!$B$5:$E$5,0)))=0,"",INDEX(Metrics!$B$6:$E$19,ROW($A6)-ROW($A$5),MATCH(E$5,Metrics!$B$5:$E$5,0))),"")</f>
        <v>#</v>
      </c>
      <c r="F6" s="191">
        <f>IFERROR(IF(INDEX(Metrics!$G$6:$G$19,MATCH(CY_Actual_Cumulative!$D6,Metrics!$D$6:$D$19,0))=Calc!$K$8,SUM(CY_Actual!$F6:F6),AVERAGE(CY_Actual!$F6:F6)),"")</f>
        <v>4520</v>
      </c>
      <c r="G6" s="191">
        <f>IFERROR(IF(INDEX(Metrics!$G$6:$G$19,MATCH(CY_Actual_Cumulative!$D6,Metrics!$D$6:$D$19,0))=Calc!$K$8,SUM(CY_Actual!$F6:G6),AVERAGE(CY_Actual!$F6:G6)),"")</f>
        <v>9893</v>
      </c>
      <c r="H6" s="191">
        <f>IFERROR(IF(INDEX(Metrics!$G$6:$G$19,MATCH(CY_Actual_Cumulative!$D6,Metrics!$D$6:$D$19,0))=Calc!$K$8,SUM(CY_Actual!$F6:H6),AVERAGE(CY_Actual!$F6:H6)),"")</f>
        <v>16847</v>
      </c>
      <c r="I6" s="191">
        <f>IFERROR(IF(INDEX(Metrics!$G$6:$G$19,MATCH(CY_Actual_Cumulative!$D6,Metrics!$D$6:$D$19,0))=Calc!$K$8,SUM(CY_Actual!$F6:I6),AVERAGE(CY_Actual!$F6:I6)),"")</f>
        <v>22285</v>
      </c>
      <c r="J6" s="191">
        <f>IFERROR(IF(INDEX(Metrics!$G$6:$G$19,MATCH(CY_Actual_Cumulative!$D6,Metrics!$D$6:$D$19,0))=Calc!$K$8,SUM(CY_Actual!$F6:J6),AVERAGE(CY_Actual!$F6:J6)),"")</f>
        <v>27909</v>
      </c>
      <c r="K6" s="191">
        <f>IFERROR(IF(INDEX(Metrics!$G$6:$G$19,MATCH(CY_Actual_Cumulative!$D6,Metrics!$D$6:$D$19,0))=Calc!$K$8,SUM(CY_Actual!$F6:K6),AVERAGE(CY_Actual!$F6:K6)),"")</f>
        <v>33688</v>
      </c>
      <c r="L6" s="192">
        <f>IFERROR(IF(INDEX(Metrics!$G$6:$G$19,MATCH(CY_Actual_Cumulative!$D6,Metrics!$D$6:$D$19,0))=Calc!$K$8,SUM(CY_Actual!$F6:L6),AVERAGE(CY_Actual!$F6:L6)),"")</f>
        <v>33688</v>
      </c>
      <c r="M6" s="192">
        <f>IFERROR(IF(INDEX(Metrics!$G$6:$G$19,MATCH(CY_Actual_Cumulative!$D6,Metrics!$D$6:$D$19,0))=Calc!$K$8,SUM(CY_Actual!$F6:M6),AVERAGE(CY_Actual!$F6:M6)),"")</f>
        <v>33688</v>
      </c>
      <c r="N6" s="192">
        <f>IFERROR(IF(INDEX(Metrics!$G$6:$G$19,MATCH(CY_Actual_Cumulative!$D6,Metrics!$D$6:$D$19,0))=Calc!$K$8,SUM(CY_Actual!$F6:N6),AVERAGE(CY_Actual!$F6:N6)),"")</f>
        <v>33688</v>
      </c>
      <c r="O6" s="192">
        <f>IFERROR(IF(INDEX(Metrics!$G$6:$G$19,MATCH(CY_Actual_Cumulative!$D6,Metrics!$D$6:$D$19,0))=Calc!$K$8,SUM(CY_Actual!$F6:O6),AVERAGE(CY_Actual!$F6:O6)),"")</f>
        <v>33688</v>
      </c>
      <c r="P6" s="192">
        <f>IFERROR(IF(INDEX(Metrics!$G$6:$G$19,MATCH(CY_Actual_Cumulative!$D6,Metrics!$D$6:$D$19,0))=Calc!$K$8,SUM(CY_Actual!$F6:P6),AVERAGE(CY_Actual!$F6:P6)),"")</f>
        <v>33688</v>
      </c>
      <c r="Q6" s="193">
        <f>IFERROR(IF(INDEX(Metrics!$G$6:$G$19,MATCH(CY_Actual_Cumulative!$D6,Metrics!$D$6:$D$19,0))=Calc!$K$8,SUM(CY_Actual!$F6:Q6),AVERAGE(CY_Actual!$F6:Q6)),"")</f>
        <v>33688</v>
      </c>
    </row>
    <row r="7" spans="1:17" x14ac:dyDescent="0.25">
      <c r="A7" s="3"/>
      <c r="B7" s="62">
        <f>IFERROR(IF(LEN(INDEX(Metrics!$B$6:$E$19,ROW($A7)-ROW($A$5),MATCH(B$5,Metrics!$B$5:$E$5,0)))=0,"",INDEX(Metrics!$B$6:$E$19,ROW($A7)-ROW($A$5),MATCH(B$5,Metrics!$B$5:$E$5,0))),"")</f>
        <v>102</v>
      </c>
      <c r="C7" s="162" t="str">
        <f>IFERROR(IF(LEN(INDEX(Metrics!$B$6:$E$19,ROW($A7)-ROW($A$5),MATCH(C$5,Metrics!$B$5:$E$5,0)))=0,"",INDEX(Metrics!$B$6:$E$19,ROW($A7)-ROW($A$5),MATCH(C$5,Metrics!$B$5:$E$5,0))),"")</f>
        <v>Customer</v>
      </c>
      <c r="D7" s="162" t="str">
        <f>IFERROR(IF(LEN(INDEX(Metrics!$B$6:$E$19,ROW($A7)-ROW($A$5),MATCH(D$5,Metrics!$B$5:$E$5,0)))=0,"",INDEX(Metrics!$B$6:$E$19,ROW($A7)-ROW($A$5),MATCH(D$5,Metrics!$B$5:$E$5,0))),"")</f>
        <v>The Total Number of Visitors</v>
      </c>
      <c r="E7" s="42" t="str">
        <f>IFERROR(IF(LEN(INDEX(Metrics!$B$6:$E$19,ROW($A7)-ROW($A$5),MATCH(E$5,Metrics!$B$5:$E$5,0)))=0,"",INDEX(Metrics!$B$6:$E$19,ROW($A7)-ROW($A$5),MATCH(E$5,Metrics!$B$5:$E$5,0))),"")</f>
        <v>#</v>
      </c>
      <c r="F7" s="189">
        <f>IFERROR(IF(INDEX(Metrics!$G$6:$G$19,MATCH(CY_Actual_Cumulative!$D7,Metrics!$D$6:$D$19,0))=Calc!$K$8,SUM(CY_Actual!$F7:F7),AVERAGE(CY_Actual!$F7:F7)),"")</f>
        <v>12456</v>
      </c>
      <c r="G7" s="189">
        <f>IFERROR(IF(INDEX(Metrics!$G$6:$G$19,MATCH(CY_Actual_Cumulative!$D7,Metrics!$D$6:$D$19,0))=Calc!$K$8,SUM(CY_Actual!$F7:G7),AVERAGE(CY_Actual!$F7:G7)),"")</f>
        <v>24482</v>
      </c>
      <c r="H7" s="189">
        <f>IFERROR(IF(INDEX(Metrics!$G$6:$G$19,MATCH(CY_Actual_Cumulative!$D7,Metrics!$D$6:$D$19,0))=Calc!$K$8,SUM(CY_Actual!$F7:H7),AVERAGE(CY_Actual!$F7:H7)),"")</f>
        <v>35907</v>
      </c>
      <c r="I7" s="189">
        <f>IFERROR(IF(INDEX(Metrics!$G$6:$G$19,MATCH(CY_Actual_Cumulative!$D7,Metrics!$D$6:$D$19,0))=Calc!$K$8,SUM(CY_Actual!$F7:I7),AVERAGE(CY_Actual!$F7:I7)),"")</f>
        <v>48817</v>
      </c>
      <c r="J7" s="189">
        <f>IFERROR(IF(INDEX(Metrics!$G$6:$G$19,MATCH(CY_Actual_Cumulative!$D7,Metrics!$D$6:$D$19,0))=Calc!$K$8,SUM(CY_Actual!$F7:J7),AVERAGE(CY_Actual!$F7:J7)),"")</f>
        <v>59617</v>
      </c>
      <c r="K7" s="189">
        <f>IFERROR(IF(INDEX(Metrics!$G$6:$G$19,MATCH(CY_Actual_Cumulative!$D7,Metrics!$D$6:$D$19,0))=Calc!$K$8,SUM(CY_Actual!$F7:K7),AVERAGE(CY_Actual!$F7:K7)),"")</f>
        <v>71656</v>
      </c>
      <c r="L7" s="187">
        <f>IFERROR(IF(INDEX(Metrics!$G$6:$G$19,MATCH(CY_Actual_Cumulative!$D7,Metrics!$D$6:$D$19,0))=Calc!$K$8,SUM(CY_Actual!$F7:L7),AVERAGE(CY_Actual!$F7:L7)),"")</f>
        <v>71656</v>
      </c>
      <c r="M7" s="187">
        <f>IFERROR(IF(INDEX(Metrics!$G$6:$G$19,MATCH(CY_Actual_Cumulative!$D7,Metrics!$D$6:$D$19,0))=Calc!$K$8,SUM(CY_Actual!$F7:M7),AVERAGE(CY_Actual!$F7:M7)),"")</f>
        <v>71656</v>
      </c>
      <c r="N7" s="187">
        <f>IFERROR(IF(INDEX(Metrics!$G$6:$G$19,MATCH(CY_Actual_Cumulative!$D7,Metrics!$D$6:$D$19,0))=Calc!$K$8,SUM(CY_Actual!$F7:N7),AVERAGE(CY_Actual!$F7:N7)),"")</f>
        <v>71656</v>
      </c>
      <c r="O7" s="187">
        <f>IFERROR(IF(INDEX(Metrics!$G$6:$G$19,MATCH(CY_Actual_Cumulative!$D7,Metrics!$D$6:$D$19,0))=Calc!$K$8,SUM(CY_Actual!$F7:O7),AVERAGE(CY_Actual!$F7:O7)),"")</f>
        <v>71656</v>
      </c>
      <c r="P7" s="187">
        <f>IFERROR(IF(INDEX(Metrics!$G$6:$G$19,MATCH(CY_Actual_Cumulative!$D7,Metrics!$D$6:$D$19,0))=Calc!$K$8,SUM(CY_Actual!$F7:P7),AVERAGE(CY_Actual!$F7:P7)),"")</f>
        <v>71656</v>
      </c>
      <c r="Q7" s="188">
        <f>IFERROR(IF(INDEX(Metrics!$G$6:$G$19,MATCH(CY_Actual_Cumulative!$D7,Metrics!$D$6:$D$19,0))=Calc!$K$8,SUM(CY_Actual!$F7:Q7),AVERAGE(CY_Actual!$F7:Q7)),"")</f>
        <v>71656</v>
      </c>
    </row>
    <row r="8" spans="1:17" x14ac:dyDescent="0.25">
      <c r="A8" s="3"/>
      <c r="B8" s="62">
        <f>IFERROR(IF(LEN(INDEX(Metrics!$B$6:$E$19,ROW($A8)-ROW($A$5),MATCH(B$5,Metrics!$B$5:$E$5,0)))=0,"",INDEX(Metrics!$B$6:$E$19,ROW($A8)-ROW($A$5),MATCH(B$5,Metrics!$B$5:$E$5,0))),"")</f>
        <v>103</v>
      </c>
      <c r="C8" s="162" t="str">
        <f>IFERROR(IF(LEN(INDEX(Metrics!$B$6:$E$19,ROW($A8)-ROW($A$5),MATCH(C$5,Metrics!$B$5:$E$5,0)))=0,"",INDEX(Metrics!$B$6:$E$19,ROW($A8)-ROW($A$5),MATCH(C$5,Metrics!$B$5:$E$5,0))),"")</f>
        <v>Customer</v>
      </c>
      <c r="D8" s="162" t="str">
        <f>IFERROR(IF(LEN(INDEX(Metrics!$B$6:$E$19,ROW($A8)-ROW($A$5),MATCH(D$5,Metrics!$B$5:$E$5,0)))=0,"",INDEX(Metrics!$B$6:$E$19,ROW($A8)-ROW($A$5),MATCH(D$5,Metrics!$B$5:$E$5,0))),"")</f>
        <v>The Total Amount of Sign Ups</v>
      </c>
      <c r="E8" s="42" t="str">
        <f>IFERROR(IF(LEN(INDEX(Metrics!$B$6:$E$19,ROW($A8)-ROW($A$5),MATCH(E$5,Metrics!$B$5:$E$5,0)))=0,"",INDEX(Metrics!$B$6:$E$19,ROW($A8)-ROW($A$5),MATCH(E$5,Metrics!$B$5:$E$5,0))),"")</f>
        <v>#</v>
      </c>
      <c r="F8" s="189">
        <f>IFERROR(IF(INDEX(Metrics!$G$6:$G$19,MATCH(CY_Actual_Cumulative!$D8,Metrics!$D$6:$D$19,0))=Calc!$K$8,SUM(CY_Actual!$F8:F8),AVERAGE(CY_Actual!$F8:F8)),"")</f>
        <v>8450</v>
      </c>
      <c r="G8" s="189">
        <f>IFERROR(IF(INDEX(Metrics!$G$6:$G$19,MATCH(CY_Actual_Cumulative!$D8,Metrics!$D$6:$D$19,0))=Calc!$K$8,SUM(CY_Actual!$F8:G8),AVERAGE(CY_Actual!$F8:G8)),"")</f>
        <v>15991</v>
      </c>
      <c r="H8" s="189">
        <f>IFERROR(IF(INDEX(Metrics!$G$6:$G$19,MATCH(CY_Actual_Cumulative!$D8,Metrics!$D$6:$D$19,0))=Calc!$K$8,SUM(CY_Actual!$F8:H8),AVERAGE(CY_Actual!$F8:H8)),"")</f>
        <v>25447</v>
      </c>
      <c r="I8" s="189">
        <f>IFERROR(IF(INDEX(Metrics!$G$6:$G$19,MATCH(CY_Actual_Cumulative!$D8,Metrics!$D$6:$D$19,0))=Calc!$K$8,SUM(CY_Actual!$F8:I8),AVERAGE(CY_Actual!$F8:I8)),"")</f>
        <v>32988</v>
      </c>
      <c r="J8" s="189">
        <f>IFERROR(IF(INDEX(Metrics!$G$6:$G$19,MATCH(CY_Actual_Cumulative!$D8,Metrics!$D$6:$D$19,0))=Calc!$K$8,SUM(CY_Actual!$F8:J8),AVERAGE(CY_Actual!$F8:J8)),"")</f>
        <v>41112</v>
      </c>
      <c r="K8" s="189">
        <f>IFERROR(IF(INDEX(Metrics!$G$6:$G$19,MATCH(CY_Actual_Cumulative!$D8,Metrics!$D$6:$D$19,0))=Calc!$K$8,SUM(CY_Actual!$F8:K8),AVERAGE(CY_Actual!$F8:K8)),"")</f>
        <v>49077</v>
      </c>
      <c r="L8" s="187">
        <f>IFERROR(IF(INDEX(Metrics!$G$6:$G$19,MATCH(CY_Actual_Cumulative!$D8,Metrics!$D$6:$D$19,0))=Calc!$K$8,SUM(CY_Actual!$F8:L8),AVERAGE(CY_Actual!$F8:L8)),"")</f>
        <v>49077</v>
      </c>
      <c r="M8" s="187">
        <f>IFERROR(IF(INDEX(Metrics!$G$6:$G$19,MATCH(CY_Actual_Cumulative!$D8,Metrics!$D$6:$D$19,0))=Calc!$K$8,SUM(CY_Actual!$F8:M8),AVERAGE(CY_Actual!$F8:M8)),"")</f>
        <v>49077</v>
      </c>
      <c r="N8" s="187">
        <f>IFERROR(IF(INDEX(Metrics!$G$6:$G$19,MATCH(CY_Actual_Cumulative!$D8,Metrics!$D$6:$D$19,0))=Calc!$K$8,SUM(CY_Actual!$F8:N8),AVERAGE(CY_Actual!$F8:N8)),"")</f>
        <v>49077</v>
      </c>
      <c r="O8" s="187">
        <f>IFERROR(IF(INDEX(Metrics!$G$6:$G$19,MATCH(CY_Actual_Cumulative!$D8,Metrics!$D$6:$D$19,0))=Calc!$K$8,SUM(CY_Actual!$F8:O8),AVERAGE(CY_Actual!$F8:O8)),"")</f>
        <v>49077</v>
      </c>
      <c r="P8" s="187">
        <f>IFERROR(IF(INDEX(Metrics!$G$6:$G$19,MATCH(CY_Actual_Cumulative!$D8,Metrics!$D$6:$D$19,0))=Calc!$K$8,SUM(CY_Actual!$F8:P8),AVERAGE(CY_Actual!$F8:P8)),"")</f>
        <v>49077</v>
      </c>
      <c r="Q8" s="188">
        <f>IFERROR(IF(INDEX(Metrics!$G$6:$G$19,MATCH(CY_Actual_Cumulative!$D8,Metrics!$D$6:$D$19,0))=Calc!$K$8,SUM(CY_Actual!$F8:Q8),AVERAGE(CY_Actual!$F8:Q8)),"")</f>
        <v>49077</v>
      </c>
    </row>
    <row r="9" spans="1:17" x14ac:dyDescent="0.25">
      <c r="A9" s="3"/>
      <c r="B9" s="62">
        <f>IFERROR(IF(LEN(INDEX(Metrics!$B$6:$E$19,ROW($A9)-ROW($A$5),MATCH(B$5,Metrics!$B$5:$E$5,0)))=0,"",INDEX(Metrics!$B$6:$E$19,ROW($A9)-ROW($A$5),MATCH(B$5,Metrics!$B$5:$E$5,0))),"")</f>
        <v>104</v>
      </c>
      <c r="C9" s="162" t="str">
        <f>IFERROR(IF(LEN(INDEX(Metrics!$B$6:$E$19,ROW($A9)-ROW($A$5),MATCH(C$5,Metrics!$B$5:$E$5,0)))=0,"",INDEX(Metrics!$B$6:$E$19,ROW($A9)-ROW($A$5),MATCH(C$5,Metrics!$B$5:$E$5,0))),"")</f>
        <v>Customer</v>
      </c>
      <c r="D9" s="162" t="str">
        <f>IFERROR(IF(LEN(INDEX(Metrics!$B$6:$E$19,ROW($A9)-ROW($A$5),MATCH(D$5,Metrics!$B$5:$E$5,0)))=0,"",INDEX(Metrics!$B$6:$E$19,ROW($A9)-ROW($A$5),MATCH(D$5,Metrics!$B$5:$E$5,0))),"")</f>
        <v>New Subscriber From Organic Search</v>
      </c>
      <c r="E9" s="42" t="str">
        <f>IFERROR(IF(LEN(INDEX(Metrics!$B$6:$E$19,ROW($A9)-ROW($A$5),MATCH(E$5,Metrics!$B$5:$E$5,0)))=0,"",INDEX(Metrics!$B$6:$E$19,ROW($A9)-ROW($A$5),MATCH(E$5,Metrics!$B$5:$E$5,0))),"")</f>
        <v>#</v>
      </c>
      <c r="F9" s="189">
        <f>IFERROR(IF(INDEX(Metrics!$G$6:$G$19,MATCH(CY_Actual_Cumulative!$D9,Metrics!$D$6:$D$19,0))=Calc!$K$8,SUM(CY_Actual!$F9:F9),AVERAGE(CY_Actual!$F9:F9)),"")</f>
        <v>111</v>
      </c>
      <c r="G9" s="189">
        <f>IFERROR(IF(INDEX(Metrics!$G$6:$G$19,MATCH(CY_Actual_Cumulative!$D9,Metrics!$D$6:$D$19,0))=Calc!$K$8,SUM(CY_Actual!$F9:G9),AVERAGE(CY_Actual!$F9:G9)),"")</f>
        <v>235</v>
      </c>
      <c r="H9" s="189">
        <f>IFERROR(IF(INDEX(Metrics!$G$6:$G$19,MATCH(CY_Actual_Cumulative!$D9,Metrics!$D$6:$D$19,0))=Calc!$K$8,SUM(CY_Actual!$F9:H9),AVERAGE(CY_Actual!$F9:H9)),"")</f>
        <v>365</v>
      </c>
      <c r="I9" s="189">
        <f>IFERROR(IF(INDEX(Metrics!$G$6:$G$19,MATCH(CY_Actual_Cumulative!$D9,Metrics!$D$6:$D$19,0))=Calc!$K$8,SUM(CY_Actual!$F9:I9),AVERAGE(CY_Actual!$F9:I9)),"")</f>
        <v>503</v>
      </c>
      <c r="J9" s="189">
        <f>IFERROR(IF(INDEX(Metrics!$G$6:$G$19,MATCH(CY_Actual_Cumulative!$D9,Metrics!$D$6:$D$19,0))=Calc!$K$8,SUM(CY_Actual!$F9:J9),AVERAGE(CY_Actual!$F9:J9)),"")</f>
        <v>646</v>
      </c>
      <c r="K9" s="189">
        <f>IFERROR(IF(INDEX(Metrics!$G$6:$G$19,MATCH(CY_Actual_Cumulative!$D9,Metrics!$D$6:$D$19,0))=Calc!$K$8,SUM(CY_Actual!$F9:K9),AVERAGE(CY_Actual!$F9:K9)),"")</f>
        <v>791</v>
      </c>
      <c r="L9" s="189">
        <f>IFERROR(IF(INDEX(Metrics!$G$6:$G$19,MATCH(CY_Actual_Cumulative!$D9,Metrics!$D$6:$D$19,0))=Calc!$K$8,SUM(CY_Actual!$F9:L9),AVERAGE(CY_Actual!$F9:L9)),"")</f>
        <v>791</v>
      </c>
      <c r="M9" s="189">
        <f>IFERROR(IF(INDEX(Metrics!$G$6:$G$19,MATCH(CY_Actual_Cumulative!$D9,Metrics!$D$6:$D$19,0))=Calc!$K$8,SUM(CY_Actual!$F9:M9),AVERAGE(CY_Actual!$F9:M9)),"")</f>
        <v>791</v>
      </c>
      <c r="N9" s="189">
        <f>IFERROR(IF(INDEX(Metrics!$G$6:$G$19,MATCH(CY_Actual_Cumulative!$D9,Metrics!$D$6:$D$19,0))=Calc!$K$8,SUM(CY_Actual!$F9:N9),AVERAGE(CY_Actual!$F9:N9)),"")</f>
        <v>791</v>
      </c>
      <c r="O9" s="189">
        <f>IFERROR(IF(INDEX(Metrics!$G$6:$G$19,MATCH(CY_Actual_Cumulative!$D9,Metrics!$D$6:$D$19,0))=Calc!$K$8,SUM(CY_Actual!$F9:O9),AVERAGE(CY_Actual!$F9:O9)),"")</f>
        <v>791</v>
      </c>
      <c r="P9" s="189">
        <f>IFERROR(IF(INDEX(Metrics!$G$6:$G$19,MATCH(CY_Actual_Cumulative!$D9,Metrics!$D$6:$D$19,0))=Calc!$K$8,SUM(CY_Actual!$F9:P9),AVERAGE(CY_Actual!$F9:P9)),"")</f>
        <v>791</v>
      </c>
      <c r="Q9" s="190">
        <f>IFERROR(IF(INDEX(Metrics!$G$6:$G$19,MATCH(CY_Actual_Cumulative!$D9,Metrics!$D$6:$D$19,0))=Calc!$K$8,SUM(CY_Actual!$F9:Q9),AVERAGE(CY_Actual!$F9:Q9)),"")</f>
        <v>791</v>
      </c>
    </row>
    <row r="10" spans="1:17" x14ac:dyDescent="0.25">
      <c r="A10" s="3"/>
      <c r="B10" s="62">
        <f>IFERROR(IF(LEN(INDEX(Metrics!$B$6:$E$19,ROW($A10)-ROW($A$5),MATCH(B$5,Metrics!$B$5:$E$5,0)))=0,"",INDEX(Metrics!$B$6:$E$19,ROW($A10)-ROW($A$5),MATCH(B$5,Metrics!$B$5:$E$5,0))),"")</f>
        <v>105</v>
      </c>
      <c r="C10" s="162" t="str">
        <f>IFERROR(IF(LEN(INDEX(Metrics!$B$6:$E$19,ROW($A10)-ROW($A$5),MATCH(C$5,Metrics!$B$5:$E$5,0)))=0,"",INDEX(Metrics!$B$6:$E$19,ROW($A10)-ROW($A$5),MATCH(C$5,Metrics!$B$5:$E$5,0))),"")</f>
        <v>Customer</v>
      </c>
      <c r="D10" s="162" t="str">
        <f>IFERROR(IF(LEN(INDEX(Metrics!$B$6:$E$19,ROW($A10)-ROW($A$5),MATCH(D$5,Metrics!$B$5:$E$5,0)))=0,"",INDEX(Metrics!$B$6:$E$19,ROW($A10)-ROW($A$5),MATCH(D$5,Metrics!$B$5:$E$5,0))),"")</f>
        <v>New Subscriber From Paid Ad</v>
      </c>
      <c r="E10" s="42" t="str">
        <f>IFERROR(IF(LEN(INDEX(Metrics!$B$6:$E$19,ROW($A10)-ROW($A$5),MATCH(E$5,Metrics!$B$5:$E$5,0)))=0,"",INDEX(Metrics!$B$6:$E$19,ROW($A10)-ROW($A$5),MATCH(E$5,Metrics!$B$5:$E$5,0))),"")</f>
        <v>#</v>
      </c>
      <c r="F10" s="189">
        <f>IFERROR(IF(INDEX(Metrics!$G$6:$G$19,MATCH(CY_Actual_Cumulative!$D10,Metrics!$D$6:$D$19,0))=Calc!$K$8,SUM(CY_Actual!$F10:F10),AVERAGE(CY_Actual!$F10:F10)),"")</f>
        <v>154</v>
      </c>
      <c r="G10" s="189">
        <f>IFERROR(IF(INDEX(Metrics!$G$6:$G$19,MATCH(CY_Actual_Cumulative!$D10,Metrics!$D$6:$D$19,0))=Calc!$K$8,SUM(CY_Actual!$F10:G10),AVERAGE(CY_Actual!$F10:G10)),"")</f>
        <v>312</v>
      </c>
      <c r="H10" s="189">
        <f>IFERROR(IF(INDEX(Metrics!$G$6:$G$19,MATCH(CY_Actual_Cumulative!$D10,Metrics!$D$6:$D$19,0))=Calc!$K$8,SUM(CY_Actual!$F10:H10),AVERAGE(CY_Actual!$F10:H10)),"")</f>
        <v>471</v>
      </c>
      <c r="I10" s="189">
        <f>IFERROR(IF(INDEX(Metrics!$G$6:$G$19,MATCH(CY_Actual_Cumulative!$D10,Metrics!$D$6:$D$19,0))=Calc!$K$8,SUM(CY_Actual!$F10:I10),AVERAGE(CY_Actual!$F10:I10)),"")</f>
        <v>631</v>
      </c>
      <c r="J10" s="189">
        <f>IFERROR(IF(INDEX(Metrics!$G$6:$G$19,MATCH(CY_Actual_Cumulative!$D10,Metrics!$D$6:$D$19,0))=Calc!$K$8,SUM(CY_Actual!$F10:J10),AVERAGE(CY_Actual!$F10:J10)),"")</f>
        <v>791</v>
      </c>
      <c r="K10" s="189">
        <f>IFERROR(IF(INDEX(Metrics!$G$6:$G$19,MATCH(CY_Actual_Cumulative!$D10,Metrics!$D$6:$D$19,0))=Calc!$K$8,SUM(CY_Actual!$F10:K10),AVERAGE(CY_Actual!$F10:K10)),"")</f>
        <v>951</v>
      </c>
      <c r="L10" s="187">
        <f>IFERROR(IF(INDEX(Metrics!$G$6:$G$19,MATCH(CY_Actual_Cumulative!$D10,Metrics!$D$6:$D$19,0))=Calc!$K$8,SUM(CY_Actual!$F10:L10),AVERAGE(CY_Actual!$F10:L10)),"")</f>
        <v>951</v>
      </c>
      <c r="M10" s="187">
        <f>IFERROR(IF(INDEX(Metrics!$G$6:$G$19,MATCH(CY_Actual_Cumulative!$D10,Metrics!$D$6:$D$19,0))=Calc!$K$8,SUM(CY_Actual!$F10:M10),AVERAGE(CY_Actual!$F10:M10)),"")</f>
        <v>951</v>
      </c>
      <c r="N10" s="187">
        <f>IFERROR(IF(INDEX(Metrics!$G$6:$G$19,MATCH(CY_Actual_Cumulative!$D10,Metrics!$D$6:$D$19,0))=Calc!$K$8,SUM(CY_Actual!$F10:N10),AVERAGE(CY_Actual!$F10:N10)),"")</f>
        <v>951</v>
      </c>
      <c r="O10" s="187">
        <f>IFERROR(IF(INDEX(Metrics!$G$6:$G$19,MATCH(CY_Actual_Cumulative!$D10,Metrics!$D$6:$D$19,0))=Calc!$K$8,SUM(CY_Actual!$F10:O10),AVERAGE(CY_Actual!$F10:O10)),"")</f>
        <v>951</v>
      </c>
      <c r="P10" s="187">
        <f>IFERROR(IF(INDEX(Metrics!$G$6:$G$19,MATCH(CY_Actual_Cumulative!$D10,Metrics!$D$6:$D$19,0))=Calc!$K$8,SUM(CY_Actual!$F10:P10),AVERAGE(CY_Actual!$F10:P10)),"")</f>
        <v>951</v>
      </c>
      <c r="Q10" s="188">
        <f>IFERROR(IF(INDEX(Metrics!$G$6:$G$19,MATCH(CY_Actual_Cumulative!$D10,Metrics!$D$6:$D$19,0))=Calc!$K$8,SUM(CY_Actual!$F10:Q10),AVERAGE(CY_Actual!$F10:Q10)),"")</f>
        <v>951</v>
      </c>
    </row>
    <row r="11" spans="1:17" x14ac:dyDescent="0.25">
      <c r="A11" s="3"/>
      <c r="B11" s="62">
        <f>IFERROR(IF(LEN(INDEX(Metrics!$B$6:$E$19,ROW($A11)-ROW($A$5),MATCH(B$5,Metrics!$B$5:$E$5,0)))=0,"",INDEX(Metrics!$B$6:$E$19,ROW($A11)-ROW($A$5),MATCH(B$5,Metrics!$B$5:$E$5,0))),"")</f>
        <v>106</v>
      </c>
      <c r="C11" s="162" t="str">
        <f>IFERROR(IF(LEN(INDEX(Metrics!$B$6:$E$19,ROW($A11)-ROW($A$5),MATCH(C$5,Metrics!$B$5:$E$5,0)))=0,"",INDEX(Metrics!$B$6:$E$19,ROW($A11)-ROW($A$5),MATCH(C$5,Metrics!$B$5:$E$5,0))),"")</f>
        <v>Customer</v>
      </c>
      <c r="D11" s="162" t="str">
        <f>IFERROR(IF(LEN(INDEX(Metrics!$B$6:$E$19,ROW($A11)-ROW($A$5),MATCH(D$5,Metrics!$B$5:$E$5,0)))=0,"",INDEX(Metrics!$B$6:$E$19,ROW($A11)-ROW($A$5),MATCH(D$5,Metrics!$B$5:$E$5,0))),"")</f>
        <v/>
      </c>
      <c r="E11" s="42" t="str">
        <f>IFERROR(IF(LEN(INDEX(Metrics!$B$6:$E$19,ROW($A11)-ROW($A$5),MATCH(E$5,Metrics!$B$5:$E$5,0)))=0,"",INDEX(Metrics!$B$6:$E$19,ROW($A11)-ROW($A$5),MATCH(E$5,Metrics!$B$5:$E$5,0))),"")</f>
        <v/>
      </c>
      <c r="F11" s="133" t="str">
        <f>IFERROR(IF(INDEX(Metrics!$G$6:$G$19,MATCH(CY_Actual_Cumulative!$D11,Metrics!$D$6:$D$19,0))=Calc!$K$8,SUM(CY_Actual!$F11:F11),AVERAGE(CY_Actual!$F11:F11)),"")</f>
        <v/>
      </c>
      <c r="G11" s="133" t="str">
        <f>IFERROR(IF(INDEX(Metrics!$G$6:$G$19,MATCH(CY_Actual_Cumulative!$D11,Metrics!$D$6:$D$19,0))=Calc!$K$8,SUM(CY_Actual!$F11:G11),AVERAGE(CY_Actual!$F11:G11)),"")</f>
        <v/>
      </c>
      <c r="H11" s="133" t="str">
        <f>IFERROR(IF(INDEX(Metrics!$G$6:$G$19,MATCH(CY_Actual_Cumulative!$D11,Metrics!$D$6:$D$19,0))=Calc!$K$8,SUM(CY_Actual!$F11:H11),AVERAGE(CY_Actual!$F11:H11)),"")</f>
        <v/>
      </c>
      <c r="I11" s="133" t="str">
        <f>IFERROR(IF(INDEX(Metrics!$G$6:$G$19,MATCH(CY_Actual_Cumulative!$D11,Metrics!$D$6:$D$19,0))=Calc!$K$8,SUM(CY_Actual!$F11:I11),AVERAGE(CY_Actual!$F11:I11)),"")</f>
        <v/>
      </c>
      <c r="J11" s="133" t="str">
        <f>IFERROR(IF(INDEX(Metrics!$G$6:$G$19,MATCH(CY_Actual_Cumulative!$D11,Metrics!$D$6:$D$19,0))=Calc!$K$8,SUM(CY_Actual!$F11:J11),AVERAGE(CY_Actual!$F11:J11)),"")</f>
        <v/>
      </c>
      <c r="K11" s="133" t="str">
        <f>IFERROR(IF(INDEX(Metrics!$G$6:$G$19,MATCH(CY_Actual_Cumulative!$D11,Metrics!$D$6:$D$19,0))=Calc!$K$8,SUM(CY_Actual!$F11:K11),AVERAGE(CY_Actual!$F11:K11)),"")</f>
        <v/>
      </c>
      <c r="L11" s="45" t="str">
        <f>IFERROR(IF(INDEX(Metrics!$G$6:$G$19,MATCH(CY_Actual_Cumulative!$D11,Metrics!$D$6:$D$19,0))=Calc!$K$8,SUM(CY_Actual!$F11:L11),AVERAGE(CY_Actual!$F11:L11)),"")</f>
        <v/>
      </c>
      <c r="M11" s="45" t="str">
        <f>IFERROR(IF(INDEX(Metrics!$G$6:$G$19,MATCH(CY_Actual_Cumulative!$D11,Metrics!$D$6:$D$19,0))=Calc!$K$8,SUM(CY_Actual!$F11:M11),AVERAGE(CY_Actual!$F11:M11)),"")</f>
        <v/>
      </c>
      <c r="N11" s="45" t="str">
        <f>IFERROR(IF(INDEX(Metrics!$G$6:$G$19,MATCH(CY_Actual_Cumulative!$D11,Metrics!$D$6:$D$19,0))=Calc!$K$8,SUM(CY_Actual!$F11:N11),AVERAGE(CY_Actual!$F11:N11)),"")</f>
        <v/>
      </c>
      <c r="O11" s="45" t="str">
        <f>IFERROR(IF(INDEX(Metrics!$G$6:$G$19,MATCH(CY_Actual_Cumulative!$D11,Metrics!$D$6:$D$19,0))=Calc!$K$8,SUM(CY_Actual!$F11:O11),AVERAGE(CY_Actual!$F11:O11)),"")</f>
        <v/>
      </c>
      <c r="P11" s="45" t="str">
        <f>IFERROR(IF(INDEX(Metrics!$G$6:$G$19,MATCH(CY_Actual_Cumulative!$D11,Metrics!$D$6:$D$19,0))=Calc!$K$8,SUM(CY_Actual!$F11:P11),AVERAGE(CY_Actual!$F11:P11)),"")</f>
        <v/>
      </c>
      <c r="Q11" s="69" t="str">
        <f>IFERROR(IF(INDEX(Metrics!$G$6:$G$19,MATCH(CY_Actual_Cumulative!$D11,Metrics!$D$6:$D$19,0))=Calc!$K$8,SUM(CY_Actual!$F11:Q11),AVERAGE(CY_Actual!$F11:Q11)),"")</f>
        <v/>
      </c>
    </row>
    <row r="12" spans="1:17" x14ac:dyDescent="0.25">
      <c r="A12" s="3"/>
      <c r="B12" s="62">
        <f>IFERROR(IF(LEN(INDEX(Metrics!$B$6:$E$19,ROW($A12)-ROW($A$5),MATCH(B$5,Metrics!$B$5:$E$5,0)))=0,"",INDEX(Metrics!$B$6:$E$19,ROW($A12)-ROW($A$5),MATCH(B$5,Metrics!$B$5:$E$5,0))),"")</f>
        <v>107</v>
      </c>
      <c r="C12" s="162" t="str">
        <f>IFERROR(IF(LEN(INDEX(Metrics!$B$6:$E$19,ROW($A12)-ROW($A$5),MATCH(C$5,Metrics!$B$5:$E$5,0)))=0,"",INDEX(Metrics!$B$6:$E$19,ROW($A12)-ROW($A$5),MATCH(C$5,Metrics!$B$5:$E$5,0))),"")</f>
        <v>Customer</v>
      </c>
      <c r="D12" s="162" t="str">
        <f>IFERROR(IF(LEN(INDEX(Metrics!$B$6:$E$19,ROW($A12)-ROW($A$5),MATCH(D$5,Metrics!$B$5:$E$5,0)))=0,"",INDEX(Metrics!$B$6:$E$19,ROW($A12)-ROW($A$5),MATCH(D$5,Metrics!$B$5:$E$5,0))),"")</f>
        <v/>
      </c>
      <c r="E12" s="42" t="str">
        <f>IFERROR(IF(LEN(INDEX(Metrics!$B$6:$E$19,ROW($A12)-ROW($A$5),MATCH(E$5,Metrics!$B$5:$E$5,0)))=0,"",INDEX(Metrics!$B$6:$E$19,ROW($A12)-ROW($A$5),MATCH(E$5,Metrics!$B$5:$E$5,0))),"")</f>
        <v/>
      </c>
      <c r="F12" s="133" t="str">
        <f>IFERROR(IF(INDEX(Metrics!$G$6:$G$19,MATCH(CY_Actual_Cumulative!$D12,Metrics!$D$6:$D$19,0))=Calc!$K$8,SUM(CY_Actual!$F12:F12),AVERAGE(CY_Actual!$F12:F12)),"")</f>
        <v/>
      </c>
      <c r="G12" s="133" t="str">
        <f>IFERROR(IF(INDEX(Metrics!$G$6:$G$19,MATCH(CY_Actual_Cumulative!$D12,Metrics!$D$6:$D$19,0))=Calc!$K$8,SUM(CY_Actual!$F12:G12),AVERAGE(CY_Actual!$F12:G12)),"")</f>
        <v/>
      </c>
      <c r="H12" s="133" t="str">
        <f>IFERROR(IF(INDEX(Metrics!$G$6:$G$19,MATCH(CY_Actual_Cumulative!$D12,Metrics!$D$6:$D$19,0))=Calc!$K$8,SUM(CY_Actual!$F12:H12),AVERAGE(CY_Actual!$F12:H12)),"")</f>
        <v/>
      </c>
      <c r="I12" s="133" t="str">
        <f>IFERROR(IF(INDEX(Metrics!$G$6:$G$19,MATCH(CY_Actual_Cumulative!$D12,Metrics!$D$6:$D$19,0))=Calc!$K$8,SUM(CY_Actual!$F12:I12),AVERAGE(CY_Actual!$F12:I12)),"")</f>
        <v/>
      </c>
      <c r="J12" s="133" t="str">
        <f>IFERROR(IF(INDEX(Metrics!$G$6:$G$19,MATCH(CY_Actual_Cumulative!$D12,Metrics!$D$6:$D$19,0))=Calc!$K$8,SUM(CY_Actual!$F12:J12),AVERAGE(CY_Actual!$F12:J12)),"")</f>
        <v/>
      </c>
      <c r="K12" s="133" t="str">
        <f>IFERROR(IF(INDEX(Metrics!$G$6:$G$19,MATCH(CY_Actual_Cumulative!$D12,Metrics!$D$6:$D$19,0))=Calc!$K$8,SUM(CY_Actual!$F12:K12),AVERAGE(CY_Actual!$F12:K12)),"")</f>
        <v/>
      </c>
      <c r="L12" s="133" t="str">
        <f>IFERROR(IF(INDEX(Metrics!$G$6:$G$19,MATCH(CY_Actual_Cumulative!$D12,Metrics!$D$6:$D$19,0))=Calc!$K$8,SUM(CY_Actual!$F12:L12),AVERAGE(CY_Actual!$F12:L12)),"")</f>
        <v/>
      </c>
      <c r="M12" s="133" t="str">
        <f>IFERROR(IF(INDEX(Metrics!$G$6:$G$19,MATCH(CY_Actual_Cumulative!$D12,Metrics!$D$6:$D$19,0))=Calc!$K$8,SUM(CY_Actual!$F12:M12),AVERAGE(CY_Actual!$F12:M12)),"")</f>
        <v/>
      </c>
      <c r="N12" s="133" t="str">
        <f>IFERROR(IF(INDEX(Metrics!$G$6:$G$19,MATCH(CY_Actual_Cumulative!$D12,Metrics!$D$6:$D$19,0))=Calc!$K$8,SUM(CY_Actual!$F12:N12),AVERAGE(CY_Actual!$F12:N12)),"")</f>
        <v/>
      </c>
      <c r="O12" s="133" t="str">
        <f>IFERROR(IF(INDEX(Metrics!$G$6:$G$19,MATCH(CY_Actual_Cumulative!$D12,Metrics!$D$6:$D$19,0))=Calc!$K$8,SUM(CY_Actual!$F12:O12),AVERAGE(CY_Actual!$F12:O12)),"")</f>
        <v/>
      </c>
      <c r="P12" s="133" t="str">
        <f>IFERROR(IF(INDEX(Metrics!$G$6:$G$19,MATCH(CY_Actual_Cumulative!$D12,Metrics!$D$6:$D$19,0))=Calc!$K$8,SUM(CY_Actual!$F12:P12),AVERAGE(CY_Actual!$F12:P12)),"")</f>
        <v/>
      </c>
      <c r="Q12" s="134" t="str">
        <f>IFERROR(IF(INDEX(Metrics!$G$6:$G$19,MATCH(CY_Actual_Cumulative!$D12,Metrics!$D$6:$D$19,0))=Calc!$K$8,SUM(CY_Actual!$F12:Q12),AVERAGE(CY_Actual!$F12:Q12)),"")</f>
        <v/>
      </c>
    </row>
    <row r="13" spans="1:17" x14ac:dyDescent="0.25">
      <c r="A13" s="3"/>
      <c r="B13" s="62">
        <f>IFERROR(IF(LEN(INDEX(Metrics!$B$6:$E$19,ROW($A13)-ROW($A$5),MATCH(B$5,Metrics!$B$5:$E$5,0)))=0,"",INDEX(Metrics!$B$6:$E$19,ROW($A13)-ROW($A$5),MATCH(B$5,Metrics!$B$5:$E$5,0))),"")</f>
        <v>201</v>
      </c>
      <c r="C13" s="162" t="str">
        <f>IFERROR(IF(LEN(INDEX(Metrics!$B$6:$E$19,ROW($A13)-ROW($A$5),MATCH(C$5,Metrics!$B$5:$E$5,0)))=0,"",INDEX(Metrics!$B$6:$E$19,ROW($A13)-ROW($A$5),MATCH(C$5,Metrics!$B$5:$E$5,0))),"")</f>
        <v>Churn</v>
      </c>
      <c r="D13" s="162" t="str">
        <f>IFERROR(IF(LEN(INDEX(Metrics!$B$6:$E$19,ROW($A13)-ROW($A$5),MATCH(D$5,Metrics!$B$5:$E$5,0)))=0,"",INDEX(Metrics!$B$6:$E$19,ROW($A13)-ROW($A$5),MATCH(D$5,Metrics!$B$5:$E$5,0))),"")</f>
        <v>Number of Churned Customers</v>
      </c>
      <c r="E13" s="42" t="str">
        <f>IFERROR(IF(LEN(INDEX(Metrics!$B$6:$E$19,ROW($A13)-ROW($A$5),MATCH(E$5,Metrics!$B$5:$E$5,0)))=0,"",INDEX(Metrics!$B$6:$E$19,ROW($A13)-ROW($A$5),MATCH(E$5,Metrics!$B$5:$E$5,0))),"")</f>
        <v>#</v>
      </c>
      <c r="F13" s="187">
        <f>IFERROR(IF(INDEX(Metrics!$G$6:$G$19,MATCH(CY_Actual_Cumulative!$D13,Metrics!$D$6:$D$19,0))=Calc!$K$8,SUM(CY_Actual!$F13:F13),AVERAGE(CY_Actual!$F13:F13)),"")</f>
        <v>34</v>
      </c>
      <c r="G13" s="187">
        <f>IFERROR(IF(INDEX(Metrics!$G$6:$G$19,MATCH(CY_Actual_Cumulative!$D13,Metrics!$D$6:$D$19,0))=Calc!$K$8,SUM(CY_Actual!$F13:G13),AVERAGE(CY_Actual!$F13:G13)),"")</f>
        <v>83</v>
      </c>
      <c r="H13" s="187">
        <f>IFERROR(IF(INDEX(Metrics!$G$6:$G$19,MATCH(CY_Actual_Cumulative!$D13,Metrics!$D$6:$D$19,0))=Calc!$K$8,SUM(CY_Actual!$F13:H13),AVERAGE(CY_Actual!$F13:H13)),"")</f>
        <v>114</v>
      </c>
      <c r="I13" s="187">
        <f>IFERROR(IF(INDEX(Metrics!$G$6:$G$19,MATCH(CY_Actual_Cumulative!$D13,Metrics!$D$6:$D$19,0))=Calc!$K$8,SUM(CY_Actual!$F13:I13),AVERAGE(CY_Actual!$F13:I13)),"")</f>
        <v>150</v>
      </c>
      <c r="J13" s="187">
        <f>IFERROR(IF(INDEX(Metrics!$G$6:$G$19,MATCH(CY_Actual_Cumulative!$D13,Metrics!$D$6:$D$19,0))=Calc!$K$8,SUM(CY_Actual!$F13:J13),AVERAGE(CY_Actual!$F13:J13)),"")</f>
        <v>187</v>
      </c>
      <c r="K13" s="187">
        <f>IFERROR(IF(INDEX(Metrics!$G$6:$G$19,MATCH(CY_Actual_Cumulative!$D13,Metrics!$D$6:$D$19,0))=Calc!$K$8,SUM(CY_Actual!$F13:K13),AVERAGE(CY_Actual!$F13:K13)),"")</f>
        <v>235</v>
      </c>
      <c r="L13" s="187">
        <f>IFERROR(IF(INDEX(Metrics!$G$6:$G$19,MATCH(CY_Actual_Cumulative!$D13,Metrics!$D$6:$D$19,0))=Calc!$K$8,SUM(CY_Actual!$F13:L13),AVERAGE(CY_Actual!$F13:L13)),"")</f>
        <v>235</v>
      </c>
      <c r="M13" s="187">
        <f>IFERROR(IF(INDEX(Metrics!$G$6:$G$19,MATCH(CY_Actual_Cumulative!$D13,Metrics!$D$6:$D$19,0))=Calc!$K$8,SUM(CY_Actual!$F13:M13),AVERAGE(CY_Actual!$F13:M13)),"")</f>
        <v>235</v>
      </c>
      <c r="N13" s="187">
        <f>IFERROR(IF(INDEX(Metrics!$G$6:$G$19,MATCH(CY_Actual_Cumulative!$D13,Metrics!$D$6:$D$19,0))=Calc!$K$8,SUM(CY_Actual!$F13:N13),AVERAGE(CY_Actual!$F13:N13)),"")</f>
        <v>235</v>
      </c>
      <c r="O13" s="187">
        <f>IFERROR(IF(INDEX(Metrics!$G$6:$G$19,MATCH(CY_Actual_Cumulative!$D13,Metrics!$D$6:$D$19,0))=Calc!$K$8,SUM(CY_Actual!$F13:O13),AVERAGE(CY_Actual!$F13:O13)),"")</f>
        <v>235</v>
      </c>
      <c r="P13" s="187">
        <f>IFERROR(IF(INDEX(Metrics!$G$6:$G$19,MATCH(CY_Actual_Cumulative!$D13,Metrics!$D$6:$D$19,0))=Calc!$K$8,SUM(CY_Actual!$F13:P13),AVERAGE(CY_Actual!$F13:P13)),"")</f>
        <v>235</v>
      </c>
      <c r="Q13" s="188">
        <f>IFERROR(IF(INDEX(Metrics!$G$6:$G$19,MATCH(CY_Actual_Cumulative!$D13,Metrics!$D$6:$D$19,0))=Calc!$K$8,SUM(CY_Actual!$F13:Q13),AVERAGE(CY_Actual!$F13:Q13)),"")</f>
        <v>235</v>
      </c>
    </row>
    <row r="14" spans="1:17" x14ac:dyDescent="0.25">
      <c r="A14" s="3"/>
      <c r="B14" s="62">
        <f>IFERROR(IF(LEN(INDEX(Metrics!$B$6:$E$19,ROW($A14)-ROW($A$5),MATCH(B$5,Metrics!$B$5:$E$5,0)))=0,"",INDEX(Metrics!$B$6:$E$19,ROW($A14)-ROW($A$5),MATCH(B$5,Metrics!$B$5:$E$5,0))),"")</f>
        <v>202</v>
      </c>
      <c r="C14" s="162" t="str">
        <f>IFERROR(IF(LEN(INDEX(Metrics!$B$6:$E$19,ROW($A14)-ROW($A$5),MATCH(C$5,Metrics!$B$5:$E$5,0)))=0,"",INDEX(Metrics!$B$6:$E$19,ROW($A14)-ROW($A$5),MATCH(C$5,Metrics!$B$5:$E$5,0))),"")</f>
        <v>Churn</v>
      </c>
      <c r="D14" s="162" t="str">
        <f>IFERROR(IF(LEN(INDEX(Metrics!$B$6:$E$19,ROW($A14)-ROW($A$5),MATCH(D$5,Metrics!$B$5:$E$5,0)))=0,"",INDEX(Metrics!$B$6:$E$19,ROW($A14)-ROW($A$5),MATCH(D$5,Metrics!$B$5:$E$5,0))),"")</f>
        <v>Churn Expense</v>
      </c>
      <c r="E14" s="42" t="str">
        <f>IFERROR(IF(LEN(INDEX(Metrics!$B$6:$E$19,ROW($A14)-ROW($A$5),MATCH(E$5,Metrics!$B$5:$E$5,0)))=0,"",INDEX(Metrics!$B$6:$E$19,ROW($A14)-ROW($A$5),MATCH(E$5,Metrics!$B$5:$E$5,0))),"")</f>
        <v>USD</v>
      </c>
      <c r="F14" s="187">
        <f>IFERROR(IF(INDEX(Metrics!$G$6:$G$19,MATCH(CY_Actual_Cumulative!$D14,Metrics!$D$6:$D$19,0))=Calc!$K$8,SUM(CY_Actual!$F14:F14),AVERAGE(CY_Actual!$F14:F14)),"")</f>
        <v>84</v>
      </c>
      <c r="G14" s="187">
        <f>IFERROR(IF(INDEX(Metrics!$G$6:$G$19,MATCH(CY_Actual_Cumulative!$D14,Metrics!$D$6:$D$19,0))=Calc!$K$8,SUM(CY_Actual!$F14:G14),AVERAGE(CY_Actual!$F14:G14)),"")</f>
        <v>175.5</v>
      </c>
      <c r="H14" s="187">
        <f>IFERROR(IF(INDEX(Metrics!$G$6:$G$19,MATCH(CY_Actual_Cumulative!$D14,Metrics!$D$6:$D$19,0))=Calc!$K$8,SUM(CY_Actual!$F14:H14),AVERAGE(CY_Actual!$F14:H14)),"")</f>
        <v>264.10000000000002</v>
      </c>
      <c r="I14" s="187">
        <f>IFERROR(IF(INDEX(Metrics!$G$6:$G$19,MATCH(CY_Actual_Cumulative!$D14,Metrics!$D$6:$D$19,0))=Calc!$K$8,SUM(CY_Actual!$F14:I14),AVERAGE(CY_Actual!$F14:I14)),"")</f>
        <v>353.1</v>
      </c>
      <c r="J14" s="187">
        <f>IFERROR(IF(INDEX(Metrics!$G$6:$G$19,MATCH(CY_Actual_Cumulative!$D14,Metrics!$D$6:$D$19,0))=Calc!$K$8,SUM(CY_Actual!$F14:J14),AVERAGE(CY_Actual!$F14:J14)),"")</f>
        <v>451.5</v>
      </c>
      <c r="K14" s="187">
        <f>IFERROR(IF(INDEX(Metrics!$G$6:$G$19,MATCH(CY_Actual_Cumulative!$D14,Metrics!$D$6:$D$19,0))=Calc!$K$8,SUM(CY_Actual!$F14:K14),AVERAGE(CY_Actual!$F14:K14)),"")</f>
        <v>544.5</v>
      </c>
      <c r="L14" s="187">
        <f>IFERROR(IF(INDEX(Metrics!$G$6:$G$19,MATCH(CY_Actual_Cumulative!$D14,Metrics!$D$6:$D$19,0))=Calc!$K$8,SUM(CY_Actual!$F14:L14),AVERAGE(CY_Actual!$F14:L14)),"")</f>
        <v>544.5</v>
      </c>
      <c r="M14" s="187">
        <f>IFERROR(IF(INDEX(Metrics!$G$6:$G$19,MATCH(CY_Actual_Cumulative!$D14,Metrics!$D$6:$D$19,0))=Calc!$K$8,SUM(CY_Actual!$F14:M14),AVERAGE(CY_Actual!$F14:M14)),"")</f>
        <v>544.5</v>
      </c>
      <c r="N14" s="187">
        <f>IFERROR(IF(INDEX(Metrics!$G$6:$G$19,MATCH(CY_Actual_Cumulative!$D14,Metrics!$D$6:$D$19,0))=Calc!$K$8,SUM(CY_Actual!$F14:N14),AVERAGE(CY_Actual!$F14:N14)),"")</f>
        <v>544.5</v>
      </c>
      <c r="O14" s="187">
        <f>IFERROR(IF(INDEX(Metrics!$G$6:$G$19,MATCH(CY_Actual_Cumulative!$D14,Metrics!$D$6:$D$19,0))=Calc!$K$8,SUM(CY_Actual!$F14:O14),AVERAGE(CY_Actual!$F14:O14)),"")</f>
        <v>544.5</v>
      </c>
      <c r="P14" s="187">
        <f>IFERROR(IF(INDEX(Metrics!$G$6:$G$19,MATCH(CY_Actual_Cumulative!$D14,Metrics!$D$6:$D$19,0))=Calc!$K$8,SUM(CY_Actual!$F14:P14),AVERAGE(CY_Actual!$F14:P14)),"")</f>
        <v>544.5</v>
      </c>
      <c r="Q14" s="188">
        <f>IFERROR(IF(INDEX(Metrics!$G$6:$G$19,MATCH(CY_Actual_Cumulative!$D14,Metrics!$D$6:$D$19,0))=Calc!$K$8,SUM(CY_Actual!$F14:Q14),AVERAGE(CY_Actual!$F14:Q14)),"")</f>
        <v>544.5</v>
      </c>
    </row>
    <row r="15" spans="1:17" x14ac:dyDescent="0.25">
      <c r="A15" s="3"/>
      <c r="B15" s="62">
        <f>IFERROR(IF(LEN(INDEX(Metrics!$B$6:$E$19,ROW($A15)-ROW($A$5),MATCH(B$5,Metrics!$B$5:$E$5,0)))=0,"",INDEX(Metrics!$B$6:$E$19,ROW($A15)-ROW($A$5),MATCH(B$5,Metrics!$B$5:$E$5,0))),"")</f>
        <v>203</v>
      </c>
      <c r="C15" s="162" t="str">
        <f>IFERROR(IF(LEN(INDEX(Metrics!$B$6:$E$19,ROW($A15)-ROW($A$5),MATCH(C$5,Metrics!$B$5:$E$5,0)))=0,"",INDEX(Metrics!$B$6:$E$19,ROW($A15)-ROW($A$5),MATCH(C$5,Metrics!$B$5:$E$5,0))),"")</f>
        <v>Churn</v>
      </c>
      <c r="D15" s="162" t="str">
        <f>IFERROR(IF(LEN(INDEX(Metrics!$B$6:$E$19,ROW($A15)-ROW($A$5),MATCH(D$5,Metrics!$B$5:$E$5,0)))=0,"",INDEX(Metrics!$B$6:$E$19,ROW($A15)-ROW($A$5),MATCH(D$5,Metrics!$B$5:$E$5,0))),"")</f>
        <v>Conversion Rate</v>
      </c>
      <c r="E15" s="42" t="str">
        <f>IFERROR(IF(LEN(INDEX(Metrics!$B$6:$E$19,ROW($A15)-ROW($A$5),MATCH(E$5,Metrics!$B$5:$E$5,0)))=0,"",INDEX(Metrics!$B$6:$E$19,ROW($A15)-ROW($A$5),MATCH(E$5,Metrics!$B$5:$E$5,0))),"")</f>
        <v>%</v>
      </c>
      <c r="F15" s="194">
        <f>IFERROR(IF(INDEX(Metrics!$G$6:$G$19,MATCH(CY_Actual_Cumulative!$D15,Metrics!$D$6:$D$19,0))=Calc!$K$8,SUM(CY_Actual!$F15:F15),AVERAGE(CY_Actual!$F15:F15)),"")</f>
        <v>6.2300000000000001E-2</v>
      </c>
      <c r="G15" s="194">
        <f>IFERROR(IF(INDEX(Metrics!$G$6:$G$19,MATCH(CY_Actual_Cumulative!$D15,Metrics!$D$6:$D$19,0))=Calc!$K$8,SUM(CY_Actual!$F15:G15),AVERAGE(CY_Actual!$F15:G15)),"")</f>
        <v>6.2649999999999997E-2</v>
      </c>
      <c r="H15" s="194">
        <f>IFERROR(IF(INDEX(Metrics!$G$6:$G$19,MATCH(CY_Actual_Cumulative!$D15,Metrics!$D$6:$D$19,0))=Calc!$K$8,SUM(CY_Actual!$F15:H15),AVERAGE(CY_Actual!$F15:H15)),"")</f>
        <v>6.3100000000000003E-2</v>
      </c>
      <c r="I15" s="194">
        <f>IFERROR(IF(INDEX(Metrics!$G$6:$G$19,MATCH(CY_Actual_Cumulative!$D15,Metrics!$D$6:$D$19,0))=Calc!$K$8,SUM(CY_Actual!$F15:I15),AVERAGE(CY_Actual!$F15:I15)),"")</f>
        <v>6.3074999999999992E-2</v>
      </c>
      <c r="J15" s="194">
        <f>IFERROR(IF(INDEX(Metrics!$G$6:$G$19,MATCH(CY_Actual_Cumulative!$D15,Metrics!$D$6:$D$19,0))=Calc!$K$8,SUM(CY_Actual!$F15:J15),AVERAGE(CY_Actual!$F15:J15)),"")</f>
        <v>6.3259999999999997E-2</v>
      </c>
      <c r="K15" s="194">
        <f>IFERROR(IF(INDEX(Metrics!$G$6:$G$19,MATCH(CY_Actual_Cumulative!$D15,Metrics!$D$6:$D$19,0))=Calc!$K$8,SUM(CY_Actual!$F15:K15),AVERAGE(CY_Actual!$F15:K15)),"")</f>
        <v>6.3549999999999995E-2</v>
      </c>
      <c r="L15" s="194">
        <f>IFERROR(IF(INDEX(Metrics!$G$6:$G$19,MATCH(CY_Actual_Cumulative!$D15,Metrics!$D$6:$D$19,0))=Calc!$K$8,SUM(CY_Actual!$F15:L15),AVERAGE(CY_Actual!$F15:L15)),"")</f>
        <v>6.3549999999999995E-2</v>
      </c>
      <c r="M15" s="194">
        <f>IFERROR(IF(INDEX(Metrics!$G$6:$G$19,MATCH(CY_Actual_Cumulative!$D15,Metrics!$D$6:$D$19,0))=Calc!$K$8,SUM(CY_Actual!$F15:M15),AVERAGE(CY_Actual!$F15:M15)),"")</f>
        <v>6.3549999999999995E-2</v>
      </c>
      <c r="N15" s="194">
        <f>IFERROR(IF(INDEX(Metrics!$G$6:$G$19,MATCH(CY_Actual_Cumulative!$D15,Metrics!$D$6:$D$19,0))=Calc!$K$8,SUM(CY_Actual!$F15:N15),AVERAGE(CY_Actual!$F15:N15)),"")</f>
        <v>6.3549999999999995E-2</v>
      </c>
      <c r="O15" s="194">
        <f>IFERROR(IF(INDEX(Metrics!$G$6:$G$19,MATCH(CY_Actual_Cumulative!$D15,Metrics!$D$6:$D$19,0))=Calc!$K$8,SUM(CY_Actual!$F15:O15),AVERAGE(CY_Actual!$F15:O15)),"")</f>
        <v>6.3549999999999995E-2</v>
      </c>
      <c r="P15" s="194">
        <f>IFERROR(IF(INDEX(Metrics!$G$6:$G$19,MATCH(CY_Actual_Cumulative!$D15,Metrics!$D$6:$D$19,0))=Calc!$K$8,SUM(CY_Actual!$F15:P15),AVERAGE(CY_Actual!$F15:P15)),"")</f>
        <v>6.3549999999999995E-2</v>
      </c>
      <c r="Q15" s="195">
        <f>IFERROR(IF(INDEX(Metrics!$G$6:$G$19,MATCH(CY_Actual_Cumulative!$D15,Metrics!$D$6:$D$19,0))=Calc!$K$8,SUM(CY_Actual!$F15:Q15),AVERAGE(CY_Actual!$F15:Q15)),"")</f>
        <v>6.3549999999999995E-2</v>
      </c>
    </row>
    <row r="16" spans="1:17" x14ac:dyDescent="0.25">
      <c r="A16" s="3"/>
      <c r="B16" s="62">
        <f>IFERROR(IF(LEN(INDEX(Metrics!$B$6:$E$19,ROW($A16)-ROW($A$5),MATCH(B$5,Metrics!$B$5:$E$5,0)))=0,"",INDEX(Metrics!$B$6:$E$19,ROW($A16)-ROW($A$5),MATCH(B$5,Metrics!$B$5:$E$5,0))),"")</f>
        <v>204</v>
      </c>
      <c r="C16" s="162" t="str">
        <f>IFERROR(IF(LEN(INDEX(Metrics!$B$6:$E$19,ROW($A16)-ROW($A$5),MATCH(C$5,Metrics!$B$5:$E$5,0)))=0,"",INDEX(Metrics!$B$6:$E$19,ROW($A16)-ROW($A$5),MATCH(C$5,Metrics!$B$5:$E$5,0))),"")</f>
        <v>Churn</v>
      </c>
      <c r="D16" s="162" t="str">
        <f>IFERROR(IF(LEN(INDEX(Metrics!$B$6:$E$19,ROW($A16)-ROW($A$5),MATCH(D$5,Metrics!$B$5:$E$5,0)))=0,"",INDEX(Metrics!$B$6:$E$19,ROW($A16)-ROW($A$5),MATCH(D$5,Metrics!$B$5:$E$5,0))),"")</f>
        <v>Retention Rate</v>
      </c>
      <c r="E16" s="42" t="str">
        <f>IFERROR(IF(LEN(INDEX(Metrics!$B$6:$E$19,ROW($A16)-ROW($A$5),MATCH(E$5,Metrics!$B$5:$E$5,0)))=0,"",INDEX(Metrics!$B$6:$E$19,ROW($A16)-ROW($A$5),MATCH(E$5,Metrics!$B$5:$E$5,0))),"")</f>
        <v>%</v>
      </c>
      <c r="F16" s="194">
        <f>IFERROR(IF(INDEX(Metrics!$G$6:$G$19,MATCH(CY_Actual_Cumulative!$D16,Metrics!$D$6:$D$19,0))=Calc!$K$8,SUM(CY_Actual!$F16:F16),AVERAGE(CY_Actual!$F16:F16)),"")</f>
        <v>0.96</v>
      </c>
      <c r="G16" s="194">
        <f>IFERROR(IF(INDEX(Metrics!$G$6:$G$19,MATCH(CY_Actual_Cumulative!$D16,Metrics!$D$6:$D$19,0))=Calc!$K$8,SUM(CY_Actual!$F16:G16),AVERAGE(CY_Actual!$F16:G16)),"")</f>
        <v>0.96199999999999997</v>
      </c>
      <c r="H16" s="194">
        <f>IFERROR(IF(INDEX(Metrics!$G$6:$G$19,MATCH(CY_Actual_Cumulative!$D16,Metrics!$D$6:$D$19,0))=Calc!$K$8,SUM(CY_Actual!$F16:H16),AVERAGE(CY_Actual!$F16:H16)),"")</f>
        <v>0.96166666666666656</v>
      </c>
      <c r="I16" s="194">
        <f>IFERROR(IF(INDEX(Metrics!$G$6:$G$19,MATCH(CY_Actual_Cumulative!$D16,Metrics!$D$6:$D$19,0))=Calc!$K$8,SUM(CY_Actual!$F16:I16),AVERAGE(CY_Actual!$F16:I16)),"")</f>
        <v>0.95974999999999988</v>
      </c>
      <c r="J16" s="194">
        <f>IFERROR(IF(INDEX(Metrics!$G$6:$G$19,MATCH(CY_Actual_Cumulative!$D16,Metrics!$D$6:$D$19,0))=Calc!$K$8,SUM(CY_Actual!$F16:J16),AVERAGE(CY_Actual!$F16:J16)),"")</f>
        <v>0.96119999999999983</v>
      </c>
      <c r="K16" s="194">
        <f>IFERROR(IF(INDEX(Metrics!$G$6:$G$19,MATCH(CY_Actual_Cumulative!$D16,Metrics!$D$6:$D$19,0))=Calc!$K$8,SUM(CY_Actual!$F16:K16),AVERAGE(CY_Actual!$F16:K16)),"")</f>
        <v>0.96066666666666656</v>
      </c>
      <c r="L16" s="196">
        <f>IFERROR(IF(INDEX(Metrics!$G$6:$G$19,MATCH(CY_Actual_Cumulative!$D16,Metrics!$D$6:$D$19,0))=Calc!$K$8,SUM(CY_Actual!$F16:L16),AVERAGE(CY_Actual!$F16:L16)),"")</f>
        <v>0.96066666666666656</v>
      </c>
      <c r="M16" s="196">
        <f>IFERROR(IF(INDEX(Metrics!$G$6:$G$19,MATCH(CY_Actual_Cumulative!$D16,Metrics!$D$6:$D$19,0))=Calc!$K$8,SUM(CY_Actual!$F16:M16),AVERAGE(CY_Actual!$F16:M16)),"")</f>
        <v>0.96066666666666656</v>
      </c>
      <c r="N16" s="196">
        <f>IFERROR(IF(INDEX(Metrics!$G$6:$G$19,MATCH(CY_Actual_Cumulative!$D16,Metrics!$D$6:$D$19,0))=Calc!$K$8,SUM(CY_Actual!$F16:N16),AVERAGE(CY_Actual!$F16:N16)),"")</f>
        <v>0.96066666666666656</v>
      </c>
      <c r="O16" s="196">
        <f>IFERROR(IF(INDEX(Metrics!$G$6:$G$19,MATCH(CY_Actual_Cumulative!$D16,Metrics!$D$6:$D$19,0))=Calc!$K$8,SUM(CY_Actual!$F16:O16),AVERAGE(CY_Actual!$F16:O16)),"")</f>
        <v>0.96066666666666656</v>
      </c>
      <c r="P16" s="196">
        <f>IFERROR(IF(INDEX(Metrics!$G$6:$G$19,MATCH(CY_Actual_Cumulative!$D16,Metrics!$D$6:$D$19,0))=Calc!$K$8,SUM(CY_Actual!$F16:P16),AVERAGE(CY_Actual!$F16:P16)),"")</f>
        <v>0.96066666666666656</v>
      </c>
      <c r="Q16" s="197">
        <f>IFERROR(IF(INDEX(Metrics!$G$6:$G$19,MATCH(CY_Actual_Cumulative!$D16,Metrics!$D$6:$D$19,0))=Calc!$K$8,SUM(CY_Actual!$F16:Q16),AVERAGE(CY_Actual!$F16:Q16)),"")</f>
        <v>0.96066666666666656</v>
      </c>
    </row>
    <row r="17" spans="1:17" x14ac:dyDescent="0.25">
      <c r="A17" s="3"/>
      <c r="B17" s="62">
        <f>IFERROR(IF(LEN(INDEX(Metrics!$B$6:$E$19,ROW($A17)-ROW($A$5),MATCH(B$5,Metrics!$B$5:$E$5,0)))=0,"",INDEX(Metrics!$B$6:$E$19,ROW($A17)-ROW($A$5),MATCH(B$5,Metrics!$B$5:$E$5,0))),"")</f>
        <v>205</v>
      </c>
      <c r="C17" s="162" t="str">
        <f>IFERROR(IF(LEN(INDEX(Metrics!$B$6:$E$19,ROW($A17)-ROW($A$5),MATCH(C$5,Metrics!$B$5:$E$5,0)))=0,"",INDEX(Metrics!$B$6:$E$19,ROW($A17)-ROW($A$5),MATCH(C$5,Metrics!$B$5:$E$5,0))),"")</f>
        <v>Churn</v>
      </c>
      <c r="D17" s="162" t="str">
        <f>IFERROR(IF(LEN(INDEX(Metrics!$B$6:$E$19,ROW($A17)-ROW($A$5),MATCH(D$5,Metrics!$B$5:$E$5,0)))=0,"",INDEX(Metrics!$B$6:$E$19,ROW($A17)-ROW($A$5),MATCH(D$5,Metrics!$B$5:$E$5,0))),"")</f>
        <v>Churn Rate</v>
      </c>
      <c r="E17" s="42" t="str">
        <f>IFERROR(IF(LEN(INDEX(Metrics!$B$6:$E$19,ROW($A17)-ROW($A$5),MATCH(E$5,Metrics!$B$5:$E$5,0)))=0,"",INDEX(Metrics!$B$6:$E$19,ROW($A17)-ROW($A$5),MATCH(E$5,Metrics!$B$5:$E$5,0))),"")</f>
        <v>%</v>
      </c>
      <c r="F17" s="194">
        <f>IFERROR(IF(INDEX(Metrics!$G$6:$G$19,MATCH(CY_Actual_Cumulative!$D17,Metrics!$D$6:$D$19,0))=Calc!$K$8,SUM(CY_Actual!$F17:F17),AVERAGE(CY_Actual!$F17:F17)),"")</f>
        <v>1.4E-2</v>
      </c>
      <c r="G17" s="194">
        <f>IFERROR(IF(INDEX(Metrics!$G$6:$G$19,MATCH(CY_Actual_Cumulative!$D17,Metrics!$D$6:$D$19,0))=Calc!$K$8,SUM(CY_Actual!$F17:G17),AVERAGE(CY_Actual!$F17:G17)),"")</f>
        <v>1.55E-2</v>
      </c>
      <c r="H17" s="194">
        <f>IFERROR(IF(INDEX(Metrics!$G$6:$G$19,MATCH(CY_Actual_Cumulative!$D17,Metrics!$D$6:$D$19,0))=Calc!$K$8,SUM(CY_Actual!$F17:H17),AVERAGE(CY_Actual!$F17:H17)),"")</f>
        <v>1.4666666666666666E-2</v>
      </c>
      <c r="I17" s="194">
        <f>IFERROR(IF(INDEX(Metrics!$G$6:$G$19,MATCH(CY_Actual_Cumulative!$D17,Metrics!$D$6:$D$19,0))=Calc!$K$8,SUM(CY_Actual!$F17:I17),AVERAGE(CY_Actual!$F17:I17)),"")</f>
        <v>1.4499999999999999E-2</v>
      </c>
      <c r="J17" s="194">
        <f>IFERROR(IF(INDEX(Metrics!$G$6:$G$19,MATCH(CY_Actual_Cumulative!$D17,Metrics!$D$6:$D$19,0))=Calc!$K$8,SUM(CY_Actual!$F17:J17),AVERAGE(CY_Actual!$F17:J17)),"")</f>
        <v>1.4599999999999998E-2</v>
      </c>
      <c r="K17" s="194">
        <f>IFERROR(IF(INDEX(Metrics!$G$6:$G$19,MATCH(CY_Actual_Cumulative!$D17,Metrics!$D$6:$D$19,0))=Calc!$K$8,SUM(CY_Actual!$F17:K17),AVERAGE(CY_Actual!$F17:K17)),"")</f>
        <v>1.4833333333333332E-2</v>
      </c>
      <c r="L17" s="196">
        <f>IFERROR(IF(INDEX(Metrics!$G$6:$G$19,MATCH(CY_Actual_Cumulative!$D17,Metrics!$D$6:$D$19,0))=Calc!$K$8,SUM(CY_Actual!$F17:L17),AVERAGE(CY_Actual!$F17:L17)),"")</f>
        <v>1.4833333333333332E-2</v>
      </c>
      <c r="M17" s="196">
        <f>IFERROR(IF(INDEX(Metrics!$G$6:$G$19,MATCH(CY_Actual_Cumulative!$D17,Metrics!$D$6:$D$19,0))=Calc!$K$8,SUM(CY_Actual!$F17:M17),AVERAGE(CY_Actual!$F17:M17)),"")</f>
        <v>1.4833333333333332E-2</v>
      </c>
      <c r="N17" s="196">
        <f>IFERROR(IF(INDEX(Metrics!$G$6:$G$19,MATCH(CY_Actual_Cumulative!$D17,Metrics!$D$6:$D$19,0))=Calc!$K$8,SUM(CY_Actual!$F17:N17),AVERAGE(CY_Actual!$F17:N17)),"")</f>
        <v>1.4833333333333332E-2</v>
      </c>
      <c r="O17" s="196">
        <f>IFERROR(IF(INDEX(Metrics!$G$6:$G$19,MATCH(CY_Actual_Cumulative!$D17,Metrics!$D$6:$D$19,0))=Calc!$K$8,SUM(CY_Actual!$F17:O17),AVERAGE(CY_Actual!$F17:O17)),"")</f>
        <v>1.4833333333333332E-2</v>
      </c>
      <c r="P17" s="196">
        <f>IFERROR(IF(INDEX(Metrics!$G$6:$G$19,MATCH(CY_Actual_Cumulative!$D17,Metrics!$D$6:$D$19,0))=Calc!$K$8,SUM(CY_Actual!$F17:P17),AVERAGE(CY_Actual!$F17:P17)),"")</f>
        <v>1.4833333333333332E-2</v>
      </c>
      <c r="Q17" s="197">
        <f>IFERROR(IF(INDEX(Metrics!$G$6:$G$19,MATCH(CY_Actual_Cumulative!$D17,Metrics!$D$6:$D$19,0))=Calc!$K$8,SUM(CY_Actual!$F17:Q17),AVERAGE(CY_Actual!$F17:Q17)),"")</f>
        <v>1.4833333333333332E-2</v>
      </c>
    </row>
    <row r="18" spans="1:17" x14ac:dyDescent="0.25">
      <c r="A18" s="3"/>
      <c r="B18" s="62">
        <f>IFERROR(IF(LEN(INDEX(Metrics!$B$6:$E$19,ROW($A18)-ROW($A$5),MATCH(B$5,Metrics!$B$5:$E$5,0)))=0,"",INDEX(Metrics!$B$6:$E$19,ROW($A18)-ROW($A$5),MATCH(B$5,Metrics!$B$5:$E$5,0))),"")</f>
        <v>206</v>
      </c>
      <c r="C18" s="162" t="str">
        <f>IFERROR(IF(LEN(INDEX(Metrics!$B$6:$E$19,ROW($A18)-ROW($A$5),MATCH(C$5,Metrics!$B$5:$E$5,0)))=0,"",INDEX(Metrics!$B$6:$E$19,ROW($A18)-ROW($A$5),MATCH(C$5,Metrics!$B$5:$E$5,0))),"")</f>
        <v>Churn</v>
      </c>
      <c r="D18" s="162" t="str">
        <f>IFERROR(IF(LEN(INDEX(Metrics!$B$6:$E$19,ROW($A18)-ROW($A$5),MATCH(D$5,Metrics!$B$5:$E$5,0)))=0,"",INDEX(Metrics!$B$6:$E$19,ROW($A18)-ROW($A$5),MATCH(D$5,Metrics!$B$5:$E$5,0))),"")</f>
        <v/>
      </c>
      <c r="E18" s="42" t="str">
        <f>IFERROR(IF(LEN(INDEX(Metrics!$B$6:$E$19,ROW($A18)-ROW($A$5),MATCH(E$5,Metrics!$B$5:$E$5,0)))=0,"",INDEX(Metrics!$B$6:$E$19,ROW($A18)-ROW($A$5),MATCH(E$5,Metrics!$B$5:$E$5,0))),"")</f>
        <v/>
      </c>
      <c r="F18" s="133" t="str">
        <f>IFERROR(IF(INDEX(Metrics!$G$6:$G$19,MATCH(CY_Actual_Cumulative!$D18,Metrics!$D$6:$D$19,0))=Calc!$K$8,SUM(CY_Actual!$F18:F18),AVERAGE(CY_Actual!$F18:F18)),"")</f>
        <v/>
      </c>
      <c r="G18" s="133" t="str">
        <f>IFERROR(IF(INDEX(Metrics!$G$6:$G$19,MATCH(CY_Actual_Cumulative!$D18,Metrics!$D$6:$D$19,0))=Calc!$K$8,SUM(CY_Actual!$F18:G18),AVERAGE(CY_Actual!$F18:G18)),"")</f>
        <v/>
      </c>
      <c r="H18" s="133" t="str">
        <f>IFERROR(IF(INDEX(Metrics!$G$6:$G$19,MATCH(CY_Actual_Cumulative!$D18,Metrics!$D$6:$D$19,0))=Calc!$K$8,SUM(CY_Actual!$F18:H18),AVERAGE(CY_Actual!$F18:H18)),"")</f>
        <v/>
      </c>
      <c r="I18" s="133" t="str">
        <f>IFERROR(IF(INDEX(Metrics!$G$6:$G$19,MATCH(CY_Actual_Cumulative!$D18,Metrics!$D$6:$D$19,0))=Calc!$K$8,SUM(CY_Actual!$F18:I18),AVERAGE(CY_Actual!$F18:I18)),"")</f>
        <v/>
      </c>
      <c r="J18" s="133" t="str">
        <f>IFERROR(IF(INDEX(Metrics!$G$6:$G$19,MATCH(CY_Actual_Cumulative!$D18,Metrics!$D$6:$D$19,0))=Calc!$K$8,SUM(CY_Actual!$F18:J18),AVERAGE(CY_Actual!$F18:J18)),"")</f>
        <v/>
      </c>
      <c r="K18" s="133" t="str">
        <f>IFERROR(IF(INDEX(Metrics!$G$6:$G$19,MATCH(CY_Actual_Cumulative!$D18,Metrics!$D$6:$D$19,0))=Calc!$K$8,SUM(CY_Actual!$F18:K18),AVERAGE(CY_Actual!$F18:K18)),"")</f>
        <v/>
      </c>
      <c r="L18" s="45" t="str">
        <f>IFERROR(IF(INDEX(Metrics!$G$6:$G$19,MATCH(CY_Actual_Cumulative!$D18,Metrics!$D$6:$D$19,0))=Calc!$K$8,SUM(CY_Actual!$F18:L18),AVERAGE(CY_Actual!$F18:L18)),"")</f>
        <v/>
      </c>
      <c r="M18" s="45" t="str">
        <f>IFERROR(IF(INDEX(Metrics!$G$6:$G$19,MATCH(CY_Actual_Cumulative!$D18,Metrics!$D$6:$D$19,0))=Calc!$K$8,SUM(CY_Actual!$F18:M18),AVERAGE(CY_Actual!$F18:M18)),"")</f>
        <v/>
      </c>
      <c r="N18" s="45" t="str">
        <f>IFERROR(IF(INDEX(Metrics!$G$6:$G$19,MATCH(CY_Actual_Cumulative!$D18,Metrics!$D$6:$D$19,0))=Calc!$K$8,SUM(CY_Actual!$F18:N18),AVERAGE(CY_Actual!$F18:N18)),"")</f>
        <v/>
      </c>
      <c r="O18" s="45" t="str">
        <f>IFERROR(IF(INDEX(Metrics!$G$6:$G$19,MATCH(CY_Actual_Cumulative!$D18,Metrics!$D$6:$D$19,0))=Calc!$K$8,SUM(CY_Actual!$F18:O18),AVERAGE(CY_Actual!$F18:O18)),"")</f>
        <v/>
      </c>
      <c r="P18" s="45" t="str">
        <f>IFERROR(IF(INDEX(Metrics!$G$6:$G$19,MATCH(CY_Actual_Cumulative!$D18,Metrics!$D$6:$D$19,0))=Calc!$K$8,SUM(CY_Actual!$F18:P18),AVERAGE(CY_Actual!$F18:P18)),"")</f>
        <v/>
      </c>
      <c r="Q18" s="69" t="str">
        <f>IFERROR(IF(INDEX(Metrics!$G$6:$G$19,MATCH(CY_Actual_Cumulative!$D18,Metrics!$D$6:$D$19,0))=Calc!$K$8,SUM(CY_Actual!$F18:Q18),AVERAGE(CY_Actual!$F18:Q18)),"")</f>
        <v/>
      </c>
    </row>
    <row r="19" spans="1:17" x14ac:dyDescent="0.25">
      <c r="A19" s="3"/>
      <c r="B19" s="62">
        <f>IFERROR(IF(LEN(INDEX(Metrics!$B$6:$E$19,ROW($A19)-ROW($A$5),MATCH(B$5,Metrics!$B$5:$E$5,0)))=0,"",INDEX(Metrics!$B$6:$E$19,ROW($A19)-ROW($A$5),MATCH(B$5,Metrics!$B$5:$E$5,0))),"")</f>
        <v>207</v>
      </c>
      <c r="C19" s="162" t="str">
        <f>IFERROR(IF(LEN(INDEX(Metrics!$B$6:$E$19,ROW($A19)-ROW($A$5),MATCH(C$5,Metrics!$B$5:$E$5,0)))=0,"",INDEX(Metrics!$B$6:$E$19,ROW($A19)-ROW($A$5),MATCH(C$5,Metrics!$B$5:$E$5,0))),"")</f>
        <v>Churn</v>
      </c>
      <c r="D19" s="162" t="str">
        <f>IFERROR(IF(LEN(INDEX(Metrics!$B$6:$E$19,ROW($A19)-ROW($A$5),MATCH(D$5,Metrics!$B$5:$E$5,0)))=0,"",INDEX(Metrics!$B$6:$E$19,ROW($A19)-ROW($A$5),MATCH(D$5,Metrics!$B$5:$E$5,0))),"")</f>
        <v/>
      </c>
      <c r="E19" s="42" t="str">
        <f>IFERROR(IF(LEN(INDEX(Metrics!$B$6:$E$19,ROW($A19)-ROW($A$5),MATCH(E$5,Metrics!$B$5:$E$5,0)))=0,"",INDEX(Metrics!$B$6:$E$19,ROW($A19)-ROW($A$5),MATCH(E$5,Metrics!$B$5:$E$5,0))),"")</f>
        <v/>
      </c>
      <c r="F19" s="133" t="str">
        <f>IFERROR(IF(INDEX(Metrics!$G$6:$G$19,MATCH(CY_Actual_Cumulative!$D19,Metrics!$D$6:$D$19,0))=Calc!$K$8,SUM(CY_Actual!$F19:F19),AVERAGE(CY_Actual!$F19:F19)),"")</f>
        <v/>
      </c>
      <c r="G19" s="133" t="str">
        <f>IFERROR(IF(INDEX(Metrics!$G$6:$G$19,MATCH(CY_Actual_Cumulative!$D19,Metrics!$D$6:$D$19,0))=Calc!$K$8,SUM(CY_Actual!$F19:G19),AVERAGE(CY_Actual!$F19:G19)),"")</f>
        <v/>
      </c>
      <c r="H19" s="133" t="str">
        <f>IFERROR(IF(INDEX(Metrics!$G$6:$G$19,MATCH(CY_Actual_Cumulative!$D19,Metrics!$D$6:$D$19,0))=Calc!$K$8,SUM(CY_Actual!$F19:H19),AVERAGE(CY_Actual!$F19:H19)),"")</f>
        <v/>
      </c>
      <c r="I19" s="133" t="str">
        <f>IFERROR(IF(INDEX(Metrics!$G$6:$G$19,MATCH(CY_Actual_Cumulative!$D19,Metrics!$D$6:$D$19,0))=Calc!$K$8,SUM(CY_Actual!$F19:I19),AVERAGE(CY_Actual!$F19:I19)),"")</f>
        <v/>
      </c>
      <c r="J19" s="133" t="str">
        <f>IFERROR(IF(INDEX(Metrics!$G$6:$G$19,MATCH(CY_Actual_Cumulative!$D19,Metrics!$D$6:$D$19,0))=Calc!$K$8,SUM(CY_Actual!$F19:J19),AVERAGE(CY_Actual!$F19:J19)),"")</f>
        <v/>
      </c>
      <c r="K19" s="133" t="str">
        <f>IFERROR(IF(INDEX(Metrics!$G$6:$G$19,MATCH(CY_Actual_Cumulative!$D19,Metrics!$D$6:$D$19,0))=Calc!$K$8,SUM(CY_Actual!$F19:K19),AVERAGE(CY_Actual!$F19:K19)),"")</f>
        <v/>
      </c>
      <c r="L19" s="133" t="str">
        <f>IFERROR(IF(INDEX(Metrics!$G$6:$G$19,MATCH(CY_Actual_Cumulative!$D19,Metrics!$D$6:$D$19,0))=Calc!$K$8,SUM(CY_Actual!$F19:L19),AVERAGE(CY_Actual!$F19:L19)),"")</f>
        <v/>
      </c>
      <c r="M19" s="133" t="str">
        <f>IFERROR(IF(INDEX(Metrics!$G$6:$G$19,MATCH(CY_Actual_Cumulative!$D19,Metrics!$D$6:$D$19,0))=Calc!$K$8,SUM(CY_Actual!$F19:M19),AVERAGE(CY_Actual!$F19:M19)),"")</f>
        <v/>
      </c>
      <c r="N19" s="133" t="str">
        <f>IFERROR(IF(INDEX(Metrics!$G$6:$G$19,MATCH(CY_Actual_Cumulative!$D19,Metrics!$D$6:$D$19,0))=Calc!$K$8,SUM(CY_Actual!$F19:N19),AVERAGE(CY_Actual!$F19:N19)),"")</f>
        <v/>
      </c>
      <c r="O19" s="133" t="str">
        <f>IFERROR(IF(INDEX(Metrics!$G$6:$G$19,MATCH(CY_Actual_Cumulative!$D19,Metrics!$D$6:$D$19,0))=Calc!$K$8,SUM(CY_Actual!$F19:O19),AVERAGE(CY_Actual!$F19:O19)),"")</f>
        <v/>
      </c>
      <c r="P19" s="133" t="str">
        <f>IFERROR(IF(INDEX(Metrics!$G$6:$G$19,MATCH(CY_Actual_Cumulative!$D19,Metrics!$D$6:$D$19,0))=Calc!$K$8,SUM(CY_Actual!$F19:P19),AVERAGE(CY_Actual!$F19:P19)),"")</f>
        <v/>
      </c>
      <c r="Q19" s="134" t="str">
        <f>IFERROR(IF(INDEX(Metrics!$G$6:$G$19,MATCH(CY_Actual_Cumulative!$D19,Metrics!$D$6:$D$19,0))=Calc!$K$8,SUM(CY_Actual!$F19:Q19),AVERAGE(CY_Actual!$F19:Q19)),"")</f>
        <v/>
      </c>
    </row>
    <row r="20" spans="1:17" x14ac:dyDescent="0.25">
      <c r="A20" s="3"/>
      <c r="B20" s="211">
        <v>301</v>
      </c>
      <c r="C20" s="212" t="s">
        <v>123</v>
      </c>
      <c r="D20" s="212" t="s">
        <v>124</v>
      </c>
      <c r="E20" s="213" t="s">
        <v>114</v>
      </c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4"/>
    </row>
    <row r="21" spans="1:17" x14ac:dyDescent="0.25">
      <c r="A21" s="3"/>
      <c r="B21" s="211">
        <v>302</v>
      </c>
      <c r="C21" s="212" t="s">
        <v>123</v>
      </c>
      <c r="D21" s="212" t="s">
        <v>126</v>
      </c>
      <c r="E21" s="213" t="s">
        <v>114</v>
      </c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4"/>
    </row>
    <row r="22" spans="1:17" x14ac:dyDescent="0.25">
      <c r="A22" s="3"/>
      <c r="B22" s="211">
        <v>303</v>
      </c>
      <c r="C22" s="212" t="s">
        <v>123</v>
      </c>
      <c r="D22" s="212" t="s">
        <v>128</v>
      </c>
      <c r="E22" s="213" t="s">
        <v>114</v>
      </c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4"/>
    </row>
    <row r="23" spans="1:17" x14ac:dyDescent="0.25">
      <c r="A23" s="3"/>
      <c r="B23" s="211">
        <v>304</v>
      </c>
      <c r="C23" s="212" t="s">
        <v>123</v>
      </c>
      <c r="D23" s="212" t="s">
        <v>130</v>
      </c>
      <c r="E23" s="213" t="s">
        <v>114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4"/>
    </row>
    <row r="24" spans="1:17" x14ac:dyDescent="0.25">
      <c r="A24" s="3"/>
      <c r="B24" s="211">
        <v>305</v>
      </c>
      <c r="C24" s="212" t="s">
        <v>123</v>
      </c>
      <c r="D24" s="212" t="s">
        <v>132</v>
      </c>
      <c r="E24" s="213" t="s">
        <v>114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1">
        <v>306</v>
      </c>
      <c r="C25" s="212" t="s">
        <v>123</v>
      </c>
      <c r="D25" s="212" t="s">
        <v>153</v>
      </c>
      <c r="E25" s="213" t="s">
        <v>153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11">
        <v>307</v>
      </c>
      <c r="C26" s="212" t="s">
        <v>123</v>
      </c>
      <c r="D26" s="212" t="s">
        <v>153</v>
      </c>
      <c r="E26" s="213" t="s">
        <v>153</v>
      </c>
      <c r="F26" s="235"/>
      <c r="G26" s="233"/>
      <c r="H26" s="233"/>
      <c r="I26" s="233"/>
      <c r="J26" s="233"/>
      <c r="K26" s="233"/>
      <c r="L26" s="235"/>
      <c r="M26" s="233"/>
      <c r="N26" s="233"/>
      <c r="O26" s="233"/>
      <c r="P26" s="233"/>
      <c r="Q26" s="234"/>
    </row>
    <row r="27" spans="1:17" x14ac:dyDescent="0.25">
      <c r="A27" s="3"/>
      <c r="B27" s="211">
        <v>401</v>
      </c>
      <c r="C27" s="212" t="s">
        <v>134</v>
      </c>
      <c r="D27" s="212" t="s">
        <v>135</v>
      </c>
      <c r="E27" s="213" t="s">
        <v>114</v>
      </c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1">
        <v>402</v>
      </c>
      <c r="C28" s="212" t="s">
        <v>134</v>
      </c>
      <c r="D28" s="212" t="s">
        <v>137</v>
      </c>
      <c r="E28" s="213" t="s">
        <v>114</v>
      </c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">
      <c r="A29" s="3"/>
      <c r="B29" s="211">
        <v>403</v>
      </c>
      <c r="C29" s="212" t="s">
        <v>134</v>
      </c>
      <c r="D29" s="215" t="s">
        <v>139</v>
      </c>
      <c r="E29" s="216" t="s">
        <v>114</v>
      </c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1">
        <v>404</v>
      </c>
      <c r="C30" s="212" t="s">
        <v>134</v>
      </c>
      <c r="D30" s="212" t="s">
        <v>141</v>
      </c>
      <c r="E30" s="213" t="s">
        <v>114</v>
      </c>
      <c r="F30" s="236"/>
      <c r="G30" s="236"/>
      <c r="H30" s="236"/>
      <c r="I30" s="236"/>
      <c r="J30" s="236"/>
      <c r="K30" s="236"/>
      <c r="L30" s="233"/>
      <c r="M30" s="233"/>
      <c r="N30" s="233"/>
      <c r="O30" s="233"/>
      <c r="P30" s="233"/>
      <c r="Q30" s="234"/>
    </row>
    <row r="31" spans="1:17" x14ac:dyDescent="0.25">
      <c r="A31" s="3"/>
      <c r="B31" s="211">
        <v>405</v>
      </c>
      <c r="C31" s="212" t="s">
        <v>134</v>
      </c>
      <c r="D31" s="212" t="s">
        <v>153</v>
      </c>
      <c r="E31" s="213" t="s">
        <v>153</v>
      </c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1">
        <v>406</v>
      </c>
      <c r="C32" s="212" t="s">
        <v>134</v>
      </c>
      <c r="D32" s="212" t="s">
        <v>153</v>
      </c>
      <c r="E32" s="213" t="s">
        <v>153</v>
      </c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1">
        <v>501</v>
      </c>
      <c r="C33" s="212" t="s">
        <v>143</v>
      </c>
      <c r="D33" s="212" t="s">
        <v>144</v>
      </c>
      <c r="E33" s="213" t="s">
        <v>100</v>
      </c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1">
        <v>502</v>
      </c>
      <c r="C34" s="212" t="s">
        <v>143</v>
      </c>
      <c r="D34" s="212" t="s">
        <v>146</v>
      </c>
      <c r="E34" s="213" t="s">
        <v>100</v>
      </c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1">
        <v>503</v>
      </c>
      <c r="C35" s="212" t="s">
        <v>143</v>
      </c>
      <c r="D35" s="212" t="s">
        <v>148</v>
      </c>
      <c r="E35" s="213" t="s">
        <v>100</v>
      </c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">
      <c r="A36" s="3"/>
      <c r="B36" s="211">
        <v>504</v>
      </c>
      <c r="C36" s="212" t="s">
        <v>143</v>
      </c>
      <c r="D36" s="212" t="s">
        <v>150</v>
      </c>
      <c r="E36" s="213" t="s">
        <v>117</v>
      </c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1">
        <v>505</v>
      </c>
      <c r="C37" s="212" t="s">
        <v>143</v>
      </c>
      <c r="D37" s="212" t="s">
        <v>153</v>
      </c>
      <c r="E37" s="213" t="s">
        <v>153</v>
      </c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">
      <c r="A38" s="3"/>
      <c r="B38" s="211">
        <v>506</v>
      </c>
      <c r="C38" s="212" t="s">
        <v>143</v>
      </c>
      <c r="D38" s="212" t="s">
        <v>153</v>
      </c>
      <c r="E38" s="213" t="s">
        <v>153</v>
      </c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1"/>
      <c r="C39" s="212"/>
      <c r="D39" s="212"/>
      <c r="E39" s="213"/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7"/>
    </row>
    <row r="40" spans="1:17" x14ac:dyDescent="0.25">
      <c r="A40" s="3"/>
      <c r="B40" s="211"/>
      <c r="C40" s="212"/>
      <c r="D40" s="212"/>
      <c r="E40" s="213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1"/>
      <c r="C41" s="212"/>
      <c r="D41" s="212"/>
      <c r="E41" s="21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1"/>
      <c r="C42" s="212"/>
      <c r="D42" s="212"/>
      <c r="E42" s="213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1"/>
      <c r="C43" s="212"/>
      <c r="D43" s="212"/>
      <c r="E43" s="213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A44" s="3"/>
      <c r="B44" s="211"/>
      <c r="C44" s="212"/>
      <c r="D44" s="212"/>
      <c r="E44" s="213"/>
      <c r="F44" s="236"/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7"/>
    </row>
    <row r="45" spans="1:17" x14ac:dyDescent="0.25">
      <c r="A45" s="3"/>
      <c r="B45" s="211"/>
      <c r="C45" s="212"/>
      <c r="D45" s="212"/>
      <c r="E45" s="213"/>
      <c r="F45" s="236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7"/>
    </row>
    <row r="46" spans="1:17" x14ac:dyDescent="0.25">
      <c r="A46" s="3"/>
      <c r="B46" s="211"/>
      <c r="C46" s="212"/>
      <c r="D46" s="212"/>
      <c r="E46" s="213"/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7"/>
    </row>
    <row r="47" spans="1:17" x14ac:dyDescent="0.25">
      <c r="A47" s="3"/>
      <c r="B47" s="211"/>
      <c r="C47" s="212"/>
      <c r="D47" s="212"/>
      <c r="E47" s="213"/>
      <c r="F47" s="236"/>
      <c r="G47" s="236"/>
      <c r="H47" s="236"/>
      <c r="I47" s="236"/>
      <c r="J47" s="236"/>
      <c r="K47" s="236"/>
      <c r="L47" s="236"/>
      <c r="M47" s="236"/>
      <c r="N47" s="236"/>
      <c r="O47" s="236"/>
      <c r="P47" s="236"/>
      <c r="Q47" s="237"/>
    </row>
    <row r="48" spans="1:17" x14ac:dyDescent="0.25">
      <c r="A48" s="3"/>
      <c r="B48" s="211"/>
      <c r="C48" s="212"/>
      <c r="D48" s="212"/>
      <c r="E48" s="213"/>
      <c r="F48" s="236"/>
      <c r="G48" s="236"/>
      <c r="H48" s="236"/>
      <c r="I48" s="236"/>
      <c r="J48" s="236"/>
      <c r="K48" s="236"/>
      <c r="L48" s="236"/>
      <c r="M48" s="236"/>
      <c r="N48" s="236"/>
      <c r="O48" s="236"/>
      <c r="P48" s="236"/>
      <c r="Q48" s="237"/>
    </row>
    <row r="49" spans="1:17" x14ac:dyDescent="0.25">
      <c r="A49" s="3"/>
      <c r="B49" s="211"/>
      <c r="C49" s="212"/>
      <c r="D49" s="212"/>
      <c r="E49" s="213"/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7"/>
    </row>
    <row r="50" spans="1:17" x14ac:dyDescent="0.25">
      <c r="A50" s="3"/>
      <c r="B50" s="211"/>
      <c r="C50" s="212"/>
      <c r="D50" s="212"/>
      <c r="E50" s="213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7"/>
    </row>
    <row r="51" spans="1:17" x14ac:dyDescent="0.25">
      <c r="A51" s="3"/>
      <c r="B51" s="211"/>
      <c r="C51" s="212"/>
      <c r="D51" s="212"/>
      <c r="E51" s="213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7"/>
    </row>
    <row r="52" spans="1:17" x14ac:dyDescent="0.25">
      <c r="A52" s="3"/>
      <c r="B52" s="211"/>
      <c r="C52" s="212"/>
      <c r="D52" s="212"/>
      <c r="E52" s="213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7"/>
    </row>
    <row r="53" spans="1:17" x14ac:dyDescent="0.25">
      <c r="A53" s="3"/>
      <c r="B53" s="211"/>
      <c r="C53" s="212"/>
      <c r="D53" s="212"/>
      <c r="E53" s="213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7"/>
    </row>
    <row r="54" spans="1:17" x14ac:dyDescent="0.25">
      <c r="A54" s="3"/>
      <c r="B54" s="211"/>
      <c r="C54" s="212"/>
      <c r="D54" s="212"/>
      <c r="E54" s="213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7"/>
    </row>
    <row r="55" spans="1:17" x14ac:dyDescent="0.25">
      <c r="A55" s="3"/>
      <c r="B55" s="211"/>
      <c r="C55" s="212"/>
      <c r="D55" s="212"/>
      <c r="E55" s="213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7"/>
    </row>
    <row r="56" spans="1:17" x14ac:dyDescent="0.25">
      <c r="B56" s="211"/>
      <c r="C56" s="212"/>
      <c r="D56" s="212"/>
      <c r="E56" s="213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7"/>
    </row>
    <row r="57" spans="1:17" x14ac:dyDescent="0.25">
      <c r="B57" s="211"/>
      <c r="C57" s="212"/>
      <c r="D57" s="212"/>
      <c r="E57" s="213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7"/>
    </row>
    <row r="58" spans="1:17" x14ac:dyDescent="0.25">
      <c r="B58" s="211"/>
      <c r="C58" s="212"/>
      <c r="D58" s="212"/>
      <c r="E58" s="213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7"/>
    </row>
    <row r="59" spans="1:17" x14ac:dyDescent="0.25">
      <c r="B59" s="211"/>
      <c r="C59" s="212"/>
      <c r="D59" s="212"/>
      <c r="E59" s="213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7"/>
    </row>
    <row r="60" spans="1:17" x14ac:dyDescent="0.25">
      <c r="B60" s="211"/>
      <c r="C60" s="212"/>
      <c r="D60" s="212"/>
      <c r="E60" s="213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7"/>
    </row>
    <row r="61" spans="1:17" x14ac:dyDescent="0.25">
      <c r="B61" s="211"/>
      <c r="C61" s="212"/>
      <c r="D61" s="212"/>
      <c r="E61" s="213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7"/>
    </row>
    <row r="62" spans="1:17" x14ac:dyDescent="0.25">
      <c r="B62" s="211"/>
      <c r="C62" s="212"/>
      <c r="D62" s="212"/>
      <c r="E62" s="213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7"/>
    </row>
    <row r="63" spans="1:17" x14ac:dyDescent="0.25">
      <c r="B63" s="211"/>
      <c r="C63" s="212"/>
      <c r="D63" s="212"/>
      <c r="E63" s="213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7"/>
    </row>
    <row r="64" spans="1:17" x14ac:dyDescent="0.25">
      <c r="B64" s="211"/>
      <c r="C64" s="212"/>
      <c r="D64" s="212"/>
      <c r="E64" s="213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7"/>
    </row>
    <row r="65" spans="2:17" x14ac:dyDescent="0.25">
      <c r="B65" s="211"/>
      <c r="C65" s="212"/>
      <c r="D65" s="212"/>
      <c r="E65" s="213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7"/>
    </row>
    <row r="66" spans="2:17" x14ac:dyDescent="0.25">
      <c r="B66" s="211"/>
      <c r="C66" s="212"/>
      <c r="D66" s="212"/>
      <c r="E66" s="213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7"/>
    </row>
    <row r="67" spans="2:17" x14ac:dyDescent="0.25">
      <c r="B67" s="211"/>
      <c r="C67" s="212"/>
      <c r="D67" s="212"/>
      <c r="E67" s="213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7"/>
    </row>
    <row r="68" spans="2:17" x14ac:dyDescent="0.25">
      <c r="B68" s="211"/>
      <c r="C68" s="212"/>
      <c r="D68" s="212"/>
      <c r="E68" s="213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7"/>
    </row>
    <row r="69" spans="2:17" x14ac:dyDescent="0.25">
      <c r="B69" s="211"/>
      <c r="C69" s="212"/>
      <c r="D69" s="212"/>
      <c r="E69" s="213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7"/>
    </row>
    <row r="70" spans="2:17" x14ac:dyDescent="0.25">
      <c r="B70" s="218"/>
      <c r="C70" s="219"/>
      <c r="D70" s="219"/>
      <c r="E70" s="220"/>
      <c r="F70" s="238"/>
      <c r="G70" s="238"/>
      <c r="H70" s="238"/>
      <c r="I70" s="238"/>
      <c r="J70" s="238"/>
      <c r="K70" s="238"/>
      <c r="L70" s="238"/>
      <c r="M70" s="238"/>
      <c r="N70" s="238"/>
      <c r="O70" s="238"/>
      <c r="P70" s="238"/>
      <c r="Q70" s="239"/>
    </row>
  </sheetData>
  <sheetProtection algorithmName="SHA-512" hashValue="TpsTodc6SGxSyDUwDPmw49B9RhRGe/BjPji8BBr6jjOpXi94uIbnsKCW+vxqaj/98G9eeUVowOxOEvYcPMjP4w==" saltValue="mJBhgXskHdaHiVSCYHVlmw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67">
        <f>IFERROR(IF(LEN(INDEX(Metrics!$B$6:$E$19,ROW($A6)-ROW($A$5),MATCH(B$5,Metrics!$B$5:$E$5,0)))=0,"",INDEX(Metrics!$B$6:$E$19,ROW($A6)-ROW($A$5),MATCH(B$5,Metrics!$B$5:$E$5,0))),"")</f>
        <v>101</v>
      </c>
      <c r="C6" s="163" t="str">
        <f>IFERROR(IF(LEN(INDEX(Metrics!$B$6:$E$19,ROW($A6)-ROW($A$5),MATCH(C$5,Metrics!$B$5:$E$5,0)))=0,"",INDEX(Metrics!$B$6:$E$19,ROW($A6)-ROW($A$5),MATCH(C$5,Metrics!$B$5:$E$5,0))),"")</f>
        <v>Customer</v>
      </c>
      <c r="D6" s="163" t="str">
        <f>IFERROR(IF(LEN(INDEX(Metrics!$B$6:$E$19,ROW($A6)-ROW($A$5),MATCH(D$5,Metrics!$B$5:$E$5,0)))=0,"",INDEX(Metrics!$B$6:$E$19,ROW($A6)-ROW($A$5),MATCH(D$5,Metrics!$B$5:$E$5,0))),"")</f>
        <v>The Total Number of Subscribers</v>
      </c>
      <c r="E6" s="68" t="str">
        <f>IFERROR(IF(LEN(INDEX(Metrics!$B$6:$E$19,ROW($A6)-ROW($A$5),MATCH(E$5,Metrics!$B$5:$E$5,0)))=0,"",INDEX(Metrics!$B$6:$E$19,ROW($A6)-ROW($A$5),MATCH(E$5,Metrics!$B$5:$E$5,0))),"")</f>
        <v>#</v>
      </c>
      <c r="F6" s="191">
        <f>IFERROR(IF(INDEX(Metrics!$G$6:$G$19,MATCH(CY_Target_Cumulative!$D6,Metrics!$D$6:$D$19,0))=Calc!$K$8,SUM(CY_Target!$F6:F6),AVERAGE(CY_Target!$F6:F6)),"")</f>
        <v>5000</v>
      </c>
      <c r="G6" s="191">
        <f>IFERROR(IF(INDEX(Metrics!$G$6:$G$19,MATCH(CY_Target_Cumulative!$D6,Metrics!$D$6:$D$19,0))=Calc!$K$8,SUM(CY_Target!$F6:G6),AVERAGE(CY_Target!$F6:G6)),"")</f>
        <v>10500</v>
      </c>
      <c r="H6" s="191">
        <f>IFERROR(IF(INDEX(Metrics!$G$6:$G$19,MATCH(CY_Target_Cumulative!$D6,Metrics!$D$6:$D$19,0))=Calc!$K$8,SUM(CY_Target!$F6:H6),AVERAGE(CY_Target!$F6:H6)),"")</f>
        <v>16500</v>
      </c>
      <c r="I6" s="191">
        <f>IFERROR(IF(INDEX(Metrics!$G$6:$G$19,MATCH(CY_Target_Cumulative!$D6,Metrics!$D$6:$D$19,0))=Calc!$K$8,SUM(CY_Target!$F6:I6),AVERAGE(CY_Target!$F6:I6)),"")</f>
        <v>22500</v>
      </c>
      <c r="J6" s="191">
        <f>IFERROR(IF(INDEX(Metrics!$G$6:$G$19,MATCH(CY_Target_Cumulative!$D6,Metrics!$D$6:$D$19,0))=Calc!$K$8,SUM(CY_Target!$F6:J6),AVERAGE(CY_Target!$F6:J6)),"")</f>
        <v>28500</v>
      </c>
      <c r="K6" s="191">
        <f>IFERROR(IF(INDEX(Metrics!$G$6:$G$19,MATCH(CY_Target_Cumulative!$D6,Metrics!$D$6:$D$19,0))=Calc!$K$8,SUM(CY_Target!$F6:K6),AVERAGE(CY_Target!$F6:K6)),"")</f>
        <v>34500</v>
      </c>
      <c r="L6" s="192">
        <f>IFERROR(IF(INDEX(Metrics!$G$6:$G$19,MATCH(CY_Target_Cumulative!$D6,Metrics!$D$6:$D$19,0))=Calc!$K$8,SUM(CY_Target!$F6:L6),AVERAGE(CY_Target!$F6:L6)),"")</f>
        <v>34500</v>
      </c>
      <c r="M6" s="192">
        <f>IFERROR(IF(INDEX(Metrics!$G$6:$G$19,MATCH(CY_Target_Cumulative!$D6,Metrics!$D$6:$D$19,0))=Calc!$K$8,SUM(CY_Target!$F6:M6),AVERAGE(CY_Target!$F6:M6)),"")</f>
        <v>34500</v>
      </c>
      <c r="N6" s="192">
        <f>IFERROR(IF(INDEX(Metrics!$G$6:$G$19,MATCH(CY_Target_Cumulative!$D6,Metrics!$D$6:$D$19,0))=Calc!$K$8,SUM(CY_Target!$F6:N6),AVERAGE(CY_Target!$F6:N6)),"")</f>
        <v>34500</v>
      </c>
      <c r="O6" s="192">
        <f>IFERROR(IF(INDEX(Metrics!$G$6:$G$19,MATCH(CY_Target_Cumulative!$D6,Metrics!$D$6:$D$19,0))=Calc!$K$8,SUM(CY_Target!$F6:O6),AVERAGE(CY_Target!$F6:O6)),"")</f>
        <v>34500</v>
      </c>
      <c r="P6" s="192">
        <f>IFERROR(IF(INDEX(Metrics!$G$6:$G$19,MATCH(CY_Target_Cumulative!$D6,Metrics!$D$6:$D$19,0))=Calc!$K$8,SUM(CY_Target!$F6:P6),AVERAGE(CY_Target!$F6:P6)),"")</f>
        <v>34500</v>
      </c>
      <c r="Q6" s="193">
        <f>IFERROR(IF(INDEX(Metrics!$G$6:$G$19,MATCH(CY_Target_Cumulative!$D6,Metrics!$D$6:$D$19,0))=Calc!$K$8,SUM(CY_Target!$F6:Q6),AVERAGE(CY_Target!$F6:Q6)),"")</f>
        <v>34500</v>
      </c>
    </row>
    <row r="7" spans="1:17" x14ac:dyDescent="0.25">
      <c r="A7" s="3"/>
      <c r="B7" s="62">
        <f>IFERROR(IF(LEN(INDEX(Metrics!$B$6:$E$19,ROW($A7)-ROW($A$5),MATCH(B$5,Metrics!$B$5:$E$5,0)))=0,"",INDEX(Metrics!$B$6:$E$19,ROW($A7)-ROW($A$5),MATCH(B$5,Metrics!$B$5:$E$5,0))),"")</f>
        <v>102</v>
      </c>
      <c r="C7" s="162" t="str">
        <f>IFERROR(IF(LEN(INDEX(Metrics!$B$6:$E$19,ROW($A7)-ROW($A$5),MATCH(C$5,Metrics!$B$5:$E$5,0)))=0,"",INDEX(Metrics!$B$6:$E$19,ROW($A7)-ROW($A$5),MATCH(C$5,Metrics!$B$5:$E$5,0))),"")</f>
        <v>Customer</v>
      </c>
      <c r="D7" s="162" t="str">
        <f>IFERROR(IF(LEN(INDEX(Metrics!$B$6:$E$19,ROW($A7)-ROW($A$5),MATCH(D$5,Metrics!$B$5:$E$5,0)))=0,"",INDEX(Metrics!$B$6:$E$19,ROW($A7)-ROW($A$5),MATCH(D$5,Metrics!$B$5:$E$5,0))),"")</f>
        <v>The Total Number of Visitors</v>
      </c>
      <c r="E7" s="42" t="str">
        <f>IFERROR(IF(LEN(INDEX(Metrics!$B$6:$E$19,ROW($A7)-ROW($A$5),MATCH(E$5,Metrics!$B$5:$E$5,0)))=0,"",INDEX(Metrics!$B$6:$E$19,ROW($A7)-ROW($A$5),MATCH(E$5,Metrics!$B$5:$E$5,0))),"")</f>
        <v>#</v>
      </c>
      <c r="F7" s="189">
        <f>IFERROR(IF(INDEX(Metrics!$G$6:$G$19,MATCH(CY_Target_Cumulative!$D7,Metrics!$D$6:$D$19,0))=Calc!$K$8,SUM(CY_Target!$F7:F7),AVERAGE(CY_Target!$F7:F7)),"")</f>
        <v>13000</v>
      </c>
      <c r="G7" s="189">
        <f>IFERROR(IF(INDEX(Metrics!$G$6:$G$19,MATCH(CY_Target_Cumulative!$D7,Metrics!$D$6:$D$19,0))=Calc!$K$8,SUM(CY_Target!$F7:G7),AVERAGE(CY_Target!$F7:G7)),"")</f>
        <v>26000</v>
      </c>
      <c r="H7" s="189">
        <f>IFERROR(IF(INDEX(Metrics!$G$6:$G$19,MATCH(CY_Target_Cumulative!$D7,Metrics!$D$6:$D$19,0))=Calc!$K$8,SUM(CY_Target!$F7:H7),AVERAGE(CY_Target!$F7:H7)),"")</f>
        <v>39000</v>
      </c>
      <c r="I7" s="189">
        <f>IFERROR(IF(INDEX(Metrics!$G$6:$G$19,MATCH(CY_Target_Cumulative!$D7,Metrics!$D$6:$D$19,0))=Calc!$K$8,SUM(CY_Target!$F7:I7),AVERAGE(CY_Target!$F7:I7)),"")</f>
        <v>52000</v>
      </c>
      <c r="J7" s="189">
        <f>IFERROR(IF(INDEX(Metrics!$G$6:$G$19,MATCH(CY_Target_Cumulative!$D7,Metrics!$D$6:$D$19,0))=Calc!$K$8,SUM(CY_Target!$F7:J7),AVERAGE(CY_Target!$F7:J7)),"")</f>
        <v>65000</v>
      </c>
      <c r="K7" s="189">
        <f>IFERROR(IF(INDEX(Metrics!$G$6:$G$19,MATCH(CY_Target_Cumulative!$D7,Metrics!$D$6:$D$19,0))=Calc!$K$8,SUM(CY_Target!$F7:K7),AVERAGE(CY_Target!$F7:K7)),"")</f>
        <v>78000</v>
      </c>
      <c r="L7" s="187">
        <f>IFERROR(IF(INDEX(Metrics!$G$6:$G$19,MATCH(CY_Target_Cumulative!$D7,Metrics!$D$6:$D$19,0))=Calc!$K$8,SUM(CY_Target!$F7:L7),AVERAGE(CY_Target!$F7:L7)),"")</f>
        <v>78000</v>
      </c>
      <c r="M7" s="187">
        <f>IFERROR(IF(INDEX(Metrics!$G$6:$G$19,MATCH(CY_Target_Cumulative!$D7,Metrics!$D$6:$D$19,0))=Calc!$K$8,SUM(CY_Target!$F7:M7),AVERAGE(CY_Target!$F7:M7)),"")</f>
        <v>78000</v>
      </c>
      <c r="N7" s="187">
        <f>IFERROR(IF(INDEX(Metrics!$G$6:$G$19,MATCH(CY_Target_Cumulative!$D7,Metrics!$D$6:$D$19,0))=Calc!$K$8,SUM(CY_Target!$F7:N7),AVERAGE(CY_Target!$F7:N7)),"")</f>
        <v>78000</v>
      </c>
      <c r="O7" s="187">
        <f>IFERROR(IF(INDEX(Metrics!$G$6:$G$19,MATCH(CY_Target_Cumulative!$D7,Metrics!$D$6:$D$19,0))=Calc!$K$8,SUM(CY_Target!$F7:O7),AVERAGE(CY_Target!$F7:O7)),"")</f>
        <v>78000</v>
      </c>
      <c r="P7" s="187">
        <f>IFERROR(IF(INDEX(Metrics!$G$6:$G$19,MATCH(CY_Target_Cumulative!$D7,Metrics!$D$6:$D$19,0))=Calc!$K$8,SUM(CY_Target!$F7:P7),AVERAGE(CY_Target!$F7:P7)),"")</f>
        <v>78000</v>
      </c>
      <c r="Q7" s="188">
        <f>IFERROR(IF(INDEX(Metrics!$G$6:$G$19,MATCH(CY_Target_Cumulative!$D7,Metrics!$D$6:$D$19,0))=Calc!$K$8,SUM(CY_Target!$F7:Q7),AVERAGE(CY_Target!$F7:Q7)),"")</f>
        <v>78000</v>
      </c>
    </row>
    <row r="8" spans="1:17" x14ac:dyDescent="0.25">
      <c r="A8" s="3"/>
      <c r="B8" s="62">
        <f>IFERROR(IF(LEN(INDEX(Metrics!$B$6:$E$19,ROW($A8)-ROW($A$5),MATCH(B$5,Metrics!$B$5:$E$5,0)))=0,"",INDEX(Metrics!$B$6:$E$19,ROW($A8)-ROW($A$5),MATCH(B$5,Metrics!$B$5:$E$5,0))),"")</f>
        <v>103</v>
      </c>
      <c r="C8" s="162" t="str">
        <f>IFERROR(IF(LEN(INDEX(Metrics!$B$6:$E$19,ROW($A8)-ROW($A$5),MATCH(C$5,Metrics!$B$5:$E$5,0)))=0,"",INDEX(Metrics!$B$6:$E$19,ROW($A8)-ROW($A$5),MATCH(C$5,Metrics!$B$5:$E$5,0))),"")</f>
        <v>Customer</v>
      </c>
      <c r="D8" s="162" t="str">
        <f>IFERROR(IF(LEN(INDEX(Metrics!$B$6:$E$19,ROW($A8)-ROW($A$5),MATCH(D$5,Metrics!$B$5:$E$5,0)))=0,"",INDEX(Metrics!$B$6:$E$19,ROW($A8)-ROW($A$5),MATCH(D$5,Metrics!$B$5:$E$5,0))),"")</f>
        <v>The Total Amount of Sign Ups</v>
      </c>
      <c r="E8" s="42" t="str">
        <f>IFERROR(IF(LEN(INDEX(Metrics!$B$6:$E$19,ROW($A8)-ROW($A$5),MATCH(E$5,Metrics!$B$5:$E$5,0)))=0,"",INDEX(Metrics!$B$6:$E$19,ROW($A8)-ROW($A$5),MATCH(E$5,Metrics!$B$5:$E$5,0))),"")</f>
        <v>#</v>
      </c>
      <c r="F8" s="189">
        <f>IFERROR(IF(INDEX(Metrics!$G$6:$G$19,MATCH(CY_Target_Cumulative!$D8,Metrics!$D$6:$D$19,0))=Calc!$K$8,SUM(CY_Target!$F8:F8),AVERAGE(CY_Target!$F8:F8)),"")</f>
        <v>5000</v>
      </c>
      <c r="G8" s="189">
        <f>IFERROR(IF(INDEX(Metrics!$G$6:$G$19,MATCH(CY_Target_Cumulative!$D8,Metrics!$D$6:$D$19,0))=Calc!$K$8,SUM(CY_Target!$F8:G8),AVERAGE(CY_Target!$F8:G8)),"")</f>
        <v>10000</v>
      </c>
      <c r="H8" s="189">
        <f>IFERROR(IF(INDEX(Metrics!$G$6:$G$19,MATCH(CY_Target_Cumulative!$D8,Metrics!$D$6:$D$19,0))=Calc!$K$8,SUM(CY_Target!$F8:H8),AVERAGE(CY_Target!$F8:H8)),"")</f>
        <v>15000</v>
      </c>
      <c r="I8" s="189">
        <f>IFERROR(IF(INDEX(Metrics!$G$6:$G$19,MATCH(CY_Target_Cumulative!$D8,Metrics!$D$6:$D$19,0))=Calc!$K$8,SUM(CY_Target!$F8:I8),AVERAGE(CY_Target!$F8:I8)),"")</f>
        <v>20000</v>
      </c>
      <c r="J8" s="189">
        <f>IFERROR(IF(INDEX(Metrics!$G$6:$G$19,MATCH(CY_Target_Cumulative!$D8,Metrics!$D$6:$D$19,0))=Calc!$K$8,SUM(CY_Target!$F8:J8),AVERAGE(CY_Target!$F8:J8)),"")</f>
        <v>25000</v>
      </c>
      <c r="K8" s="189">
        <f>IFERROR(IF(INDEX(Metrics!$G$6:$G$19,MATCH(CY_Target_Cumulative!$D8,Metrics!$D$6:$D$19,0))=Calc!$K$8,SUM(CY_Target!$F8:K8),AVERAGE(CY_Target!$F8:K8)),"")</f>
        <v>30000</v>
      </c>
      <c r="L8" s="187">
        <f>IFERROR(IF(INDEX(Metrics!$G$6:$G$19,MATCH(CY_Target_Cumulative!$D8,Metrics!$D$6:$D$19,0))=Calc!$K$8,SUM(CY_Target!$F8:L8),AVERAGE(CY_Target!$F8:L8)),"")</f>
        <v>30000</v>
      </c>
      <c r="M8" s="187">
        <f>IFERROR(IF(INDEX(Metrics!$G$6:$G$19,MATCH(CY_Target_Cumulative!$D8,Metrics!$D$6:$D$19,0))=Calc!$K$8,SUM(CY_Target!$F8:M8),AVERAGE(CY_Target!$F8:M8)),"")</f>
        <v>30000</v>
      </c>
      <c r="N8" s="187">
        <f>IFERROR(IF(INDEX(Metrics!$G$6:$G$19,MATCH(CY_Target_Cumulative!$D8,Metrics!$D$6:$D$19,0))=Calc!$K$8,SUM(CY_Target!$F8:N8),AVERAGE(CY_Target!$F8:N8)),"")</f>
        <v>30000</v>
      </c>
      <c r="O8" s="187">
        <f>IFERROR(IF(INDEX(Metrics!$G$6:$G$19,MATCH(CY_Target_Cumulative!$D8,Metrics!$D$6:$D$19,0))=Calc!$K$8,SUM(CY_Target!$F8:O8),AVERAGE(CY_Target!$F8:O8)),"")</f>
        <v>30000</v>
      </c>
      <c r="P8" s="187">
        <f>IFERROR(IF(INDEX(Metrics!$G$6:$G$19,MATCH(CY_Target_Cumulative!$D8,Metrics!$D$6:$D$19,0))=Calc!$K$8,SUM(CY_Target!$F8:P8),AVERAGE(CY_Target!$F8:P8)),"")</f>
        <v>30000</v>
      </c>
      <c r="Q8" s="188">
        <f>IFERROR(IF(INDEX(Metrics!$G$6:$G$19,MATCH(CY_Target_Cumulative!$D8,Metrics!$D$6:$D$19,0))=Calc!$K$8,SUM(CY_Target!$F8:Q8),AVERAGE(CY_Target!$F8:Q8)),"")</f>
        <v>30000</v>
      </c>
    </row>
    <row r="9" spans="1:17" x14ac:dyDescent="0.25">
      <c r="A9" s="3"/>
      <c r="B9" s="62">
        <f>IFERROR(IF(LEN(INDEX(Metrics!$B$6:$E$19,ROW($A9)-ROW($A$5),MATCH(B$5,Metrics!$B$5:$E$5,0)))=0,"",INDEX(Metrics!$B$6:$E$19,ROW($A9)-ROW($A$5),MATCH(B$5,Metrics!$B$5:$E$5,0))),"")</f>
        <v>104</v>
      </c>
      <c r="C9" s="162" t="str">
        <f>IFERROR(IF(LEN(INDEX(Metrics!$B$6:$E$19,ROW($A9)-ROW($A$5),MATCH(C$5,Metrics!$B$5:$E$5,0)))=0,"",INDEX(Metrics!$B$6:$E$19,ROW($A9)-ROW($A$5),MATCH(C$5,Metrics!$B$5:$E$5,0))),"")</f>
        <v>Customer</v>
      </c>
      <c r="D9" s="162" t="str">
        <f>IFERROR(IF(LEN(INDEX(Metrics!$B$6:$E$19,ROW($A9)-ROW($A$5),MATCH(D$5,Metrics!$B$5:$E$5,0)))=0,"",INDEX(Metrics!$B$6:$E$19,ROW($A9)-ROW($A$5),MATCH(D$5,Metrics!$B$5:$E$5,0))),"")</f>
        <v>New Subscriber From Organic Search</v>
      </c>
      <c r="E9" s="42" t="str">
        <f>IFERROR(IF(LEN(INDEX(Metrics!$B$6:$E$19,ROW($A9)-ROW($A$5),MATCH(E$5,Metrics!$B$5:$E$5,0)))=0,"",INDEX(Metrics!$B$6:$E$19,ROW($A9)-ROW($A$5),MATCH(E$5,Metrics!$B$5:$E$5,0))),"")</f>
        <v>#</v>
      </c>
      <c r="F9" s="189">
        <f>IFERROR(IF(INDEX(Metrics!$G$6:$G$19,MATCH(CY_Target_Cumulative!$D9,Metrics!$D$6:$D$19,0))=Calc!$K$8,SUM(CY_Target!$F9:F9),AVERAGE(CY_Target!$F9:F9)),"")</f>
        <v>150</v>
      </c>
      <c r="G9" s="189">
        <f>IFERROR(IF(INDEX(Metrics!$G$6:$G$19,MATCH(CY_Target_Cumulative!$D9,Metrics!$D$6:$D$19,0))=Calc!$K$8,SUM(CY_Target!$F9:G9),AVERAGE(CY_Target!$F9:G9)),"")</f>
        <v>300</v>
      </c>
      <c r="H9" s="189">
        <f>IFERROR(IF(INDEX(Metrics!$G$6:$G$19,MATCH(CY_Target_Cumulative!$D9,Metrics!$D$6:$D$19,0))=Calc!$K$8,SUM(CY_Target!$F9:H9),AVERAGE(CY_Target!$F9:H9)),"")</f>
        <v>450</v>
      </c>
      <c r="I9" s="189">
        <f>IFERROR(IF(INDEX(Metrics!$G$6:$G$19,MATCH(CY_Target_Cumulative!$D9,Metrics!$D$6:$D$19,0))=Calc!$K$8,SUM(CY_Target!$F9:I9),AVERAGE(CY_Target!$F9:I9)),"")</f>
        <v>600</v>
      </c>
      <c r="J9" s="189">
        <f>IFERROR(IF(INDEX(Metrics!$G$6:$G$19,MATCH(CY_Target_Cumulative!$D9,Metrics!$D$6:$D$19,0))=Calc!$K$8,SUM(CY_Target!$F9:J9),AVERAGE(CY_Target!$F9:J9)),"")</f>
        <v>750</v>
      </c>
      <c r="K9" s="189">
        <f>IFERROR(IF(INDEX(Metrics!$G$6:$G$19,MATCH(CY_Target_Cumulative!$D9,Metrics!$D$6:$D$19,0))=Calc!$K$8,SUM(CY_Target!$F9:K9),AVERAGE(CY_Target!$F9:K9)),"")</f>
        <v>900</v>
      </c>
      <c r="L9" s="189">
        <f>IFERROR(IF(INDEX(Metrics!$G$6:$G$19,MATCH(CY_Target_Cumulative!$D9,Metrics!$D$6:$D$19,0))=Calc!$K$8,SUM(CY_Target!$F9:L9),AVERAGE(CY_Target!$F9:L9)),"")</f>
        <v>900</v>
      </c>
      <c r="M9" s="189">
        <f>IFERROR(IF(INDEX(Metrics!$G$6:$G$19,MATCH(CY_Target_Cumulative!$D9,Metrics!$D$6:$D$19,0))=Calc!$K$8,SUM(CY_Target!$F9:M9),AVERAGE(CY_Target!$F9:M9)),"")</f>
        <v>900</v>
      </c>
      <c r="N9" s="189">
        <f>IFERROR(IF(INDEX(Metrics!$G$6:$G$19,MATCH(CY_Target_Cumulative!$D9,Metrics!$D$6:$D$19,0))=Calc!$K$8,SUM(CY_Target!$F9:N9),AVERAGE(CY_Target!$F9:N9)),"")</f>
        <v>900</v>
      </c>
      <c r="O9" s="189">
        <f>IFERROR(IF(INDEX(Metrics!$G$6:$G$19,MATCH(CY_Target_Cumulative!$D9,Metrics!$D$6:$D$19,0))=Calc!$K$8,SUM(CY_Target!$F9:O9),AVERAGE(CY_Target!$F9:O9)),"")</f>
        <v>900</v>
      </c>
      <c r="P9" s="189">
        <f>IFERROR(IF(INDEX(Metrics!$G$6:$G$19,MATCH(CY_Target_Cumulative!$D9,Metrics!$D$6:$D$19,0))=Calc!$K$8,SUM(CY_Target!$F9:P9),AVERAGE(CY_Target!$F9:P9)),"")</f>
        <v>900</v>
      </c>
      <c r="Q9" s="190">
        <f>IFERROR(IF(INDEX(Metrics!$G$6:$G$19,MATCH(CY_Target_Cumulative!$D9,Metrics!$D$6:$D$19,0))=Calc!$K$8,SUM(CY_Target!$F9:Q9),AVERAGE(CY_Target!$F9:Q9)),"")</f>
        <v>900</v>
      </c>
    </row>
    <row r="10" spans="1:17" x14ac:dyDescent="0.25">
      <c r="A10" s="3"/>
      <c r="B10" s="62">
        <f>IFERROR(IF(LEN(INDEX(Metrics!$B$6:$E$19,ROW($A10)-ROW($A$5),MATCH(B$5,Metrics!$B$5:$E$5,0)))=0,"",INDEX(Metrics!$B$6:$E$19,ROW($A10)-ROW($A$5),MATCH(B$5,Metrics!$B$5:$E$5,0))),"")</f>
        <v>105</v>
      </c>
      <c r="C10" s="162" t="str">
        <f>IFERROR(IF(LEN(INDEX(Metrics!$B$6:$E$19,ROW($A10)-ROW($A$5),MATCH(C$5,Metrics!$B$5:$E$5,0)))=0,"",INDEX(Metrics!$B$6:$E$19,ROW($A10)-ROW($A$5),MATCH(C$5,Metrics!$B$5:$E$5,0))),"")</f>
        <v>Customer</v>
      </c>
      <c r="D10" s="162" t="str">
        <f>IFERROR(IF(LEN(INDEX(Metrics!$B$6:$E$19,ROW($A10)-ROW($A$5),MATCH(D$5,Metrics!$B$5:$E$5,0)))=0,"",INDEX(Metrics!$B$6:$E$19,ROW($A10)-ROW($A$5),MATCH(D$5,Metrics!$B$5:$E$5,0))),"")</f>
        <v>New Subscriber From Paid Ad</v>
      </c>
      <c r="E10" s="42" t="str">
        <f>IFERROR(IF(LEN(INDEX(Metrics!$B$6:$E$19,ROW($A10)-ROW($A$5),MATCH(E$5,Metrics!$B$5:$E$5,0)))=0,"",INDEX(Metrics!$B$6:$E$19,ROW($A10)-ROW($A$5),MATCH(E$5,Metrics!$B$5:$E$5,0))),"")</f>
        <v>#</v>
      </c>
      <c r="F10" s="189">
        <f>IFERROR(IF(INDEX(Metrics!$G$6:$G$19,MATCH(CY_Target_Cumulative!$D10,Metrics!$D$6:$D$19,0))=Calc!$K$8,SUM(CY_Target!$F10:F10),AVERAGE(CY_Target!$F10:F10)),"")</f>
        <v>200</v>
      </c>
      <c r="G10" s="189">
        <f>IFERROR(IF(INDEX(Metrics!$G$6:$G$19,MATCH(CY_Target_Cumulative!$D10,Metrics!$D$6:$D$19,0))=Calc!$K$8,SUM(CY_Target!$F10:G10),AVERAGE(CY_Target!$F10:G10)),"")</f>
        <v>400</v>
      </c>
      <c r="H10" s="189">
        <f>IFERROR(IF(INDEX(Metrics!$G$6:$G$19,MATCH(CY_Target_Cumulative!$D10,Metrics!$D$6:$D$19,0))=Calc!$K$8,SUM(CY_Target!$F10:H10),AVERAGE(CY_Target!$F10:H10)),"")</f>
        <v>600</v>
      </c>
      <c r="I10" s="189">
        <f>IFERROR(IF(INDEX(Metrics!$G$6:$G$19,MATCH(CY_Target_Cumulative!$D10,Metrics!$D$6:$D$19,0))=Calc!$K$8,SUM(CY_Target!$F10:I10),AVERAGE(CY_Target!$F10:I10)),"")</f>
        <v>800</v>
      </c>
      <c r="J10" s="189">
        <f>IFERROR(IF(INDEX(Metrics!$G$6:$G$19,MATCH(CY_Target_Cumulative!$D10,Metrics!$D$6:$D$19,0))=Calc!$K$8,SUM(CY_Target!$F10:J10),AVERAGE(CY_Target!$F10:J10)),"")</f>
        <v>1000</v>
      </c>
      <c r="K10" s="189">
        <f>IFERROR(IF(INDEX(Metrics!$G$6:$G$19,MATCH(CY_Target_Cumulative!$D10,Metrics!$D$6:$D$19,0))=Calc!$K$8,SUM(CY_Target!$F10:K10),AVERAGE(CY_Target!$F10:K10)),"")</f>
        <v>1200</v>
      </c>
      <c r="L10" s="187">
        <f>IFERROR(IF(INDEX(Metrics!$G$6:$G$19,MATCH(CY_Target_Cumulative!$D10,Metrics!$D$6:$D$19,0))=Calc!$K$8,SUM(CY_Target!$F10:L10),AVERAGE(CY_Target!$F10:L10)),"")</f>
        <v>1200</v>
      </c>
      <c r="M10" s="187">
        <f>IFERROR(IF(INDEX(Metrics!$G$6:$G$19,MATCH(CY_Target_Cumulative!$D10,Metrics!$D$6:$D$19,0))=Calc!$K$8,SUM(CY_Target!$F10:M10),AVERAGE(CY_Target!$F10:M10)),"")</f>
        <v>1200</v>
      </c>
      <c r="N10" s="187">
        <f>IFERROR(IF(INDEX(Metrics!$G$6:$G$19,MATCH(CY_Target_Cumulative!$D10,Metrics!$D$6:$D$19,0))=Calc!$K$8,SUM(CY_Target!$F10:N10),AVERAGE(CY_Target!$F10:N10)),"")</f>
        <v>1200</v>
      </c>
      <c r="O10" s="187">
        <f>IFERROR(IF(INDEX(Metrics!$G$6:$G$19,MATCH(CY_Target_Cumulative!$D10,Metrics!$D$6:$D$19,0))=Calc!$K$8,SUM(CY_Target!$F10:O10),AVERAGE(CY_Target!$F10:O10)),"")</f>
        <v>1200</v>
      </c>
      <c r="P10" s="187">
        <f>IFERROR(IF(INDEX(Metrics!$G$6:$G$19,MATCH(CY_Target_Cumulative!$D10,Metrics!$D$6:$D$19,0))=Calc!$K$8,SUM(CY_Target!$F10:P10),AVERAGE(CY_Target!$F10:P10)),"")</f>
        <v>1200</v>
      </c>
      <c r="Q10" s="188">
        <f>IFERROR(IF(INDEX(Metrics!$G$6:$G$19,MATCH(CY_Target_Cumulative!$D10,Metrics!$D$6:$D$19,0))=Calc!$K$8,SUM(CY_Target!$F10:Q10),AVERAGE(CY_Target!$F10:Q10)),"")</f>
        <v>1200</v>
      </c>
    </row>
    <row r="11" spans="1:17" x14ac:dyDescent="0.25">
      <c r="A11" s="3"/>
      <c r="B11" s="62">
        <f>IFERROR(IF(LEN(INDEX(Metrics!$B$6:$E$19,ROW($A11)-ROW($A$5),MATCH(B$5,Metrics!$B$5:$E$5,0)))=0,"",INDEX(Metrics!$B$6:$E$19,ROW($A11)-ROW($A$5),MATCH(B$5,Metrics!$B$5:$E$5,0))),"")</f>
        <v>106</v>
      </c>
      <c r="C11" s="162" t="str">
        <f>IFERROR(IF(LEN(INDEX(Metrics!$B$6:$E$19,ROW($A11)-ROW($A$5),MATCH(C$5,Metrics!$B$5:$E$5,0)))=0,"",INDEX(Metrics!$B$6:$E$19,ROW($A11)-ROW($A$5),MATCH(C$5,Metrics!$B$5:$E$5,0))),"")</f>
        <v>Customer</v>
      </c>
      <c r="D11" s="162" t="str">
        <f>IFERROR(IF(LEN(INDEX(Metrics!$B$6:$E$19,ROW($A11)-ROW($A$5),MATCH(D$5,Metrics!$B$5:$E$5,0)))=0,"",INDEX(Metrics!$B$6:$E$19,ROW($A11)-ROW($A$5),MATCH(D$5,Metrics!$B$5:$E$5,0))),"")</f>
        <v/>
      </c>
      <c r="E11" s="42" t="str">
        <f>IFERROR(IF(LEN(INDEX(Metrics!$B$6:$E$19,ROW($A11)-ROW($A$5),MATCH(E$5,Metrics!$B$5:$E$5,0)))=0,"",INDEX(Metrics!$B$6:$E$19,ROW($A11)-ROW($A$5),MATCH(E$5,Metrics!$B$5:$E$5,0))),"")</f>
        <v/>
      </c>
      <c r="F11" s="133" t="str">
        <f>IFERROR(IF(INDEX(Metrics!$G$6:$G$19,MATCH(CY_Target_Cumulative!$D11,Metrics!$D$6:$D$19,0))=Calc!$K$8,SUM(CY_Target!$F11:F11),AVERAGE(CY_Target!$F11:F11)),"")</f>
        <v/>
      </c>
      <c r="G11" s="133" t="str">
        <f>IFERROR(IF(INDEX(Metrics!$G$6:$G$19,MATCH(CY_Target_Cumulative!$D11,Metrics!$D$6:$D$19,0))=Calc!$K$8,SUM(CY_Target!$F11:G11),AVERAGE(CY_Target!$F11:G11)),"")</f>
        <v/>
      </c>
      <c r="H11" s="133" t="str">
        <f>IFERROR(IF(INDEX(Metrics!$G$6:$G$19,MATCH(CY_Target_Cumulative!$D11,Metrics!$D$6:$D$19,0))=Calc!$K$8,SUM(CY_Target!$F11:H11),AVERAGE(CY_Target!$F11:H11)),"")</f>
        <v/>
      </c>
      <c r="I11" s="133" t="str">
        <f>IFERROR(IF(INDEX(Metrics!$G$6:$G$19,MATCH(CY_Target_Cumulative!$D11,Metrics!$D$6:$D$19,0))=Calc!$K$8,SUM(CY_Target!$F11:I11),AVERAGE(CY_Target!$F11:I11)),"")</f>
        <v/>
      </c>
      <c r="J11" s="133" t="str">
        <f>IFERROR(IF(INDEX(Metrics!$G$6:$G$19,MATCH(CY_Target_Cumulative!$D11,Metrics!$D$6:$D$19,0))=Calc!$K$8,SUM(CY_Target!$F11:J11),AVERAGE(CY_Target!$F11:J11)),"")</f>
        <v/>
      </c>
      <c r="K11" s="133" t="str">
        <f>IFERROR(IF(INDEX(Metrics!$G$6:$G$19,MATCH(CY_Target_Cumulative!$D11,Metrics!$D$6:$D$19,0))=Calc!$K$8,SUM(CY_Target!$F11:K11),AVERAGE(CY_Target!$F11:K11)),"")</f>
        <v/>
      </c>
      <c r="L11" s="45" t="str">
        <f>IFERROR(IF(INDEX(Metrics!$G$6:$G$19,MATCH(CY_Target_Cumulative!$D11,Metrics!$D$6:$D$19,0))=Calc!$K$8,SUM(CY_Target!$F11:L11),AVERAGE(CY_Target!$F11:L11)),"")</f>
        <v/>
      </c>
      <c r="M11" s="45" t="str">
        <f>IFERROR(IF(INDEX(Metrics!$G$6:$G$19,MATCH(CY_Target_Cumulative!$D11,Metrics!$D$6:$D$19,0))=Calc!$K$8,SUM(CY_Target!$F11:M11),AVERAGE(CY_Target!$F11:M11)),"")</f>
        <v/>
      </c>
      <c r="N11" s="45" t="str">
        <f>IFERROR(IF(INDEX(Metrics!$G$6:$G$19,MATCH(CY_Target_Cumulative!$D11,Metrics!$D$6:$D$19,0))=Calc!$K$8,SUM(CY_Target!$F11:N11),AVERAGE(CY_Target!$F11:N11)),"")</f>
        <v/>
      </c>
      <c r="O11" s="45" t="str">
        <f>IFERROR(IF(INDEX(Metrics!$G$6:$G$19,MATCH(CY_Target_Cumulative!$D11,Metrics!$D$6:$D$19,0))=Calc!$K$8,SUM(CY_Target!$F11:O11),AVERAGE(CY_Target!$F11:O11)),"")</f>
        <v/>
      </c>
      <c r="P11" s="45" t="str">
        <f>IFERROR(IF(INDEX(Metrics!$G$6:$G$19,MATCH(CY_Target_Cumulative!$D11,Metrics!$D$6:$D$19,0))=Calc!$K$8,SUM(CY_Target!$F11:P11),AVERAGE(CY_Target!$F11:P11)),"")</f>
        <v/>
      </c>
      <c r="Q11" s="69" t="str">
        <f>IFERROR(IF(INDEX(Metrics!$G$6:$G$19,MATCH(CY_Target_Cumulative!$D11,Metrics!$D$6:$D$19,0))=Calc!$K$8,SUM(CY_Target!$F11:Q11),AVERAGE(CY_Target!$F11:Q11)),"")</f>
        <v/>
      </c>
    </row>
    <row r="12" spans="1:17" x14ac:dyDescent="0.25">
      <c r="A12" s="3"/>
      <c r="B12" s="62">
        <f>IFERROR(IF(LEN(INDEX(Metrics!$B$6:$E$19,ROW($A12)-ROW($A$5),MATCH(B$5,Metrics!$B$5:$E$5,0)))=0,"",INDEX(Metrics!$B$6:$E$19,ROW($A12)-ROW($A$5),MATCH(B$5,Metrics!$B$5:$E$5,0))),"")</f>
        <v>107</v>
      </c>
      <c r="C12" s="162" t="str">
        <f>IFERROR(IF(LEN(INDEX(Metrics!$B$6:$E$19,ROW($A12)-ROW($A$5),MATCH(C$5,Metrics!$B$5:$E$5,0)))=0,"",INDEX(Metrics!$B$6:$E$19,ROW($A12)-ROW($A$5),MATCH(C$5,Metrics!$B$5:$E$5,0))),"")</f>
        <v>Customer</v>
      </c>
      <c r="D12" s="162" t="str">
        <f>IFERROR(IF(LEN(INDEX(Metrics!$B$6:$E$19,ROW($A12)-ROW($A$5),MATCH(D$5,Metrics!$B$5:$E$5,0)))=0,"",INDEX(Metrics!$B$6:$E$19,ROW($A12)-ROW($A$5),MATCH(D$5,Metrics!$B$5:$E$5,0))),"")</f>
        <v/>
      </c>
      <c r="E12" s="42" t="str">
        <f>IFERROR(IF(LEN(INDEX(Metrics!$B$6:$E$19,ROW($A12)-ROW($A$5),MATCH(E$5,Metrics!$B$5:$E$5,0)))=0,"",INDEX(Metrics!$B$6:$E$19,ROW($A12)-ROW($A$5),MATCH(E$5,Metrics!$B$5:$E$5,0))),"")</f>
        <v/>
      </c>
      <c r="F12" s="133" t="str">
        <f>IFERROR(IF(INDEX(Metrics!$G$6:$G$19,MATCH(CY_Target_Cumulative!$D12,Metrics!$D$6:$D$19,0))=Calc!$K$8,SUM(CY_Target!$F12:F12),AVERAGE(CY_Target!$F12:F12)),"")</f>
        <v/>
      </c>
      <c r="G12" s="133" t="str">
        <f>IFERROR(IF(INDEX(Metrics!$G$6:$G$19,MATCH(CY_Target_Cumulative!$D12,Metrics!$D$6:$D$19,0))=Calc!$K$8,SUM(CY_Target!$F12:G12),AVERAGE(CY_Target!$F12:G12)),"")</f>
        <v/>
      </c>
      <c r="H12" s="133" t="str">
        <f>IFERROR(IF(INDEX(Metrics!$G$6:$G$19,MATCH(CY_Target_Cumulative!$D12,Metrics!$D$6:$D$19,0))=Calc!$K$8,SUM(CY_Target!$F12:H12),AVERAGE(CY_Target!$F12:H12)),"")</f>
        <v/>
      </c>
      <c r="I12" s="133" t="str">
        <f>IFERROR(IF(INDEX(Metrics!$G$6:$G$19,MATCH(CY_Target_Cumulative!$D12,Metrics!$D$6:$D$19,0))=Calc!$K$8,SUM(CY_Target!$F12:I12),AVERAGE(CY_Target!$F12:I12)),"")</f>
        <v/>
      </c>
      <c r="J12" s="133" t="str">
        <f>IFERROR(IF(INDEX(Metrics!$G$6:$G$19,MATCH(CY_Target_Cumulative!$D12,Metrics!$D$6:$D$19,0))=Calc!$K$8,SUM(CY_Target!$F12:J12),AVERAGE(CY_Target!$F12:J12)),"")</f>
        <v/>
      </c>
      <c r="K12" s="133" t="str">
        <f>IFERROR(IF(INDEX(Metrics!$G$6:$G$19,MATCH(CY_Target_Cumulative!$D12,Metrics!$D$6:$D$19,0))=Calc!$K$8,SUM(CY_Target!$F12:K12),AVERAGE(CY_Target!$F12:K12)),"")</f>
        <v/>
      </c>
      <c r="L12" s="133" t="str">
        <f>IFERROR(IF(INDEX(Metrics!$G$6:$G$19,MATCH(CY_Target_Cumulative!$D12,Metrics!$D$6:$D$19,0))=Calc!$K$8,SUM(CY_Target!$F12:L12),AVERAGE(CY_Target!$F12:L12)),"")</f>
        <v/>
      </c>
      <c r="M12" s="133" t="str">
        <f>IFERROR(IF(INDEX(Metrics!$G$6:$G$19,MATCH(CY_Target_Cumulative!$D12,Metrics!$D$6:$D$19,0))=Calc!$K$8,SUM(CY_Target!$F12:M12),AVERAGE(CY_Target!$F12:M12)),"")</f>
        <v/>
      </c>
      <c r="N12" s="133" t="str">
        <f>IFERROR(IF(INDEX(Metrics!$G$6:$G$19,MATCH(CY_Target_Cumulative!$D12,Metrics!$D$6:$D$19,0))=Calc!$K$8,SUM(CY_Target!$F12:N12),AVERAGE(CY_Target!$F12:N12)),"")</f>
        <v/>
      </c>
      <c r="O12" s="133" t="str">
        <f>IFERROR(IF(INDEX(Metrics!$G$6:$G$19,MATCH(CY_Target_Cumulative!$D12,Metrics!$D$6:$D$19,0))=Calc!$K$8,SUM(CY_Target!$F12:O12),AVERAGE(CY_Target!$F12:O12)),"")</f>
        <v/>
      </c>
      <c r="P12" s="133" t="str">
        <f>IFERROR(IF(INDEX(Metrics!$G$6:$G$19,MATCH(CY_Target_Cumulative!$D12,Metrics!$D$6:$D$19,0))=Calc!$K$8,SUM(CY_Target!$F12:P12),AVERAGE(CY_Target!$F12:P12)),"")</f>
        <v/>
      </c>
      <c r="Q12" s="134" t="str">
        <f>IFERROR(IF(INDEX(Metrics!$G$6:$G$19,MATCH(CY_Target_Cumulative!$D12,Metrics!$D$6:$D$19,0))=Calc!$K$8,SUM(CY_Target!$F12:Q12),AVERAGE(CY_Target!$F12:Q12)),"")</f>
        <v/>
      </c>
    </row>
    <row r="13" spans="1:17" x14ac:dyDescent="0.25">
      <c r="A13" s="3"/>
      <c r="B13" s="62">
        <f>IFERROR(IF(LEN(INDEX(Metrics!$B$6:$E$19,ROW($A13)-ROW($A$5),MATCH(B$5,Metrics!$B$5:$E$5,0)))=0,"",INDEX(Metrics!$B$6:$E$19,ROW($A13)-ROW($A$5),MATCH(B$5,Metrics!$B$5:$E$5,0))),"")</f>
        <v>201</v>
      </c>
      <c r="C13" s="162" t="str">
        <f>IFERROR(IF(LEN(INDEX(Metrics!$B$6:$E$19,ROW($A13)-ROW($A$5),MATCH(C$5,Metrics!$B$5:$E$5,0)))=0,"",INDEX(Metrics!$B$6:$E$19,ROW($A13)-ROW($A$5),MATCH(C$5,Metrics!$B$5:$E$5,0))),"")</f>
        <v>Churn</v>
      </c>
      <c r="D13" s="162" t="str">
        <f>IFERROR(IF(LEN(INDEX(Metrics!$B$6:$E$19,ROW($A13)-ROW($A$5),MATCH(D$5,Metrics!$B$5:$E$5,0)))=0,"",INDEX(Metrics!$B$6:$E$19,ROW($A13)-ROW($A$5),MATCH(D$5,Metrics!$B$5:$E$5,0))),"")</f>
        <v>Number of Churned Customers</v>
      </c>
      <c r="E13" s="42" t="str">
        <f>IFERROR(IF(LEN(INDEX(Metrics!$B$6:$E$19,ROW($A13)-ROW($A$5),MATCH(E$5,Metrics!$B$5:$E$5,0)))=0,"",INDEX(Metrics!$B$6:$E$19,ROW($A13)-ROW($A$5),MATCH(E$5,Metrics!$B$5:$E$5,0))),"")</f>
        <v>#</v>
      </c>
      <c r="F13" s="187">
        <f>IFERROR(IF(INDEX(Metrics!$G$6:$G$19,MATCH(CY_Target_Cumulative!$D13,Metrics!$D$6:$D$19,0))=Calc!$K$8,SUM(CY_Target!$F13:F13),AVERAGE(CY_Target!$F13:F13)),"")</f>
        <v>30</v>
      </c>
      <c r="G13" s="187">
        <f>IFERROR(IF(INDEX(Metrics!$G$6:$G$19,MATCH(CY_Target_Cumulative!$D13,Metrics!$D$6:$D$19,0))=Calc!$K$8,SUM(CY_Target!$F13:G13),AVERAGE(CY_Target!$F13:G13)),"")</f>
        <v>60</v>
      </c>
      <c r="H13" s="187">
        <f>IFERROR(IF(INDEX(Metrics!$G$6:$G$19,MATCH(CY_Target_Cumulative!$D13,Metrics!$D$6:$D$19,0))=Calc!$K$8,SUM(CY_Target!$F13:H13),AVERAGE(CY_Target!$F13:H13)),"")</f>
        <v>90</v>
      </c>
      <c r="I13" s="187">
        <f>IFERROR(IF(INDEX(Metrics!$G$6:$G$19,MATCH(CY_Target_Cumulative!$D13,Metrics!$D$6:$D$19,0))=Calc!$K$8,SUM(CY_Target!$F13:I13),AVERAGE(CY_Target!$F13:I13)),"")</f>
        <v>120</v>
      </c>
      <c r="J13" s="187">
        <f>IFERROR(IF(INDEX(Metrics!$G$6:$G$19,MATCH(CY_Target_Cumulative!$D13,Metrics!$D$6:$D$19,0))=Calc!$K$8,SUM(CY_Target!$F13:J13),AVERAGE(CY_Target!$F13:J13)),"")</f>
        <v>150</v>
      </c>
      <c r="K13" s="187">
        <f>IFERROR(IF(INDEX(Metrics!$G$6:$G$19,MATCH(CY_Target_Cumulative!$D13,Metrics!$D$6:$D$19,0))=Calc!$K$8,SUM(CY_Target!$F13:K13),AVERAGE(CY_Target!$F13:K13)),"")</f>
        <v>180</v>
      </c>
      <c r="L13" s="187">
        <f>IFERROR(IF(INDEX(Metrics!$G$6:$G$19,MATCH(CY_Target_Cumulative!$D13,Metrics!$D$6:$D$19,0))=Calc!$K$8,SUM(CY_Target!$F13:L13),AVERAGE(CY_Target!$F13:L13)),"")</f>
        <v>180</v>
      </c>
      <c r="M13" s="187">
        <f>IFERROR(IF(INDEX(Metrics!$G$6:$G$19,MATCH(CY_Target_Cumulative!$D13,Metrics!$D$6:$D$19,0))=Calc!$K$8,SUM(CY_Target!$F13:M13),AVERAGE(CY_Target!$F13:M13)),"")</f>
        <v>180</v>
      </c>
      <c r="N13" s="187">
        <f>IFERROR(IF(INDEX(Metrics!$G$6:$G$19,MATCH(CY_Target_Cumulative!$D13,Metrics!$D$6:$D$19,0))=Calc!$K$8,SUM(CY_Target!$F13:N13),AVERAGE(CY_Target!$F13:N13)),"")</f>
        <v>180</v>
      </c>
      <c r="O13" s="187">
        <f>IFERROR(IF(INDEX(Metrics!$G$6:$G$19,MATCH(CY_Target_Cumulative!$D13,Metrics!$D$6:$D$19,0))=Calc!$K$8,SUM(CY_Target!$F13:O13),AVERAGE(CY_Target!$F13:O13)),"")</f>
        <v>180</v>
      </c>
      <c r="P13" s="187">
        <f>IFERROR(IF(INDEX(Metrics!$G$6:$G$19,MATCH(CY_Target_Cumulative!$D13,Metrics!$D$6:$D$19,0))=Calc!$K$8,SUM(CY_Target!$F13:P13),AVERAGE(CY_Target!$F13:P13)),"")</f>
        <v>180</v>
      </c>
      <c r="Q13" s="188">
        <f>IFERROR(IF(INDEX(Metrics!$G$6:$G$19,MATCH(CY_Target_Cumulative!$D13,Metrics!$D$6:$D$19,0))=Calc!$K$8,SUM(CY_Target!$F13:Q13),AVERAGE(CY_Target!$F13:Q13)),"")</f>
        <v>180</v>
      </c>
    </row>
    <row r="14" spans="1:17" x14ac:dyDescent="0.25">
      <c r="A14" s="3"/>
      <c r="B14" s="62">
        <f>IFERROR(IF(LEN(INDEX(Metrics!$B$6:$E$19,ROW($A14)-ROW($A$5),MATCH(B$5,Metrics!$B$5:$E$5,0)))=0,"",INDEX(Metrics!$B$6:$E$19,ROW($A14)-ROW($A$5),MATCH(B$5,Metrics!$B$5:$E$5,0))),"")</f>
        <v>202</v>
      </c>
      <c r="C14" s="162" t="str">
        <f>IFERROR(IF(LEN(INDEX(Metrics!$B$6:$E$19,ROW($A14)-ROW($A$5),MATCH(C$5,Metrics!$B$5:$E$5,0)))=0,"",INDEX(Metrics!$B$6:$E$19,ROW($A14)-ROW($A$5),MATCH(C$5,Metrics!$B$5:$E$5,0))),"")</f>
        <v>Churn</v>
      </c>
      <c r="D14" s="162" t="str">
        <f>IFERROR(IF(LEN(INDEX(Metrics!$B$6:$E$19,ROW($A14)-ROW($A$5),MATCH(D$5,Metrics!$B$5:$E$5,0)))=0,"",INDEX(Metrics!$B$6:$E$19,ROW($A14)-ROW($A$5),MATCH(D$5,Metrics!$B$5:$E$5,0))),"")</f>
        <v>Churn Expense</v>
      </c>
      <c r="E14" s="42" t="str">
        <f>IFERROR(IF(LEN(INDEX(Metrics!$B$6:$E$19,ROW($A14)-ROW($A$5),MATCH(E$5,Metrics!$B$5:$E$5,0)))=0,"",INDEX(Metrics!$B$6:$E$19,ROW($A14)-ROW($A$5),MATCH(E$5,Metrics!$B$5:$E$5,0))),"")</f>
        <v>USD</v>
      </c>
      <c r="F14" s="187">
        <f>IFERROR(IF(INDEX(Metrics!$G$6:$G$19,MATCH(CY_Target_Cumulative!$D14,Metrics!$D$6:$D$19,0))=Calc!$K$8,SUM(CY_Target!$F14:F14),AVERAGE(CY_Target!$F14:F14)),"")</f>
        <v>85</v>
      </c>
      <c r="G14" s="187">
        <f>IFERROR(IF(INDEX(Metrics!$G$6:$G$19,MATCH(CY_Target_Cumulative!$D14,Metrics!$D$6:$D$19,0))=Calc!$K$8,SUM(CY_Target!$F14:G14),AVERAGE(CY_Target!$F14:G14)),"")</f>
        <v>170</v>
      </c>
      <c r="H14" s="187">
        <f>IFERROR(IF(INDEX(Metrics!$G$6:$G$19,MATCH(CY_Target_Cumulative!$D14,Metrics!$D$6:$D$19,0))=Calc!$K$8,SUM(CY_Target!$F14:H14),AVERAGE(CY_Target!$F14:H14)),"")</f>
        <v>255</v>
      </c>
      <c r="I14" s="187">
        <f>IFERROR(IF(INDEX(Metrics!$G$6:$G$19,MATCH(CY_Target_Cumulative!$D14,Metrics!$D$6:$D$19,0))=Calc!$K$8,SUM(CY_Target!$F14:I14),AVERAGE(CY_Target!$F14:I14)),"")</f>
        <v>340</v>
      </c>
      <c r="J14" s="187">
        <f>IFERROR(IF(INDEX(Metrics!$G$6:$G$19,MATCH(CY_Target_Cumulative!$D14,Metrics!$D$6:$D$19,0))=Calc!$K$8,SUM(CY_Target!$F14:J14),AVERAGE(CY_Target!$F14:J14)),"")</f>
        <v>425</v>
      </c>
      <c r="K14" s="187">
        <f>IFERROR(IF(INDEX(Metrics!$G$6:$G$19,MATCH(CY_Target_Cumulative!$D14,Metrics!$D$6:$D$19,0))=Calc!$K$8,SUM(CY_Target!$F14:K14),AVERAGE(CY_Target!$F14:K14)),"")</f>
        <v>510</v>
      </c>
      <c r="L14" s="187">
        <f>IFERROR(IF(INDEX(Metrics!$G$6:$G$19,MATCH(CY_Target_Cumulative!$D14,Metrics!$D$6:$D$19,0))=Calc!$K$8,SUM(CY_Target!$F14:L14),AVERAGE(CY_Target!$F14:L14)),"")</f>
        <v>510</v>
      </c>
      <c r="M14" s="187">
        <f>IFERROR(IF(INDEX(Metrics!$G$6:$G$19,MATCH(CY_Target_Cumulative!$D14,Metrics!$D$6:$D$19,0))=Calc!$K$8,SUM(CY_Target!$F14:M14),AVERAGE(CY_Target!$F14:M14)),"")</f>
        <v>510</v>
      </c>
      <c r="N14" s="187">
        <f>IFERROR(IF(INDEX(Metrics!$G$6:$G$19,MATCH(CY_Target_Cumulative!$D14,Metrics!$D$6:$D$19,0))=Calc!$K$8,SUM(CY_Target!$F14:N14),AVERAGE(CY_Target!$F14:N14)),"")</f>
        <v>510</v>
      </c>
      <c r="O14" s="187">
        <f>IFERROR(IF(INDEX(Metrics!$G$6:$G$19,MATCH(CY_Target_Cumulative!$D14,Metrics!$D$6:$D$19,0))=Calc!$K$8,SUM(CY_Target!$F14:O14),AVERAGE(CY_Target!$F14:O14)),"")</f>
        <v>510</v>
      </c>
      <c r="P14" s="187">
        <f>IFERROR(IF(INDEX(Metrics!$G$6:$G$19,MATCH(CY_Target_Cumulative!$D14,Metrics!$D$6:$D$19,0))=Calc!$K$8,SUM(CY_Target!$F14:P14),AVERAGE(CY_Target!$F14:P14)),"")</f>
        <v>510</v>
      </c>
      <c r="Q14" s="188">
        <f>IFERROR(IF(INDEX(Metrics!$G$6:$G$19,MATCH(CY_Target_Cumulative!$D14,Metrics!$D$6:$D$19,0))=Calc!$K$8,SUM(CY_Target!$F14:Q14),AVERAGE(CY_Target!$F14:Q14)),"")</f>
        <v>510</v>
      </c>
    </row>
    <row r="15" spans="1:17" x14ac:dyDescent="0.25">
      <c r="A15" s="3"/>
      <c r="B15" s="62">
        <f>IFERROR(IF(LEN(INDEX(Metrics!$B$6:$E$19,ROW($A15)-ROW($A$5),MATCH(B$5,Metrics!$B$5:$E$5,0)))=0,"",INDEX(Metrics!$B$6:$E$19,ROW($A15)-ROW($A$5),MATCH(B$5,Metrics!$B$5:$E$5,0))),"")</f>
        <v>203</v>
      </c>
      <c r="C15" s="162" t="str">
        <f>IFERROR(IF(LEN(INDEX(Metrics!$B$6:$E$19,ROW($A15)-ROW($A$5),MATCH(C$5,Metrics!$B$5:$E$5,0)))=0,"",INDEX(Metrics!$B$6:$E$19,ROW($A15)-ROW($A$5),MATCH(C$5,Metrics!$B$5:$E$5,0))),"")</f>
        <v>Churn</v>
      </c>
      <c r="D15" s="162" t="str">
        <f>IFERROR(IF(LEN(INDEX(Metrics!$B$6:$E$19,ROW($A15)-ROW($A$5),MATCH(D$5,Metrics!$B$5:$E$5,0)))=0,"",INDEX(Metrics!$B$6:$E$19,ROW($A15)-ROW($A$5),MATCH(D$5,Metrics!$B$5:$E$5,0))),"")</f>
        <v>Conversion Rate</v>
      </c>
      <c r="E15" s="42" t="str">
        <f>IFERROR(IF(LEN(INDEX(Metrics!$B$6:$E$19,ROW($A15)-ROW($A$5),MATCH(E$5,Metrics!$B$5:$E$5,0)))=0,"",INDEX(Metrics!$B$6:$E$19,ROW($A15)-ROW($A$5),MATCH(E$5,Metrics!$B$5:$E$5,0))),"")</f>
        <v>%</v>
      </c>
      <c r="F15" s="194">
        <f>IFERROR(IF(INDEX(Metrics!$G$6:$G$19,MATCH(CY_Target_Cumulative!$D15,Metrics!$D$6:$D$19,0))=Calc!$K$8,SUM(CY_Target!$F15:F15),AVERAGE(CY_Target!$F15:F15)),"")</f>
        <v>0.08</v>
      </c>
      <c r="G15" s="194">
        <f>IFERROR(IF(INDEX(Metrics!$G$6:$G$19,MATCH(CY_Target_Cumulative!$D15,Metrics!$D$6:$D$19,0))=Calc!$K$8,SUM(CY_Target!$F15:G15),AVERAGE(CY_Target!$F15:G15)),"")</f>
        <v>0.08</v>
      </c>
      <c r="H15" s="194">
        <f>IFERROR(IF(INDEX(Metrics!$G$6:$G$19,MATCH(CY_Target_Cumulative!$D15,Metrics!$D$6:$D$19,0))=Calc!$K$8,SUM(CY_Target!$F15:H15),AVERAGE(CY_Target!$F15:H15)),"")</f>
        <v>0.08</v>
      </c>
      <c r="I15" s="194">
        <f>IFERROR(IF(INDEX(Metrics!$G$6:$G$19,MATCH(CY_Target_Cumulative!$D15,Metrics!$D$6:$D$19,0))=Calc!$K$8,SUM(CY_Target!$F15:I15),AVERAGE(CY_Target!$F15:I15)),"")</f>
        <v>0.08</v>
      </c>
      <c r="J15" s="194">
        <f>IFERROR(IF(INDEX(Metrics!$G$6:$G$19,MATCH(CY_Target_Cumulative!$D15,Metrics!$D$6:$D$19,0))=Calc!$K$8,SUM(CY_Target!$F15:J15),AVERAGE(CY_Target!$F15:J15)),"")</f>
        <v>0.08</v>
      </c>
      <c r="K15" s="194">
        <f>IFERROR(IF(INDEX(Metrics!$G$6:$G$19,MATCH(CY_Target_Cumulative!$D15,Metrics!$D$6:$D$19,0))=Calc!$K$8,SUM(CY_Target!$F15:K15),AVERAGE(CY_Target!$F15:K15)),"")</f>
        <v>0.08</v>
      </c>
      <c r="L15" s="194">
        <f>IFERROR(IF(INDEX(Metrics!$G$6:$G$19,MATCH(CY_Target_Cumulative!$D15,Metrics!$D$6:$D$19,0))=Calc!$K$8,SUM(CY_Target!$F15:L15),AVERAGE(CY_Target!$F15:L15)),"")</f>
        <v>0.08</v>
      </c>
      <c r="M15" s="194">
        <f>IFERROR(IF(INDEX(Metrics!$G$6:$G$19,MATCH(CY_Target_Cumulative!$D15,Metrics!$D$6:$D$19,0))=Calc!$K$8,SUM(CY_Target!$F15:M15),AVERAGE(CY_Target!$F15:M15)),"")</f>
        <v>0.08</v>
      </c>
      <c r="N15" s="194">
        <f>IFERROR(IF(INDEX(Metrics!$G$6:$G$19,MATCH(CY_Target_Cumulative!$D15,Metrics!$D$6:$D$19,0))=Calc!$K$8,SUM(CY_Target!$F15:N15),AVERAGE(CY_Target!$F15:N15)),"")</f>
        <v>0.08</v>
      </c>
      <c r="O15" s="194">
        <f>IFERROR(IF(INDEX(Metrics!$G$6:$G$19,MATCH(CY_Target_Cumulative!$D15,Metrics!$D$6:$D$19,0))=Calc!$K$8,SUM(CY_Target!$F15:O15),AVERAGE(CY_Target!$F15:O15)),"")</f>
        <v>0.08</v>
      </c>
      <c r="P15" s="194">
        <f>IFERROR(IF(INDEX(Metrics!$G$6:$G$19,MATCH(CY_Target_Cumulative!$D15,Metrics!$D$6:$D$19,0))=Calc!$K$8,SUM(CY_Target!$F15:P15),AVERAGE(CY_Target!$F15:P15)),"")</f>
        <v>0.08</v>
      </c>
      <c r="Q15" s="195">
        <f>IFERROR(IF(INDEX(Metrics!$G$6:$G$19,MATCH(CY_Target_Cumulative!$D15,Metrics!$D$6:$D$19,0))=Calc!$K$8,SUM(CY_Target!$F15:Q15),AVERAGE(CY_Target!$F15:Q15)),"")</f>
        <v>0.08</v>
      </c>
    </row>
    <row r="16" spans="1:17" x14ac:dyDescent="0.25">
      <c r="A16" s="3"/>
      <c r="B16" s="62">
        <f>IFERROR(IF(LEN(INDEX(Metrics!$B$6:$E$19,ROW($A16)-ROW($A$5),MATCH(B$5,Metrics!$B$5:$E$5,0)))=0,"",INDEX(Metrics!$B$6:$E$19,ROW($A16)-ROW($A$5),MATCH(B$5,Metrics!$B$5:$E$5,0))),"")</f>
        <v>204</v>
      </c>
      <c r="C16" s="162" t="str">
        <f>IFERROR(IF(LEN(INDEX(Metrics!$B$6:$E$19,ROW($A16)-ROW($A$5),MATCH(C$5,Metrics!$B$5:$E$5,0)))=0,"",INDEX(Metrics!$B$6:$E$19,ROW($A16)-ROW($A$5),MATCH(C$5,Metrics!$B$5:$E$5,0))),"")</f>
        <v>Churn</v>
      </c>
      <c r="D16" s="162" t="str">
        <f>IFERROR(IF(LEN(INDEX(Metrics!$B$6:$E$19,ROW($A16)-ROW($A$5),MATCH(D$5,Metrics!$B$5:$E$5,0)))=0,"",INDEX(Metrics!$B$6:$E$19,ROW($A16)-ROW($A$5),MATCH(D$5,Metrics!$B$5:$E$5,0))),"")</f>
        <v>Retention Rate</v>
      </c>
      <c r="E16" s="42" t="str">
        <f>IFERROR(IF(LEN(INDEX(Metrics!$B$6:$E$19,ROW($A16)-ROW($A$5),MATCH(E$5,Metrics!$B$5:$E$5,0)))=0,"",INDEX(Metrics!$B$6:$E$19,ROW($A16)-ROW($A$5),MATCH(E$5,Metrics!$B$5:$E$5,0))),"")</f>
        <v>%</v>
      </c>
      <c r="F16" s="194">
        <f>IFERROR(IF(INDEX(Metrics!$G$6:$G$19,MATCH(CY_Target_Cumulative!$D16,Metrics!$D$6:$D$19,0))=Calc!$K$8,SUM(CY_Target!$F16:F16),AVERAGE(CY_Target!$F16:F16)),"")</f>
        <v>0.98</v>
      </c>
      <c r="G16" s="194">
        <f>IFERROR(IF(INDEX(Metrics!$G$6:$G$19,MATCH(CY_Target_Cumulative!$D16,Metrics!$D$6:$D$19,0))=Calc!$K$8,SUM(CY_Target!$F16:G16),AVERAGE(CY_Target!$F16:G16)),"")</f>
        <v>0.98</v>
      </c>
      <c r="H16" s="194">
        <f>IFERROR(IF(INDEX(Metrics!$G$6:$G$19,MATCH(CY_Target_Cumulative!$D16,Metrics!$D$6:$D$19,0))=Calc!$K$8,SUM(CY_Target!$F16:H16),AVERAGE(CY_Target!$F16:H16)),"")</f>
        <v>0.98</v>
      </c>
      <c r="I16" s="194">
        <f>IFERROR(IF(INDEX(Metrics!$G$6:$G$19,MATCH(CY_Target_Cumulative!$D16,Metrics!$D$6:$D$19,0))=Calc!$K$8,SUM(CY_Target!$F16:I16),AVERAGE(CY_Target!$F16:I16)),"")</f>
        <v>0.98</v>
      </c>
      <c r="J16" s="194">
        <f>IFERROR(IF(INDEX(Metrics!$G$6:$G$19,MATCH(CY_Target_Cumulative!$D16,Metrics!$D$6:$D$19,0))=Calc!$K$8,SUM(CY_Target!$F16:J16),AVERAGE(CY_Target!$F16:J16)),"")</f>
        <v>0.98000000000000009</v>
      </c>
      <c r="K16" s="194">
        <f>IFERROR(IF(INDEX(Metrics!$G$6:$G$19,MATCH(CY_Target_Cumulative!$D16,Metrics!$D$6:$D$19,0))=Calc!$K$8,SUM(CY_Target!$F16:K16),AVERAGE(CY_Target!$F16:K16)),"")</f>
        <v>0.98000000000000009</v>
      </c>
      <c r="L16" s="196">
        <f>IFERROR(IF(INDEX(Metrics!$G$6:$G$19,MATCH(CY_Target_Cumulative!$D16,Metrics!$D$6:$D$19,0))=Calc!$K$8,SUM(CY_Target!$F16:L16),AVERAGE(CY_Target!$F16:L16)),"")</f>
        <v>0.98000000000000009</v>
      </c>
      <c r="M16" s="196">
        <f>IFERROR(IF(INDEX(Metrics!$G$6:$G$19,MATCH(CY_Target_Cumulative!$D16,Metrics!$D$6:$D$19,0))=Calc!$K$8,SUM(CY_Target!$F16:M16),AVERAGE(CY_Target!$F16:M16)),"")</f>
        <v>0.98000000000000009</v>
      </c>
      <c r="N16" s="196">
        <f>IFERROR(IF(INDEX(Metrics!$G$6:$G$19,MATCH(CY_Target_Cumulative!$D16,Metrics!$D$6:$D$19,0))=Calc!$K$8,SUM(CY_Target!$F16:N16),AVERAGE(CY_Target!$F16:N16)),"")</f>
        <v>0.98000000000000009</v>
      </c>
      <c r="O16" s="196">
        <f>IFERROR(IF(INDEX(Metrics!$G$6:$G$19,MATCH(CY_Target_Cumulative!$D16,Metrics!$D$6:$D$19,0))=Calc!$K$8,SUM(CY_Target!$F16:O16),AVERAGE(CY_Target!$F16:O16)),"")</f>
        <v>0.98000000000000009</v>
      </c>
      <c r="P16" s="196">
        <f>IFERROR(IF(INDEX(Metrics!$G$6:$G$19,MATCH(CY_Target_Cumulative!$D16,Metrics!$D$6:$D$19,0))=Calc!$K$8,SUM(CY_Target!$F16:P16),AVERAGE(CY_Target!$F16:P16)),"")</f>
        <v>0.98000000000000009</v>
      </c>
      <c r="Q16" s="197">
        <f>IFERROR(IF(INDEX(Metrics!$G$6:$G$19,MATCH(CY_Target_Cumulative!$D16,Metrics!$D$6:$D$19,0))=Calc!$K$8,SUM(CY_Target!$F16:Q16),AVERAGE(CY_Target!$F16:Q16)),"")</f>
        <v>0.98000000000000009</v>
      </c>
    </row>
    <row r="17" spans="1:17" x14ac:dyDescent="0.25">
      <c r="A17" s="3"/>
      <c r="B17" s="62">
        <f>IFERROR(IF(LEN(INDEX(Metrics!$B$6:$E$19,ROW($A17)-ROW($A$5),MATCH(B$5,Metrics!$B$5:$E$5,0)))=0,"",INDEX(Metrics!$B$6:$E$19,ROW($A17)-ROW($A$5),MATCH(B$5,Metrics!$B$5:$E$5,0))),"")</f>
        <v>205</v>
      </c>
      <c r="C17" s="162" t="str">
        <f>IFERROR(IF(LEN(INDEX(Metrics!$B$6:$E$19,ROW($A17)-ROW($A$5),MATCH(C$5,Metrics!$B$5:$E$5,0)))=0,"",INDEX(Metrics!$B$6:$E$19,ROW($A17)-ROW($A$5),MATCH(C$5,Metrics!$B$5:$E$5,0))),"")</f>
        <v>Churn</v>
      </c>
      <c r="D17" s="162" t="str">
        <f>IFERROR(IF(LEN(INDEX(Metrics!$B$6:$E$19,ROW($A17)-ROW($A$5),MATCH(D$5,Metrics!$B$5:$E$5,0)))=0,"",INDEX(Metrics!$B$6:$E$19,ROW($A17)-ROW($A$5),MATCH(D$5,Metrics!$B$5:$E$5,0))),"")</f>
        <v>Churn Rate</v>
      </c>
      <c r="E17" s="42" t="str">
        <f>IFERROR(IF(LEN(INDEX(Metrics!$B$6:$E$19,ROW($A17)-ROW($A$5),MATCH(E$5,Metrics!$B$5:$E$5,0)))=0,"",INDEX(Metrics!$B$6:$E$19,ROW($A17)-ROW($A$5),MATCH(E$5,Metrics!$B$5:$E$5,0))),"")</f>
        <v>%</v>
      </c>
      <c r="F17" s="194">
        <f>IFERROR(IF(INDEX(Metrics!$G$6:$G$19,MATCH(CY_Target_Cumulative!$D17,Metrics!$D$6:$D$19,0))=Calc!$K$8,SUM(CY_Target!$F17:F17),AVERAGE(CY_Target!$F17:F17)),"")</f>
        <v>1.4E-2</v>
      </c>
      <c r="G17" s="194">
        <f>IFERROR(IF(INDEX(Metrics!$G$6:$G$19,MATCH(CY_Target_Cumulative!$D17,Metrics!$D$6:$D$19,0))=Calc!$K$8,SUM(CY_Target!$F17:G17),AVERAGE(CY_Target!$F17:G17)),"")</f>
        <v>1.4E-2</v>
      </c>
      <c r="H17" s="194">
        <f>IFERROR(IF(INDEX(Metrics!$G$6:$G$19,MATCH(CY_Target_Cumulative!$D17,Metrics!$D$6:$D$19,0))=Calc!$K$8,SUM(CY_Target!$F17:H17),AVERAGE(CY_Target!$F17:H17)),"")</f>
        <v>1.4E-2</v>
      </c>
      <c r="I17" s="194">
        <f>IFERROR(IF(INDEX(Metrics!$G$6:$G$19,MATCH(CY_Target_Cumulative!$D17,Metrics!$D$6:$D$19,0))=Calc!$K$8,SUM(CY_Target!$F17:I17),AVERAGE(CY_Target!$F17:I17)),"")</f>
        <v>1.4E-2</v>
      </c>
      <c r="J17" s="194">
        <f>IFERROR(IF(INDEX(Metrics!$G$6:$G$19,MATCH(CY_Target_Cumulative!$D17,Metrics!$D$6:$D$19,0))=Calc!$K$8,SUM(CY_Target!$F17:J17),AVERAGE(CY_Target!$F17:J17)),"")</f>
        <v>1.4000000000000002E-2</v>
      </c>
      <c r="K17" s="194">
        <f>IFERROR(IF(INDEX(Metrics!$G$6:$G$19,MATCH(CY_Target_Cumulative!$D17,Metrics!$D$6:$D$19,0))=Calc!$K$8,SUM(CY_Target!$F17:K17),AVERAGE(CY_Target!$F17:K17)),"")</f>
        <v>1.4E-2</v>
      </c>
      <c r="L17" s="196">
        <f>IFERROR(IF(INDEX(Metrics!$G$6:$G$19,MATCH(CY_Target_Cumulative!$D17,Metrics!$D$6:$D$19,0))=Calc!$K$8,SUM(CY_Target!$F17:L17),AVERAGE(CY_Target!$F17:L17)),"")</f>
        <v>1.4E-2</v>
      </c>
      <c r="M17" s="196">
        <f>IFERROR(IF(INDEX(Metrics!$G$6:$G$19,MATCH(CY_Target_Cumulative!$D17,Metrics!$D$6:$D$19,0))=Calc!$K$8,SUM(CY_Target!$F17:M17),AVERAGE(CY_Target!$F17:M17)),"")</f>
        <v>1.4E-2</v>
      </c>
      <c r="N17" s="196">
        <f>IFERROR(IF(INDEX(Metrics!$G$6:$G$19,MATCH(CY_Target_Cumulative!$D17,Metrics!$D$6:$D$19,0))=Calc!$K$8,SUM(CY_Target!$F17:N17),AVERAGE(CY_Target!$F17:N17)),"")</f>
        <v>1.4E-2</v>
      </c>
      <c r="O17" s="196">
        <f>IFERROR(IF(INDEX(Metrics!$G$6:$G$19,MATCH(CY_Target_Cumulative!$D17,Metrics!$D$6:$D$19,0))=Calc!$K$8,SUM(CY_Target!$F17:O17),AVERAGE(CY_Target!$F17:O17)),"")</f>
        <v>1.4E-2</v>
      </c>
      <c r="P17" s="196">
        <f>IFERROR(IF(INDEX(Metrics!$G$6:$G$19,MATCH(CY_Target_Cumulative!$D17,Metrics!$D$6:$D$19,0))=Calc!$K$8,SUM(CY_Target!$F17:P17),AVERAGE(CY_Target!$F17:P17)),"")</f>
        <v>1.4E-2</v>
      </c>
      <c r="Q17" s="197">
        <f>IFERROR(IF(INDEX(Metrics!$G$6:$G$19,MATCH(CY_Target_Cumulative!$D17,Metrics!$D$6:$D$19,0))=Calc!$K$8,SUM(CY_Target!$F17:Q17),AVERAGE(CY_Target!$F17:Q17)),"")</f>
        <v>1.4E-2</v>
      </c>
    </row>
    <row r="18" spans="1:17" x14ac:dyDescent="0.25">
      <c r="A18" s="3"/>
      <c r="B18" s="62">
        <f>IFERROR(IF(LEN(INDEX(Metrics!$B$6:$E$19,ROW($A18)-ROW($A$5),MATCH(B$5,Metrics!$B$5:$E$5,0)))=0,"",INDEX(Metrics!$B$6:$E$19,ROW($A18)-ROW($A$5),MATCH(B$5,Metrics!$B$5:$E$5,0))),"")</f>
        <v>206</v>
      </c>
      <c r="C18" s="162" t="str">
        <f>IFERROR(IF(LEN(INDEX(Metrics!$B$6:$E$19,ROW($A18)-ROW($A$5),MATCH(C$5,Metrics!$B$5:$E$5,0)))=0,"",INDEX(Metrics!$B$6:$E$19,ROW($A18)-ROW($A$5),MATCH(C$5,Metrics!$B$5:$E$5,0))),"")</f>
        <v>Churn</v>
      </c>
      <c r="D18" s="162" t="str">
        <f>IFERROR(IF(LEN(INDEX(Metrics!$B$6:$E$19,ROW($A18)-ROW($A$5),MATCH(D$5,Metrics!$B$5:$E$5,0)))=0,"",INDEX(Metrics!$B$6:$E$19,ROW($A18)-ROW($A$5),MATCH(D$5,Metrics!$B$5:$E$5,0))),"")</f>
        <v/>
      </c>
      <c r="E18" s="42" t="str">
        <f>IFERROR(IF(LEN(INDEX(Metrics!$B$6:$E$19,ROW($A18)-ROW($A$5),MATCH(E$5,Metrics!$B$5:$E$5,0)))=0,"",INDEX(Metrics!$B$6:$E$19,ROW($A18)-ROW($A$5),MATCH(E$5,Metrics!$B$5:$E$5,0))),"")</f>
        <v/>
      </c>
      <c r="F18" s="133" t="str">
        <f>IFERROR(IF(INDEX(Metrics!$G$6:$G$19,MATCH(CY_Target_Cumulative!$D18,Metrics!$D$6:$D$19,0))=Calc!$K$8,SUM(CY_Target!$F18:F18),AVERAGE(CY_Target!$F18:F18)),"")</f>
        <v/>
      </c>
      <c r="G18" s="133" t="str">
        <f>IFERROR(IF(INDEX(Metrics!$G$6:$G$19,MATCH(CY_Target_Cumulative!$D18,Metrics!$D$6:$D$19,0))=Calc!$K$8,SUM(CY_Target!$F18:G18),AVERAGE(CY_Target!$F18:G18)),"")</f>
        <v/>
      </c>
      <c r="H18" s="133" t="str">
        <f>IFERROR(IF(INDEX(Metrics!$G$6:$G$19,MATCH(CY_Target_Cumulative!$D18,Metrics!$D$6:$D$19,0))=Calc!$K$8,SUM(CY_Target!$F18:H18),AVERAGE(CY_Target!$F18:H18)),"")</f>
        <v/>
      </c>
      <c r="I18" s="133" t="str">
        <f>IFERROR(IF(INDEX(Metrics!$G$6:$G$19,MATCH(CY_Target_Cumulative!$D18,Metrics!$D$6:$D$19,0))=Calc!$K$8,SUM(CY_Target!$F18:I18),AVERAGE(CY_Target!$F18:I18)),"")</f>
        <v/>
      </c>
      <c r="J18" s="133" t="str">
        <f>IFERROR(IF(INDEX(Metrics!$G$6:$G$19,MATCH(CY_Target_Cumulative!$D18,Metrics!$D$6:$D$19,0))=Calc!$K$8,SUM(CY_Target!$F18:J18),AVERAGE(CY_Target!$F18:J18)),"")</f>
        <v/>
      </c>
      <c r="K18" s="133" t="str">
        <f>IFERROR(IF(INDEX(Metrics!$G$6:$G$19,MATCH(CY_Target_Cumulative!$D18,Metrics!$D$6:$D$19,0))=Calc!$K$8,SUM(CY_Target!$F18:K18),AVERAGE(CY_Target!$F18:K18)),"")</f>
        <v/>
      </c>
      <c r="L18" s="45" t="str">
        <f>IFERROR(IF(INDEX(Metrics!$G$6:$G$19,MATCH(CY_Target_Cumulative!$D18,Metrics!$D$6:$D$19,0))=Calc!$K$8,SUM(CY_Target!$F18:L18),AVERAGE(CY_Target!$F18:L18)),"")</f>
        <v/>
      </c>
      <c r="M18" s="45" t="str">
        <f>IFERROR(IF(INDEX(Metrics!$G$6:$G$19,MATCH(CY_Target_Cumulative!$D18,Metrics!$D$6:$D$19,0))=Calc!$K$8,SUM(CY_Target!$F18:M18),AVERAGE(CY_Target!$F18:M18)),"")</f>
        <v/>
      </c>
      <c r="N18" s="45" t="str">
        <f>IFERROR(IF(INDEX(Metrics!$G$6:$G$19,MATCH(CY_Target_Cumulative!$D18,Metrics!$D$6:$D$19,0))=Calc!$K$8,SUM(CY_Target!$F18:N18),AVERAGE(CY_Target!$F18:N18)),"")</f>
        <v/>
      </c>
      <c r="O18" s="45" t="str">
        <f>IFERROR(IF(INDEX(Metrics!$G$6:$G$19,MATCH(CY_Target_Cumulative!$D18,Metrics!$D$6:$D$19,0))=Calc!$K$8,SUM(CY_Target!$F18:O18),AVERAGE(CY_Target!$F18:O18)),"")</f>
        <v/>
      </c>
      <c r="P18" s="45" t="str">
        <f>IFERROR(IF(INDEX(Metrics!$G$6:$G$19,MATCH(CY_Target_Cumulative!$D18,Metrics!$D$6:$D$19,0))=Calc!$K$8,SUM(CY_Target!$F18:P18),AVERAGE(CY_Target!$F18:P18)),"")</f>
        <v/>
      </c>
      <c r="Q18" s="69" t="str">
        <f>IFERROR(IF(INDEX(Metrics!$G$6:$G$19,MATCH(CY_Target_Cumulative!$D18,Metrics!$D$6:$D$19,0))=Calc!$K$8,SUM(CY_Target!$F18:Q18),AVERAGE(CY_Target!$F18:Q18)),"")</f>
        <v/>
      </c>
    </row>
    <row r="19" spans="1:17" x14ac:dyDescent="0.25">
      <c r="A19" s="3"/>
      <c r="B19" s="62">
        <f>IFERROR(IF(LEN(INDEX(Metrics!$B$6:$E$19,ROW($A19)-ROW($A$5),MATCH(B$5,Metrics!$B$5:$E$5,0)))=0,"",INDEX(Metrics!$B$6:$E$19,ROW($A19)-ROW($A$5),MATCH(B$5,Metrics!$B$5:$E$5,0))),"")</f>
        <v>207</v>
      </c>
      <c r="C19" s="162" t="str">
        <f>IFERROR(IF(LEN(INDEX(Metrics!$B$6:$E$19,ROW($A19)-ROW($A$5),MATCH(C$5,Metrics!$B$5:$E$5,0)))=0,"",INDEX(Metrics!$B$6:$E$19,ROW($A19)-ROW($A$5),MATCH(C$5,Metrics!$B$5:$E$5,0))),"")</f>
        <v>Churn</v>
      </c>
      <c r="D19" s="162" t="str">
        <f>IFERROR(IF(LEN(INDEX(Metrics!$B$6:$E$19,ROW($A19)-ROW($A$5),MATCH(D$5,Metrics!$B$5:$E$5,0)))=0,"",INDEX(Metrics!$B$6:$E$19,ROW($A19)-ROW($A$5),MATCH(D$5,Metrics!$B$5:$E$5,0))),"")</f>
        <v/>
      </c>
      <c r="E19" s="42" t="str">
        <f>IFERROR(IF(LEN(INDEX(Metrics!$B$6:$E$19,ROW($A19)-ROW($A$5),MATCH(E$5,Metrics!$B$5:$E$5,0)))=0,"",INDEX(Metrics!$B$6:$E$19,ROW($A19)-ROW($A$5),MATCH(E$5,Metrics!$B$5:$E$5,0))),"")</f>
        <v/>
      </c>
      <c r="F19" s="133" t="str">
        <f>IFERROR(IF(INDEX(Metrics!$G$6:$G$19,MATCH(CY_Target_Cumulative!$D19,Metrics!$D$6:$D$19,0))=Calc!$K$8,SUM(CY_Target!$F19:F19),AVERAGE(CY_Target!$F19:F19)),"")</f>
        <v/>
      </c>
      <c r="G19" s="133" t="str">
        <f>IFERROR(IF(INDEX(Metrics!$G$6:$G$19,MATCH(CY_Target_Cumulative!$D19,Metrics!$D$6:$D$19,0))=Calc!$K$8,SUM(CY_Target!$F19:G19),AVERAGE(CY_Target!$F19:G19)),"")</f>
        <v/>
      </c>
      <c r="H19" s="133" t="str">
        <f>IFERROR(IF(INDEX(Metrics!$G$6:$G$19,MATCH(CY_Target_Cumulative!$D19,Metrics!$D$6:$D$19,0))=Calc!$K$8,SUM(CY_Target!$F19:H19),AVERAGE(CY_Target!$F19:H19)),"")</f>
        <v/>
      </c>
      <c r="I19" s="133" t="str">
        <f>IFERROR(IF(INDEX(Metrics!$G$6:$G$19,MATCH(CY_Target_Cumulative!$D19,Metrics!$D$6:$D$19,0))=Calc!$K$8,SUM(CY_Target!$F19:I19),AVERAGE(CY_Target!$F19:I19)),"")</f>
        <v/>
      </c>
      <c r="J19" s="133" t="str">
        <f>IFERROR(IF(INDEX(Metrics!$G$6:$G$19,MATCH(CY_Target_Cumulative!$D19,Metrics!$D$6:$D$19,0))=Calc!$K$8,SUM(CY_Target!$F19:J19),AVERAGE(CY_Target!$F19:J19)),"")</f>
        <v/>
      </c>
      <c r="K19" s="133" t="str">
        <f>IFERROR(IF(INDEX(Metrics!$G$6:$G$19,MATCH(CY_Target_Cumulative!$D19,Metrics!$D$6:$D$19,0))=Calc!$K$8,SUM(CY_Target!$F19:K19),AVERAGE(CY_Target!$F19:K19)),"")</f>
        <v/>
      </c>
      <c r="L19" s="133" t="str">
        <f>IFERROR(IF(INDEX(Metrics!$G$6:$G$19,MATCH(CY_Target_Cumulative!$D19,Metrics!$D$6:$D$19,0))=Calc!$K$8,SUM(CY_Target!$F19:L19),AVERAGE(CY_Target!$F19:L19)),"")</f>
        <v/>
      </c>
      <c r="M19" s="133" t="str">
        <f>IFERROR(IF(INDEX(Metrics!$G$6:$G$19,MATCH(CY_Target_Cumulative!$D19,Metrics!$D$6:$D$19,0))=Calc!$K$8,SUM(CY_Target!$F19:M19),AVERAGE(CY_Target!$F19:M19)),"")</f>
        <v/>
      </c>
      <c r="N19" s="133" t="str">
        <f>IFERROR(IF(INDEX(Metrics!$G$6:$G$19,MATCH(CY_Target_Cumulative!$D19,Metrics!$D$6:$D$19,0))=Calc!$K$8,SUM(CY_Target!$F19:N19),AVERAGE(CY_Target!$F19:N19)),"")</f>
        <v/>
      </c>
      <c r="O19" s="133" t="str">
        <f>IFERROR(IF(INDEX(Metrics!$G$6:$G$19,MATCH(CY_Target_Cumulative!$D19,Metrics!$D$6:$D$19,0))=Calc!$K$8,SUM(CY_Target!$F19:O19),AVERAGE(CY_Target!$F19:O19)),"")</f>
        <v/>
      </c>
      <c r="P19" s="133" t="str">
        <f>IFERROR(IF(INDEX(Metrics!$G$6:$G$19,MATCH(CY_Target_Cumulative!$D19,Metrics!$D$6:$D$19,0))=Calc!$K$8,SUM(CY_Target!$F19:P19),AVERAGE(CY_Target!$F19:P19)),"")</f>
        <v/>
      </c>
      <c r="Q19" s="134" t="str">
        <f>IFERROR(IF(INDEX(Metrics!$G$6:$G$19,MATCH(CY_Target_Cumulative!$D19,Metrics!$D$6:$D$19,0))=Calc!$K$8,SUM(CY_Target!$F19:Q19),AVERAGE(CY_Target!$F19:Q19)),"")</f>
        <v/>
      </c>
    </row>
    <row r="20" spans="1:17" x14ac:dyDescent="0.25">
      <c r="A20" s="3"/>
      <c r="B20" s="211">
        <v>301</v>
      </c>
      <c r="C20" s="212" t="s">
        <v>123</v>
      </c>
      <c r="D20" s="212" t="s">
        <v>124</v>
      </c>
      <c r="E20" s="213" t="s">
        <v>114</v>
      </c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4"/>
    </row>
    <row r="21" spans="1:17" x14ac:dyDescent="0.25">
      <c r="A21" s="3"/>
      <c r="B21" s="211">
        <v>302</v>
      </c>
      <c r="C21" s="212" t="s">
        <v>123</v>
      </c>
      <c r="D21" s="212" t="s">
        <v>126</v>
      </c>
      <c r="E21" s="213" t="s">
        <v>114</v>
      </c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4"/>
    </row>
    <row r="22" spans="1:17" x14ac:dyDescent="0.25">
      <c r="A22" s="3"/>
      <c r="B22" s="211">
        <v>303</v>
      </c>
      <c r="C22" s="212" t="s">
        <v>123</v>
      </c>
      <c r="D22" s="212" t="s">
        <v>128</v>
      </c>
      <c r="E22" s="213" t="s">
        <v>114</v>
      </c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4"/>
    </row>
    <row r="23" spans="1:17" x14ac:dyDescent="0.25">
      <c r="A23" s="3"/>
      <c r="B23" s="211">
        <v>304</v>
      </c>
      <c r="C23" s="212" t="s">
        <v>123</v>
      </c>
      <c r="D23" s="212" t="s">
        <v>130</v>
      </c>
      <c r="E23" s="213" t="s">
        <v>114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4"/>
    </row>
    <row r="24" spans="1:17" x14ac:dyDescent="0.25">
      <c r="A24" s="3"/>
      <c r="B24" s="211">
        <v>305</v>
      </c>
      <c r="C24" s="212" t="s">
        <v>123</v>
      </c>
      <c r="D24" s="212" t="s">
        <v>132</v>
      </c>
      <c r="E24" s="213" t="s">
        <v>114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1">
        <v>306</v>
      </c>
      <c r="C25" s="212" t="s">
        <v>123</v>
      </c>
      <c r="D25" s="212" t="s">
        <v>153</v>
      </c>
      <c r="E25" s="213" t="s">
        <v>153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11">
        <v>307</v>
      </c>
      <c r="C26" s="212" t="s">
        <v>123</v>
      </c>
      <c r="D26" s="212" t="s">
        <v>153</v>
      </c>
      <c r="E26" s="213" t="s">
        <v>153</v>
      </c>
      <c r="F26" s="235"/>
      <c r="G26" s="233"/>
      <c r="H26" s="233"/>
      <c r="I26" s="233"/>
      <c r="J26" s="233"/>
      <c r="K26" s="233"/>
      <c r="L26" s="235"/>
      <c r="M26" s="233"/>
      <c r="N26" s="233"/>
      <c r="O26" s="233"/>
      <c r="P26" s="233"/>
      <c r="Q26" s="234"/>
    </row>
    <row r="27" spans="1:17" x14ac:dyDescent="0.25">
      <c r="A27" s="3"/>
      <c r="B27" s="211">
        <v>401</v>
      </c>
      <c r="C27" s="212" t="s">
        <v>134</v>
      </c>
      <c r="D27" s="212" t="s">
        <v>135</v>
      </c>
      <c r="E27" s="213" t="s">
        <v>114</v>
      </c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1">
        <v>402</v>
      </c>
      <c r="C28" s="212" t="s">
        <v>134</v>
      </c>
      <c r="D28" s="212" t="s">
        <v>137</v>
      </c>
      <c r="E28" s="213" t="s">
        <v>114</v>
      </c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">
      <c r="A29" s="3"/>
      <c r="B29" s="211">
        <v>403</v>
      </c>
      <c r="C29" s="212" t="s">
        <v>134</v>
      </c>
      <c r="D29" s="215" t="s">
        <v>139</v>
      </c>
      <c r="E29" s="216" t="s">
        <v>114</v>
      </c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1">
        <v>404</v>
      </c>
      <c r="C30" s="212" t="s">
        <v>134</v>
      </c>
      <c r="D30" s="212" t="s">
        <v>141</v>
      </c>
      <c r="E30" s="213" t="s">
        <v>114</v>
      </c>
      <c r="F30" s="236"/>
      <c r="G30" s="236"/>
      <c r="H30" s="236"/>
      <c r="I30" s="236"/>
      <c r="J30" s="236"/>
      <c r="K30" s="236"/>
      <c r="L30" s="233"/>
      <c r="M30" s="233"/>
      <c r="N30" s="233"/>
      <c r="O30" s="233"/>
      <c r="P30" s="233"/>
      <c r="Q30" s="234"/>
    </row>
    <row r="31" spans="1:17" x14ac:dyDescent="0.25">
      <c r="A31" s="3"/>
      <c r="B31" s="211">
        <v>405</v>
      </c>
      <c r="C31" s="212" t="s">
        <v>134</v>
      </c>
      <c r="D31" s="212" t="s">
        <v>153</v>
      </c>
      <c r="E31" s="213" t="s">
        <v>153</v>
      </c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1">
        <v>406</v>
      </c>
      <c r="C32" s="212" t="s">
        <v>134</v>
      </c>
      <c r="D32" s="212" t="s">
        <v>153</v>
      </c>
      <c r="E32" s="213" t="s">
        <v>153</v>
      </c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1">
        <v>501</v>
      </c>
      <c r="C33" s="212" t="s">
        <v>143</v>
      </c>
      <c r="D33" s="212" t="s">
        <v>144</v>
      </c>
      <c r="E33" s="213" t="s">
        <v>100</v>
      </c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1">
        <v>502</v>
      </c>
      <c r="C34" s="212" t="s">
        <v>143</v>
      </c>
      <c r="D34" s="212" t="s">
        <v>146</v>
      </c>
      <c r="E34" s="213" t="s">
        <v>100</v>
      </c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1">
        <v>503</v>
      </c>
      <c r="C35" s="212" t="s">
        <v>143</v>
      </c>
      <c r="D35" s="212" t="s">
        <v>148</v>
      </c>
      <c r="E35" s="213" t="s">
        <v>100</v>
      </c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">
      <c r="A36" s="3"/>
      <c r="B36" s="211">
        <v>504</v>
      </c>
      <c r="C36" s="212" t="s">
        <v>143</v>
      </c>
      <c r="D36" s="212" t="s">
        <v>150</v>
      </c>
      <c r="E36" s="213" t="s">
        <v>117</v>
      </c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1">
        <v>505</v>
      </c>
      <c r="C37" s="212" t="s">
        <v>143</v>
      </c>
      <c r="D37" s="212" t="s">
        <v>153</v>
      </c>
      <c r="E37" s="213" t="s">
        <v>153</v>
      </c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">
      <c r="A38" s="3"/>
      <c r="B38" s="211">
        <v>506</v>
      </c>
      <c r="C38" s="212" t="s">
        <v>143</v>
      </c>
      <c r="D38" s="212" t="s">
        <v>153</v>
      </c>
      <c r="E38" s="213" t="s">
        <v>153</v>
      </c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1"/>
      <c r="C39" s="212"/>
      <c r="D39" s="212"/>
      <c r="E39" s="213"/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7"/>
    </row>
    <row r="40" spans="1:17" x14ac:dyDescent="0.25">
      <c r="A40" s="3"/>
      <c r="B40" s="211"/>
      <c r="C40" s="212"/>
      <c r="D40" s="212"/>
      <c r="E40" s="213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1"/>
      <c r="C41" s="212"/>
      <c r="D41" s="212"/>
      <c r="E41" s="21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1"/>
      <c r="C42" s="212"/>
      <c r="D42" s="212"/>
      <c r="E42" s="213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1"/>
      <c r="C43" s="212"/>
      <c r="D43" s="212"/>
      <c r="E43" s="213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A44" s="3"/>
      <c r="B44" s="211"/>
      <c r="C44" s="212"/>
      <c r="D44" s="212"/>
      <c r="E44" s="213"/>
      <c r="F44" s="236"/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7"/>
    </row>
    <row r="45" spans="1:17" x14ac:dyDescent="0.25">
      <c r="A45" s="3"/>
      <c r="B45" s="211"/>
      <c r="C45" s="212"/>
      <c r="D45" s="212"/>
      <c r="E45" s="213"/>
      <c r="F45" s="236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7"/>
    </row>
    <row r="46" spans="1:17" x14ac:dyDescent="0.25">
      <c r="A46" s="3"/>
      <c r="B46" s="211"/>
      <c r="C46" s="212"/>
      <c r="D46" s="212"/>
      <c r="E46" s="213"/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7"/>
    </row>
    <row r="47" spans="1:17" x14ac:dyDescent="0.25">
      <c r="A47" s="3"/>
      <c r="B47" s="211"/>
      <c r="C47" s="212"/>
      <c r="D47" s="212"/>
      <c r="E47" s="213"/>
      <c r="F47" s="236"/>
      <c r="G47" s="236"/>
      <c r="H47" s="236"/>
      <c r="I47" s="236"/>
      <c r="J47" s="236"/>
      <c r="K47" s="236"/>
      <c r="L47" s="236"/>
      <c r="M47" s="236"/>
      <c r="N47" s="236"/>
      <c r="O47" s="236"/>
      <c r="P47" s="236"/>
      <c r="Q47" s="237"/>
    </row>
    <row r="48" spans="1:17" x14ac:dyDescent="0.25">
      <c r="A48" s="3"/>
      <c r="B48" s="211"/>
      <c r="C48" s="212"/>
      <c r="D48" s="212"/>
      <c r="E48" s="213"/>
      <c r="F48" s="236"/>
      <c r="G48" s="236"/>
      <c r="H48" s="236"/>
      <c r="I48" s="236"/>
      <c r="J48" s="236"/>
      <c r="K48" s="236"/>
      <c r="L48" s="236"/>
      <c r="M48" s="236"/>
      <c r="N48" s="236"/>
      <c r="O48" s="236"/>
      <c r="P48" s="236"/>
      <c r="Q48" s="237"/>
    </row>
    <row r="49" spans="1:17" x14ac:dyDescent="0.25">
      <c r="A49" s="3"/>
      <c r="B49" s="211"/>
      <c r="C49" s="212"/>
      <c r="D49" s="212"/>
      <c r="E49" s="213"/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7"/>
    </row>
    <row r="50" spans="1:17" x14ac:dyDescent="0.25">
      <c r="A50" s="3"/>
      <c r="B50" s="211"/>
      <c r="C50" s="212"/>
      <c r="D50" s="212"/>
      <c r="E50" s="213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7"/>
    </row>
    <row r="51" spans="1:17" x14ac:dyDescent="0.25">
      <c r="A51" s="3"/>
      <c r="B51" s="211"/>
      <c r="C51" s="212"/>
      <c r="D51" s="212"/>
      <c r="E51" s="213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7"/>
    </row>
    <row r="52" spans="1:17" x14ac:dyDescent="0.25">
      <c r="A52" s="3"/>
      <c r="B52" s="211"/>
      <c r="C52" s="212"/>
      <c r="D52" s="212"/>
      <c r="E52" s="213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7"/>
    </row>
    <row r="53" spans="1:17" x14ac:dyDescent="0.25">
      <c r="A53" s="3"/>
      <c r="B53" s="211"/>
      <c r="C53" s="212"/>
      <c r="D53" s="212"/>
      <c r="E53" s="213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7"/>
    </row>
    <row r="54" spans="1:17" x14ac:dyDescent="0.25">
      <c r="A54" s="3"/>
      <c r="B54" s="211"/>
      <c r="C54" s="212"/>
      <c r="D54" s="212"/>
      <c r="E54" s="213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7"/>
    </row>
    <row r="55" spans="1:17" x14ac:dyDescent="0.25">
      <c r="A55" s="3"/>
      <c r="B55" s="211"/>
      <c r="C55" s="212"/>
      <c r="D55" s="212"/>
      <c r="E55" s="213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7"/>
    </row>
    <row r="56" spans="1:17" x14ac:dyDescent="0.25">
      <c r="B56" s="211"/>
      <c r="C56" s="212"/>
      <c r="D56" s="212"/>
      <c r="E56" s="213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7"/>
    </row>
    <row r="57" spans="1:17" x14ac:dyDescent="0.25">
      <c r="B57" s="211"/>
      <c r="C57" s="212"/>
      <c r="D57" s="212"/>
      <c r="E57" s="213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7"/>
    </row>
    <row r="58" spans="1:17" x14ac:dyDescent="0.25">
      <c r="B58" s="211"/>
      <c r="C58" s="212"/>
      <c r="D58" s="212"/>
      <c r="E58" s="213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7"/>
    </row>
    <row r="59" spans="1:17" x14ac:dyDescent="0.25">
      <c r="B59" s="211"/>
      <c r="C59" s="212"/>
      <c r="D59" s="212"/>
      <c r="E59" s="213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7"/>
    </row>
    <row r="60" spans="1:17" x14ac:dyDescent="0.25">
      <c r="B60" s="211"/>
      <c r="C60" s="212"/>
      <c r="D60" s="212"/>
      <c r="E60" s="213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7"/>
    </row>
    <row r="61" spans="1:17" x14ac:dyDescent="0.25">
      <c r="B61" s="211"/>
      <c r="C61" s="212"/>
      <c r="D61" s="212"/>
      <c r="E61" s="213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7"/>
    </row>
    <row r="62" spans="1:17" x14ac:dyDescent="0.25">
      <c r="B62" s="211"/>
      <c r="C62" s="212"/>
      <c r="D62" s="212"/>
      <c r="E62" s="213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7"/>
    </row>
    <row r="63" spans="1:17" x14ac:dyDescent="0.25">
      <c r="B63" s="211"/>
      <c r="C63" s="212"/>
      <c r="D63" s="212"/>
      <c r="E63" s="213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7"/>
    </row>
    <row r="64" spans="1:17" x14ac:dyDescent="0.25">
      <c r="B64" s="211"/>
      <c r="C64" s="212"/>
      <c r="D64" s="212"/>
      <c r="E64" s="213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7"/>
    </row>
    <row r="65" spans="2:17" x14ac:dyDescent="0.25">
      <c r="B65" s="211"/>
      <c r="C65" s="212"/>
      <c r="D65" s="212"/>
      <c r="E65" s="213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7"/>
    </row>
    <row r="66" spans="2:17" x14ac:dyDescent="0.25">
      <c r="B66" s="211"/>
      <c r="C66" s="212"/>
      <c r="D66" s="212"/>
      <c r="E66" s="213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7"/>
    </row>
    <row r="67" spans="2:17" x14ac:dyDescent="0.25">
      <c r="B67" s="211"/>
      <c r="C67" s="212"/>
      <c r="D67" s="212"/>
      <c r="E67" s="213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7"/>
    </row>
    <row r="68" spans="2:17" x14ac:dyDescent="0.25">
      <c r="B68" s="211"/>
      <c r="C68" s="212"/>
      <c r="D68" s="212"/>
      <c r="E68" s="213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7"/>
    </row>
    <row r="69" spans="2:17" x14ac:dyDescent="0.25">
      <c r="B69" s="211"/>
      <c r="C69" s="212"/>
      <c r="D69" s="212"/>
      <c r="E69" s="213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7"/>
    </row>
    <row r="70" spans="2:17" x14ac:dyDescent="0.25">
      <c r="B70" s="218"/>
      <c r="C70" s="219"/>
      <c r="D70" s="219"/>
      <c r="E70" s="220"/>
      <c r="F70" s="238"/>
      <c r="G70" s="238"/>
      <c r="H70" s="238"/>
      <c r="I70" s="238"/>
      <c r="J70" s="238"/>
      <c r="K70" s="238"/>
      <c r="L70" s="238"/>
      <c r="M70" s="238"/>
      <c r="N70" s="238"/>
      <c r="O70" s="238"/>
      <c r="P70" s="238"/>
      <c r="Q70" s="239"/>
    </row>
  </sheetData>
  <sheetProtection algorithmName="SHA-512" hashValue="lnTxt3rX5IsVbz0xAB16sKFtjRIs8rJHf9jrUM1WcgWPIYiSB+VcmciV3H73DBUAxcTVfqP1rRbvys24hODiLA==" saltValue="t4nizNOy8Kj6AKL0lPxQSw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82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67">
        <f>IFERROR(IF(LEN(INDEX(Metrics!$B$6:$E$19,ROW($A6)-ROW($A$5),MATCH(B$5,Metrics!$B$5:$E$5,0)))=0,"",INDEX(Metrics!$B$6:$E$19,ROW($A6)-ROW($A$5),MATCH(B$5,Metrics!$B$5:$E$5,0))),"")</f>
        <v>101</v>
      </c>
      <c r="C6" s="163" t="str">
        <f>IFERROR(IF(LEN(INDEX(Metrics!$B$6:$E$19,ROW($A6)-ROW($A$5),MATCH(C$5,Metrics!$B$5:$E$5,0)))=0,"",INDEX(Metrics!$B$6:$E$19,ROW($A6)-ROW($A$5),MATCH(C$5,Metrics!$B$5:$E$5,0))),"")</f>
        <v>Customer</v>
      </c>
      <c r="D6" s="163" t="str">
        <f>IFERROR(IF(LEN(INDEX(Metrics!$B$6:$E$19,ROW($A6)-ROW($A$5),MATCH(D$5,Metrics!$B$5:$E$5,0)))=0,"",INDEX(Metrics!$B$6:$E$19,ROW($A6)-ROW($A$5),MATCH(D$5,Metrics!$B$5:$E$5,0))),"")</f>
        <v>The Total Number of Subscribers</v>
      </c>
      <c r="E6" s="68" t="str">
        <f>IFERROR(IF(LEN(INDEX(Metrics!$B$6:$E$19,ROW($A6)-ROW($A$5),MATCH(E$5,Metrics!$B$5:$E$5,0)))=0,"",INDEX(Metrics!$B$6:$E$19,ROW($A6)-ROW($A$5),MATCH(E$5,Metrics!$B$5:$E$5,0))),"")</f>
        <v>#</v>
      </c>
      <c r="F6" s="191">
        <f>IFERROR(IF(INDEX(Metrics!$G$6:$G$19,MATCH(PY_Actual_Cumulative!$D6,Metrics!$D$6:$D$19,0))=Calc!$K$8,SUM(PY_Actual!$F6:F6),AVERAGE(PY_Actual!$F6:F6)),"")</f>
        <v>6954</v>
      </c>
      <c r="G6" s="191">
        <f>IFERROR(IF(INDEX(Metrics!$G$6:$G$19,MATCH(PY_Actual_Cumulative!$D6,Metrics!$D$6:$D$19,0))=Calc!$K$8,SUM(PY_Actual!$F6:G6),AVERAGE(PY_Actual!$F6:G6)),"")</f>
        <v>12327</v>
      </c>
      <c r="H6" s="191">
        <f>IFERROR(IF(INDEX(Metrics!$G$6:$G$19,MATCH(PY_Actual_Cumulative!$D6,Metrics!$D$6:$D$19,0))=Calc!$K$8,SUM(PY_Actual!$F6:H6),AVERAGE(PY_Actual!$F6:H6)),"")</f>
        <v>17951</v>
      </c>
      <c r="I6" s="191">
        <f>IFERROR(IF(INDEX(Metrics!$G$6:$G$19,MATCH(PY_Actual_Cumulative!$D6,Metrics!$D$6:$D$19,0))=Calc!$K$8,SUM(PY_Actual!$F6:I6),AVERAGE(PY_Actual!$F6:I6)),"")</f>
        <v>23389</v>
      </c>
      <c r="J6" s="191">
        <f>IFERROR(IF(INDEX(Metrics!$G$6:$G$19,MATCH(PY_Actual_Cumulative!$D6,Metrics!$D$6:$D$19,0))=Calc!$K$8,SUM(PY_Actual!$F6:J6),AVERAGE(PY_Actual!$F6:J6)),"")</f>
        <v>29168</v>
      </c>
      <c r="K6" s="191">
        <f>IFERROR(IF(INDEX(Metrics!$G$6:$G$19,MATCH(PY_Actual_Cumulative!$D6,Metrics!$D$6:$D$19,0))=Calc!$K$8,SUM(PY_Actual!$F6:K6),AVERAGE(PY_Actual!$F6:K6)),"")</f>
        <v>33688</v>
      </c>
      <c r="L6" s="192">
        <f>IFERROR(IF(INDEX(Metrics!$G$6:$G$19,MATCH(PY_Actual_Cumulative!$D6,Metrics!$D$6:$D$19,0))=Calc!$K$8,SUM(PY_Actual!$F6:L6),AVERAGE(PY_Actual!$F6:L6)),"")</f>
        <v>33688</v>
      </c>
      <c r="M6" s="192">
        <f>IFERROR(IF(INDEX(Metrics!$G$6:$G$19,MATCH(PY_Actual_Cumulative!$D6,Metrics!$D$6:$D$19,0))=Calc!$K$8,SUM(PY_Actual!$F6:M6),AVERAGE(PY_Actual!$F6:M6)),"")</f>
        <v>33688</v>
      </c>
      <c r="N6" s="192">
        <f>IFERROR(IF(INDEX(Metrics!$G$6:$G$19,MATCH(PY_Actual_Cumulative!$D6,Metrics!$D$6:$D$19,0))=Calc!$K$8,SUM(PY_Actual!$F6:N6),AVERAGE(PY_Actual!$F6:N6)),"")</f>
        <v>33688</v>
      </c>
      <c r="O6" s="192">
        <f>IFERROR(IF(INDEX(Metrics!$G$6:$G$19,MATCH(PY_Actual_Cumulative!$D6,Metrics!$D$6:$D$19,0))=Calc!$K$8,SUM(PY_Actual!$F6:O6),AVERAGE(PY_Actual!$F6:O6)),"")</f>
        <v>33688</v>
      </c>
      <c r="P6" s="192">
        <f>IFERROR(IF(INDEX(Metrics!$G$6:$G$19,MATCH(PY_Actual_Cumulative!$D6,Metrics!$D$6:$D$19,0))=Calc!$K$8,SUM(PY_Actual!$F6:P6),AVERAGE(PY_Actual!$F6:P6)),"")</f>
        <v>33688</v>
      </c>
      <c r="Q6" s="193">
        <f>IFERROR(IF(INDEX(Metrics!$G$6:$G$19,MATCH(PY_Actual_Cumulative!$D6,Metrics!$D$6:$D$19,0))=Calc!$K$8,SUM(PY_Actual!$F6:Q6),AVERAGE(PY_Actual!$F6:Q6)),"")</f>
        <v>33688</v>
      </c>
    </row>
    <row r="7" spans="1:17" x14ac:dyDescent="0.25">
      <c r="A7" s="3"/>
      <c r="B7" s="62">
        <f>IFERROR(IF(LEN(INDEX(Metrics!$B$6:$E$19,ROW($A7)-ROW($A$5),MATCH(B$5,Metrics!$B$5:$E$5,0)))=0,"",INDEX(Metrics!$B$6:$E$19,ROW($A7)-ROW($A$5),MATCH(B$5,Metrics!$B$5:$E$5,0))),"")</f>
        <v>102</v>
      </c>
      <c r="C7" s="162" t="str">
        <f>IFERROR(IF(LEN(INDEX(Metrics!$B$6:$E$19,ROW($A7)-ROW($A$5),MATCH(C$5,Metrics!$B$5:$E$5,0)))=0,"",INDEX(Metrics!$B$6:$E$19,ROW($A7)-ROW($A$5),MATCH(C$5,Metrics!$B$5:$E$5,0))),"")</f>
        <v>Customer</v>
      </c>
      <c r="D7" s="162" t="str">
        <f>IFERROR(IF(LEN(INDEX(Metrics!$B$6:$E$19,ROW($A7)-ROW($A$5),MATCH(D$5,Metrics!$B$5:$E$5,0)))=0,"",INDEX(Metrics!$B$6:$E$19,ROW($A7)-ROW($A$5),MATCH(D$5,Metrics!$B$5:$E$5,0))),"")</f>
        <v>The Total Number of Visitors</v>
      </c>
      <c r="E7" s="42" t="str">
        <f>IFERROR(IF(LEN(INDEX(Metrics!$B$6:$E$19,ROW($A7)-ROW($A$5),MATCH(E$5,Metrics!$B$5:$E$5,0)))=0,"",INDEX(Metrics!$B$6:$E$19,ROW($A7)-ROW($A$5),MATCH(E$5,Metrics!$B$5:$E$5,0))),"")</f>
        <v>#</v>
      </c>
      <c r="F7" s="189">
        <f>IFERROR(IF(INDEX(Metrics!$G$6:$G$19,MATCH(PY_Actual_Cumulative!$D7,Metrics!$D$6:$D$19,0))=Calc!$K$8,SUM(PY_Actual!$F7:F7),AVERAGE(PY_Actual!$F7:F7)),"")</f>
        <v>10123</v>
      </c>
      <c r="G7" s="189">
        <f>IFERROR(IF(INDEX(Metrics!$G$6:$G$19,MATCH(PY_Actual_Cumulative!$D7,Metrics!$D$6:$D$19,0))=Calc!$K$8,SUM(PY_Actual!$F7:G7),AVERAGE(PY_Actual!$F7:G7)),"")</f>
        <v>24243</v>
      </c>
      <c r="H7" s="189">
        <f>IFERROR(IF(INDEX(Metrics!$G$6:$G$19,MATCH(PY_Actual_Cumulative!$D7,Metrics!$D$6:$D$19,0))=Calc!$K$8,SUM(PY_Actual!$F7:H7),AVERAGE(PY_Actual!$F7:H7)),"")</f>
        <v>36026</v>
      </c>
      <c r="I7" s="189">
        <f>IFERROR(IF(INDEX(Metrics!$G$6:$G$19,MATCH(PY_Actual_Cumulative!$D7,Metrics!$D$6:$D$19,0))=Calc!$K$8,SUM(PY_Actual!$F7:I7),AVERAGE(PY_Actual!$F7:I7)),"")</f>
        <v>49447</v>
      </c>
      <c r="J7" s="189">
        <f>IFERROR(IF(INDEX(Metrics!$G$6:$G$19,MATCH(PY_Actual_Cumulative!$D7,Metrics!$D$6:$D$19,0))=Calc!$K$8,SUM(PY_Actual!$F7:J7),AVERAGE(PY_Actual!$F7:J7)),"")</f>
        <v>61247</v>
      </c>
      <c r="K7" s="189">
        <f>IFERROR(IF(INDEX(Metrics!$G$6:$G$19,MATCH(PY_Actual_Cumulative!$D7,Metrics!$D$6:$D$19,0))=Calc!$K$8,SUM(PY_Actual!$F7:K7),AVERAGE(PY_Actual!$F7:K7)),"")</f>
        <v>75372</v>
      </c>
      <c r="L7" s="187">
        <f>IFERROR(IF(INDEX(Metrics!$G$6:$G$19,MATCH(PY_Actual_Cumulative!$D7,Metrics!$D$6:$D$19,0))=Calc!$K$8,SUM(PY_Actual!$F7:L7),AVERAGE(PY_Actual!$F7:L7)),"")</f>
        <v>75372</v>
      </c>
      <c r="M7" s="187">
        <f>IFERROR(IF(INDEX(Metrics!$G$6:$G$19,MATCH(PY_Actual_Cumulative!$D7,Metrics!$D$6:$D$19,0))=Calc!$K$8,SUM(PY_Actual!$F7:M7),AVERAGE(PY_Actual!$F7:M7)),"")</f>
        <v>75372</v>
      </c>
      <c r="N7" s="187">
        <f>IFERROR(IF(INDEX(Metrics!$G$6:$G$19,MATCH(PY_Actual_Cumulative!$D7,Metrics!$D$6:$D$19,0))=Calc!$K$8,SUM(PY_Actual!$F7:N7),AVERAGE(PY_Actual!$F7:N7)),"")</f>
        <v>75372</v>
      </c>
      <c r="O7" s="187">
        <f>IFERROR(IF(INDEX(Metrics!$G$6:$G$19,MATCH(PY_Actual_Cumulative!$D7,Metrics!$D$6:$D$19,0))=Calc!$K$8,SUM(PY_Actual!$F7:O7),AVERAGE(PY_Actual!$F7:O7)),"")</f>
        <v>75372</v>
      </c>
      <c r="P7" s="187">
        <f>IFERROR(IF(INDEX(Metrics!$G$6:$G$19,MATCH(PY_Actual_Cumulative!$D7,Metrics!$D$6:$D$19,0))=Calc!$K$8,SUM(PY_Actual!$F7:P7),AVERAGE(PY_Actual!$F7:P7)),"")</f>
        <v>75372</v>
      </c>
      <c r="Q7" s="188">
        <f>IFERROR(IF(INDEX(Metrics!$G$6:$G$19,MATCH(PY_Actual_Cumulative!$D7,Metrics!$D$6:$D$19,0))=Calc!$K$8,SUM(PY_Actual!$F7:Q7),AVERAGE(PY_Actual!$F7:Q7)),"")</f>
        <v>75372</v>
      </c>
    </row>
    <row r="8" spans="1:17" x14ac:dyDescent="0.25">
      <c r="A8" s="3"/>
      <c r="B8" s="62">
        <f>IFERROR(IF(LEN(INDEX(Metrics!$B$6:$E$19,ROW($A8)-ROW($A$5),MATCH(B$5,Metrics!$B$5:$E$5,0)))=0,"",INDEX(Metrics!$B$6:$E$19,ROW($A8)-ROW($A$5),MATCH(B$5,Metrics!$B$5:$E$5,0))),"")</f>
        <v>103</v>
      </c>
      <c r="C8" s="162" t="str">
        <f>IFERROR(IF(LEN(INDEX(Metrics!$B$6:$E$19,ROW($A8)-ROW($A$5),MATCH(C$5,Metrics!$B$5:$E$5,0)))=0,"",INDEX(Metrics!$B$6:$E$19,ROW($A8)-ROW($A$5),MATCH(C$5,Metrics!$B$5:$E$5,0))),"")</f>
        <v>Customer</v>
      </c>
      <c r="D8" s="162" t="str">
        <f>IFERROR(IF(LEN(INDEX(Metrics!$B$6:$E$19,ROW($A8)-ROW($A$5),MATCH(D$5,Metrics!$B$5:$E$5,0)))=0,"",INDEX(Metrics!$B$6:$E$19,ROW($A8)-ROW($A$5),MATCH(D$5,Metrics!$B$5:$E$5,0))),"")</f>
        <v>The Total Amount of Sign Ups</v>
      </c>
      <c r="E8" s="42" t="str">
        <f>IFERROR(IF(LEN(INDEX(Metrics!$B$6:$E$19,ROW($A8)-ROW($A$5),MATCH(E$5,Metrics!$B$5:$E$5,0)))=0,"",INDEX(Metrics!$B$6:$E$19,ROW($A8)-ROW($A$5),MATCH(E$5,Metrics!$B$5:$E$5,0))),"")</f>
        <v>#</v>
      </c>
      <c r="F8" s="189">
        <f>IFERROR(IF(INDEX(Metrics!$G$6:$G$19,MATCH(PY_Actual_Cumulative!$D8,Metrics!$D$6:$D$19,0))=Calc!$K$8,SUM(PY_Actual!$F8:F8),AVERAGE(PY_Actual!$F8:F8)),"")</f>
        <v>2341</v>
      </c>
      <c r="G8" s="189">
        <f>IFERROR(IF(INDEX(Metrics!$G$6:$G$19,MATCH(PY_Actual_Cumulative!$D8,Metrics!$D$6:$D$19,0))=Calc!$K$8,SUM(PY_Actual!$F8:G8),AVERAGE(PY_Actual!$F8:G8)),"")</f>
        <v>6551</v>
      </c>
      <c r="H8" s="189">
        <f>IFERROR(IF(INDEX(Metrics!$G$6:$G$19,MATCH(PY_Actual_Cumulative!$D8,Metrics!$D$6:$D$19,0))=Calc!$K$8,SUM(PY_Actual!$F8:H8),AVERAGE(PY_Actual!$F8:H8)),"")</f>
        <v>9675</v>
      </c>
      <c r="I8" s="189">
        <f>IFERROR(IF(INDEX(Metrics!$G$6:$G$19,MATCH(PY_Actual_Cumulative!$D8,Metrics!$D$6:$D$19,0))=Calc!$K$8,SUM(PY_Actual!$F8:I8),AVERAGE(PY_Actual!$F8:I8)),"")</f>
        <v>13687</v>
      </c>
      <c r="J8" s="189">
        <f>IFERROR(IF(INDEX(Metrics!$G$6:$G$19,MATCH(PY_Actual_Cumulative!$D8,Metrics!$D$6:$D$19,0))=Calc!$K$8,SUM(PY_Actual!$F8:J8),AVERAGE(PY_Actual!$F8:J8)),"")</f>
        <v>17143</v>
      </c>
      <c r="K8" s="189">
        <f>IFERROR(IF(INDEX(Metrics!$G$6:$G$19,MATCH(PY_Actual_Cumulative!$D8,Metrics!$D$6:$D$19,0))=Calc!$K$8,SUM(PY_Actual!$F8:K8),AVERAGE(PY_Actual!$F8:K8)),"")</f>
        <v>20595</v>
      </c>
      <c r="L8" s="187">
        <f>IFERROR(IF(INDEX(Metrics!$G$6:$G$19,MATCH(PY_Actual_Cumulative!$D8,Metrics!$D$6:$D$19,0))=Calc!$K$8,SUM(PY_Actual!$F8:L8),AVERAGE(PY_Actual!$F8:L8)),"")</f>
        <v>20595</v>
      </c>
      <c r="M8" s="187">
        <f>IFERROR(IF(INDEX(Metrics!$G$6:$G$19,MATCH(PY_Actual_Cumulative!$D8,Metrics!$D$6:$D$19,0))=Calc!$K$8,SUM(PY_Actual!$F8:M8),AVERAGE(PY_Actual!$F8:M8)),"")</f>
        <v>20595</v>
      </c>
      <c r="N8" s="187">
        <f>IFERROR(IF(INDEX(Metrics!$G$6:$G$19,MATCH(PY_Actual_Cumulative!$D8,Metrics!$D$6:$D$19,0))=Calc!$K$8,SUM(PY_Actual!$F8:N8),AVERAGE(PY_Actual!$F8:N8)),"")</f>
        <v>20595</v>
      </c>
      <c r="O8" s="187">
        <f>IFERROR(IF(INDEX(Metrics!$G$6:$G$19,MATCH(PY_Actual_Cumulative!$D8,Metrics!$D$6:$D$19,0))=Calc!$K$8,SUM(PY_Actual!$F8:O8),AVERAGE(PY_Actual!$F8:O8)),"")</f>
        <v>20595</v>
      </c>
      <c r="P8" s="187">
        <f>IFERROR(IF(INDEX(Metrics!$G$6:$G$19,MATCH(PY_Actual_Cumulative!$D8,Metrics!$D$6:$D$19,0))=Calc!$K$8,SUM(PY_Actual!$F8:P8),AVERAGE(PY_Actual!$F8:P8)),"")</f>
        <v>20595</v>
      </c>
      <c r="Q8" s="188">
        <f>IFERROR(IF(INDEX(Metrics!$G$6:$G$19,MATCH(PY_Actual_Cumulative!$D8,Metrics!$D$6:$D$19,0))=Calc!$K$8,SUM(PY_Actual!$F8:Q8),AVERAGE(PY_Actual!$F8:Q8)),"")</f>
        <v>20595</v>
      </c>
    </row>
    <row r="9" spans="1:17" x14ac:dyDescent="0.25">
      <c r="A9" s="3"/>
      <c r="B9" s="62">
        <f>IFERROR(IF(LEN(INDEX(Metrics!$B$6:$E$19,ROW($A9)-ROW($A$5),MATCH(B$5,Metrics!$B$5:$E$5,0)))=0,"",INDEX(Metrics!$B$6:$E$19,ROW($A9)-ROW($A$5),MATCH(B$5,Metrics!$B$5:$E$5,0))),"")</f>
        <v>104</v>
      </c>
      <c r="C9" s="162" t="str">
        <f>IFERROR(IF(LEN(INDEX(Metrics!$B$6:$E$19,ROW($A9)-ROW($A$5),MATCH(C$5,Metrics!$B$5:$E$5,0)))=0,"",INDEX(Metrics!$B$6:$E$19,ROW($A9)-ROW($A$5),MATCH(C$5,Metrics!$B$5:$E$5,0))),"")</f>
        <v>Customer</v>
      </c>
      <c r="D9" s="162" t="str">
        <f>IFERROR(IF(LEN(INDEX(Metrics!$B$6:$E$19,ROW($A9)-ROW($A$5),MATCH(D$5,Metrics!$B$5:$E$5,0)))=0,"",INDEX(Metrics!$B$6:$E$19,ROW($A9)-ROW($A$5),MATCH(D$5,Metrics!$B$5:$E$5,0))),"")</f>
        <v>New Subscriber From Organic Search</v>
      </c>
      <c r="E9" s="42" t="str">
        <f>IFERROR(IF(LEN(INDEX(Metrics!$B$6:$E$19,ROW($A9)-ROW($A$5),MATCH(E$5,Metrics!$B$5:$E$5,0)))=0,"",INDEX(Metrics!$B$6:$E$19,ROW($A9)-ROW($A$5),MATCH(E$5,Metrics!$B$5:$E$5,0))),"")</f>
        <v>#</v>
      </c>
      <c r="F9" s="189">
        <f>IFERROR(IF(INDEX(Metrics!$G$6:$G$19,MATCH(PY_Actual_Cumulative!$D9,Metrics!$D$6:$D$19,0))=Calc!$K$8,SUM(PY_Actual!$F9:F9),AVERAGE(PY_Actual!$F9:F9)),"")</f>
        <v>86</v>
      </c>
      <c r="G9" s="189">
        <f>IFERROR(IF(INDEX(Metrics!$G$6:$G$19,MATCH(PY_Actual_Cumulative!$D9,Metrics!$D$6:$D$19,0))=Calc!$K$8,SUM(PY_Actual!$F9:G9),AVERAGE(PY_Actual!$F9:G9)),"")</f>
        <v>185</v>
      </c>
      <c r="H9" s="189">
        <f>IFERROR(IF(INDEX(Metrics!$G$6:$G$19,MATCH(PY_Actual_Cumulative!$D9,Metrics!$D$6:$D$19,0))=Calc!$K$8,SUM(PY_Actual!$F9:H9),AVERAGE(PY_Actual!$F9:H9)),"")</f>
        <v>286</v>
      </c>
      <c r="I9" s="189">
        <f>IFERROR(IF(INDEX(Metrics!$G$6:$G$19,MATCH(PY_Actual_Cumulative!$D9,Metrics!$D$6:$D$19,0))=Calc!$K$8,SUM(PY_Actual!$F9:I9),AVERAGE(PY_Actual!$F9:I9)),"")</f>
        <v>406</v>
      </c>
      <c r="J9" s="189">
        <f>IFERROR(IF(INDEX(Metrics!$G$6:$G$19,MATCH(PY_Actual_Cumulative!$D9,Metrics!$D$6:$D$19,0))=Calc!$K$8,SUM(PY_Actual!$F9:J9),AVERAGE(PY_Actual!$F9:J9)),"")</f>
        <v>510</v>
      </c>
      <c r="K9" s="189">
        <f>IFERROR(IF(INDEX(Metrics!$G$6:$G$19,MATCH(PY_Actual_Cumulative!$D9,Metrics!$D$6:$D$19,0))=Calc!$K$8,SUM(PY_Actual!$F9:K9),AVERAGE(PY_Actual!$F9:K9)),"")</f>
        <v>636</v>
      </c>
      <c r="L9" s="189">
        <f>IFERROR(IF(INDEX(Metrics!$G$6:$G$19,MATCH(PY_Actual_Cumulative!$D9,Metrics!$D$6:$D$19,0))=Calc!$K$8,SUM(PY_Actual!$F9:L9),AVERAGE(PY_Actual!$F9:L9)),"")</f>
        <v>636</v>
      </c>
      <c r="M9" s="189">
        <f>IFERROR(IF(INDEX(Metrics!$G$6:$G$19,MATCH(PY_Actual_Cumulative!$D9,Metrics!$D$6:$D$19,0))=Calc!$K$8,SUM(PY_Actual!$F9:M9),AVERAGE(PY_Actual!$F9:M9)),"")</f>
        <v>636</v>
      </c>
      <c r="N9" s="189">
        <f>IFERROR(IF(INDEX(Metrics!$G$6:$G$19,MATCH(PY_Actual_Cumulative!$D9,Metrics!$D$6:$D$19,0))=Calc!$K$8,SUM(PY_Actual!$F9:N9),AVERAGE(PY_Actual!$F9:N9)),"")</f>
        <v>636</v>
      </c>
      <c r="O9" s="189">
        <f>IFERROR(IF(INDEX(Metrics!$G$6:$G$19,MATCH(PY_Actual_Cumulative!$D9,Metrics!$D$6:$D$19,0))=Calc!$K$8,SUM(PY_Actual!$F9:O9),AVERAGE(PY_Actual!$F9:O9)),"")</f>
        <v>636</v>
      </c>
      <c r="P9" s="189">
        <f>IFERROR(IF(INDEX(Metrics!$G$6:$G$19,MATCH(PY_Actual_Cumulative!$D9,Metrics!$D$6:$D$19,0))=Calc!$K$8,SUM(PY_Actual!$F9:P9),AVERAGE(PY_Actual!$F9:P9)),"")</f>
        <v>636</v>
      </c>
      <c r="Q9" s="190">
        <f>IFERROR(IF(INDEX(Metrics!$G$6:$G$19,MATCH(PY_Actual_Cumulative!$D9,Metrics!$D$6:$D$19,0))=Calc!$K$8,SUM(PY_Actual!$F9:Q9),AVERAGE(PY_Actual!$F9:Q9)),"")</f>
        <v>636</v>
      </c>
    </row>
    <row r="10" spans="1:17" x14ac:dyDescent="0.25">
      <c r="A10" s="3"/>
      <c r="B10" s="62">
        <f>IFERROR(IF(LEN(INDEX(Metrics!$B$6:$E$19,ROW($A10)-ROW($A$5),MATCH(B$5,Metrics!$B$5:$E$5,0)))=0,"",INDEX(Metrics!$B$6:$E$19,ROW($A10)-ROW($A$5),MATCH(B$5,Metrics!$B$5:$E$5,0))),"")</f>
        <v>105</v>
      </c>
      <c r="C10" s="162" t="str">
        <f>IFERROR(IF(LEN(INDEX(Metrics!$B$6:$E$19,ROW($A10)-ROW($A$5),MATCH(C$5,Metrics!$B$5:$E$5,0)))=0,"",INDEX(Metrics!$B$6:$E$19,ROW($A10)-ROW($A$5),MATCH(C$5,Metrics!$B$5:$E$5,0))),"")</f>
        <v>Customer</v>
      </c>
      <c r="D10" s="162" t="str">
        <f>IFERROR(IF(LEN(INDEX(Metrics!$B$6:$E$19,ROW($A10)-ROW($A$5),MATCH(D$5,Metrics!$B$5:$E$5,0)))=0,"",INDEX(Metrics!$B$6:$E$19,ROW($A10)-ROW($A$5),MATCH(D$5,Metrics!$B$5:$E$5,0))),"")</f>
        <v>New Subscriber From Paid Ad</v>
      </c>
      <c r="E10" s="42" t="str">
        <f>IFERROR(IF(LEN(INDEX(Metrics!$B$6:$E$19,ROW($A10)-ROW($A$5),MATCH(E$5,Metrics!$B$5:$E$5,0)))=0,"",INDEX(Metrics!$B$6:$E$19,ROW($A10)-ROW($A$5),MATCH(E$5,Metrics!$B$5:$E$5,0))),"")</f>
        <v>#</v>
      </c>
      <c r="F10" s="189">
        <f>IFERROR(IF(INDEX(Metrics!$G$6:$G$19,MATCH(PY_Actual_Cumulative!$D10,Metrics!$D$6:$D$19,0))=Calc!$K$8,SUM(PY_Actual!$F10:F10),AVERAGE(PY_Actual!$F10:F10)),"")</f>
        <v>101</v>
      </c>
      <c r="G10" s="189">
        <f>IFERROR(IF(INDEX(Metrics!$G$6:$G$19,MATCH(PY_Actual_Cumulative!$D10,Metrics!$D$6:$D$19,0))=Calc!$K$8,SUM(PY_Actual!$F10:G10),AVERAGE(PY_Actual!$F10:G10)),"")</f>
        <v>213</v>
      </c>
      <c r="H10" s="189">
        <f>IFERROR(IF(INDEX(Metrics!$G$6:$G$19,MATCH(PY_Actual_Cumulative!$D10,Metrics!$D$6:$D$19,0))=Calc!$K$8,SUM(PY_Actual!$F10:H10),AVERAGE(PY_Actual!$F10:H10)),"")</f>
        <v>309</v>
      </c>
      <c r="I10" s="189">
        <f>IFERROR(IF(INDEX(Metrics!$G$6:$G$19,MATCH(PY_Actual_Cumulative!$D10,Metrics!$D$6:$D$19,0))=Calc!$K$8,SUM(PY_Actual!$F10:I10),AVERAGE(PY_Actual!$F10:I10)),"")</f>
        <v>450</v>
      </c>
      <c r="J10" s="189">
        <f>IFERROR(IF(INDEX(Metrics!$G$6:$G$19,MATCH(PY_Actual_Cumulative!$D10,Metrics!$D$6:$D$19,0))=Calc!$K$8,SUM(PY_Actual!$F10:J10),AVERAGE(PY_Actual!$F10:J10)),"")</f>
        <v>575</v>
      </c>
      <c r="K10" s="189">
        <f>IFERROR(IF(INDEX(Metrics!$G$6:$G$19,MATCH(PY_Actual_Cumulative!$D10,Metrics!$D$6:$D$19,0))=Calc!$K$8,SUM(PY_Actual!$F10:K10),AVERAGE(PY_Actual!$F10:K10)),"")</f>
        <v>729</v>
      </c>
      <c r="L10" s="187">
        <f>IFERROR(IF(INDEX(Metrics!$G$6:$G$19,MATCH(PY_Actual_Cumulative!$D10,Metrics!$D$6:$D$19,0))=Calc!$K$8,SUM(PY_Actual!$F10:L10),AVERAGE(PY_Actual!$F10:L10)),"")</f>
        <v>729</v>
      </c>
      <c r="M10" s="187">
        <f>IFERROR(IF(INDEX(Metrics!$G$6:$G$19,MATCH(PY_Actual_Cumulative!$D10,Metrics!$D$6:$D$19,0))=Calc!$K$8,SUM(PY_Actual!$F10:M10),AVERAGE(PY_Actual!$F10:M10)),"")</f>
        <v>729</v>
      </c>
      <c r="N10" s="187">
        <f>IFERROR(IF(INDEX(Metrics!$G$6:$G$19,MATCH(PY_Actual_Cumulative!$D10,Metrics!$D$6:$D$19,0))=Calc!$K$8,SUM(PY_Actual!$F10:N10),AVERAGE(PY_Actual!$F10:N10)),"")</f>
        <v>729</v>
      </c>
      <c r="O10" s="187">
        <f>IFERROR(IF(INDEX(Metrics!$G$6:$G$19,MATCH(PY_Actual_Cumulative!$D10,Metrics!$D$6:$D$19,0))=Calc!$K$8,SUM(PY_Actual!$F10:O10),AVERAGE(PY_Actual!$F10:O10)),"")</f>
        <v>729</v>
      </c>
      <c r="P10" s="187">
        <f>IFERROR(IF(INDEX(Metrics!$G$6:$G$19,MATCH(PY_Actual_Cumulative!$D10,Metrics!$D$6:$D$19,0))=Calc!$K$8,SUM(PY_Actual!$F10:P10),AVERAGE(PY_Actual!$F10:P10)),"")</f>
        <v>729</v>
      </c>
      <c r="Q10" s="188">
        <f>IFERROR(IF(INDEX(Metrics!$G$6:$G$19,MATCH(PY_Actual_Cumulative!$D10,Metrics!$D$6:$D$19,0))=Calc!$K$8,SUM(PY_Actual!$F10:Q10),AVERAGE(PY_Actual!$F10:Q10)),"")</f>
        <v>729</v>
      </c>
    </row>
    <row r="11" spans="1:17" x14ac:dyDescent="0.25">
      <c r="A11" s="3"/>
      <c r="B11" s="62">
        <f>IFERROR(IF(LEN(INDEX(Metrics!$B$6:$E$19,ROW($A11)-ROW($A$5),MATCH(B$5,Metrics!$B$5:$E$5,0)))=0,"",INDEX(Metrics!$B$6:$E$19,ROW($A11)-ROW($A$5),MATCH(B$5,Metrics!$B$5:$E$5,0))),"")</f>
        <v>106</v>
      </c>
      <c r="C11" s="162" t="str">
        <f>IFERROR(IF(LEN(INDEX(Metrics!$B$6:$E$19,ROW($A11)-ROW($A$5),MATCH(C$5,Metrics!$B$5:$E$5,0)))=0,"",INDEX(Metrics!$B$6:$E$19,ROW($A11)-ROW($A$5),MATCH(C$5,Metrics!$B$5:$E$5,0))),"")</f>
        <v>Customer</v>
      </c>
      <c r="D11" s="162" t="str">
        <f>IFERROR(IF(LEN(INDEX(Metrics!$B$6:$E$19,ROW($A11)-ROW($A$5),MATCH(D$5,Metrics!$B$5:$E$5,0)))=0,"",INDEX(Metrics!$B$6:$E$19,ROW($A11)-ROW($A$5),MATCH(D$5,Metrics!$B$5:$E$5,0))),"")</f>
        <v/>
      </c>
      <c r="E11" s="42" t="str">
        <f>IFERROR(IF(LEN(INDEX(Metrics!$B$6:$E$19,ROW($A11)-ROW($A$5),MATCH(E$5,Metrics!$B$5:$E$5,0)))=0,"",INDEX(Metrics!$B$6:$E$19,ROW($A11)-ROW($A$5),MATCH(E$5,Metrics!$B$5:$E$5,0))),"")</f>
        <v/>
      </c>
      <c r="F11" s="133" t="str">
        <f>IFERROR(IF(INDEX(Metrics!$G$6:$G$19,MATCH(PY_Actual_Cumulative!$D11,Metrics!$D$6:$D$19,0))=Calc!$K$8,SUM(PY_Actual!$F11:F11),AVERAGE(PY_Actual!$F11:F11)),"")</f>
        <v/>
      </c>
      <c r="G11" s="133" t="str">
        <f>IFERROR(IF(INDEX(Metrics!$G$6:$G$19,MATCH(PY_Actual_Cumulative!$D11,Metrics!$D$6:$D$19,0))=Calc!$K$8,SUM(PY_Actual!$F11:G11),AVERAGE(PY_Actual!$F11:G11)),"")</f>
        <v/>
      </c>
      <c r="H11" s="133" t="str">
        <f>IFERROR(IF(INDEX(Metrics!$G$6:$G$19,MATCH(PY_Actual_Cumulative!$D11,Metrics!$D$6:$D$19,0))=Calc!$K$8,SUM(PY_Actual!$F11:H11),AVERAGE(PY_Actual!$F11:H11)),"")</f>
        <v/>
      </c>
      <c r="I11" s="133" t="str">
        <f>IFERROR(IF(INDEX(Metrics!$G$6:$G$19,MATCH(PY_Actual_Cumulative!$D11,Metrics!$D$6:$D$19,0))=Calc!$K$8,SUM(PY_Actual!$F11:I11),AVERAGE(PY_Actual!$F11:I11)),"")</f>
        <v/>
      </c>
      <c r="J11" s="133" t="str">
        <f>IFERROR(IF(INDEX(Metrics!$G$6:$G$19,MATCH(PY_Actual_Cumulative!$D11,Metrics!$D$6:$D$19,0))=Calc!$K$8,SUM(PY_Actual!$F11:J11),AVERAGE(PY_Actual!$F11:J11)),"")</f>
        <v/>
      </c>
      <c r="K11" s="133" t="str">
        <f>IFERROR(IF(INDEX(Metrics!$G$6:$G$19,MATCH(PY_Actual_Cumulative!$D11,Metrics!$D$6:$D$19,0))=Calc!$K$8,SUM(PY_Actual!$F11:K11),AVERAGE(PY_Actual!$F11:K11)),"")</f>
        <v/>
      </c>
      <c r="L11" s="45" t="str">
        <f>IFERROR(IF(INDEX(Metrics!$G$6:$G$19,MATCH(PY_Actual_Cumulative!$D11,Metrics!$D$6:$D$19,0))=Calc!$K$8,SUM(PY_Actual!$F11:L11),AVERAGE(PY_Actual!$F11:L11)),"")</f>
        <v/>
      </c>
      <c r="M11" s="45" t="str">
        <f>IFERROR(IF(INDEX(Metrics!$G$6:$G$19,MATCH(PY_Actual_Cumulative!$D11,Metrics!$D$6:$D$19,0))=Calc!$K$8,SUM(PY_Actual!$F11:M11),AVERAGE(PY_Actual!$F11:M11)),"")</f>
        <v/>
      </c>
      <c r="N11" s="45" t="str">
        <f>IFERROR(IF(INDEX(Metrics!$G$6:$G$19,MATCH(PY_Actual_Cumulative!$D11,Metrics!$D$6:$D$19,0))=Calc!$K$8,SUM(PY_Actual!$F11:N11),AVERAGE(PY_Actual!$F11:N11)),"")</f>
        <v/>
      </c>
      <c r="O11" s="45" t="str">
        <f>IFERROR(IF(INDEX(Metrics!$G$6:$G$19,MATCH(PY_Actual_Cumulative!$D11,Metrics!$D$6:$D$19,0))=Calc!$K$8,SUM(PY_Actual!$F11:O11),AVERAGE(PY_Actual!$F11:O11)),"")</f>
        <v/>
      </c>
      <c r="P11" s="45" t="str">
        <f>IFERROR(IF(INDEX(Metrics!$G$6:$G$19,MATCH(PY_Actual_Cumulative!$D11,Metrics!$D$6:$D$19,0))=Calc!$K$8,SUM(PY_Actual!$F11:P11),AVERAGE(PY_Actual!$F11:P11)),"")</f>
        <v/>
      </c>
      <c r="Q11" s="69" t="str">
        <f>IFERROR(IF(INDEX(Metrics!$G$6:$G$19,MATCH(PY_Actual_Cumulative!$D11,Metrics!$D$6:$D$19,0))=Calc!$K$8,SUM(PY_Actual!$F11:Q11),AVERAGE(PY_Actual!$F11:Q11)),"")</f>
        <v/>
      </c>
    </row>
    <row r="12" spans="1:17" x14ac:dyDescent="0.25">
      <c r="A12" s="3"/>
      <c r="B12" s="62">
        <f>IFERROR(IF(LEN(INDEX(Metrics!$B$6:$E$19,ROW($A12)-ROW($A$5),MATCH(B$5,Metrics!$B$5:$E$5,0)))=0,"",INDEX(Metrics!$B$6:$E$19,ROW($A12)-ROW($A$5),MATCH(B$5,Metrics!$B$5:$E$5,0))),"")</f>
        <v>107</v>
      </c>
      <c r="C12" s="162" t="str">
        <f>IFERROR(IF(LEN(INDEX(Metrics!$B$6:$E$19,ROW($A12)-ROW($A$5),MATCH(C$5,Metrics!$B$5:$E$5,0)))=0,"",INDEX(Metrics!$B$6:$E$19,ROW($A12)-ROW($A$5),MATCH(C$5,Metrics!$B$5:$E$5,0))),"")</f>
        <v>Customer</v>
      </c>
      <c r="D12" s="162" t="str">
        <f>IFERROR(IF(LEN(INDEX(Metrics!$B$6:$E$19,ROW($A12)-ROW($A$5),MATCH(D$5,Metrics!$B$5:$E$5,0)))=0,"",INDEX(Metrics!$B$6:$E$19,ROW($A12)-ROW($A$5),MATCH(D$5,Metrics!$B$5:$E$5,0))),"")</f>
        <v/>
      </c>
      <c r="E12" s="42" t="str">
        <f>IFERROR(IF(LEN(INDEX(Metrics!$B$6:$E$19,ROW($A12)-ROW($A$5),MATCH(E$5,Metrics!$B$5:$E$5,0)))=0,"",INDEX(Metrics!$B$6:$E$19,ROW($A12)-ROW($A$5),MATCH(E$5,Metrics!$B$5:$E$5,0))),"")</f>
        <v/>
      </c>
      <c r="F12" s="133" t="str">
        <f>IFERROR(IF(INDEX(Metrics!$G$6:$G$19,MATCH(PY_Actual_Cumulative!$D12,Metrics!$D$6:$D$19,0))=Calc!$K$8,SUM(PY_Actual!$F12:F12),AVERAGE(PY_Actual!$F12:F12)),"")</f>
        <v/>
      </c>
      <c r="G12" s="133" t="str">
        <f>IFERROR(IF(INDEX(Metrics!$G$6:$G$19,MATCH(PY_Actual_Cumulative!$D12,Metrics!$D$6:$D$19,0))=Calc!$K$8,SUM(PY_Actual!$F12:G12),AVERAGE(PY_Actual!$F12:G12)),"")</f>
        <v/>
      </c>
      <c r="H12" s="133" t="str">
        <f>IFERROR(IF(INDEX(Metrics!$G$6:$G$19,MATCH(PY_Actual_Cumulative!$D12,Metrics!$D$6:$D$19,0))=Calc!$K$8,SUM(PY_Actual!$F12:H12),AVERAGE(PY_Actual!$F12:H12)),"")</f>
        <v/>
      </c>
      <c r="I12" s="133" t="str">
        <f>IFERROR(IF(INDEX(Metrics!$G$6:$G$19,MATCH(PY_Actual_Cumulative!$D12,Metrics!$D$6:$D$19,0))=Calc!$K$8,SUM(PY_Actual!$F12:I12),AVERAGE(PY_Actual!$F12:I12)),"")</f>
        <v/>
      </c>
      <c r="J12" s="133" t="str">
        <f>IFERROR(IF(INDEX(Metrics!$G$6:$G$19,MATCH(PY_Actual_Cumulative!$D12,Metrics!$D$6:$D$19,0))=Calc!$K$8,SUM(PY_Actual!$F12:J12),AVERAGE(PY_Actual!$F12:J12)),"")</f>
        <v/>
      </c>
      <c r="K12" s="133" t="str">
        <f>IFERROR(IF(INDEX(Metrics!$G$6:$G$19,MATCH(PY_Actual_Cumulative!$D12,Metrics!$D$6:$D$19,0))=Calc!$K$8,SUM(PY_Actual!$F12:K12),AVERAGE(PY_Actual!$F12:K12)),"")</f>
        <v/>
      </c>
      <c r="L12" s="133" t="str">
        <f>IFERROR(IF(INDEX(Metrics!$G$6:$G$19,MATCH(PY_Actual_Cumulative!$D12,Metrics!$D$6:$D$19,0))=Calc!$K$8,SUM(PY_Actual!$F12:L12),AVERAGE(PY_Actual!$F12:L12)),"")</f>
        <v/>
      </c>
      <c r="M12" s="133" t="str">
        <f>IFERROR(IF(INDEX(Metrics!$G$6:$G$19,MATCH(PY_Actual_Cumulative!$D12,Metrics!$D$6:$D$19,0))=Calc!$K$8,SUM(PY_Actual!$F12:M12),AVERAGE(PY_Actual!$F12:M12)),"")</f>
        <v/>
      </c>
      <c r="N12" s="133" t="str">
        <f>IFERROR(IF(INDEX(Metrics!$G$6:$G$19,MATCH(PY_Actual_Cumulative!$D12,Metrics!$D$6:$D$19,0))=Calc!$K$8,SUM(PY_Actual!$F12:N12),AVERAGE(PY_Actual!$F12:N12)),"")</f>
        <v/>
      </c>
      <c r="O12" s="133" t="str">
        <f>IFERROR(IF(INDEX(Metrics!$G$6:$G$19,MATCH(PY_Actual_Cumulative!$D12,Metrics!$D$6:$D$19,0))=Calc!$K$8,SUM(PY_Actual!$F12:O12),AVERAGE(PY_Actual!$F12:O12)),"")</f>
        <v/>
      </c>
      <c r="P12" s="133" t="str">
        <f>IFERROR(IF(INDEX(Metrics!$G$6:$G$19,MATCH(PY_Actual_Cumulative!$D12,Metrics!$D$6:$D$19,0))=Calc!$K$8,SUM(PY_Actual!$F12:P12),AVERAGE(PY_Actual!$F12:P12)),"")</f>
        <v/>
      </c>
      <c r="Q12" s="134" t="str">
        <f>IFERROR(IF(INDEX(Metrics!$G$6:$G$19,MATCH(PY_Actual_Cumulative!$D12,Metrics!$D$6:$D$19,0))=Calc!$K$8,SUM(PY_Actual!$F12:Q12),AVERAGE(PY_Actual!$F12:Q12)),"")</f>
        <v/>
      </c>
    </row>
    <row r="13" spans="1:17" x14ac:dyDescent="0.25">
      <c r="A13" s="3"/>
      <c r="B13" s="62">
        <f>IFERROR(IF(LEN(INDEX(Metrics!$B$6:$E$19,ROW($A13)-ROW($A$5),MATCH(B$5,Metrics!$B$5:$E$5,0)))=0,"",INDEX(Metrics!$B$6:$E$19,ROW($A13)-ROW($A$5),MATCH(B$5,Metrics!$B$5:$E$5,0))),"")</f>
        <v>201</v>
      </c>
      <c r="C13" s="162" t="str">
        <f>IFERROR(IF(LEN(INDEX(Metrics!$B$6:$E$19,ROW($A13)-ROW($A$5),MATCH(C$5,Metrics!$B$5:$E$5,0)))=0,"",INDEX(Metrics!$B$6:$E$19,ROW($A13)-ROW($A$5),MATCH(C$5,Metrics!$B$5:$E$5,0))),"")</f>
        <v>Churn</v>
      </c>
      <c r="D13" s="162" t="str">
        <f>IFERROR(IF(LEN(INDEX(Metrics!$B$6:$E$19,ROW($A13)-ROW($A$5),MATCH(D$5,Metrics!$B$5:$E$5,0)))=0,"",INDEX(Metrics!$B$6:$E$19,ROW($A13)-ROW($A$5),MATCH(D$5,Metrics!$B$5:$E$5,0))),"")</f>
        <v>Number of Churned Customers</v>
      </c>
      <c r="E13" s="42" t="str">
        <f>IFERROR(IF(LEN(INDEX(Metrics!$B$6:$E$19,ROW($A13)-ROW($A$5),MATCH(E$5,Metrics!$B$5:$E$5,0)))=0,"",INDEX(Metrics!$B$6:$E$19,ROW($A13)-ROW($A$5),MATCH(E$5,Metrics!$B$5:$E$5,0))),"")</f>
        <v>#</v>
      </c>
      <c r="F13" s="187">
        <f>IFERROR(IF(INDEX(Metrics!$G$6:$G$19,MATCH(PY_Actual_Cumulative!$D13,Metrics!$D$6:$D$19,0))=Calc!$K$8,SUM(PY_Actual!$F13:F13),AVERAGE(PY_Actual!$F13:F13)),"")</f>
        <v>24</v>
      </c>
      <c r="G13" s="187">
        <f>IFERROR(IF(INDEX(Metrics!$G$6:$G$19,MATCH(PY_Actual_Cumulative!$D13,Metrics!$D$6:$D$19,0))=Calc!$K$8,SUM(PY_Actual!$F13:G13),AVERAGE(PY_Actual!$F13:G13)),"")</f>
        <v>52</v>
      </c>
      <c r="H13" s="187">
        <f>IFERROR(IF(INDEX(Metrics!$G$6:$G$19,MATCH(PY_Actual_Cumulative!$D13,Metrics!$D$6:$D$19,0))=Calc!$K$8,SUM(PY_Actual!$F13:H13),AVERAGE(PY_Actual!$F13:H13)),"")</f>
        <v>85</v>
      </c>
      <c r="I13" s="187">
        <f>IFERROR(IF(INDEX(Metrics!$G$6:$G$19,MATCH(PY_Actual_Cumulative!$D13,Metrics!$D$6:$D$19,0))=Calc!$K$8,SUM(PY_Actual!$F13:I13),AVERAGE(PY_Actual!$F13:I13)),"")</f>
        <v>116</v>
      </c>
      <c r="J13" s="187">
        <f>IFERROR(IF(INDEX(Metrics!$G$6:$G$19,MATCH(PY_Actual_Cumulative!$D13,Metrics!$D$6:$D$19,0))=Calc!$K$8,SUM(PY_Actual!$F13:J13),AVERAGE(PY_Actual!$F13:J13)),"")</f>
        <v>148</v>
      </c>
      <c r="K13" s="187">
        <f>IFERROR(IF(INDEX(Metrics!$G$6:$G$19,MATCH(PY_Actual_Cumulative!$D13,Metrics!$D$6:$D$19,0))=Calc!$K$8,SUM(PY_Actual!$F13:K13),AVERAGE(PY_Actual!$F13:K13)),"")</f>
        <v>191</v>
      </c>
      <c r="L13" s="187">
        <f>IFERROR(IF(INDEX(Metrics!$G$6:$G$19,MATCH(PY_Actual_Cumulative!$D13,Metrics!$D$6:$D$19,0))=Calc!$K$8,SUM(PY_Actual!$F13:L13),AVERAGE(PY_Actual!$F13:L13)),"")</f>
        <v>191</v>
      </c>
      <c r="M13" s="187">
        <f>IFERROR(IF(INDEX(Metrics!$G$6:$G$19,MATCH(PY_Actual_Cumulative!$D13,Metrics!$D$6:$D$19,0))=Calc!$K$8,SUM(PY_Actual!$F13:M13),AVERAGE(PY_Actual!$F13:M13)),"")</f>
        <v>191</v>
      </c>
      <c r="N13" s="187">
        <f>IFERROR(IF(INDEX(Metrics!$G$6:$G$19,MATCH(PY_Actual_Cumulative!$D13,Metrics!$D$6:$D$19,0))=Calc!$K$8,SUM(PY_Actual!$F13:N13),AVERAGE(PY_Actual!$F13:N13)),"")</f>
        <v>191</v>
      </c>
      <c r="O13" s="187">
        <f>IFERROR(IF(INDEX(Metrics!$G$6:$G$19,MATCH(PY_Actual_Cumulative!$D13,Metrics!$D$6:$D$19,0))=Calc!$K$8,SUM(PY_Actual!$F13:O13),AVERAGE(PY_Actual!$F13:O13)),"")</f>
        <v>191</v>
      </c>
      <c r="P13" s="187">
        <f>IFERROR(IF(INDEX(Metrics!$G$6:$G$19,MATCH(PY_Actual_Cumulative!$D13,Metrics!$D$6:$D$19,0))=Calc!$K$8,SUM(PY_Actual!$F13:P13),AVERAGE(PY_Actual!$F13:P13)),"")</f>
        <v>191</v>
      </c>
      <c r="Q13" s="188">
        <f>IFERROR(IF(INDEX(Metrics!$G$6:$G$19,MATCH(PY_Actual_Cumulative!$D13,Metrics!$D$6:$D$19,0))=Calc!$K$8,SUM(PY_Actual!$F13:Q13),AVERAGE(PY_Actual!$F13:Q13)),"")</f>
        <v>191</v>
      </c>
    </row>
    <row r="14" spans="1:17" x14ac:dyDescent="0.25">
      <c r="A14" s="3"/>
      <c r="B14" s="62">
        <f>IFERROR(IF(LEN(INDEX(Metrics!$B$6:$E$19,ROW($A14)-ROW($A$5),MATCH(B$5,Metrics!$B$5:$E$5,0)))=0,"",INDEX(Metrics!$B$6:$E$19,ROW($A14)-ROW($A$5),MATCH(B$5,Metrics!$B$5:$E$5,0))),"")</f>
        <v>202</v>
      </c>
      <c r="C14" s="162" t="str">
        <f>IFERROR(IF(LEN(INDEX(Metrics!$B$6:$E$19,ROW($A14)-ROW($A$5),MATCH(C$5,Metrics!$B$5:$E$5,0)))=0,"",INDEX(Metrics!$B$6:$E$19,ROW($A14)-ROW($A$5),MATCH(C$5,Metrics!$B$5:$E$5,0))),"")</f>
        <v>Churn</v>
      </c>
      <c r="D14" s="162" t="str">
        <f>IFERROR(IF(LEN(INDEX(Metrics!$B$6:$E$19,ROW($A14)-ROW($A$5),MATCH(D$5,Metrics!$B$5:$E$5,0)))=0,"",INDEX(Metrics!$B$6:$E$19,ROW($A14)-ROW($A$5),MATCH(D$5,Metrics!$B$5:$E$5,0))),"")</f>
        <v>Churn Expense</v>
      </c>
      <c r="E14" s="42" t="str">
        <f>IFERROR(IF(LEN(INDEX(Metrics!$B$6:$E$19,ROW($A14)-ROW($A$5),MATCH(E$5,Metrics!$B$5:$E$5,0)))=0,"",INDEX(Metrics!$B$6:$E$19,ROW($A14)-ROW($A$5),MATCH(E$5,Metrics!$B$5:$E$5,0))),"")</f>
        <v>USD</v>
      </c>
      <c r="F14" s="187">
        <f>IFERROR(IF(INDEX(Metrics!$G$6:$G$19,MATCH(PY_Actual_Cumulative!$D14,Metrics!$D$6:$D$19,0))=Calc!$K$8,SUM(PY_Actual!$F14:F14),AVERAGE(PY_Actual!$F14:F14)),"")</f>
        <v>88</v>
      </c>
      <c r="G14" s="187">
        <f>IFERROR(IF(INDEX(Metrics!$G$6:$G$19,MATCH(PY_Actual_Cumulative!$D14,Metrics!$D$6:$D$19,0))=Calc!$K$8,SUM(PY_Actual!$F14:G14),AVERAGE(PY_Actual!$F14:G14)),"")</f>
        <v>177</v>
      </c>
      <c r="H14" s="187">
        <f>IFERROR(IF(INDEX(Metrics!$G$6:$G$19,MATCH(PY_Actual_Cumulative!$D14,Metrics!$D$6:$D$19,0))=Calc!$K$8,SUM(PY_Actual!$F14:H14),AVERAGE(PY_Actual!$F14:H14)),"")</f>
        <v>268</v>
      </c>
      <c r="I14" s="187">
        <f>IFERROR(IF(INDEX(Metrics!$G$6:$G$19,MATCH(PY_Actual_Cumulative!$D14,Metrics!$D$6:$D$19,0))=Calc!$K$8,SUM(PY_Actual!$F14:I14),AVERAGE(PY_Actual!$F14:I14)),"")</f>
        <v>356</v>
      </c>
      <c r="J14" s="187">
        <f>IFERROR(IF(INDEX(Metrics!$G$6:$G$19,MATCH(PY_Actual_Cumulative!$D14,Metrics!$D$6:$D$19,0))=Calc!$K$8,SUM(PY_Actual!$F14:J14),AVERAGE(PY_Actual!$F14:J14)),"")</f>
        <v>453</v>
      </c>
      <c r="K14" s="187">
        <f>IFERROR(IF(INDEX(Metrics!$G$6:$G$19,MATCH(PY_Actual_Cumulative!$D14,Metrics!$D$6:$D$19,0))=Calc!$K$8,SUM(PY_Actual!$F14:K14),AVERAGE(PY_Actual!$F14:K14)),"")</f>
        <v>546</v>
      </c>
      <c r="L14" s="187">
        <f>IFERROR(IF(INDEX(Metrics!$G$6:$G$19,MATCH(PY_Actual_Cumulative!$D14,Metrics!$D$6:$D$19,0))=Calc!$K$8,SUM(PY_Actual!$F14:L14),AVERAGE(PY_Actual!$F14:L14)),"")</f>
        <v>546</v>
      </c>
      <c r="M14" s="187">
        <f>IFERROR(IF(INDEX(Metrics!$G$6:$G$19,MATCH(PY_Actual_Cumulative!$D14,Metrics!$D$6:$D$19,0))=Calc!$K$8,SUM(PY_Actual!$F14:M14),AVERAGE(PY_Actual!$F14:M14)),"")</f>
        <v>546</v>
      </c>
      <c r="N14" s="187">
        <f>IFERROR(IF(INDEX(Metrics!$G$6:$G$19,MATCH(PY_Actual_Cumulative!$D14,Metrics!$D$6:$D$19,0))=Calc!$K$8,SUM(PY_Actual!$F14:N14),AVERAGE(PY_Actual!$F14:N14)),"")</f>
        <v>546</v>
      </c>
      <c r="O14" s="187">
        <f>IFERROR(IF(INDEX(Metrics!$G$6:$G$19,MATCH(PY_Actual_Cumulative!$D14,Metrics!$D$6:$D$19,0))=Calc!$K$8,SUM(PY_Actual!$F14:O14),AVERAGE(PY_Actual!$F14:O14)),"")</f>
        <v>546</v>
      </c>
      <c r="P14" s="187">
        <f>IFERROR(IF(INDEX(Metrics!$G$6:$G$19,MATCH(PY_Actual_Cumulative!$D14,Metrics!$D$6:$D$19,0))=Calc!$K$8,SUM(PY_Actual!$F14:P14),AVERAGE(PY_Actual!$F14:P14)),"")</f>
        <v>546</v>
      </c>
      <c r="Q14" s="188">
        <f>IFERROR(IF(INDEX(Metrics!$G$6:$G$19,MATCH(PY_Actual_Cumulative!$D14,Metrics!$D$6:$D$19,0))=Calc!$K$8,SUM(PY_Actual!$F14:Q14),AVERAGE(PY_Actual!$F14:Q14)),"")</f>
        <v>546</v>
      </c>
    </row>
    <row r="15" spans="1:17" x14ac:dyDescent="0.25">
      <c r="A15" s="3"/>
      <c r="B15" s="62">
        <f>IFERROR(IF(LEN(INDEX(Metrics!$B$6:$E$19,ROW($A15)-ROW($A$5),MATCH(B$5,Metrics!$B$5:$E$5,0)))=0,"",INDEX(Metrics!$B$6:$E$19,ROW($A15)-ROW($A$5),MATCH(B$5,Metrics!$B$5:$E$5,0))),"")</f>
        <v>203</v>
      </c>
      <c r="C15" s="162" t="str">
        <f>IFERROR(IF(LEN(INDEX(Metrics!$B$6:$E$19,ROW($A15)-ROW($A$5),MATCH(C$5,Metrics!$B$5:$E$5,0)))=0,"",INDEX(Metrics!$B$6:$E$19,ROW($A15)-ROW($A$5),MATCH(C$5,Metrics!$B$5:$E$5,0))),"")</f>
        <v>Churn</v>
      </c>
      <c r="D15" s="162" t="str">
        <f>IFERROR(IF(LEN(INDEX(Metrics!$B$6:$E$19,ROW($A15)-ROW($A$5),MATCH(D$5,Metrics!$B$5:$E$5,0)))=0,"",INDEX(Metrics!$B$6:$E$19,ROW($A15)-ROW($A$5),MATCH(D$5,Metrics!$B$5:$E$5,0))),"")</f>
        <v>Conversion Rate</v>
      </c>
      <c r="E15" s="42" t="str">
        <f>IFERROR(IF(LEN(INDEX(Metrics!$B$6:$E$19,ROW($A15)-ROW($A$5),MATCH(E$5,Metrics!$B$5:$E$5,0)))=0,"",INDEX(Metrics!$B$6:$E$19,ROW($A15)-ROW($A$5),MATCH(E$5,Metrics!$B$5:$E$5,0))),"")</f>
        <v>%</v>
      </c>
      <c r="F15" s="194">
        <f>IFERROR(IF(INDEX(Metrics!$G$6:$G$19,MATCH(PY_Actual_Cumulative!$D15,Metrics!$D$6:$D$19,0))=Calc!$K$8,SUM(PY_Actual!$F15:F15),AVERAGE(PY_Actual!$F15:F15)),"")</f>
        <v>5.5E-2</v>
      </c>
      <c r="G15" s="194">
        <f>IFERROR(IF(INDEX(Metrics!$G$6:$G$19,MATCH(PY_Actual_Cumulative!$D15,Metrics!$D$6:$D$19,0))=Calc!$K$8,SUM(PY_Actual!$F15:G15),AVERAGE(PY_Actual!$F15:G15)),"")</f>
        <v>5.5500000000000001E-2</v>
      </c>
      <c r="H15" s="194">
        <f>IFERROR(IF(INDEX(Metrics!$G$6:$G$19,MATCH(PY_Actual_Cumulative!$D15,Metrics!$D$6:$D$19,0))=Calc!$K$8,SUM(PY_Actual!$F15:H15),AVERAGE(PY_Actual!$F15:H15)),"")</f>
        <v>5.6333333333333339E-2</v>
      </c>
      <c r="I15" s="194">
        <f>IFERROR(IF(INDEX(Metrics!$G$6:$G$19,MATCH(PY_Actual_Cumulative!$D15,Metrics!$D$6:$D$19,0))=Calc!$K$8,SUM(PY_Actual!$F15:I15),AVERAGE(PY_Actual!$F15:I15)),"")</f>
        <v>5.7500000000000002E-2</v>
      </c>
      <c r="J15" s="194">
        <f>IFERROR(IF(INDEX(Metrics!$G$6:$G$19,MATCH(PY_Actual_Cumulative!$D15,Metrics!$D$6:$D$19,0))=Calc!$K$8,SUM(PY_Actual!$F15:J15),AVERAGE(PY_Actual!$F15:J15)),"")</f>
        <v>5.8400000000000007E-2</v>
      </c>
      <c r="K15" s="194">
        <f>IFERROR(IF(INDEX(Metrics!$G$6:$G$19,MATCH(PY_Actual_Cumulative!$D15,Metrics!$D$6:$D$19,0))=Calc!$K$8,SUM(PY_Actual!$F15:K15),AVERAGE(PY_Actual!$F15:K15)),"")</f>
        <v>5.9000000000000004E-2</v>
      </c>
      <c r="L15" s="194">
        <f>IFERROR(IF(INDEX(Metrics!$G$6:$G$19,MATCH(PY_Actual_Cumulative!$D15,Metrics!$D$6:$D$19,0))=Calc!$K$8,SUM(PY_Actual!$F15:L15),AVERAGE(PY_Actual!$F15:L15)),"")</f>
        <v>5.9000000000000004E-2</v>
      </c>
      <c r="M15" s="194">
        <f>IFERROR(IF(INDEX(Metrics!$G$6:$G$19,MATCH(PY_Actual_Cumulative!$D15,Metrics!$D$6:$D$19,0))=Calc!$K$8,SUM(PY_Actual!$F15:M15),AVERAGE(PY_Actual!$F15:M15)),"")</f>
        <v>5.9000000000000004E-2</v>
      </c>
      <c r="N15" s="194">
        <f>IFERROR(IF(INDEX(Metrics!$G$6:$G$19,MATCH(PY_Actual_Cumulative!$D15,Metrics!$D$6:$D$19,0))=Calc!$K$8,SUM(PY_Actual!$F15:N15),AVERAGE(PY_Actual!$F15:N15)),"")</f>
        <v>5.9000000000000004E-2</v>
      </c>
      <c r="O15" s="194">
        <f>IFERROR(IF(INDEX(Metrics!$G$6:$G$19,MATCH(PY_Actual_Cumulative!$D15,Metrics!$D$6:$D$19,0))=Calc!$K$8,SUM(PY_Actual!$F15:O15),AVERAGE(PY_Actual!$F15:O15)),"")</f>
        <v>5.9000000000000004E-2</v>
      </c>
      <c r="P15" s="194">
        <f>IFERROR(IF(INDEX(Metrics!$G$6:$G$19,MATCH(PY_Actual_Cumulative!$D15,Metrics!$D$6:$D$19,0))=Calc!$K$8,SUM(PY_Actual!$F15:P15),AVERAGE(PY_Actual!$F15:P15)),"")</f>
        <v>5.9000000000000004E-2</v>
      </c>
      <c r="Q15" s="195">
        <f>IFERROR(IF(INDEX(Metrics!$G$6:$G$19,MATCH(PY_Actual_Cumulative!$D15,Metrics!$D$6:$D$19,0))=Calc!$K$8,SUM(PY_Actual!$F15:Q15),AVERAGE(PY_Actual!$F15:Q15)),"")</f>
        <v>5.9000000000000004E-2</v>
      </c>
    </row>
    <row r="16" spans="1:17" x14ac:dyDescent="0.25">
      <c r="A16" s="3"/>
      <c r="B16" s="62">
        <f>IFERROR(IF(LEN(INDEX(Metrics!$B$6:$E$19,ROW($A16)-ROW($A$5),MATCH(B$5,Metrics!$B$5:$E$5,0)))=0,"",INDEX(Metrics!$B$6:$E$19,ROW($A16)-ROW($A$5),MATCH(B$5,Metrics!$B$5:$E$5,0))),"")</f>
        <v>204</v>
      </c>
      <c r="C16" s="162" t="str">
        <f>IFERROR(IF(LEN(INDEX(Metrics!$B$6:$E$19,ROW($A16)-ROW($A$5),MATCH(C$5,Metrics!$B$5:$E$5,0)))=0,"",INDEX(Metrics!$B$6:$E$19,ROW($A16)-ROW($A$5),MATCH(C$5,Metrics!$B$5:$E$5,0))),"")</f>
        <v>Churn</v>
      </c>
      <c r="D16" s="162" t="str">
        <f>IFERROR(IF(LEN(INDEX(Metrics!$B$6:$E$19,ROW($A16)-ROW($A$5),MATCH(D$5,Metrics!$B$5:$E$5,0)))=0,"",INDEX(Metrics!$B$6:$E$19,ROW($A16)-ROW($A$5),MATCH(D$5,Metrics!$B$5:$E$5,0))),"")</f>
        <v>Retention Rate</v>
      </c>
      <c r="E16" s="42" t="str">
        <f>IFERROR(IF(LEN(INDEX(Metrics!$B$6:$E$19,ROW($A16)-ROW($A$5),MATCH(E$5,Metrics!$B$5:$E$5,0)))=0,"",INDEX(Metrics!$B$6:$E$19,ROW($A16)-ROW($A$5),MATCH(E$5,Metrics!$B$5:$E$5,0))),"")</f>
        <v>%</v>
      </c>
      <c r="F16" s="194">
        <f>IFERROR(IF(INDEX(Metrics!$G$6:$G$19,MATCH(PY_Actual_Cumulative!$D16,Metrics!$D$6:$D$19,0))=Calc!$K$8,SUM(PY_Actual!$F16:F16),AVERAGE(PY_Actual!$F16:F16)),"")</f>
        <v>0.98</v>
      </c>
      <c r="G16" s="194">
        <f>IFERROR(IF(INDEX(Metrics!$G$6:$G$19,MATCH(PY_Actual_Cumulative!$D16,Metrics!$D$6:$D$19,0))=Calc!$K$8,SUM(PY_Actual!$F16:G16),AVERAGE(PY_Actual!$F16:G16)),"")</f>
        <v>0.97550000000000003</v>
      </c>
      <c r="H16" s="194">
        <f>IFERROR(IF(INDEX(Metrics!$G$6:$G$19,MATCH(PY_Actual_Cumulative!$D16,Metrics!$D$6:$D$19,0))=Calc!$K$8,SUM(PY_Actual!$F16:H16),AVERAGE(PY_Actual!$F16:H16)),"")</f>
        <v>0.97066666666666668</v>
      </c>
      <c r="I16" s="194">
        <f>IFERROR(IF(INDEX(Metrics!$G$6:$G$19,MATCH(PY_Actual_Cumulative!$D16,Metrics!$D$6:$D$19,0))=Calc!$K$8,SUM(PY_Actual!$F16:I16),AVERAGE(PY_Actual!$F16:I16)),"")</f>
        <v>0.96649999999999991</v>
      </c>
      <c r="J16" s="194">
        <f>IFERROR(IF(INDEX(Metrics!$G$6:$G$19,MATCH(PY_Actual_Cumulative!$D16,Metrics!$D$6:$D$19,0))=Calc!$K$8,SUM(PY_Actual!$F16:J16),AVERAGE(PY_Actual!$F16:J16)),"")</f>
        <v>0.96540000000000004</v>
      </c>
      <c r="K16" s="194">
        <f>IFERROR(IF(INDEX(Metrics!$G$6:$G$19,MATCH(PY_Actual_Cumulative!$D16,Metrics!$D$6:$D$19,0))=Calc!$K$8,SUM(PY_Actual!$F16:K16),AVERAGE(PY_Actual!$F16:K16)),"")</f>
        <v>0.96416666666666673</v>
      </c>
      <c r="L16" s="196">
        <f>IFERROR(IF(INDEX(Metrics!$G$6:$G$19,MATCH(PY_Actual_Cumulative!$D16,Metrics!$D$6:$D$19,0))=Calc!$K$8,SUM(PY_Actual!$F16:L16),AVERAGE(PY_Actual!$F16:L16)),"")</f>
        <v>0.96416666666666673</v>
      </c>
      <c r="M16" s="196">
        <f>IFERROR(IF(INDEX(Metrics!$G$6:$G$19,MATCH(PY_Actual_Cumulative!$D16,Metrics!$D$6:$D$19,0))=Calc!$K$8,SUM(PY_Actual!$F16:M16),AVERAGE(PY_Actual!$F16:M16)),"")</f>
        <v>0.96416666666666673</v>
      </c>
      <c r="N16" s="196">
        <f>IFERROR(IF(INDEX(Metrics!$G$6:$G$19,MATCH(PY_Actual_Cumulative!$D16,Metrics!$D$6:$D$19,0))=Calc!$K$8,SUM(PY_Actual!$F16:N16),AVERAGE(PY_Actual!$F16:N16)),"")</f>
        <v>0.96416666666666673</v>
      </c>
      <c r="O16" s="196">
        <f>IFERROR(IF(INDEX(Metrics!$G$6:$G$19,MATCH(PY_Actual_Cumulative!$D16,Metrics!$D$6:$D$19,0))=Calc!$K$8,SUM(PY_Actual!$F16:O16),AVERAGE(PY_Actual!$F16:O16)),"")</f>
        <v>0.96416666666666673</v>
      </c>
      <c r="P16" s="196">
        <f>IFERROR(IF(INDEX(Metrics!$G$6:$G$19,MATCH(PY_Actual_Cumulative!$D16,Metrics!$D$6:$D$19,0))=Calc!$K$8,SUM(PY_Actual!$F16:P16),AVERAGE(PY_Actual!$F16:P16)),"")</f>
        <v>0.96416666666666673</v>
      </c>
      <c r="Q16" s="197">
        <f>IFERROR(IF(INDEX(Metrics!$G$6:$G$19,MATCH(PY_Actual_Cumulative!$D16,Metrics!$D$6:$D$19,0))=Calc!$K$8,SUM(PY_Actual!$F16:Q16),AVERAGE(PY_Actual!$F16:Q16)),"")</f>
        <v>0.96416666666666673</v>
      </c>
    </row>
    <row r="17" spans="1:17" x14ac:dyDescent="0.25">
      <c r="A17" s="3"/>
      <c r="B17" s="62">
        <f>IFERROR(IF(LEN(INDEX(Metrics!$B$6:$E$19,ROW($A17)-ROW($A$5),MATCH(B$5,Metrics!$B$5:$E$5,0)))=0,"",INDEX(Metrics!$B$6:$E$19,ROW($A17)-ROW($A$5),MATCH(B$5,Metrics!$B$5:$E$5,0))),"")</f>
        <v>205</v>
      </c>
      <c r="C17" s="162" t="str">
        <f>IFERROR(IF(LEN(INDEX(Metrics!$B$6:$E$19,ROW($A17)-ROW($A$5),MATCH(C$5,Metrics!$B$5:$E$5,0)))=0,"",INDEX(Metrics!$B$6:$E$19,ROW($A17)-ROW($A$5),MATCH(C$5,Metrics!$B$5:$E$5,0))),"")</f>
        <v>Churn</v>
      </c>
      <c r="D17" s="162" t="str">
        <f>IFERROR(IF(LEN(INDEX(Metrics!$B$6:$E$19,ROW($A17)-ROW($A$5),MATCH(D$5,Metrics!$B$5:$E$5,0)))=0,"",INDEX(Metrics!$B$6:$E$19,ROW($A17)-ROW($A$5),MATCH(D$5,Metrics!$B$5:$E$5,0))),"")</f>
        <v>Churn Rate</v>
      </c>
      <c r="E17" s="42" t="str">
        <f>IFERROR(IF(LEN(INDEX(Metrics!$B$6:$E$19,ROW($A17)-ROW($A$5),MATCH(E$5,Metrics!$B$5:$E$5,0)))=0,"",INDEX(Metrics!$B$6:$E$19,ROW($A17)-ROW($A$5),MATCH(E$5,Metrics!$B$5:$E$5,0))),"")</f>
        <v>%</v>
      </c>
      <c r="F17" s="194">
        <f>IFERROR(IF(INDEX(Metrics!$G$6:$G$19,MATCH(PY_Actual_Cumulative!$D17,Metrics!$D$6:$D$19,0))=Calc!$K$8,SUM(PY_Actual!$F17:F17),AVERAGE(PY_Actual!$F17:F17)),"")</f>
        <v>1.9E-2</v>
      </c>
      <c r="G17" s="194">
        <f>IFERROR(IF(INDEX(Metrics!$G$6:$G$19,MATCH(PY_Actual_Cumulative!$D17,Metrics!$D$6:$D$19,0))=Calc!$K$8,SUM(PY_Actual!$F17:G17),AVERAGE(PY_Actual!$F17:G17)),"")</f>
        <v>2.1499999999999998E-2</v>
      </c>
      <c r="H17" s="194">
        <f>IFERROR(IF(INDEX(Metrics!$G$6:$G$19,MATCH(PY_Actual_Cumulative!$D17,Metrics!$D$6:$D$19,0))=Calc!$K$8,SUM(PY_Actual!$F17:H17),AVERAGE(PY_Actual!$F17:H17)),"")</f>
        <v>2.5999999999999999E-2</v>
      </c>
      <c r="I17" s="194">
        <f>IFERROR(IF(INDEX(Metrics!$G$6:$G$19,MATCH(PY_Actual_Cumulative!$D17,Metrics!$D$6:$D$19,0))=Calc!$K$8,SUM(PY_Actual!$F17:I17),AVERAGE(PY_Actual!$F17:I17)),"")</f>
        <v>2.6249999999999999E-2</v>
      </c>
      <c r="J17" s="194">
        <f>IFERROR(IF(INDEX(Metrics!$G$6:$G$19,MATCH(PY_Actual_Cumulative!$D17,Metrics!$D$6:$D$19,0))=Calc!$K$8,SUM(PY_Actual!$F17:J17),AVERAGE(PY_Actual!$F17:J17)),"")</f>
        <v>2.5600000000000001E-2</v>
      </c>
      <c r="K17" s="194">
        <f>IFERROR(IF(INDEX(Metrics!$G$6:$G$19,MATCH(PY_Actual_Cumulative!$D17,Metrics!$D$6:$D$19,0))=Calc!$K$8,SUM(PY_Actual!$F17:K17),AVERAGE(PY_Actual!$F17:K17)),"")</f>
        <v>2.4833333333333332E-2</v>
      </c>
      <c r="L17" s="196">
        <f>IFERROR(IF(INDEX(Metrics!$G$6:$G$19,MATCH(PY_Actual_Cumulative!$D17,Metrics!$D$6:$D$19,0))=Calc!$K$8,SUM(PY_Actual!$F17:L17),AVERAGE(PY_Actual!$F17:L17)),"")</f>
        <v>2.4833333333333332E-2</v>
      </c>
      <c r="M17" s="196">
        <f>IFERROR(IF(INDEX(Metrics!$G$6:$G$19,MATCH(PY_Actual_Cumulative!$D17,Metrics!$D$6:$D$19,0))=Calc!$K$8,SUM(PY_Actual!$F17:M17),AVERAGE(PY_Actual!$F17:M17)),"")</f>
        <v>2.4833333333333332E-2</v>
      </c>
      <c r="N17" s="196">
        <f>IFERROR(IF(INDEX(Metrics!$G$6:$G$19,MATCH(PY_Actual_Cumulative!$D17,Metrics!$D$6:$D$19,0))=Calc!$K$8,SUM(PY_Actual!$F17:N17),AVERAGE(PY_Actual!$F17:N17)),"")</f>
        <v>2.4833333333333332E-2</v>
      </c>
      <c r="O17" s="196">
        <f>IFERROR(IF(INDEX(Metrics!$G$6:$G$19,MATCH(PY_Actual_Cumulative!$D17,Metrics!$D$6:$D$19,0))=Calc!$K$8,SUM(PY_Actual!$F17:O17),AVERAGE(PY_Actual!$F17:O17)),"")</f>
        <v>2.4833333333333332E-2</v>
      </c>
      <c r="P17" s="196">
        <f>IFERROR(IF(INDEX(Metrics!$G$6:$G$19,MATCH(PY_Actual_Cumulative!$D17,Metrics!$D$6:$D$19,0))=Calc!$K$8,SUM(PY_Actual!$F17:P17),AVERAGE(PY_Actual!$F17:P17)),"")</f>
        <v>2.4833333333333332E-2</v>
      </c>
      <c r="Q17" s="197">
        <f>IFERROR(IF(INDEX(Metrics!$G$6:$G$19,MATCH(PY_Actual_Cumulative!$D17,Metrics!$D$6:$D$19,0))=Calc!$K$8,SUM(PY_Actual!$F17:Q17),AVERAGE(PY_Actual!$F17:Q17)),"")</f>
        <v>2.4833333333333332E-2</v>
      </c>
    </row>
    <row r="18" spans="1:17" x14ac:dyDescent="0.25">
      <c r="A18" s="3"/>
      <c r="B18" s="62">
        <f>IFERROR(IF(LEN(INDEX(Metrics!$B$6:$E$19,ROW($A18)-ROW($A$5),MATCH(B$5,Metrics!$B$5:$E$5,0)))=0,"",INDEX(Metrics!$B$6:$E$19,ROW($A18)-ROW($A$5),MATCH(B$5,Metrics!$B$5:$E$5,0))),"")</f>
        <v>206</v>
      </c>
      <c r="C18" s="162" t="str">
        <f>IFERROR(IF(LEN(INDEX(Metrics!$B$6:$E$19,ROW($A18)-ROW($A$5),MATCH(C$5,Metrics!$B$5:$E$5,0)))=0,"",INDEX(Metrics!$B$6:$E$19,ROW($A18)-ROW($A$5),MATCH(C$5,Metrics!$B$5:$E$5,0))),"")</f>
        <v>Churn</v>
      </c>
      <c r="D18" s="162" t="str">
        <f>IFERROR(IF(LEN(INDEX(Metrics!$B$6:$E$19,ROW($A18)-ROW($A$5),MATCH(D$5,Metrics!$B$5:$E$5,0)))=0,"",INDEX(Metrics!$B$6:$E$19,ROW($A18)-ROW($A$5),MATCH(D$5,Metrics!$B$5:$E$5,0))),"")</f>
        <v/>
      </c>
      <c r="E18" s="42" t="str">
        <f>IFERROR(IF(LEN(INDEX(Metrics!$B$6:$E$19,ROW($A18)-ROW($A$5),MATCH(E$5,Metrics!$B$5:$E$5,0)))=0,"",INDEX(Metrics!$B$6:$E$19,ROW($A18)-ROW($A$5),MATCH(E$5,Metrics!$B$5:$E$5,0))),"")</f>
        <v/>
      </c>
      <c r="F18" s="133" t="str">
        <f>IFERROR(IF(INDEX(Metrics!$G$6:$G$19,MATCH(PY_Actual_Cumulative!$D18,Metrics!$D$6:$D$19,0))=Calc!$K$8,SUM(PY_Actual!$F18:F18),AVERAGE(PY_Actual!$F18:F18)),"")</f>
        <v/>
      </c>
      <c r="G18" s="133" t="str">
        <f>IFERROR(IF(INDEX(Metrics!$G$6:$G$19,MATCH(PY_Actual_Cumulative!$D18,Metrics!$D$6:$D$19,0))=Calc!$K$8,SUM(PY_Actual!$F18:G18),AVERAGE(PY_Actual!$F18:G18)),"")</f>
        <v/>
      </c>
      <c r="H18" s="133" t="str">
        <f>IFERROR(IF(INDEX(Metrics!$G$6:$G$19,MATCH(PY_Actual_Cumulative!$D18,Metrics!$D$6:$D$19,0))=Calc!$K$8,SUM(PY_Actual!$F18:H18),AVERAGE(PY_Actual!$F18:H18)),"")</f>
        <v/>
      </c>
      <c r="I18" s="133" t="str">
        <f>IFERROR(IF(INDEX(Metrics!$G$6:$G$19,MATCH(PY_Actual_Cumulative!$D18,Metrics!$D$6:$D$19,0))=Calc!$K$8,SUM(PY_Actual!$F18:I18),AVERAGE(PY_Actual!$F18:I18)),"")</f>
        <v/>
      </c>
      <c r="J18" s="133" t="str">
        <f>IFERROR(IF(INDEX(Metrics!$G$6:$G$19,MATCH(PY_Actual_Cumulative!$D18,Metrics!$D$6:$D$19,0))=Calc!$K$8,SUM(PY_Actual!$F18:J18),AVERAGE(PY_Actual!$F18:J18)),"")</f>
        <v/>
      </c>
      <c r="K18" s="133" t="str">
        <f>IFERROR(IF(INDEX(Metrics!$G$6:$G$19,MATCH(PY_Actual_Cumulative!$D18,Metrics!$D$6:$D$19,0))=Calc!$K$8,SUM(PY_Actual!$F18:K18),AVERAGE(PY_Actual!$F18:K18)),"")</f>
        <v/>
      </c>
      <c r="L18" s="45" t="str">
        <f>IFERROR(IF(INDEX(Metrics!$G$6:$G$19,MATCH(PY_Actual_Cumulative!$D18,Metrics!$D$6:$D$19,0))=Calc!$K$8,SUM(PY_Actual!$F18:L18),AVERAGE(PY_Actual!$F18:L18)),"")</f>
        <v/>
      </c>
      <c r="M18" s="45" t="str">
        <f>IFERROR(IF(INDEX(Metrics!$G$6:$G$19,MATCH(PY_Actual_Cumulative!$D18,Metrics!$D$6:$D$19,0))=Calc!$K$8,SUM(PY_Actual!$F18:M18),AVERAGE(PY_Actual!$F18:M18)),"")</f>
        <v/>
      </c>
      <c r="N18" s="45" t="str">
        <f>IFERROR(IF(INDEX(Metrics!$G$6:$G$19,MATCH(PY_Actual_Cumulative!$D18,Metrics!$D$6:$D$19,0))=Calc!$K$8,SUM(PY_Actual!$F18:N18),AVERAGE(PY_Actual!$F18:N18)),"")</f>
        <v/>
      </c>
      <c r="O18" s="45" t="str">
        <f>IFERROR(IF(INDEX(Metrics!$G$6:$G$19,MATCH(PY_Actual_Cumulative!$D18,Metrics!$D$6:$D$19,0))=Calc!$K$8,SUM(PY_Actual!$F18:O18),AVERAGE(PY_Actual!$F18:O18)),"")</f>
        <v/>
      </c>
      <c r="P18" s="45" t="str">
        <f>IFERROR(IF(INDEX(Metrics!$G$6:$G$19,MATCH(PY_Actual_Cumulative!$D18,Metrics!$D$6:$D$19,0))=Calc!$K$8,SUM(PY_Actual!$F18:P18),AVERAGE(PY_Actual!$F18:P18)),"")</f>
        <v/>
      </c>
      <c r="Q18" s="69" t="str">
        <f>IFERROR(IF(INDEX(Metrics!$G$6:$G$19,MATCH(PY_Actual_Cumulative!$D18,Metrics!$D$6:$D$19,0))=Calc!$K$8,SUM(PY_Actual!$F18:Q18),AVERAGE(PY_Actual!$F18:Q18)),"")</f>
        <v/>
      </c>
    </row>
    <row r="19" spans="1:17" x14ac:dyDescent="0.25">
      <c r="A19" s="3"/>
      <c r="B19" s="62">
        <f>IFERROR(IF(LEN(INDEX(Metrics!$B$6:$E$19,ROW($A19)-ROW($A$5),MATCH(B$5,Metrics!$B$5:$E$5,0)))=0,"",INDEX(Metrics!$B$6:$E$19,ROW($A19)-ROW($A$5),MATCH(B$5,Metrics!$B$5:$E$5,0))),"")</f>
        <v>207</v>
      </c>
      <c r="C19" s="162" t="str">
        <f>IFERROR(IF(LEN(INDEX(Metrics!$B$6:$E$19,ROW($A19)-ROW($A$5),MATCH(C$5,Metrics!$B$5:$E$5,0)))=0,"",INDEX(Metrics!$B$6:$E$19,ROW($A19)-ROW($A$5),MATCH(C$5,Metrics!$B$5:$E$5,0))),"")</f>
        <v>Churn</v>
      </c>
      <c r="D19" s="162" t="str">
        <f>IFERROR(IF(LEN(INDEX(Metrics!$B$6:$E$19,ROW($A19)-ROW($A$5),MATCH(D$5,Metrics!$B$5:$E$5,0)))=0,"",INDEX(Metrics!$B$6:$E$19,ROW($A19)-ROW($A$5),MATCH(D$5,Metrics!$B$5:$E$5,0))),"")</f>
        <v/>
      </c>
      <c r="E19" s="42" t="str">
        <f>IFERROR(IF(LEN(INDEX(Metrics!$B$6:$E$19,ROW($A19)-ROW($A$5),MATCH(E$5,Metrics!$B$5:$E$5,0)))=0,"",INDEX(Metrics!$B$6:$E$19,ROW($A19)-ROW($A$5),MATCH(E$5,Metrics!$B$5:$E$5,0))),"")</f>
        <v/>
      </c>
      <c r="F19" s="133" t="str">
        <f>IFERROR(IF(INDEX(Metrics!$G$6:$G$19,MATCH(PY_Actual_Cumulative!$D19,Metrics!$D$6:$D$19,0))=Calc!$K$8,SUM(PY_Actual!$F19:F19),AVERAGE(PY_Actual!$F19:F19)),"")</f>
        <v/>
      </c>
      <c r="G19" s="133" t="str">
        <f>IFERROR(IF(INDEX(Metrics!$G$6:$G$19,MATCH(PY_Actual_Cumulative!$D19,Metrics!$D$6:$D$19,0))=Calc!$K$8,SUM(PY_Actual!$F19:G19),AVERAGE(PY_Actual!$F19:G19)),"")</f>
        <v/>
      </c>
      <c r="H19" s="133" t="str">
        <f>IFERROR(IF(INDEX(Metrics!$G$6:$G$19,MATCH(PY_Actual_Cumulative!$D19,Metrics!$D$6:$D$19,0))=Calc!$K$8,SUM(PY_Actual!$F19:H19),AVERAGE(PY_Actual!$F19:H19)),"")</f>
        <v/>
      </c>
      <c r="I19" s="133" t="str">
        <f>IFERROR(IF(INDEX(Metrics!$G$6:$G$19,MATCH(PY_Actual_Cumulative!$D19,Metrics!$D$6:$D$19,0))=Calc!$K$8,SUM(PY_Actual!$F19:I19),AVERAGE(PY_Actual!$F19:I19)),"")</f>
        <v/>
      </c>
      <c r="J19" s="133" t="str">
        <f>IFERROR(IF(INDEX(Metrics!$G$6:$G$19,MATCH(PY_Actual_Cumulative!$D19,Metrics!$D$6:$D$19,0))=Calc!$K$8,SUM(PY_Actual!$F19:J19),AVERAGE(PY_Actual!$F19:J19)),"")</f>
        <v/>
      </c>
      <c r="K19" s="133" t="str">
        <f>IFERROR(IF(INDEX(Metrics!$G$6:$G$19,MATCH(PY_Actual_Cumulative!$D19,Metrics!$D$6:$D$19,0))=Calc!$K$8,SUM(PY_Actual!$F19:K19),AVERAGE(PY_Actual!$F19:K19)),"")</f>
        <v/>
      </c>
      <c r="L19" s="133" t="str">
        <f>IFERROR(IF(INDEX(Metrics!$G$6:$G$19,MATCH(PY_Actual_Cumulative!$D19,Metrics!$D$6:$D$19,0))=Calc!$K$8,SUM(PY_Actual!$F19:L19),AVERAGE(PY_Actual!$F19:L19)),"")</f>
        <v/>
      </c>
      <c r="M19" s="133" t="str">
        <f>IFERROR(IF(INDEX(Metrics!$G$6:$G$19,MATCH(PY_Actual_Cumulative!$D19,Metrics!$D$6:$D$19,0))=Calc!$K$8,SUM(PY_Actual!$F19:M19),AVERAGE(PY_Actual!$F19:M19)),"")</f>
        <v/>
      </c>
      <c r="N19" s="133" t="str">
        <f>IFERROR(IF(INDEX(Metrics!$G$6:$G$19,MATCH(PY_Actual_Cumulative!$D19,Metrics!$D$6:$D$19,0))=Calc!$K$8,SUM(PY_Actual!$F19:N19),AVERAGE(PY_Actual!$F19:N19)),"")</f>
        <v/>
      </c>
      <c r="O19" s="133" t="str">
        <f>IFERROR(IF(INDEX(Metrics!$G$6:$G$19,MATCH(PY_Actual_Cumulative!$D19,Metrics!$D$6:$D$19,0))=Calc!$K$8,SUM(PY_Actual!$F19:O19),AVERAGE(PY_Actual!$F19:O19)),"")</f>
        <v/>
      </c>
      <c r="P19" s="133" t="str">
        <f>IFERROR(IF(INDEX(Metrics!$G$6:$G$19,MATCH(PY_Actual_Cumulative!$D19,Metrics!$D$6:$D$19,0))=Calc!$K$8,SUM(PY_Actual!$F19:P19),AVERAGE(PY_Actual!$F19:P19)),"")</f>
        <v/>
      </c>
      <c r="Q19" s="134" t="str">
        <f>IFERROR(IF(INDEX(Metrics!$G$6:$G$19,MATCH(PY_Actual_Cumulative!$D19,Metrics!$D$6:$D$19,0))=Calc!$K$8,SUM(PY_Actual!$F19:Q19),AVERAGE(PY_Actual!$F19:Q19)),"")</f>
        <v/>
      </c>
    </row>
    <row r="20" spans="1:17" x14ac:dyDescent="0.25">
      <c r="A20" s="3"/>
      <c r="B20" s="211">
        <v>301</v>
      </c>
      <c r="C20" s="212" t="s">
        <v>123</v>
      </c>
      <c r="D20" s="212" t="s">
        <v>124</v>
      </c>
      <c r="E20" s="213" t="s">
        <v>114</v>
      </c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4"/>
    </row>
    <row r="21" spans="1:17" x14ac:dyDescent="0.25">
      <c r="A21" s="3"/>
      <c r="B21" s="211">
        <v>302</v>
      </c>
      <c r="C21" s="212" t="s">
        <v>123</v>
      </c>
      <c r="D21" s="212" t="s">
        <v>126</v>
      </c>
      <c r="E21" s="213" t="s">
        <v>114</v>
      </c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4"/>
    </row>
    <row r="22" spans="1:17" x14ac:dyDescent="0.25">
      <c r="A22" s="3"/>
      <c r="B22" s="211">
        <v>303</v>
      </c>
      <c r="C22" s="212" t="s">
        <v>123</v>
      </c>
      <c r="D22" s="212" t="s">
        <v>128</v>
      </c>
      <c r="E22" s="213" t="s">
        <v>114</v>
      </c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4"/>
    </row>
    <row r="23" spans="1:17" x14ac:dyDescent="0.25">
      <c r="A23" s="3"/>
      <c r="B23" s="211">
        <v>304</v>
      </c>
      <c r="C23" s="212" t="s">
        <v>123</v>
      </c>
      <c r="D23" s="212" t="s">
        <v>130</v>
      </c>
      <c r="E23" s="213" t="s">
        <v>114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4"/>
    </row>
    <row r="24" spans="1:17" x14ac:dyDescent="0.25">
      <c r="A24" s="3"/>
      <c r="B24" s="211">
        <v>305</v>
      </c>
      <c r="C24" s="212" t="s">
        <v>123</v>
      </c>
      <c r="D24" s="212" t="s">
        <v>132</v>
      </c>
      <c r="E24" s="213" t="s">
        <v>114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1">
        <v>306</v>
      </c>
      <c r="C25" s="212" t="s">
        <v>123</v>
      </c>
      <c r="D25" s="212" t="s">
        <v>153</v>
      </c>
      <c r="E25" s="213" t="s">
        <v>153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11">
        <v>307</v>
      </c>
      <c r="C26" s="212" t="s">
        <v>123</v>
      </c>
      <c r="D26" s="212" t="s">
        <v>153</v>
      </c>
      <c r="E26" s="213" t="s">
        <v>153</v>
      </c>
      <c r="F26" s="235"/>
      <c r="G26" s="233"/>
      <c r="H26" s="233"/>
      <c r="I26" s="233"/>
      <c r="J26" s="233"/>
      <c r="K26" s="233"/>
      <c r="L26" s="235"/>
      <c r="M26" s="233"/>
      <c r="N26" s="233"/>
      <c r="O26" s="233"/>
      <c r="P26" s="233"/>
      <c r="Q26" s="234"/>
    </row>
    <row r="27" spans="1:17" x14ac:dyDescent="0.25">
      <c r="A27" s="3"/>
      <c r="B27" s="211">
        <v>401</v>
      </c>
      <c r="C27" s="212" t="s">
        <v>134</v>
      </c>
      <c r="D27" s="212" t="s">
        <v>135</v>
      </c>
      <c r="E27" s="213" t="s">
        <v>114</v>
      </c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1">
        <v>402</v>
      </c>
      <c r="C28" s="212" t="s">
        <v>134</v>
      </c>
      <c r="D28" s="212" t="s">
        <v>137</v>
      </c>
      <c r="E28" s="213" t="s">
        <v>114</v>
      </c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">
      <c r="A29" s="3"/>
      <c r="B29" s="211">
        <v>403</v>
      </c>
      <c r="C29" s="212" t="s">
        <v>134</v>
      </c>
      <c r="D29" s="215" t="s">
        <v>139</v>
      </c>
      <c r="E29" s="216" t="s">
        <v>114</v>
      </c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1">
        <v>404</v>
      </c>
      <c r="C30" s="212" t="s">
        <v>134</v>
      </c>
      <c r="D30" s="212" t="s">
        <v>141</v>
      </c>
      <c r="E30" s="213" t="s">
        <v>114</v>
      </c>
      <c r="F30" s="236"/>
      <c r="G30" s="236"/>
      <c r="H30" s="236"/>
      <c r="I30" s="236"/>
      <c r="J30" s="236"/>
      <c r="K30" s="236"/>
      <c r="L30" s="233"/>
      <c r="M30" s="233"/>
      <c r="N30" s="233"/>
      <c r="O30" s="233"/>
      <c r="P30" s="233"/>
      <c r="Q30" s="234"/>
    </row>
    <row r="31" spans="1:17" x14ac:dyDescent="0.25">
      <c r="A31" s="3"/>
      <c r="B31" s="211">
        <v>405</v>
      </c>
      <c r="C31" s="212" t="s">
        <v>134</v>
      </c>
      <c r="D31" s="212" t="s">
        <v>153</v>
      </c>
      <c r="E31" s="213" t="s">
        <v>153</v>
      </c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1">
        <v>406</v>
      </c>
      <c r="C32" s="212" t="s">
        <v>134</v>
      </c>
      <c r="D32" s="212" t="s">
        <v>153</v>
      </c>
      <c r="E32" s="213" t="s">
        <v>153</v>
      </c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1">
        <v>501</v>
      </c>
      <c r="C33" s="212" t="s">
        <v>143</v>
      </c>
      <c r="D33" s="212" t="s">
        <v>144</v>
      </c>
      <c r="E33" s="213" t="s">
        <v>100</v>
      </c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1">
        <v>502</v>
      </c>
      <c r="C34" s="212" t="s">
        <v>143</v>
      </c>
      <c r="D34" s="212" t="s">
        <v>146</v>
      </c>
      <c r="E34" s="213" t="s">
        <v>100</v>
      </c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1">
        <v>503</v>
      </c>
      <c r="C35" s="212" t="s">
        <v>143</v>
      </c>
      <c r="D35" s="212" t="s">
        <v>148</v>
      </c>
      <c r="E35" s="213" t="s">
        <v>100</v>
      </c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">
      <c r="A36" s="3"/>
      <c r="B36" s="211">
        <v>504</v>
      </c>
      <c r="C36" s="212" t="s">
        <v>143</v>
      </c>
      <c r="D36" s="212" t="s">
        <v>150</v>
      </c>
      <c r="E36" s="213" t="s">
        <v>117</v>
      </c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1">
        <v>505</v>
      </c>
      <c r="C37" s="212" t="s">
        <v>143</v>
      </c>
      <c r="D37" s="212" t="s">
        <v>153</v>
      </c>
      <c r="E37" s="213" t="s">
        <v>153</v>
      </c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">
      <c r="A38" s="3"/>
      <c r="B38" s="211">
        <v>506</v>
      </c>
      <c r="C38" s="212" t="s">
        <v>143</v>
      </c>
      <c r="D38" s="212" t="s">
        <v>153</v>
      </c>
      <c r="E38" s="213" t="s">
        <v>153</v>
      </c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1"/>
      <c r="C39" s="212"/>
      <c r="D39" s="212"/>
      <c r="E39" s="213"/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7"/>
    </row>
    <row r="40" spans="1:17" x14ac:dyDescent="0.25">
      <c r="A40" s="3"/>
      <c r="B40" s="211"/>
      <c r="C40" s="212"/>
      <c r="D40" s="212"/>
      <c r="E40" s="213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1"/>
      <c r="C41" s="212"/>
      <c r="D41" s="212"/>
      <c r="E41" s="21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1"/>
      <c r="C42" s="212"/>
      <c r="D42" s="212"/>
      <c r="E42" s="213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1"/>
      <c r="C43" s="212"/>
      <c r="D43" s="212"/>
      <c r="E43" s="213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A44" s="3"/>
      <c r="B44" s="211"/>
      <c r="C44" s="212"/>
      <c r="D44" s="212"/>
      <c r="E44" s="213"/>
      <c r="F44" s="236"/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7"/>
    </row>
    <row r="45" spans="1:17" x14ac:dyDescent="0.25">
      <c r="A45" s="3"/>
      <c r="B45" s="211"/>
      <c r="C45" s="212"/>
      <c r="D45" s="212"/>
      <c r="E45" s="213"/>
      <c r="F45" s="236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7"/>
    </row>
    <row r="46" spans="1:17" x14ac:dyDescent="0.25">
      <c r="A46" s="3"/>
      <c r="B46" s="211"/>
      <c r="C46" s="212"/>
      <c r="D46" s="212"/>
      <c r="E46" s="213"/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7"/>
    </row>
    <row r="47" spans="1:17" x14ac:dyDescent="0.25">
      <c r="A47" s="3"/>
      <c r="B47" s="211"/>
      <c r="C47" s="212"/>
      <c r="D47" s="212"/>
      <c r="E47" s="213"/>
      <c r="F47" s="236"/>
      <c r="G47" s="236"/>
      <c r="H47" s="236"/>
      <c r="I47" s="236"/>
      <c r="J47" s="236"/>
      <c r="K47" s="236"/>
      <c r="L47" s="236"/>
      <c r="M47" s="236"/>
      <c r="N47" s="236"/>
      <c r="O47" s="236"/>
      <c r="P47" s="236"/>
      <c r="Q47" s="237"/>
    </row>
    <row r="48" spans="1:17" x14ac:dyDescent="0.25">
      <c r="A48" s="3"/>
      <c r="B48" s="211"/>
      <c r="C48" s="212"/>
      <c r="D48" s="212"/>
      <c r="E48" s="213"/>
      <c r="F48" s="236"/>
      <c r="G48" s="236"/>
      <c r="H48" s="236"/>
      <c r="I48" s="236"/>
      <c r="J48" s="236"/>
      <c r="K48" s="236"/>
      <c r="L48" s="236"/>
      <c r="M48" s="236"/>
      <c r="N48" s="236"/>
      <c r="O48" s="236"/>
      <c r="P48" s="236"/>
      <c r="Q48" s="237"/>
    </row>
    <row r="49" spans="1:17" x14ac:dyDescent="0.25">
      <c r="A49" s="3"/>
      <c r="B49" s="211"/>
      <c r="C49" s="212"/>
      <c r="D49" s="212"/>
      <c r="E49" s="213"/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7"/>
    </row>
    <row r="50" spans="1:17" x14ac:dyDescent="0.25">
      <c r="A50" s="3"/>
      <c r="B50" s="211"/>
      <c r="C50" s="212"/>
      <c r="D50" s="212"/>
      <c r="E50" s="213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7"/>
    </row>
    <row r="51" spans="1:17" x14ac:dyDescent="0.25">
      <c r="A51" s="3"/>
      <c r="B51" s="211"/>
      <c r="C51" s="212"/>
      <c r="D51" s="212"/>
      <c r="E51" s="213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7"/>
    </row>
    <row r="52" spans="1:17" x14ac:dyDescent="0.25">
      <c r="A52" s="3"/>
      <c r="B52" s="211"/>
      <c r="C52" s="212"/>
      <c r="D52" s="212"/>
      <c r="E52" s="213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7"/>
    </row>
    <row r="53" spans="1:17" x14ac:dyDescent="0.25">
      <c r="A53" s="3"/>
      <c r="B53" s="211"/>
      <c r="C53" s="212"/>
      <c r="D53" s="212"/>
      <c r="E53" s="213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7"/>
    </row>
    <row r="54" spans="1:17" x14ac:dyDescent="0.25">
      <c r="A54" s="3"/>
      <c r="B54" s="211"/>
      <c r="C54" s="212"/>
      <c r="D54" s="212"/>
      <c r="E54" s="213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7"/>
    </row>
    <row r="55" spans="1:17" x14ac:dyDescent="0.25">
      <c r="A55" s="3"/>
      <c r="B55" s="211"/>
      <c r="C55" s="212"/>
      <c r="D55" s="212"/>
      <c r="E55" s="213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7"/>
    </row>
    <row r="56" spans="1:17" x14ac:dyDescent="0.25">
      <c r="B56" s="211"/>
      <c r="C56" s="212"/>
      <c r="D56" s="212"/>
      <c r="E56" s="213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7"/>
    </row>
    <row r="57" spans="1:17" x14ac:dyDescent="0.25">
      <c r="B57" s="211"/>
      <c r="C57" s="212"/>
      <c r="D57" s="212"/>
      <c r="E57" s="213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7"/>
    </row>
    <row r="58" spans="1:17" x14ac:dyDescent="0.25">
      <c r="B58" s="211"/>
      <c r="C58" s="212"/>
      <c r="D58" s="212"/>
      <c r="E58" s="213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7"/>
    </row>
    <row r="59" spans="1:17" x14ac:dyDescent="0.25">
      <c r="B59" s="211"/>
      <c r="C59" s="212"/>
      <c r="D59" s="212"/>
      <c r="E59" s="213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7"/>
    </row>
    <row r="60" spans="1:17" x14ac:dyDescent="0.25">
      <c r="B60" s="211"/>
      <c r="C60" s="212"/>
      <c r="D60" s="212"/>
      <c r="E60" s="213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7"/>
    </row>
    <row r="61" spans="1:17" x14ac:dyDescent="0.25">
      <c r="B61" s="211"/>
      <c r="C61" s="212"/>
      <c r="D61" s="212"/>
      <c r="E61" s="213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7"/>
    </row>
    <row r="62" spans="1:17" x14ac:dyDescent="0.25">
      <c r="B62" s="211"/>
      <c r="C62" s="212"/>
      <c r="D62" s="212"/>
      <c r="E62" s="213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7"/>
    </row>
    <row r="63" spans="1:17" x14ac:dyDescent="0.25">
      <c r="B63" s="211"/>
      <c r="C63" s="212"/>
      <c r="D63" s="212"/>
      <c r="E63" s="213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7"/>
    </row>
    <row r="64" spans="1:17" x14ac:dyDescent="0.25">
      <c r="B64" s="211"/>
      <c r="C64" s="212"/>
      <c r="D64" s="212"/>
      <c r="E64" s="213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7"/>
    </row>
    <row r="65" spans="2:17" x14ac:dyDescent="0.25">
      <c r="B65" s="211"/>
      <c r="C65" s="212"/>
      <c r="D65" s="212"/>
      <c r="E65" s="213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7"/>
    </row>
    <row r="66" spans="2:17" x14ac:dyDescent="0.25">
      <c r="B66" s="211"/>
      <c r="C66" s="212"/>
      <c r="D66" s="212"/>
      <c r="E66" s="213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7"/>
    </row>
    <row r="67" spans="2:17" x14ac:dyDescent="0.25">
      <c r="B67" s="211"/>
      <c r="C67" s="212"/>
      <c r="D67" s="212"/>
      <c r="E67" s="213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7"/>
    </row>
    <row r="68" spans="2:17" x14ac:dyDescent="0.25">
      <c r="B68" s="211"/>
      <c r="C68" s="212"/>
      <c r="D68" s="212"/>
      <c r="E68" s="213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7"/>
    </row>
    <row r="69" spans="2:17" x14ac:dyDescent="0.25">
      <c r="B69" s="211"/>
      <c r="C69" s="212"/>
      <c r="D69" s="212"/>
      <c r="E69" s="213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7"/>
    </row>
    <row r="70" spans="2:17" x14ac:dyDescent="0.25">
      <c r="B70" s="218"/>
      <c r="C70" s="219"/>
      <c r="D70" s="219"/>
      <c r="E70" s="220"/>
      <c r="F70" s="238"/>
      <c r="G70" s="238"/>
      <c r="H70" s="238"/>
      <c r="I70" s="238"/>
      <c r="J70" s="238"/>
      <c r="K70" s="238"/>
      <c r="L70" s="238"/>
      <c r="M70" s="238"/>
      <c r="N70" s="238"/>
      <c r="O70" s="238"/>
      <c r="P70" s="238"/>
      <c r="Q70" s="239"/>
    </row>
  </sheetData>
  <sheetProtection algorithmName="SHA-512" hashValue="FebxgAQMiYfzejm+DHoc6rEB5vynA3n3iZtR36BiDkt+SUxt2z49ctahbLvYX/xgoI3NHa3TTRjHzAvaVMPASA==" saltValue="l8h8i/pCOQT2U4q8vLSSKA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2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s="108" customFormat="1" ht="24" customHeight="1" x14ac:dyDescent="0.25">
      <c r="B3" s="79"/>
      <c r="C3" s="88" t="s">
        <v>85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S3" s="109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98" t="s">
        <v>8</v>
      </c>
      <c r="C5" s="58" t="s">
        <v>76</v>
      </c>
      <c r="D5" s="22"/>
      <c r="E5" s="8"/>
      <c r="F5" s="8"/>
      <c r="G5" s="59" t="s">
        <v>2</v>
      </c>
      <c r="H5" s="60"/>
      <c r="I5" s="60"/>
      <c r="J5" s="60"/>
      <c r="K5" s="61"/>
      <c r="L5" s="8"/>
      <c r="M5" s="59" t="s">
        <v>3</v>
      </c>
      <c r="N5" s="60"/>
      <c r="O5" s="60"/>
      <c r="P5" s="60"/>
      <c r="Q5" s="61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51" t="s">
        <v>0</v>
      </c>
      <c r="C7" s="52" t="s">
        <v>10</v>
      </c>
      <c r="D7" s="52" t="s">
        <v>7</v>
      </c>
      <c r="E7" s="53" t="s">
        <v>1</v>
      </c>
      <c r="F7" s="54"/>
      <c r="G7" s="51" t="s">
        <v>6</v>
      </c>
      <c r="H7" s="55" t="s">
        <v>4</v>
      </c>
      <c r="I7" s="55" t="s">
        <v>5</v>
      </c>
      <c r="J7" s="55" t="s">
        <v>87</v>
      </c>
      <c r="K7" s="56" t="s">
        <v>88</v>
      </c>
      <c r="L7" s="54"/>
      <c r="M7" s="51" t="s">
        <v>6</v>
      </c>
      <c r="N7" s="55" t="s">
        <v>4</v>
      </c>
      <c r="O7" s="55" t="s">
        <v>5</v>
      </c>
      <c r="P7" s="55" t="s">
        <v>87</v>
      </c>
      <c r="Q7" s="56" t="s">
        <v>88</v>
      </c>
      <c r="R7" s="17"/>
    </row>
    <row r="8" spans="1:20" x14ac:dyDescent="0.25">
      <c r="A8" s="3"/>
      <c r="B8" s="137">
        <f>IFERROR(IF(LEN(INDEX(Metrics!$B$6:$E$19,ROW($A8)-ROW($A$7),MATCH(B$7,Metrics!$B$5:$E$5,0)))=0,"",INDEX(Metrics!$B$6:$E$19,ROW($A8)-ROW($A$7),MATCH(B$7,Metrics!$B$5:$E$5,0))),"")</f>
        <v>101</v>
      </c>
      <c r="C8" s="164" t="str">
        <f>IFERROR(IF(LEN(INDEX(Metrics!$B$6:$E$19,ROW($A8)-ROW($A$7),MATCH(C$7,Metrics!$B$5:$E$5,0)))=0,"",INDEX(Metrics!$B$6:$E$19,ROW($A8)-ROW($A$7),MATCH(C$7,Metrics!$B$5:$E$5,0))),"")</f>
        <v>Customer</v>
      </c>
      <c r="D8" s="164" t="str">
        <f>IFERROR(IF(LEN(INDEX(Metrics!$B$6:$E$19,ROW($A8)-ROW($A$7),MATCH(D$7,Metrics!$B$5:$E$5,0)))=0,"",INDEX(Metrics!$B$6:$E$19,ROW($A8)-ROW($A$7),MATCH(D$7,Metrics!$B$5:$E$5,0))),"")</f>
        <v>The Total Number of Subscribers</v>
      </c>
      <c r="E8" s="143" t="str">
        <f>IFERROR(IF(LEN(INDEX(Metrics!$B$6:$E$19,ROW($A8)-ROW($A$7),MATCH(E$7,Metrics!$B$5:$E$5,0)))=0,"",INDEX(Metrics!$B$6:$E$19,ROW($A8)-ROW($A$7),MATCH(E$7,Metrics!$B$5:$E$5,0))),"")</f>
        <v>#</v>
      </c>
      <c r="F8" s="46"/>
      <c r="G8" s="198">
        <f>IFERROR(IF(D8="","",IF(LEN(INDEX(PY_Actual!$F$6:$Q$19,MATCH(Monthly_Analysis!$D8,PY_Actual!$D$6:$D$19,0),MATCH(Calc!$L$11,PY_Actual!$F$5:$Q$5,0)))=0,"",INDEX(PY_Actual!$F$6:$Q$19,MATCH(Monthly_Analysis!$D8,PY_Actual!$D$6:$D$19,0),MATCH(Calc!$L$11,PY_Actual!$F$5:$Q$5,0)))),"")</f>
        <v>5438</v>
      </c>
      <c r="H8" s="199">
        <f>IFERROR(IF(D8="","",IF(LEN(INDEX(CY_Target!$F$6:$Q$19,MATCH(Monthly_Analysis!$D8,CY_Target!$D$6:$D$19,0),MATCH(Calc!$L$10,CY_Target!$F$5:$Q$5,0)))=0,"",INDEX(CY_Target!$F$6:$Q$19,MATCH(Monthly_Analysis!$D8,CY_Target!$D$6:$D$19,0),MATCH(Calc!$L$10,CY_Target!$F$5:$Q$5,0)))),"")</f>
        <v>6000</v>
      </c>
      <c r="I8" s="199">
        <f>IFERROR(IF(D8="","",IF(LEN(INDEX(CY_Actual!$F$6:$Q$19,MATCH(Monthly_Analysis!$D8,CY_Actual!$D$6:$D$19,0),MATCH(Calc!$L$10,CY_Actual!$F$5:$Q$5,0)))=0,"",INDEX(CY_Actual!$F$6:$Q$19,MATCH(Monthly_Analysis!$D8,CY_Actual!$D$6:$D$19,0),MATCH(Calc!$L$10,CY_Actual!$F$5:$Q$5,0)))),"")</f>
        <v>5438</v>
      </c>
      <c r="J8" s="139">
        <f>IFERROR(IF(OR(LEN($D8)=0,LEN(G8)=0,LEN(I8)=0),"",IF(INDEX(Metrics!$F$6:$F$19,MATCH(Monthly_Analysis!$B8,Metrics!$B$6:$B$19,0))=Calc!$L$7,G8/I8*100,I8/G8*100)),100)</f>
        <v>100</v>
      </c>
      <c r="K8" s="140">
        <f>IFERROR(IF(OR(LEN($D8)=0,LEN(H8)=0,LEN(I8)=0),"",IF(INDEX(Metrics!$F$6:$F$19,MATCH(Monthly_Analysis!$B8,Metrics!$B$6:$B$19,0))=Calc!$L$7,H8/I8*100,I8/H8*100)),100)</f>
        <v>90.633333333333326</v>
      </c>
      <c r="L8" s="57"/>
      <c r="M8" s="198">
        <f>IFERROR(IF(B8="","",INDEX(PY_Actual_Cumulative!$F$6:$Q$19,MATCH(Monthly_Analysis!$B8,PY_Actual_Cumulative!$B$6:$B$19,0),MATCH(Calc!$L$11,PY_Actual_Cumulative!$F$5:$Q$5,0))),"")</f>
        <v>23389</v>
      </c>
      <c r="N8" s="199">
        <f>IFERROR(IF(B8="","",INDEX(CY_Target_Cumulative!$F$6:$Q$19,MATCH(Monthly_Analysis!$B8,CY_Target_Cumulative!$B$6:$B$19,0),MATCH(Calc!$L$10,CY_Target_Cumulative!$F$5:$Q$5,0))),"")</f>
        <v>22500</v>
      </c>
      <c r="O8" s="199">
        <f>IFERROR(IF(B8="","",INDEX(CY_Actual_Cumulative!$F$6:$Q$19,MATCH(Monthly_Analysis!$B8,CY_Actual_Cumulative!$B$6:$B$19,0),MATCH(Calc!$L$10,CY_Actual_Cumulative!$F$5:$Q$5,0))),"")</f>
        <v>22285</v>
      </c>
      <c r="P8" s="139">
        <f>IFERROR(IF(OR(LEN($D8)=0,LEN(M8)=0,LEN(O8)=0),"",IF(INDEX(Metrics!$F$6:$F$19,MATCH(Monthly_Analysis!$B8,Metrics!$B$6:$B$19,0))=Calc!$L$7,M8/O8*100,O8/M8*100)),100)</f>
        <v>95.279832399846072</v>
      </c>
      <c r="Q8" s="140">
        <f>IFERROR(IF(OR(LEN($D8)=0,LEN(N8)=0,LEN(O8)=0),"",IF(INDEX(Metrics!$F$6:$F$19,MATCH(Monthly_Analysis!$B8,Metrics!$B$6:$B$19,0))=Calc!$L$7,N8/O8*100,O8/N8*100)),100)</f>
        <v>99.044444444444451</v>
      </c>
      <c r="S8" s="3"/>
    </row>
    <row r="9" spans="1:20" x14ac:dyDescent="0.25">
      <c r="A9" s="3"/>
      <c r="B9" s="138">
        <f>IFERROR(IF(LEN(INDEX(Metrics!$B$6:$E$19,ROW($A9)-ROW($A$7),MATCH(B$7,Metrics!$B$5:$E$5,0)))=0,"",INDEX(Metrics!$B$6:$E$19,ROW($A9)-ROW($A$7),MATCH(B$7,Metrics!$B$5:$E$5,0))),"")</f>
        <v>102</v>
      </c>
      <c r="C9" s="165" t="str">
        <f>IFERROR(IF(LEN(INDEX(Metrics!$B$6:$E$19,ROW($A9)-ROW($A$7),MATCH(C$7,Metrics!$B$5:$E$5,0)))=0,"",INDEX(Metrics!$B$6:$E$19,ROW($A9)-ROW($A$7),MATCH(C$7,Metrics!$B$5:$E$5,0))),"")</f>
        <v>Customer</v>
      </c>
      <c r="D9" s="165" t="str">
        <f>IFERROR(IF(LEN(INDEX(Metrics!$B$6:$E$19,ROW($A9)-ROW($A$7),MATCH(D$7,Metrics!$B$5:$E$5,0)))=0,"",INDEX(Metrics!$B$6:$E$19,ROW($A9)-ROW($A$7),MATCH(D$7,Metrics!$B$5:$E$5,0))),"")</f>
        <v>The Total Number of Visitors</v>
      </c>
      <c r="E9" s="144" t="str">
        <f>IFERROR(IF(LEN(INDEX(Metrics!$B$6:$E$19,ROW($A9)-ROW($A$7),MATCH(E$7,Metrics!$B$5:$E$5,0)))=0,"",INDEX(Metrics!$B$6:$E$19,ROW($A9)-ROW($A$7),MATCH(E$7,Metrics!$B$5:$E$5,0))),"")</f>
        <v>#</v>
      </c>
      <c r="F9" s="46"/>
      <c r="G9" s="200">
        <f>IFERROR(IF(D9="","",IF(LEN(INDEX(PY_Actual!$F$6:$Q$19,MATCH(Monthly_Analysis!$D9,PY_Actual!$D$6:$D$19,0),MATCH(Calc!$L$11,PY_Actual!$F$5:$Q$5,0)))=0,"",INDEX(PY_Actual!$F$6:$Q$19,MATCH(Monthly_Analysis!$D9,PY_Actual!$D$6:$D$19,0),MATCH(Calc!$L$11,PY_Actual!$F$5:$Q$5,0)))),"")</f>
        <v>13421</v>
      </c>
      <c r="H9" s="201">
        <f>IFERROR(IF(D9="","",IF(LEN(INDEX(CY_Target!$F$6:$Q$19,MATCH(Monthly_Analysis!$D9,CY_Target!$D$6:$D$19,0),MATCH(Calc!$L$10,CY_Target!$F$5:$Q$5,0)))=0,"",INDEX(CY_Target!$F$6:$Q$19,MATCH(Monthly_Analysis!$D9,CY_Target!$D$6:$D$19,0),MATCH(Calc!$L$10,CY_Target!$F$5:$Q$5,0)))),"")</f>
        <v>13000</v>
      </c>
      <c r="I9" s="201">
        <f>IFERROR(IF(D9="","",IF(LEN(INDEX(CY_Actual!$F$6:$Q$19,MATCH(Monthly_Analysis!$D9,CY_Actual!$D$6:$D$19,0),MATCH(Calc!$L$10,CY_Actual!$F$5:$Q$5,0)))=0,"",INDEX(CY_Actual!$F$6:$Q$19,MATCH(Monthly_Analysis!$D9,CY_Actual!$D$6:$D$19,0),MATCH(Calc!$L$10,CY_Actual!$F$5:$Q$5,0)))),"")</f>
        <v>12910</v>
      </c>
      <c r="J9" s="141">
        <f>IFERROR(IF(OR(LEN($D9)=0,LEN(G9)=0,LEN(I9)=0),"",IF(INDEX(Metrics!$F$6:$F$19,MATCH(Monthly_Analysis!$B9,Metrics!$B$6:$B$19,0))=Calc!$L$7,G9/I9*100,I9/G9*100)),100)</f>
        <v>96.192534088368973</v>
      </c>
      <c r="K9" s="142">
        <f>IFERROR(IF(OR(LEN($D9)=0,LEN(H9)=0,LEN(I9)=0),"",IF(INDEX(Metrics!$F$6:$F$19,MATCH(Monthly_Analysis!$B9,Metrics!$B$6:$B$19,0))=Calc!$L$7,H9/I9*100,I9/H9*100)),100)</f>
        <v>99.307692307692307</v>
      </c>
      <c r="L9" s="57"/>
      <c r="M9" s="200">
        <f>IFERROR(IF(B9="","",INDEX(PY_Actual_Cumulative!$F$6:$Q$19,MATCH(Monthly_Analysis!$B9,PY_Actual_Cumulative!$B$6:$B$19,0),MATCH(Calc!$L$11,PY_Actual_Cumulative!$F$5:$Q$5,0))),"")</f>
        <v>49447</v>
      </c>
      <c r="N9" s="201">
        <f>IFERROR(IF(B9="","",INDEX(CY_Target_Cumulative!$F$6:$Q$19,MATCH(Monthly_Analysis!$B9,CY_Target_Cumulative!$B$6:$B$19,0),MATCH(Calc!$L$10,CY_Target_Cumulative!$F$5:$Q$5,0))),"")</f>
        <v>52000</v>
      </c>
      <c r="O9" s="201">
        <f>IFERROR(IF(B9="","",INDEX(CY_Actual_Cumulative!$F$6:$Q$19,MATCH(Monthly_Analysis!$B9,CY_Actual_Cumulative!$B$6:$B$19,0),MATCH(Calc!$L$10,CY_Actual_Cumulative!$F$5:$Q$5,0))),"")</f>
        <v>48817</v>
      </c>
      <c r="P9" s="141">
        <f>IFERROR(IF(OR(LEN($D9)=0,LEN(M9)=0,LEN(O9)=0),"",IF(INDEX(Metrics!$F$6:$F$19,MATCH(Monthly_Analysis!$B9,Metrics!$B$6:$B$19,0))=Calc!$L$7,M9/O9*100,O9/M9*100)),100)</f>
        <v>98.725908548546926</v>
      </c>
      <c r="Q9" s="142">
        <f>IFERROR(IF(OR(LEN($D9)=0,LEN(N9)=0,LEN(O9)=0),"",IF(INDEX(Metrics!$F$6:$F$19,MATCH(Monthly_Analysis!$B9,Metrics!$B$6:$B$19,0))=Calc!$L$7,N9/O9*100,O9/N9*100)),100)</f>
        <v>93.878846153846155</v>
      </c>
      <c r="S9" s="3"/>
    </row>
    <row r="10" spans="1:20" x14ac:dyDescent="0.25">
      <c r="A10" s="3"/>
      <c r="B10" s="138">
        <f>IFERROR(IF(LEN(INDEX(Metrics!$B$6:$E$19,ROW($A10)-ROW($A$7),MATCH(B$7,Metrics!$B$5:$E$5,0)))=0,"",INDEX(Metrics!$B$6:$E$19,ROW($A10)-ROW($A$7),MATCH(B$7,Metrics!$B$5:$E$5,0))),"")</f>
        <v>103</v>
      </c>
      <c r="C10" s="165" t="str">
        <f>IFERROR(IF(LEN(INDEX(Metrics!$B$6:$E$19,ROW($A10)-ROW($A$7),MATCH(C$7,Metrics!$B$5:$E$5,0)))=0,"",INDEX(Metrics!$B$6:$E$19,ROW($A10)-ROW($A$7),MATCH(C$7,Metrics!$B$5:$E$5,0))),"")</f>
        <v>Customer</v>
      </c>
      <c r="D10" s="165" t="str">
        <f>IFERROR(IF(LEN(INDEX(Metrics!$B$6:$E$19,ROW($A10)-ROW($A$7),MATCH(D$7,Metrics!$B$5:$E$5,0)))=0,"",INDEX(Metrics!$B$6:$E$19,ROW($A10)-ROW($A$7),MATCH(D$7,Metrics!$B$5:$E$5,0))),"")</f>
        <v>The Total Amount of Sign Ups</v>
      </c>
      <c r="E10" s="144" t="str">
        <f>IFERROR(IF(LEN(INDEX(Metrics!$B$6:$E$19,ROW($A10)-ROW($A$7),MATCH(E$7,Metrics!$B$5:$E$5,0)))=0,"",INDEX(Metrics!$B$6:$E$19,ROW($A10)-ROW($A$7),MATCH(E$7,Metrics!$B$5:$E$5,0))),"")</f>
        <v>#</v>
      </c>
      <c r="F10" s="46"/>
      <c r="G10" s="200">
        <f>IFERROR(IF(D10="","",IF(LEN(INDEX(PY_Actual!$F$6:$Q$19,MATCH(Monthly_Analysis!$D10,PY_Actual!$D$6:$D$19,0),MATCH(Calc!$L$11,PY_Actual!$F$5:$Q$5,0)))=0,"",INDEX(PY_Actual!$F$6:$Q$19,MATCH(Monthly_Analysis!$D10,PY_Actual!$D$6:$D$19,0),MATCH(Calc!$L$11,PY_Actual!$F$5:$Q$5,0)))),"")</f>
        <v>4012</v>
      </c>
      <c r="H10" s="201">
        <f>IFERROR(IF(D10="","",IF(LEN(INDEX(CY_Target!$F$6:$Q$19,MATCH(Monthly_Analysis!$D10,CY_Target!$D$6:$D$19,0),MATCH(Calc!$L$10,CY_Target!$F$5:$Q$5,0)))=0,"",INDEX(CY_Target!$F$6:$Q$19,MATCH(Monthly_Analysis!$D10,CY_Target!$D$6:$D$19,0),MATCH(Calc!$L$10,CY_Target!$F$5:$Q$5,0)))),"")</f>
        <v>5000</v>
      </c>
      <c r="I10" s="201">
        <f>IFERROR(IF(D10="","",IF(LEN(INDEX(CY_Actual!$F$6:$Q$19,MATCH(Monthly_Analysis!$D10,CY_Actual!$D$6:$D$19,0),MATCH(Calc!$L$10,CY_Actual!$F$5:$Q$5,0)))=0,"",INDEX(CY_Actual!$F$6:$Q$19,MATCH(Monthly_Analysis!$D10,CY_Actual!$D$6:$D$19,0),MATCH(Calc!$L$10,CY_Actual!$F$5:$Q$5,0)))),"")</f>
        <v>7541</v>
      </c>
      <c r="J10" s="141">
        <f>IFERROR(IF(OR(LEN($D10)=0,LEN(G10)=0,LEN(I10)=0),"",IF(INDEX(Metrics!$F$6:$F$19,MATCH(Monthly_Analysis!$B10,Metrics!$B$6:$B$19,0))=Calc!$L$7,G10/I10*100,I10/G10*100)),100)</f>
        <v>187.96111665004983</v>
      </c>
      <c r="K10" s="142">
        <f>IFERROR(IF(OR(LEN($D10)=0,LEN(H10)=0,LEN(I10)=0),"",IF(INDEX(Metrics!$F$6:$F$19,MATCH(Monthly_Analysis!$B10,Metrics!$B$6:$B$19,0))=Calc!$L$7,H10/I10*100,I10/H10*100)),100)</f>
        <v>150.82</v>
      </c>
      <c r="L10" s="57"/>
      <c r="M10" s="200">
        <f>IFERROR(IF(B10="","",INDEX(PY_Actual_Cumulative!$F$6:$Q$19,MATCH(Monthly_Analysis!$B10,PY_Actual_Cumulative!$B$6:$B$19,0),MATCH(Calc!$L$11,PY_Actual_Cumulative!$F$5:$Q$5,0))),"")</f>
        <v>13687</v>
      </c>
      <c r="N10" s="201">
        <f>IFERROR(IF(B10="","",INDEX(CY_Target_Cumulative!$F$6:$Q$19,MATCH(Monthly_Analysis!$B10,CY_Target_Cumulative!$B$6:$B$19,0),MATCH(Calc!$L$10,CY_Target_Cumulative!$F$5:$Q$5,0))),"")</f>
        <v>20000</v>
      </c>
      <c r="O10" s="201">
        <f>IFERROR(IF(B10="","",INDEX(CY_Actual_Cumulative!$F$6:$Q$19,MATCH(Monthly_Analysis!$B10,CY_Actual_Cumulative!$B$6:$B$19,0),MATCH(Calc!$L$10,CY_Actual_Cumulative!$F$5:$Q$5,0))),"")</f>
        <v>32988</v>
      </c>
      <c r="P10" s="141">
        <f>IFERROR(IF(OR(LEN($D10)=0,LEN(M10)=0,LEN(O10)=0),"",IF(INDEX(Metrics!$F$6:$F$19,MATCH(Monthly_Analysis!$B10,Metrics!$B$6:$B$19,0))=Calc!$L$7,M10/O10*100,O10/M10*100)),100)</f>
        <v>241.01702345291153</v>
      </c>
      <c r="Q10" s="142">
        <f>IFERROR(IF(OR(LEN($D10)=0,LEN(N10)=0,LEN(O10)=0),"",IF(INDEX(Metrics!$F$6:$F$19,MATCH(Monthly_Analysis!$B10,Metrics!$B$6:$B$19,0))=Calc!$L$7,N10/O10*100,O10/N10*100)),100)</f>
        <v>164.94</v>
      </c>
      <c r="S10" s="3"/>
    </row>
    <row r="11" spans="1:20" x14ac:dyDescent="0.25">
      <c r="A11" s="3"/>
      <c r="B11" s="138">
        <f>IFERROR(IF(LEN(INDEX(Metrics!$B$6:$E$19,ROW($A11)-ROW($A$7),MATCH(B$7,Metrics!$B$5:$E$5,0)))=0,"",INDEX(Metrics!$B$6:$E$19,ROW($A11)-ROW($A$7),MATCH(B$7,Metrics!$B$5:$E$5,0))),"")</f>
        <v>104</v>
      </c>
      <c r="C11" s="165" t="str">
        <f>IFERROR(IF(LEN(INDEX(Metrics!$B$6:$E$19,ROW($A11)-ROW($A$7),MATCH(C$7,Metrics!$B$5:$E$5,0)))=0,"",INDEX(Metrics!$B$6:$E$19,ROW($A11)-ROW($A$7),MATCH(C$7,Metrics!$B$5:$E$5,0))),"")</f>
        <v>Customer</v>
      </c>
      <c r="D11" s="165" t="str">
        <f>IFERROR(IF(LEN(INDEX(Metrics!$B$6:$E$19,ROW($A11)-ROW($A$7),MATCH(D$7,Metrics!$B$5:$E$5,0)))=0,"",INDEX(Metrics!$B$6:$E$19,ROW($A11)-ROW($A$7),MATCH(D$7,Metrics!$B$5:$E$5,0))),"")</f>
        <v>New Subscriber From Organic Search</v>
      </c>
      <c r="E11" s="144" t="str">
        <f>IFERROR(IF(LEN(INDEX(Metrics!$B$6:$E$19,ROW($A11)-ROW($A$7),MATCH(E$7,Metrics!$B$5:$E$5,0)))=0,"",INDEX(Metrics!$B$6:$E$19,ROW($A11)-ROW($A$7),MATCH(E$7,Metrics!$B$5:$E$5,0))),"")</f>
        <v>#</v>
      </c>
      <c r="F11" s="46"/>
      <c r="G11" s="200">
        <f>IFERROR(IF(D11="","",IF(LEN(INDEX(PY_Actual!$F$6:$Q$19,MATCH(Monthly_Analysis!$D11,PY_Actual!$D$6:$D$19,0),MATCH(Calc!$L$11,PY_Actual!$F$5:$Q$5,0)))=0,"",INDEX(PY_Actual!$F$6:$Q$19,MATCH(Monthly_Analysis!$D11,PY_Actual!$D$6:$D$19,0),MATCH(Calc!$L$11,PY_Actual!$F$5:$Q$5,0)))),"")</f>
        <v>120</v>
      </c>
      <c r="H11" s="201">
        <f>IFERROR(IF(D11="","",IF(LEN(INDEX(CY_Target!$F$6:$Q$19,MATCH(Monthly_Analysis!$D11,CY_Target!$D$6:$D$19,0),MATCH(Calc!$L$10,CY_Target!$F$5:$Q$5,0)))=0,"",INDEX(CY_Target!$F$6:$Q$19,MATCH(Monthly_Analysis!$D11,CY_Target!$D$6:$D$19,0),MATCH(Calc!$L$10,CY_Target!$F$5:$Q$5,0)))),"")</f>
        <v>150</v>
      </c>
      <c r="I11" s="201">
        <f>IFERROR(IF(D11="","",IF(LEN(INDEX(CY_Actual!$F$6:$Q$19,MATCH(Monthly_Analysis!$D11,CY_Actual!$D$6:$D$19,0),MATCH(Calc!$L$10,CY_Actual!$F$5:$Q$5,0)))=0,"",INDEX(CY_Actual!$F$6:$Q$19,MATCH(Monthly_Analysis!$D11,CY_Actual!$D$6:$D$19,0),MATCH(Calc!$L$10,CY_Actual!$F$5:$Q$5,0)))),"")</f>
        <v>138</v>
      </c>
      <c r="J11" s="141">
        <f>IFERROR(IF(OR(LEN($D11)=0,LEN(G11)=0,LEN(I11)=0),"",IF(INDEX(Metrics!$F$6:$F$19,MATCH(Monthly_Analysis!$B11,Metrics!$B$6:$B$19,0))=Calc!$L$7,G11/I11*100,I11/G11*100)),100)</f>
        <v>114.99999999999999</v>
      </c>
      <c r="K11" s="142">
        <f>IFERROR(IF(OR(LEN($D11)=0,LEN(H11)=0,LEN(I11)=0),"",IF(INDEX(Metrics!$F$6:$F$19,MATCH(Monthly_Analysis!$B11,Metrics!$B$6:$B$19,0))=Calc!$L$7,H11/I11*100,I11/H11*100)),100)</f>
        <v>92</v>
      </c>
      <c r="L11" s="57"/>
      <c r="M11" s="200">
        <f>IFERROR(IF(B11="","",INDEX(PY_Actual_Cumulative!$F$6:$Q$19,MATCH(Monthly_Analysis!$B11,PY_Actual_Cumulative!$B$6:$B$19,0),MATCH(Calc!$L$11,PY_Actual_Cumulative!$F$5:$Q$5,0))),"")</f>
        <v>406</v>
      </c>
      <c r="N11" s="201">
        <f>IFERROR(IF(B11="","",INDEX(CY_Target_Cumulative!$F$6:$Q$19,MATCH(Monthly_Analysis!$B11,CY_Target_Cumulative!$B$6:$B$19,0),MATCH(Calc!$L$10,CY_Target_Cumulative!$F$5:$Q$5,0))),"")</f>
        <v>600</v>
      </c>
      <c r="O11" s="201">
        <f>IFERROR(IF(B11="","",INDEX(CY_Actual_Cumulative!$F$6:$Q$19,MATCH(Monthly_Analysis!$B11,CY_Actual_Cumulative!$B$6:$B$19,0),MATCH(Calc!$L$10,CY_Actual_Cumulative!$F$5:$Q$5,0))),"")</f>
        <v>503</v>
      </c>
      <c r="P11" s="141">
        <f>IFERROR(IF(OR(LEN($D11)=0,LEN(M11)=0,LEN(O11)=0),"",IF(INDEX(Metrics!$F$6:$F$19,MATCH(Monthly_Analysis!$B11,Metrics!$B$6:$B$19,0))=Calc!$L$7,M11/O11*100,O11/M11*100)),100)</f>
        <v>123.89162561576354</v>
      </c>
      <c r="Q11" s="142">
        <f>IFERROR(IF(OR(LEN($D11)=0,LEN(N11)=0,LEN(O11)=0),"",IF(INDEX(Metrics!$F$6:$F$19,MATCH(Monthly_Analysis!$B11,Metrics!$B$6:$B$19,0))=Calc!$L$7,N11/O11*100,O11/N11*100)),100)</f>
        <v>83.833333333333343</v>
      </c>
      <c r="S11" s="3"/>
    </row>
    <row r="12" spans="1:20" x14ac:dyDescent="0.25">
      <c r="A12" s="3"/>
      <c r="B12" s="138">
        <f>IFERROR(IF(LEN(INDEX(Metrics!$B$6:$E$19,ROW($A12)-ROW($A$7),MATCH(B$7,Metrics!$B$5:$E$5,0)))=0,"",INDEX(Metrics!$B$6:$E$19,ROW($A12)-ROW($A$7),MATCH(B$7,Metrics!$B$5:$E$5,0))),"")</f>
        <v>105</v>
      </c>
      <c r="C12" s="165" t="str">
        <f>IFERROR(IF(LEN(INDEX(Metrics!$B$6:$E$19,ROW($A12)-ROW($A$7),MATCH(C$7,Metrics!$B$5:$E$5,0)))=0,"",INDEX(Metrics!$B$6:$E$19,ROW($A12)-ROW($A$7),MATCH(C$7,Metrics!$B$5:$E$5,0))),"")</f>
        <v>Customer</v>
      </c>
      <c r="D12" s="165" t="str">
        <f>IFERROR(IF(LEN(INDEX(Metrics!$B$6:$E$19,ROW($A12)-ROW($A$7),MATCH(D$7,Metrics!$B$5:$E$5,0)))=0,"",INDEX(Metrics!$B$6:$E$19,ROW($A12)-ROW($A$7),MATCH(D$7,Metrics!$B$5:$E$5,0))),"")</f>
        <v>New Subscriber From Paid Ad</v>
      </c>
      <c r="E12" s="144" t="str">
        <f>IFERROR(IF(LEN(INDEX(Metrics!$B$6:$E$19,ROW($A12)-ROW($A$7),MATCH(E$7,Metrics!$B$5:$E$5,0)))=0,"",INDEX(Metrics!$B$6:$E$19,ROW($A12)-ROW($A$7),MATCH(E$7,Metrics!$B$5:$E$5,0))),"")</f>
        <v>#</v>
      </c>
      <c r="F12" s="46"/>
      <c r="G12" s="200">
        <f>IFERROR(IF(D12="","",IF(LEN(INDEX(PY_Actual!$F$6:$Q$19,MATCH(Monthly_Analysis!$D12,PY_Actual!$D$6:$D$19,0),MATCH(Calc!$L$11,PY_Actual!$F$5:$Q$5,0)))=0,"",INDEX(PY_Actual!$F$6:$Q$19,MATCH(Monthly_Analysis!$D12,PY_Actual!$D$6:$D$19,0),MATCH(Calc!$L$11,PY_Actual!$F$5:$Q$5,0)))),"")</f>
        <v>141</v>
      </c>
      <c r="H12" s="201">
        <f>IFERROR(IF(D12="","",IF(LEN(INDEX(CY_Target!$F$6:$Q$19,MATCH(Monthly_Analysis!$D12,CY_Target!$D$6:$D$19,0),MATCH(Calc!$L$10,CY_Target!$F$5:$Q$5,0)))=0,"",INDEX(CY_Target!$F$6:$Q$19,MATCH(Monthly_Analysis!$D12,CY_Target!$D$6:$D$19,0),MATCH(Calc!$L$10,CY_Target!$F$5:$Q$5,0)))),"")</f>
        <v>200</v>
      </c>
      <c r="I12" s="201">
        <f>IFERROR(IF(D12="","",IF(LEN(INDEX(CY_Actual!$F$6:$Q$19,MATCH(Monthly_Analysis!$D12,CY_Actual!$D$6:$D$19,0),MATCH(Calc!$L$10,CY_Actual!$F$5:$Q$5,0)))=0,"",INDEX(CY_Actual!$F$6:$Q$19,MATCH(Monthly_Analysis!$D12,CY_Actual!$D$6:$D$19,0),MATCH(Calc!$L$10,CY_Actual!$F$5:$Q$5,0)))),"")</f>
        <v>160</v>
      </c>
      <c r="J12" s="141">
        <f>IFERROR(IF(OR(LEN($D12)=0,LEN(G12)=0,LEN(I12)=0),"",IF(INDEX(Metrics!$F$6:$F$19,MATCH(Monthly_Analysis!$B12,Metrics!$B$6:$B$19,0))=Calc!$L$7,G12/I12*100,I12/G12*100)),100)</f>
        <v>113.47517730496455</v>
      </c>
      <c r="K12" s="142">
        <f>IFERROR(IF(OR(LEN($D12)=0,LEN(H12)=0,LEN(I12)=0),"",IF(INDEX(Metrics!$F$6:$F$19,MATCH(Monthly_Analysis!$B12,Metrics!$B$6:$B$19,0))=Calc!$L$7,H12/I12*100,I12/H12*100)),100)</f>
        <v>80</v>
      </c>
      <c r="L12" s="57"/>
      <c r="M12" s="200">
        <f>IFERROR(IF(B12="","",INDEX(PY_Actual_Cumulative!$F$6:$Q$19,MATCH(Monthly_Analysis!$B12,PY_Actual_Cumulative!$B$6:$B$19,0),MATCH(Calc!$L$11,PY_Actual_Cumulative!$F$5:$Q$5,0))),"")</f>
        <v>450</v>
      </c>
      <c r="N12" s="201">
        <f>IFERROR(IF(B12="","",INDEX(CY_Target_Cumulative!$F$6:$Q$19,MATCH(Monthly_Analysis!$B12,CY_Target_Cumulative!$B$6:$B$19,0),MATCH(Calc!$L$10,CY_Target_Cumulative!$F$5:$Q$5,0))),"")</f>
        <v>800</v>
      </c>
      <c r="O12" s="201">
        <f>IFERROR(IF(B12="","",INDEX(CY_Actual_Cumulative!$F$6:$Q$19,MATCH(Monthly_Analysis!$B12,CY_Actual_Cumulative!$B$6:$B$19,0),MATCH(Calc!$L$10,CY_Actual_Cumulative!$F$5:$Q$5,0))),"")</f>
        <v>631</v>
      </c>
      <c r="P12" s="141">
        <f>IFERROR(IF(OR(LEN($D12)=0,LEN(M12)=0,LEN(O12)=0),"",IF(INDEX(Metrics!$F$6:$F$19,MATCH(Monthly_Analysis!$B12,Metrics!$B$6:$B$19,0))=Calc!$L$7,M12/O12*100,O12/M12*100)),100)</f>
        <v>140.22222222222223</v>
      </c>
      <c r="Q12" s="142">
        <f>IFERROR(IF(OR(LEN($D12)=0,LEN(N12)=0,LEN(O12)=0),"",IF(INDEX(Metrics!$F$6:$F$19,MATCH(Monthly_Analysis!$B12,Metrics!$B$6:$B$19,0))=Calc!$L$7,N12/O12*100,O12/N12*100)),100)</f>
        <v>78.875</v>
      </c>
      <c r="S12" s="3"/>
    </row>
    <row r="13" spans="1:20" x14ac:dyDescent="0.25">
      <c r="A13" s="3"/>
      <c r="B13" s="138">
        <f>IFERROR(IF(LEN(INDEX(Metrics!$B$6:$E$19,ROW($A13)-ROW($A$7),MATCH(B$7,Metrics!$B$5:$E$5,0)))=0,"",INDEX(Metrics!$B$6:$E$19,ROW($A13)-ROW($A$7),MATCH(B$7,Metrics!$B$5:$E$5,0))),"")</f>
        <v>106</v>
      </c>
      <c r="C13" s="165" t="str">
        <f>IFERROR(IF(LEN(INDEX(Metrics!$B$6:$E$19,ROW($A13)-ROW($A$7),MATCH(C$7,Metrics!$B$5:$E$5,0)))=0,"",INDEX(Metrics!$B$6:$E$19,ROW($A13)-ROW($A$7),MATCH(C$7,Metrics!$B$5:$E$5,0))),"")</f>
        <v>Customer</v>
      </c>
      <c r="D13" s="165" t="str">
        <f>IFERROR(IF(LEN(INDEX(Metrics!$B$6:$E$19,ROW($A13)-ROW($A$7),MATCH(D$7,Metrics!$B$5:$E$5,0)))=0,"",INDEX(Metrics!$B$6:$E$19,ROW($A13)-ROW($A$7),MATCH(D$7,Metrics!$B$5:$E$5,0))),"")</f>
        <v/>
      </c>
      <c r="E13" s="144" t="str">
        <f>IFERROR(IF(LEN(INDEX(Metrics!$B$6:$E$19,ROW($A13)-ROW($A$7),MATCH(E$7,Metrics!$B$5:$E$5,0)))=0,"",INDEX(Metrics!$B$6:$E$19,ROW($A13)-ROW($A$7),MATCH(E$7,Metrics!$B$5:$E$5,0))),"")</f>
        <v/>
      </c>
      <c r="F13" s="46"/>
      <c r="G13" s="118" t="str">
        <f>IFERROR(IF(D13="","",IF(LEN(INDEX(PY_Actual!$F$6:$Q$19,MATCH(Monthly_Analysis!$D13,PY_Actual!$D$6:$D$19,0),MATCH(Calc!$L$11,PY_Actual!$F$5:$Q$5,0)))=0,"",INDEX(PY_Actual!$F$6:$Q$19,MATCH(Monthly_Analysis!$D13,PY_Actual!$D$6:$D$19,0),MATCH(Calc!$L$11,PY_Actual!$F$5:$Q$5,0)))),"")</f>
        <v/>
      </c>
      <c r="H13" s="119" t="str">
        <f>IFERROR(IF(D13="","",IF(LEN(INDEX(CY_Target!$F$6:$Q$19,MATCH(Monthly_Analysis!$D13,CY_Target!$D$6:$D$19,0),MATCH(Calc!$L$10,CY_Target!$F$5:$Q$5,0)))=0,"",INDEX(CY_Target!$F$6:$Q$19,MATCH(Monthly_Analysis!$D13,CY_Target!$D$6:$D$19,0),MATCH(Calc!$L$10,CY_Target!$F$5:$Q$5,0)))),"")</f>
        <v/>
      </c>
      <c r="I13" s="119" t="str">
        <f>IFERROR(IF(D13="","",IF(LEN(INDEX(CY_Actual!$F$6:$Q$19,MATCH(Monthly_Analysis!$D13,CY_Actual!$D$6:$D$19,0),MATCH(Calc!$L$10,CY_Actual!$F$5:$Q$5,0)))=0,"",INDEX(CY_Actual!$F$6:$Q$19,MATCH(Monthly_Analysis!$D13,CY_Actual!$D$6:$D$19,0),MATCH(Calc!$L$10,CY_Actual!$F$5:$Q$5,0)))),"")</f>
        <v/>
      </c>
      <c r="J13" s="141" t="str">
        <f>IFERROR(IF(OR(LEN($D13)=0,LEN(G13)=0,LEN(I13)=0),"",IF(INDEX(Metrics!$F$6:$F$19,MATCH(Monthly_Analysis!$B13,Metrics!$B$6:$B$19,0))=Calc!$L$7,G13/I13*100,I13/G13*100)),100)</f>
        <v/>
      </c>
      <c r="K13" s="142" t="str">
        <f>IFERROR(IF(OR(LEN($D13)=0,LEN(H13)=0,LEN(I13)=0),"",IF(INDEX(Metrics!$F$6:$F$19,MATCH(Monthly_Analysis!$B13,Metrics!$B$6:$B$19,0))=Calc!$L$7,H13/I13*100,I13/H13*100)),100)</f>
        <v/>
      </c>
      <c r="L13" s="57"/>
      <c r="M13" s="118" t="str">
        <f>IFERROR(IF(B13="","",INDEX(PY_Actual_Cumulative!$F$6:$Q$19,MATCH(Monthly_Analysis!$B13,PY_Actual_Cumulative!$B$6:$B$19,0),MATCH(Calc!$L$11,PY_Actual_Cumulative!$F$5:$Q$5,0))),"")</f>
        <v/>
      </c>
      <c r="N13" s="119" t="str">
        <f>IFERROR(IF(B13="","",INDEX(CY_Target_Cumulative!$F$6:$Q$19,MATCH(Monthly_Analysis!$B13,CY_Target_Cumulative!$B$6:$B$19,0),MATCH(Calc!$L$10,CY_Target_Cumulative!$F$5:$Q$5,0))),"")</f>
        <v/>
      </c>
      <c r="O13" s="119" t="str">
        <f>IFERROR(IF(B13="","",INDEX(CY_Actual_Cumulative!$F$6:$Q$19,MATCH(Monthly_Analysis!$B13,CY_Actual_Cumulative!$B$6:$B$19,0),MATCH(Calc!$L$10,CY_Actual_Cumulative!$F$5:$Q$5,0))),"")</f>
        <v/>
      </c>
      <c r="P13" s="141" t="str">
        <f>IFERROR(IF(OR(LEN($D13)=0,LEN(M13)=0,LEN(O13)=0),"",IF(INDEX(Metrics!$F$6:$F$19,MATCH(Monthly_Analysis!$B13,Metrics!$B$6:$B$19,0))=Calc!$L$7,M13/O13*100,O13/M13*100)),100)</f>
        <v/>
      </c>
      <c r="Q13" s="142" t="str">
        <f>IFERROR(IF(OR(LEN($D13)=0,LEN(N13)=0,LEN(O13)=0),"",IF(INDEX(Metrics!$F$6:$F$19,MATCH(Monthly_Analysis!$B13,Metrics!$B$6:$B$19,0))=Calc!$L$7,N13/O13*100,O13/N13*100)),100)</f>
        <v/>
      </c>
      <c r="S13" s="3"/>
    </row>
    <row r="14" spans="1:20" x14ac:dyDescent="0.25">
      <c r="A14" s="3"/>
      <c r="B14" s="138">
        <f>IFERROR(IF(LEN(INDEX(Metrics!$B$6:$E$19,ROW($A14)-ROW($A$7),MATCH(B$7,Metrics!$B$5:$E$5,0)))=0,"",INDEX(Metrics!$B$6:$E$19,ROW($A14)-ROW($A$7),MATCH(B$7,Metrics!$B$5:$E$5,0))),"")</f>
        <v>107</v>
      </c>
      <c r="C14" s="165" t="str">
        <f>IFERROR(IF(LEN(INDEX(Metrics!$B$6:$E$19,ROW($A14)-ROW($A$7),MATCH(C$7,Metrics!$B$5:$E$5,0)))=0,"",INDEX(Metrics!$B$6:$E$19,ROW($A14)-ROW($A$7),MATCH(C$7,Metrics!$B$5:$E$5,0))),"")</f>
        <v>Customer</v>
      </c>
      <c r="D14" s="165" t="str">
        <f>IFERROR(IF(LEN(INDEX(Metrics!$B$6:$E$19,ROW($A14)-ROW($A$7),MATCH(D$7,Metrics!$B$5:$E$5,0)))=0,"",INDEX(Metrics!$B$6:$E$19,ROW($A14)-ROW($A$7),MATCH(D$7,Metrics!$B$5:$E$5,0))),"")</f>
        <v/>
      </c>
      <c r="E14" s="144" t="str">
        <f>IFERROR(IF(LEN(INDEX(Metrics!$B$6:$E$19,ROW($A14)-ROW($A$7),MATCH(E$7,Metrics!$B$5:$E$5,0)))=0,"",INDEX(Metrics!$B$6:$E$19,ROW($A14)-ROW($A$7),MATCH(E$7,Metrics!$B$5:$E$5,0))),"")</f>
        <v/>
      </c>
      <c r="F14" s="46"/>
      <c r="G14" s="118" t="str">
        <f>IFERROR(IF(D14="","",IF(LEN(INDEX(PY_Actual!$F$6:$Q$19,MATCH(Monthly_Analysis!$D14,PY_Actual!$D$6:$D$19,0),MATCH(Calc!$L$11,PY_Actual!$F$5:$Q$5,0)))=0,"",INDEX(PY_Actual!$F$6:$Q$19,MATCH(Monthly_Analysis!$D14,PY_Actual!$D$6:$D$19,0),MATCH(Calc!$L$11,PY_Actual!$F$5:$Q$5,0)))),"")</f>
        <v/>
      </c>
      <c r="H14" s="119" t="str">
        <f>IFERROR(IF(D14="","",IF(LEN(INDEX(CY_Target!$F$6:$Q$19,MATCH(Monthly_Analysis!$D14,CY_Target!$D$6:$D$19,0),MATCH(Calc!$L$10,CY_Target!$F$5:$Q$5,0)))=0,"",INDEX(CY_Target!$F$6:$Q$19,MATCH(Monthly_Analysis!$D14,CY_Target!$D$6:$D$19,0),MATCH(Calc!$L$10,CY_Target!$F$5:$Q$5,0)))),"")</f>
        <v/>
      </c>
      <c r="I14" s="119" t="str">
        <f>IFERROR(IF(D14="","",IF(LEN(INDEX(CY_Actual!$F$6:$Q$19,MATCH(Monthly_Analysis!$D14,CY_Actual!$D$6:$D$19,0),MATCH(Calc!$L$10,CY_Actual!$F$5:$Q$5,0)))=0,"",INDEX(CY_Actual!$F$6:$Q$19,MATCH(Monthly_Analysis!$D14,CY_Actual!$D$6:$D$19,0),MATCH(Calc!$L$10,CY_Actual!$F$5:$Q$5,0)))),"")</f>
        <v/>
      </c>
      <c r="J14" s="141" t="str">
        <f>IFERROR(IF(OR(LEN($D14)=0,LEN(G14)=0,LEN(I14)=0),"",IF(INDEX(Metrics!$F$6:$F$19,MATCH(Monthly_Analysis!$B14,Metrics!$B$6:$B$19,0))=Calc!$L$7,G14/I14*100,I14/G14*100)),100)</f>
        <v/>
      </c>
      <c r="K14" s="142" t="str">
        <f>IFERROR(IF(OR(LEN($D14)=0,LEN(H14)=0,LEN(I14)=0),"",IF(INDEX(Metrics!$F$6:$F$19,MATCH(Monthly_Analysis!$B14,Metrics!$B$6:$B$19,0))=Calc!$L$7,H14/I14*100,I14/H14*100)),100)</f>
        <v/>
      </c>
      <c r="L14" s="57"/>
      <c r="M14" s="118" t="str">
        <f>IFERROR(IF(B14="","",INDEX(PY_Actual_Cumulative!$F$6:$Q$19,MATCH(Monthly_Analysis!$B14,PY_Actual_Cumulative!$B$6:$B$19,0),MATCH(Calc!$L$11,PY_Actual_Cumulative!$F$5:$Q$5,0))),"")</f>
        <v/>
      </c>
      <c r="N14" s="119" t="str">
        <f>IFERROR(IF(B14="","",INDEX(CY_Target_Cumulative!$F$6:$Q$19,MATCH(Monthly_Analysis!$B14,CY_Target_Cumulative!$B$6:$B$19,0),MATCH(Calc!$L$10,CY_Target_Cumulative!$F$5:$Q$5,0))),"")</f>
        <v/>
      </c>
      <c r="O14" s="119" t="str">
        <f>IFERROR(IF(B14="","",INDEX(CY_Actual_Cumulative!$F$6:$Q$19,MATCH(Monthly_Analysis!$B14,CY_Actual_Cumulative!$B$6:$B$19,0),MATCH(Calc!$L$10,CY_Actual_Cumulative!$F$5:$Q$5,0))),"")</f>
        <v/>
      </c>
      <c r="P14" s="141" t="str">
        <f>IFERROR(IF(OR(LEN($D14)=0,LEN(M14)=0,LEN(O14)=0),"",IF(INDEX(Metrics!$F$6:$F$19,MATCH(Monthly_Analysis!$B14,Metrics!$B$6:$B$19,0))=Calc!$L$7,M14/O14*100,O14/M14*100)),100)</f>
        <v/>
      </c>
      <c r="Q14" s="142" t="str">
        <f>IFERROR(IF(OR(LEN($D14)=0,LEN(N14)=0,LEN(O14)=0),"",IF(INDEX(Metrics!$F$6:$F$19,MATCH(Monthly_Analysis!$B14,Metrics!$B$6:$B$19,0))=Calc!$L$7,N14/O14*100,O14/N14*100)),100)</f>
        <v/>
      </c>
      <c r="S14" s="3"/>
    </row>
    <row r="15" spans="1:20" x14ac:dyDescent="0.25">
      <c r="A15" s="3"/>
      <c r="B15" s="138">
        <f>IFERROR(IF(LEN(INDEX(Metrics!$B$6:$E$19,ROW($A15)-ROW($A$7),MATCH(B$7,Metrics!$B$5:$E$5,0)))=0,"",INDEX(Metrics!$B$6:$E$19,ROW($A15)-ROW($A$7),MATCH(B$7,Metrics!$B$5:$E$5,0))),"")</f>
        <v>201</v>
      </c>
      <c r="C15" s="165" t="str">
        <f>IFERROR(IF(LEN(INDEX(Metrics!$B$6:$E$19,ROW($A15)-ROW($A$7),MATCH(C$7,Metrics!$B$5:$E$5,0)))=0,"",INDEX(Metrics!$B$6:$E$19,ROW($A15)-ROW($A$7),MATCH(C$7,Metrics!$B$5:$E$5,0))),"")</f>
        <v>Churn</v>
      </c>
      <c r="D15" s="165" t="str">
        <f>IFERROR(IF(LEN(INDEX(Metrics!$B$6:$E$19,ROW($A15)-ROW($A$7),MATCH(D$7,Metrics!$B$5:$E$5,0)))=0,"",INDEX(Metrics!$B$6:$E$19,ROW($A15)-ROW($A$7),MATCH(D$7,Metrics!$B$5:$E$5,0))),"")</f>
        <v>Number of Churned Customers</v>
      </c>
      <c r="E15" s="144" t="str">
        <f>IFERROR(IF(LEN(INDEX(Metrics!$B$6:$E$19,ROW($A15)-ROW($A$7),MATCH(E$7,Metrics!$B$5:$E$5,0)))=0,"",INDEX(Metrics!$B$6:$E$19,ROW($A15)-ROW($A$7),MATCH(E$7,Metrics!$B$5:$E$5,0))),"")</f>
        <v>#</v>
      </c>
      <c r="F15" s="46"/>
      <c r="G15" s="200">
        <f>IFERROR(IF(D15="","",IF(LEN(INDEX(PY_Actual!$F$6:$Q$19,MATCH(Monthly_Analysis!$D15,PY_Actual!$D$6:$D$19,0),MATCH(Calc!$L$11,PY_Actual!$F$5:$Q$5,0)))=0,"",INDEX(PY_Actual!$F$6:$Q$19,MATCH(Monthly_Analysis!$D15,PY_Actual!$D$6:$D$19,0),MATCH(Calc!$L$11,PY_Actual!$F$5:$Q$5,0)))),"")</f>
        <v>31</v>
      </c>
      <c r="H15" s="201">
        <f>IFERROR(IF(D15="","",IF(LEN(INDEX(CY_Target!$F$6:$Q$19,MATCH(Monthly_Analysis!$D15,CY_Target!$D$6:$D$19,0),MATCH(Calc!$L$10,CY_Target!$F$5:$Q$5,0)))=0,"",INDEX(CY_Target!$F$6:$Q$19,MATCH(Monthly_Analysis!$D15,CY_Target!$D$6:$D$19,0),MATCH(Calc!$L$10,CY_Target!$F$5:$Q$5,0)))),"")</f>
        <v>30</v>
      </c>
      <c r="I15" s="201">
        <f>IFERROR(IF(D15="","",IF(LEN(INDEX(CY_Actual!$F$6:$Q$19,MATCH(Monthly_Analysis!$D15,CY_Actual!$D$6:$D$19,0),MATCH(Calc!$L$10,CY_Actual!$F$5:$Q$5,0)))=0,"",INDEX(CY_Actual!$F$6:$Q$19,MATCH(Monthly_Analysis!$D15,CY_Actual!$D$6:$D$19,0),MATCH(Calc!$L$10,CY_Actual!$F$5:$Q$5,0)))),"")</f>
        <v>36</v>
      </c>
      <c r="J15" s="141">
        <f>IFERROR(IF(OR(LEN($D15)=0,LEN(G15)=0,LEN(I15)=0),"",IF(INDEX(Metrics!$F$6:$F$19,MATCH(Monthly_Analysis!$B15,Metrics!$B$6:$B$19,0))=Calc!$L$7,G15/I15*100,I15/G15*100)),100)</f>
        <v>86.111111111111114</v>
      </c>
      <c r="K15" s="142">
        <f>IFERROR(IF(OR(LEN($D15)=0,LEN(H15)=0,LEN(I15)=0),"",IF(INDEX(Metrics!$F$6:$F$19,MATCH(Monthly_Analysis!$B15,Metrics!$B$6:$B$19,0))=Calc!$L$7,H15/I15*100,I15/H15*100)),100)</f>
        <v>83.333333333333343</v>
      </c>
      <c r="L15" s="57"/>
      <c r="M15" s="200">
        <f>IFERROR(IF(B15="","",INDEX(PY_Actual_Cumulative!$F$6:$Q$19,MATCH(Monthly_Analysis!$B15,PY_Actual_Cumulative!$B$6:$B$19,0),MATCH(Calc!$L$11,PY_Actual_Cumulative!$F$5:$Q$5,0))),"")</f>
        <v>116</v>
      </c>
      <c r="N15" s="201">
        <f>IFERROR(IF(B15="","",INDEX(CY_Target_Cumulative!$F$6:$Q$19,MATCH(Monthly_Analysis!$B15,CY_Target_Cumulative!$B$6:$B$19,0),MATCH(Calc!$L$10,CY_Target_Cumulative!$F$5:$Q$5,0))),"")</f>
        <v>120</v>
      </c>
      <c r="O15" s="201">
        <f>IFERROR(IF(B15="","",INDEX(CY_Actual_Cumulative!$F$6:$Q$19,MATCH(Monthly_Analysis!$B15,CY_Actual_Cumulative!$B$6:$B$19,0),MATCH(Calc!$L$10,CY_Actual_Cumulative!$F$5:$Q$5,0))),"")</f>
        <v>150</v>
      </c>
      <c r="P15" s="141">
        <f>IFERROR(IF(OR(LEN($D15)=0,LEN(M15)=0,LEN(O15)=0),"",IF(INDEX(Metrics!$F$6:$F$19,MATCH(Monthly_Analysis!$B15,Metrics!$B$6:$B$19,0))=Calc!$L$7,M15/O15*100,O15/M15*100)),100)</f>
        <v>77.333333333333329</v>
      </c>
      <c r="Q15" s="142">
        <f>IFERROR(IF(OR(LEN($D15)=0,LEN(N15)=0,LEN(O15)=0),"",IF(INDEX(Metrics!$F$6:$F$19,MATCH(Monthly_Analysis!$B15,Metrics!$B$6:$B$19,0))=Calc!$L$7,N15/O15*100,O15/N15*100)),100)</f>
        <v>80</v>
      </c>
      <c r="S15" s="3"/>
    </row>
    <row r="16" spans="1:20" x14ac:dyDescent="0.25">
      <c r="A16" s="3"/>
      <c r="B16" s="138">
        <f>IFERROR(IF(LEN(INDEX(Metrics!$B$6:$E$19,ROW($A16)-ROW($A$7),MATCH(B$7,Metrics!$B$5:$E$5,0)))=0,"",INDEX(Metrics!$B$6:$E$19,ROW($A16)-ROW($A$7),MATCH(B$7,Metrics!$B$5:$E$5,0))),"")</f>
        <v>202</v>
      </c>
      <c r="C16" s="165" t="str">
        <f>IFERROR(IF(LEN(INDEX(Metrics!$B$6:$E$19,ROW($A16)-ROW($A$7),MATCH(C$7,Metrics!$B$5:$E$5,0)))=0,"",INDEX(Metrics!$B$6:$E$19,ROW($A16)-ROW($A$7),MATCH(C$7,Metrics!$B$5:$E$5,0))),"")</f>
        <v>Churn</v>
      </c>
      <c r="D16" s="165" t="str">
        <f>IFERROR(IF(LEN(INDEX(Metrics!$B$6:$E$19,ROW($A16)-ROW($A$7),MATCH(D$7,Metrics!$B$5:$E$5,0)))=0,"",INDEX(Metrics!$B$6:$E$19,ROW($A16)-ROW($A$7),MATCH(D$7,Metrics!$B$5:$E$5,0))),"")</f>
        <v>Churn Expense</v>
      </c>
      <c r="E16" s="144" t="str">
        <f>IFERROR(IF(LEN(INDEX(Metrics!$B$6:$E$19,ROW($A16)-ROW($A$7),MATCH(E$7,Metrics!$B$5:$E$5,0)))=0,"",INDEX(Metrics!$B$6:$E$19,ROW($A16)-ROW($A$7),MATCH(E$7,Metrics!$B$5:$E$5,0))),"")</f>
        <v>USD</v>
      </c>
      <c r="F16" s="46"/>
      <c r="G16" s="200">
        <f>IFERROR(IF(D16="","",IF(LEN(INDEX(PY_Actual!$F$6:$Q$19,MATCH(Monthly_Analysis!$D16,PY_Actual!$D$6:$D$19,0),MATCH(Calc!$L$11,PY_Actual!$F$5:$Q$5,0)))=0,"",INDEX(PY_Actual!$F$6:$Q$19,MATCH(Monthly_Analysis!$D16,PY_Actual!$D$6:$D$19,0),MATCH(Calc!$L$11,PY_Actual!$F$5:$Q$5,0)))),"")</f>
        <v>88</v>
      </c>
      <c r="H16" s="201">
        <f>IFERROR(IF(D16="","",IF(LEN(INDEX(CY_Target!$F$6:$Q$19,MATCH(Monthly_Analysis!$D16,CY_Target!$D$6:$D$19,0),MATCH(Calc!$L$10,CY_Target!$F$5:$Q$5,0)))=0,"",INDEX(CY_Target!$F$6:$Q$19,MATCH(Monthly_Analysis!$D16,CY_Target!$D$6:$D$19,0),MATCH(Calc!$L$10,CY_Target!$F$5:$Q$5,0)))),"")</f>
        <v>85</v>
      </c>
      <c r="I16" s="201">
        <f>IFERROR(IF(D16="","",IF(LEN(INDEX(CY_Actual!$F$6:$Q$19,MATCH(Monthly_Analysis!$D16,CY_Actual!$D$6:$D$19,0),MATCH(Calc!$L$10,CY_Actual!$F$5:$Q$5,0)))=0,"",INDEX(CY_Actual!$F$6:$Q$19,MATCH(Monthly_Analysis!$D16,CY_Actual!$D$6:$D$19,0),MATCH(Calc!$L$10,CY_Actual!$F$5:$Q$5,0)))),"")</f>
        <v>89</v>
      </c>
      <c r="J16" s="141">
        <f>IFERROR(IF(OR(LEN($D16)=0,LEN(G16)=0,LEN(I16)=0),"",IF(INDEX(Metrics!$F$6:$F$19,MATCH(Monthly_Analysis!$B16,Metrics!$B$6:$B$19,0))=Calc!$L$7,G16/I16*100,I16/G16*100)),100)</f>
        <v>98.876404494382015</v>
      </c>
      <c r="K16" s="142">
        <f>IFERROR(IF(OR(LEN($D16)=0,LEN(H16)=0,LEN(I16)=0),"",IF(INDEX(Metrics!$F$6:$F$19,MATCH(Monthly_Analysis!$B16,Metrics!$B$6:$B$19,0))=Calc!$L$7,H16/I16*100,I16/H16*100)),100)</f>
        <v>95.50561797752809</v>
      </c>
      <c r="L16" s="57"/>
      <c r="M16" s="200">
        <f>IFERROR(IF(B16="","",INDEX(PY_Actual_Cumulative!$F$6:$Q$19,MATCH(Monthly_Analysis!$B16,PY_Actual_Cumulative!$B$6:$B$19,0),MATCH(Calc!$L$11,PY_Actual_Cumulative!$F$5:$Q$5,0))),"")</f>
        <v>356</v>
      </c>
      <c r="N16" s="201">
        <f>IFERROR(IF(B16="","",INDEX(CY_Target_Cumulative!$F$6:$Q$19,MATCH(Monthly_Analysis!$B16,CY_Target_Cumulative!$B$6:$B$19,0),MATCH(Calc!$L$10,CY_Target_Cumulative!$F$5:$Q$5,0))),"")</f>
        <v>340</v>
      </c>
      <c r="O16" s="201">
        <f>IFERROR(IF(B16="","",INDEX(CY_Actual_Cumulative!$F$6:$Q$19,MATCH(Monthly_Analysis!$B16,CY_Actual_Cumulative!$B$6:$B$19,0),MATCH(Calc!$L$10,CY_Actual_Cumulative!$F$5:$Q$5,0))),"")</f>
        <v>353.1</v>
      </c>
      <c r="P16" s="141">
        <f>IFERROR(IF(OR(LEN($D16)=0,LEN(M16)=0,LEN(O16)=0),"",IF(INDEX(Metrics!$F$6:$F$19,MATCH(Monthly_Analysis!$B16,Metrics!$B$6:$B$19,0))=Calc!$L$7,M16/O16*100,O16/M16*100)),100)</f>
        <v>100.82129708297931</v>
      </c>
      <c r="Q16" s="142">
        <f>IFERROR(IF(OR(LEN($D16)=0,LEN(N16)=0,LEN(O16)=0),"",IF(INDEX(Metrics!$F$6:$F$19,MATCH(Monthly_Analysis!$B16,Metrics!$B$6:$B$19,0))=Calc!$L$7,N16/O16*100,O16/N16*100)),100)</f>
        <v>96.290002832058903</v>
      </c>
      <c r="S16" s="3"/>
    </row>
    <row r="17" spans="1:19" x14ac:dyDescent="0.25">
      <c r="A17" s="3"/>
      <c r="B17" s="138">
        <f>IFERROR(IF(LEN(INDEX(Metrics!$B$6:$E$19,ROW($A17)-ROW($A$7),MATCH(B$7,Metrics!$B$5:$E$5,0)))=0,"",INDEX(Metrics!$B$6:$E$19,ROW($A17)-ROW($A$7),MATCH(B$7,Metrics!$B$5:$E$5,0))),"")</f>
        <v>203</v>
      </c>
      <c r="C17" s="165" t="str">
        <f>IFERROR(IF(LEN(INDEX(Metrics!$B$6:$E$19,ROW($A17)-ROW($A$7),MATCH(C$7,Metrics!$B$5:$E$5,0)))=0,"",INDEX(Metrics!$B$6:$E$19,ROW($A17)-ROW($A$7),MATCH(C$7,Metrics!$B$5:$E$5,0))),"")</f>
        <v>Churn</v>
      </c>
      <c r="D17" s="165" t="str">
        <f>IFERROR(IF(LEN(INDEX(Metrics!$B$6:$E$19,ROW($A17)-ROW($A$7),MATCH(D$7,Metrics!$B$5:$E$5,0)))=0,"",INDEX(Metrics!$B$6:$E$19,ROW($A17)-ROW($A$7),MATCH(D$7,Metrics!$B$5:$E$5,0))),"")</f>
        <v>Conversion Rate</v>
      </c>
      <c r="E17" s="144" t="str">
        <f>IFERROR(IF(LEN(INDEX(Metrics!$B$6:$E$19,ROW($A17)-ROW($A$7),MATCH(E$7,Metrics!$B$5:$E$5,0)))=0,"",INDEX(Metrics!$B$6:$E$19,ROW($A17)-ROW($A$7),MATCH(E$7,Metrics!$B$5:$E$5,0))),"")</f>
        <v>%</v>
      </c>
      <c r="F17" s="46"/>
      <c r="G17" s="202">
        <f>IFERROR(IF(D17="","",IF(LEN(INDEX(PY_Actual!$F$6:$Q$19,MATCH(Monthly_Analysis!$D17,PY_Actual!$D$6:$D$19,0),MATCH(Calc!$L$11,PY_Actual!$F$5:$Q$5,0)))=0,"",INDEX(PY_Actual!$F$6:$Q$19,MATCH(Monthly_Analysis!$D17,PY_Actual!$D$6:$D$19,0),MATCH(Calc!$L$11,PY_Actual!$F$5:$Q$5,0)))),"")</f>
        <v>6.0999999999999999E-2</v>
      </c>
      <c r="H17" s="203">
        <f>IFERROR(IF(D17="","",IF(LEN(INDEX(CY_Target!$F$6:$Q$19,MATCH(Monthly_Analysis!$D17,CY_Target!$D$6:$D$19,0),MATCH(Calc!$L$10,CY_Target!$F$5:$Q$5,0)))=0,"",INDEX(CY_Target!$F$6:$Q$19,MATCH(Monthly_Analysis!$D17,CY_Target!$D$6:$D$19,0),MATCH(Calc!$L$10,CY_Target!$F$5:$Q$5,0)))),"")</f>
        <v>0.08</v>
      </c>
      <c r="I17" s="203">
        <f>IFERROR(IF(D17="","",IF(LEN(INDEX(CY_Actual!$F$6:$Q$19,MATCH(Monthly_Analysis!$D17,CY_Actual!$D$6:$D$19,0),MATCH(Calc!$L$10,CY_Actual!$F$5:$Q$5,0)))=0,"",INDEX(CY_Actual!$F$6:$Q$19,MATCH(Monthly_Analysis!$D17,CY_Actual!$D$6:$D$19,0),MATCH(Calc!$L$10,CY_Actual!$F$5:$Q$5,0)))),"")</f>
        <v>6.3E-2</v>
      </c>
      <c r="J17" s="141">
        <f>IFERROR(IF(OR(LEN($D17)=0,LEN(G17)=0,LEN(I17)=0),"",IF(INDEX(Metrics!$F$6:$F$19,MATCH(Monthly_Analysis!$B17,Metrics!$B$6:$B$19,0))=Calc!$L$7,G17/I17*100,I17/G17*100)),100)</f>
        <v>103.27868852459017</v>
      </c>
      <c r="K17" s="142">
        <f>IFERROR(IF(OR(LEN($D17)=0,LEN(H17)=0,LEN(I17)=0),"",IF(INDEX(Metrics!$F$6:$F$19,MATCH(Monthly_Analysis!$B17,Metrics!$B$6:$B$19,0))=Calc!$L$7,H17/I17*100,I17/H17*100)),100)</f>
        <v>78.75</v>
      </c>
      <c r="L17" s="57"/>
      <c r="M17" s="202">
        <f>IFERROR(IF(B17="","",INDEX(PY_Actual_Cumulative!$F$6:$Q$19,MATCH(Monthly_Analysis!$B17,PY_Actual_Cumulative!$B$6:$B$19,0),MATCH(Calc!$L$11,PY_Actual_Cumulative!$F$5:$Q$5,0))),"")</f>
        <v>5.7500000000000002E-2</v>
      </c>
      <c r="N17" s="203">
        <f>IFERROR(IF(B17="","",INDEX(CY_Target_Cumulative!$F$6:$Q$19,MATCH(Monthly_Analysis!$B17,CY_Target_Cumulative!$B$6:$B$19,0),MATCH(Calc!$L$10,CY_Target_Cumulative!$F$5:$Q$5,0))),"")</f>
        <v>0.08</v>
      </c>
      <c r="O17" s="203">
        <f>IFERROR(IF(B17="","",INDEX(CY_Actual_Cumulative!$F$6:$Q$19,MATCH(Monthly_Analysis!$B17,CY_Actual_Cumulative!$B$6:$B$19,0),MATCH(Calc!$L$10,CY_Actual_Cumulative!$F$5:$Q$5,0))),"")</f>
        <v>6.3074999999999992E-2</v>
      </c>
      <c r="P17" s="141">
        <f>IFERROR(IF(OR(LEN($D17)=0,LEN(M17)=0,LEN(O17)=0),"",IF(INDEX(Metrics!$F$6:$F$19,MATCH(Monthly_Analysis!$B17,Metrics!$B$6:$B$19,0))=Calc!$L$7,M17/O17*100,O17/M17*100)),100)</f>
        <v>109.69565217391302</v>
      </c>
      <c r="Q17" s="142">
        <f>IFERROR(IF(OR(LEN($D17)=0,LEN(N17)=0,LEN(O17)=0),"",IF(INDEX(Metrics!$F$6:$F$19,MATCH(Monthly_Analysis!$B17,Metrics!$B$6:$B$19,0))=Calc!$L$7,N17/O17*100,O17/N17*100)),100)</f>
        <v>78.843749999999986</v>
      </c>
      <c r="S17" s="3"/>
    </row>
    <row r="18" spans="1:19" x14ac:dyDescent="0.25">
      <c r="A18" s="3"/>
      <c r="B18" s="138">
        <f>IFERROR(IF(LEN(INDEX(Metrics!$B$6:$E$19,ROW($A18)-ROW($A$7),MATCH(B$7,Metrics!$B$5:$E$5,0)))=0,"",INDEX(Metrics!$B$6:$E$19,ROW($A18)-ROW($A$7),MATCH(B$7,Metrics!$B$5:$E$5,0))),"")</f>
        <v>204</v>
      </c>
      <c r="C18" s="165" t="str">
        <f>IFERROR(IF(LEN(INDEX(Metrics!$B$6:$E$19,ROW($A18)-ROW($A$7),MATCH(C$7,Metrics!$B$5:$E$5,0)))=0,"",INDEX(Metrics!$B$6:$E$19,ROW($A18)-ROW($A$7),MATCH(C$7,Metrics!$B$5:$E$5,0))),"")</f>
        <v>Churn</v>
      </c>
      <c r="D18" s="165" t="str">
        <f>IFERROR(IF(LEN(INDEX(Metrics!$B$6:$E$19,ROW($A18)-ROW($A$7),MATCH(D$7,Metrics!$B$5:$E$5,0)))=0,"",INDEX(Metrics!$B$6:$E$19,ROW($A18)-ROW($A$7),MATCH(D$7,Metrics!$B$5:$E$5,0))),"")</f>
        <v>Retention Rate</v>
      </c>
      <c r="E18" s="144" t="str">
        <f>IFERROR(IF(LEN(INDEX(Metrics!$B$6:$E$19,ROW($A18)-ROW($A$7),MATCH(E$7,Metrics!$B$5:$E$5,0)))=0,"",INDEX(Metrics!$B$6:$E$19,ROW($A18)-ROW($A$7),MATCH(E$7,Metrics!$B$5:$E$5,0))),"")</f>
        <v>%</v>
      </c>
      <c r="F18" s="46"/>
      <c r="G18" s="202">
        <f>IFERROR(IF(D18="","",IF(LEN(INDEX(PY_Actual!$F$6:$Q$19,MATCH(Monthly_Analysis!$D18,PY_Actual!$D$6:$D$19,0),MATCH(Calc!$L$11,PY_Actual!$F$5:$Q$5,0)))=0,"",INDEX(PY_Actual!$F$6:$Q$19,MATCH(Monthly_Analysis!$D18,PY_Actual!$D$6:$D$19,0),MATCH(Calc!$L$11,PY_Actual!$F$5:$Q$5,0)))),"")</f>
        <v>0.95399999999999996</v>
      </c>
      <c r="H18" s="203">
        <f>IFERROR(IF(D18="","",IF(LEN(INDEX(CY_Target!$F$6:$Q$19,MATCH(Monthly_Analysis!$D18,CY_Target!$D$6:$D$19,0),MATCH(Calc!$L$10,CY_Target!$F$5:$Q$5,0)))=0,"",INDEX(CY_Target!$F$6:$Q$19,MATCH(Monthly_Analysis!$D18,CY_Target!$D$6:$D$19,0),MATCH(Calc!$L$10,CY_Target!$F$5:$Q$5,0)))),"")</f>
        <v>0.98</v>
      </c>
      <c r="I18" s="203">
        <f>IFERROR(IF(D18="","",IF(LEN(INDEX(CY_Actual!$F$6:$Q$19,MATCH(Monthly_Analysis!$D18,CY_Actual!$D$6:$D$19,0),MATCH(Calc!$L$10,CY_Actual!$F$5:$Q$5,0)))=0,"",INDEX(CY_Actual!$F$6:$Q$19,MATCH(Monthly_Analysis!$D18,CY_Actual!$D$6:$D$19,0),MATCH(Calc!$L$10,CY_Actual!$F$5:$Q$5,0)))),"")</f>
        <v>0.95399999999999996</v>
      </c>
      <c r="J18" s="141">
        <f>IFERROR(IF(OR(LEN($D18)=0,LEN(G18)=0,LEN(I18)=0),"",IF(INDEX(Metrics!$F$6:$F$19,MATCH(Monthly_Analysis!$B18,Metrics!$B$6:$B$19,0))=Calc!$L$7,G18/I18*100,I18/G18*100)),100)</f>
        <v>100</v>
      </c>
      <c r="K18" s="142">
        <f>IFERROR(IF(OR(LEN($D18)=0,LEN(H18)=0,LEN(I18)=0),"",IF(INDEX(Metrics!$F$6:$F$19,MATCH(Monthly_Analysis!$B18,Metrics!$B$6:$B$19,0))=Calc!$L$7,H18/I18*100,I18/H18*100)),100)</f>
        <v>97.34693877551021</v>
      </c>
      <c r="L18" s="57"/>
      <c r="M18" s="202">
        <f>IFERROR(IF(B18="","",INDEX(PY_Actual_Cumulative!$F$6:$Q$19,MATCH(Monthly_Analysis!$B18,PY_Actual_Cumulative!$B$6:$B$19,0),MATCH(Calc!$L$11,PY_Actual_Cumulative!$F$5:$Q$5,0))),"")</f>
        <v>0.96649999999999991</v>
      </c>
      <c r="N18" s="203">
        <f>IFERROR(IF(B18="","",INDEX(CY_Target_Cumulative!$F$6:$Q$19,MATCH(Monthly_Analysis!$B18,CY_Target_Cumulative!$B$6:$B$19,0),MATCH(Calc!$L$10,CY_Target_Cumulative!$F$5:$Q$5,0))),"")</f>
        <v>0.98</v>
      </c>
      <c r="O18" s="203">
        <f>IFERROR(IF(B18="","",INDEX(CY_Actual_Cumulative!$F$6:$Q$19,MATCH(Monthly_Analysis!$B18,CY_Actual_Cumulative!$B$6:$B$19,0),MATCH(Calc!$L$10,CY_Actual_Cumulative!$F$5:$Q$5,0))),"")</f>
        <v>0.95974999999999988</v>
      </c>
      <c r="P18" s="141">
        <f>IFERROR(IF(OR(LEN($D18)=0,LEN(M18)=0,LEN(O18)=0),"",IF(INDEX(Metrics!$F$6:$F$19,MATCH(Monthly_Analysis!$B18,Metrics!$B$6:$B$19,0))=Calc!$L$7,M18/O18*100,O18/M18*100)),100)</f>
        <v>99.301603724780136</v>
      </c>
      <c r="Q18" s="142">
        <f>IFERROR(IF(OR(LEN($D18)=0,LEN(N18)=0,LEN(O18)=0),"",IF(INDEX(Metrics!$F$6:$F$19,MATCH(Monthly_Analysis!$B18,Metrics!$B$6:$B$19,0))=Calc!$L$7,N18/O18*100,O18/N18*100)),100)</f>
        <v>97.933673469387756</v>
      </c>
      <c r="S18" s="3"/>
    </row>
    <row r="19" spans="1:19" x14ac:dyDescent="0.25">
      <c r="A19" s="3"/>
      <c r="B19" s="138">
        <f>IFERROR(IF(LEN(INDEX(Metrics!$B$6:$E$19,ROW($A19)-ROW($A$7),MATCH(B$7,Metrics!$B$5:$E$5,0)))=0,"",INDEX(Metrics!$B$6:$E$19,ROW($A19)-ROW($A$7),MATCH(B$7,Metrics!$B$5:$E$5,0))),"")</f>
        <v>205</v>
      </c>
      <c r="C19" s="165" t="str">
        <f>IFERROR(IF(LEN(INDEX(Metrics!$B$6:$E$19,ROW($A19)-ROW($A$7),MATCH(C$7,Metrics!$B$5:$E$5,0)))=0,"",INDEX(Metrics!$B$6:$E$19,ROW($A19)-ROW($A$7),MATCH(C$7,Metrics!$B$5:$E$5,0))),"")</f>
        <v>Churn</v>
      </c>
      <c r="D19" s="165" t="str">
        <f>IFERROR(IF(LEN(INDEX(Metrics!$B$6:$E$19,ROW($A19)-ROW($A$7),MATCH(D$7,Metrics!$B$5:$E$5,0)))=0,"",INDEX(Metrics!$B$6:$E$19,ROW($A19)-ROW($A$7),MATCH(D$7,Metrics!$B$5:$E$5,0))),"")</f>
        <v>Churn Rate</v>
      </c>
      <c r="E19" s="144" t="str">
        <f>IFERROR(IF(LEN(INDEX(Metrics!$B$6:$E$19,ROW($A19)-ROW($A$7),MATCH(E$7,Metrics!$B$5:$E$5,0)))=0,"",INDEX(Metrics!$B$6:$E$19,ROW($A19)-ROW($A$7),MATCH(E$7,Metrics!$B$5:$E$5,0))),"")</f>
        <v>%</v>
      </c>
      <c r="F19" s="46"/>
      <c r="G19" s="202">
        <f>IFERROR(IF(D19="","",IF(LEN(INDEX(PY_Actual!$F$6:$Q$19,MATCH(Monthly_Analysis!$D19,PY_Actual!$D$6:$D$19,0),MATCH(Calc!$L$11,PY_Actual!$F$5:$Q$5,0)))=0,"",INDEX(PY_Actual!$F$6:$Q$19,MATCH(Monthly_Analysis!$D19,PY_Actual!$D$6:$D$19,0),MATCH(Calc!$L$11,PY_Actual!$F$5:$Q$5,0)))),"")</f>
        <v>2.7E-2</v>
      </c>
      <c r="H19" s="203">
        <f>IFERROR(IF(D19="","",IF(LEN(INDEX(CY_Target!$F$6:$Q$19,MATCH(Monthly_Analysis!$D19,CY_Target!$D$6:$D$19,0),MATCH(Calc!$L$10,CY_Target!$F$5:$Q$5,0)))=0,"",INDEX(CY_Target!$F$6:$Q$19,MATCH(Monthly_Analysis!$D19,CY_Target!$D$6:$D$19,0),MATCH(Calc!$L$10,CY_Target!$F$5:$Q$5,0)))),"")</f>
        <v>1.4E-2</v>
      </c>
      <c r="I19" s="203">
        <f>IFERROR(IF(D19="","",IF(LEN(INDEX(CY_Actual!$F$6:$Q$19,MATCH(Monthly_Analysis!$D19,CY_Actual!$D$6:$D$19,0),MATCH(Calc!$L$10,CY_Actual!$F$5:$Q$5,0)))=0,"",INDEX(CY_Actual!$F$6:$Q$19,MATCH(Monthly_Analysis!$D19,CY_Actual!$D$6:$D$19,0),MATCH(Calc!$L$10,CY_Actual!$F$5:$Q$5,0)))),"")</f>
        <v>1.4E-2</v>
      </c>
      <c r="J19" s="141">
        <f>IFERROR(IF(OR(LEN($D19)=0,LEN(G19)=0,LEN(I19)=0),"",IF(INDEX(Metrics!$F$6:$F$19,MATCH(Monthly_Analysis!$B19,Metrics!$B$6:$B$19,0))=Calc!$L$7,G19/I19*100,I19/G19*100)),100)</f>
        <v>192.85714285714286</v>
      </c>
      <c r="K19" s="142">
        <f>IFERROR(IF(OR(LEN($D19)=0,LEN(H19)=0,LEN(I19)=0),"",IF(INDEX(Metrics!$F$6:$F$19,MATCH(Monthly_Analysis!$B19,Metrics!$B$6:$B$19,0))=Calc!$L$7,H19/I19*100,I19/H19*100)),100)</f>
        <v>100</v>
      </c>
      <c r="L19" s="57"/>
      <c r="M19" s="202">
        <f>IFERROR(IF(B19="","",INDEX(PY_Actual_Cumulative!$F$6:$Q$19,MATCH(Monthly_Analysis!$B19,PY_Actual_Cumulative!$B$6:$B$19,0),MATCH(Calc!$L$11,PY_Actual_Cumulative!$F$5:$Q$5,0))),"")</f>
        <v>2.6249999999999999E-2</v>
      </c>
      <c r="N19" s="203">
        <f>IFERROR(IF(B19="","",INDEX(CY_Target_Cumulative!$F$6:$Q$19,MATCH(Monthly_Analysis!$B19,CY_Target_Cumulative!$B$6:$B$19,0),MATCH(Calc!$L$10,CY_Target_Cumulative!$F$5:$Q$5,0))),"")</f>
        <v>1.4E-2</v>
      </c>
      <c r="O19" s="203">
        <f>IFERROR(IF(B19="","",INDEX(CY_Actual_Cumulative!$F$6:$Q$19,MATCH(Monthly_Analysis!$B19,CY_Actual_Cumulative!$B$6:$B$19,0),MATCH(Calc!$L$10,CY_Actual_Cumulative!$F$5:$Q$5,0))),"")</f>
        <v>1.4499999999999999E-2</v>
      </c>
      <c r="P19" s="141">
        <f>IFERROR(IF(OR(LEN($D19)=0,LEN(M19)=0,LEN(O19)=0),"",IF(INDEX(Metrics!$F$6:$F$19,MATCH(Monthly_Analysis!$B19,Metrics!$B$6:$B$19,0))=Calc!$L$7,M19/O19*100,O19/M19*100)),100)</f>
        <v>181.0344827586207</v>
      </c>
      <c r="Q19" s="142">
        <f>IFERROR(IF(OR(LEN($D19)=0,LEN(N19)=0,LEN(O19)=0),"",IF(INDEX(Metrics!$F$6:$F$19,MATCH(Monthly_Analysis!$B19,Metrics!$B$6:$B$19,0))=Calc!$L$7,N19/O19*100,O19/N19*100)),100)</f>
        <v>96.551724137931032</v>
      </c>
      <c r="S19" s="3"/>
    </row>
    <row r="20" spans="1:19" x14ac:dyDescent="0.25">
      <c r="A20" s="3"/>
      <c r="B20" s="138">
        <f>IFERROR(IF(LEN(INDEX(Metrics!$B$6:$E$19,ROW($A20)-ROW($A$7),MATCH(B$7,Metrics!$B$5:$E$5,0)))=0,"",INDEX(Metrics!$B$6:$E$19,ROW($A20)-ROW($A$7),MATCH(B$7,Metrics!$B$5:$E$5,0))),"")</f>
        <v>206</v>
      </c>
      <c r="C20" s="165" t="str">
        <f>IFERROR(IF(LEN(INDEX(Metrics!$B$6:$E$19,ROW($A20)-ROW($A$7),MATCH(C$7,Metrics!$B$5:$E$5,0)))=0,"",INDEX(Metrics!$B$6:$E$19,ROW($A20)-ROW($A$7),MATCH(C$7,Metrics!$B$5:$E$5,0))),"")</f>
        <v>Churn</v>
      </c>
      <c r="D20" s="165" t="str">
        <f>IFERROR(IF(LEN(INDEX(Metrics!$B$6:$E$19,ROW($A20)-ROW($A$7),MATCH(D$7,Metrics!$B$5:$E$5,0)))=0,"",INDEX(Metrics!$B$6:$E$19,ROW($A20)-ROW($A$7),MATCH(D$7,Metrics!$B$5:$E$5,0))),"")</f>
        <v/>
      </c>
      <c r="E20" s="144" t="str">
        <f>IFERROR(IF(LEN(INDEX(Metrics!$B$6:$E$19,ROW($A20)-ROW($A$7),MATCH(E$7,Metrics!$B$5:$E$5,0)))=0,"",INDEX(Metrics!$B$6:$E$19,ROW($A20)-ROW($A$7),MATCH(E$7,Metrics!$B$5:$E$5,0))),"")</f>
        <v/>
      </c>
      <c r="F20" s="46"/>
      <c r="G20" s="118" t="str">
        <f>IFERROR(IF(D20="","",IF(LEN(INDEX(PY_Actual!$F$6:$Q$19,MATCH(Monthly_Analysis!$D20,PY_Actual!$D$6:$D$19,0),MATCH(Calc!$L$11,PY_Actual!$F$5:$Q$5,0)))=0,"",INDEX(PY_Actual!$F$6:$Q$19,MATCH(Monthly_Analysis!$D20,PY_Actual!$D$6:$D$19,0),MATCH(Calc!$L$11,PY_Actual!$F$5:$Q$5,0)))),"")</f>
        <v/>
      </c>
      <c r="H20" s="119" t="str">
        <f>IFERROR(IF(D20="","",IF(LEN(INDEX(CY_Target!$F$6:$Q$19,MATCH(Monthly_Analysis!$D20,CY_Target!$D$6:$D$19,0),MATCH(Calc!$L$10,CY_Target!$F$5:$Q$5,0)))=0,"",INDEX(CY_Target!$F$6:$Q$19,MATCH(Monthly_Analysis!$D20,CY_Target!$D$6:$D$19,0),MATCH(Calc!$L$10,CY_Target!$F$5:$Q$5,0)))),"")</f>
        <v/>
      </c>
      <c r="I20" s="119" t="str">
        <f>IFERROR(IF(D20="","",IF(LEN(INDEX(CY_Actual!$F$6:$Q$19,MATCH(Monthly_Analysis!$D20,CY_Actual!$D$6:$D$19,0),MATCH(Calc!$L$10,CY_Actual!$F$5:$Q$5,0)))=0,"",INDEX(CY_Actual!$F$6:$Q$19,MATCH(Monthly_Analysis!$D20,CY_Actual!$D$6:$D$19,0),MATCH(Calc!$L$10,CY_Actual!$F$5:$Q$5,0)))),"")</f>
        <v/>
      </c>
      <c r="J20" s="141" t="str">
        <f>IFERROR(IF(OR(LEN($D20)=0,LEN(G20)=0,LEN(I20)=0),"",IF(INDEX(Metrics!$F$6:$F$19,MATCH(Monthly_Analysis!$B20,Metrics!$B$6:$B$19,0))=Calc!$L$7,G20/I20*100,I20/G20*100)),100)</f>
        <v/>
      </c>
      <c r="K20" s="142" t="str">
        <f>IFERROR(IF(OR(LEN($D20)=0,LEN(H20)=0,LEN(I20)=0),"",IF(INDEX(Metrics!$F$6:$F$19,MATCH(Monthly_Analysis!$B20,Metrics!$B$6:$B$19,0))=Calc!$L$7,H20/I20*100,I20/H20*100)),100)</f>
        <v/>
      </c>
      <c r="L20" s="57"/>
      <c r="M20" s="118" t="str">
        <f>IFERROR(IF(B20="","",INDEX(PY_Actual_Cumulative!$F$6:$Q$19,MATCH(Monthly_Analysis!$B20,PY_Actual_Cumulative!$B$6:$B$19,0),MATCH(Calc!$L$11,PY_Actual_Cumulative!$F$5:$Q$5,0))),"")</f>
        <v/>
      </c>
      <c r="N20" s="119" t="str">
        <f>IFERROR(IF(B20="","",INDEX(CY_Target_Cumulative!$F$6:$Q$19,MATCH(Monthly_Analysis!$B20,CY_Target_Cumulative!$B$6:$B$19,0),MATCH(Calc!$L$10,CY_Target_Cumulative!$F$5:$Q$5,0))),"")</f>
        <v/>
      </c>
      <c r="O20" s="119" t="str">
        <f>IFERROR(IF(B20="","",INDEX(CY_Actual_Cumulative!$F$6:$Q$19,MATCH(Monthly_Analysis!$B20,CY_Actual_Cumulative!$B$6:$B$19,0),MATCH(Calc!$L$10,CY_Actual_Cumulative!$F$5:$Q$5,0))),"")</f>
        <v/>
      </c>
      <c r="P20" s="141" t="str">
        <f>IFERROR(IF(OR(LEN($D20)=0,LEN(M20)=0,LEN(O20)=0),"",IF(INDEX(Metrics!$F$6:$F$19,MATCH(Monthly_Analysis!$B20,Metrics!$B$6:$B$19,0))=Calc!$L$7,M20/O20*100,O20/M20*100)),100)</f>
        <v/>
      </c>
      <c r="Q20" s="142" t="str">
        <f>IFERROR(IF(OR(LEN($D20)=0,LEN(N20)=0,LEN(O20)=0),"",IF(INDEX(Metrics!$F$6:$F$19,MATCH(Monthly_Analysis!$B20,Metrics!$B$6:$B$19,0))=Calc!$L$7,N20/O20*100,O20/N20*100)),100)</f>
        <v/>
      </c>
      <c r="S20" s="18"/>
    </row>
    <row r="21" spans="1:19" x14ac:dyDescent="0.25">
      <c r="A21" s="3"/>
      <c r="B21" s="244">
        <f>IFERROR(IF(LEN(INDEX(Metrics!$B$6:$E$19,ROW($A21)-ROW($A$7),MATCH(B$7,Metrics!$B$5:$E$5,0)))=0,"",INDEX(Metrics!$B$6:$E$19,ROW($A21)-ROW($A$7),MATCH(B$7,Metrics!$B$5:$E$5,0))),"")</f>
        <v>207</v>
      </c>
      <c r="C21" s="245" t="str">
        <f>IFERROR(IF(LEN(INDEX(Metrics!$B$6:$E$19,ROW($A21)-ROW($A$7),MATCH(C$7,Metrics!$B$5:$E$5,0)))=0,"",INDEX(Metrics!$B$6:$E$19,ROW($A21)-ROW($A$7),MATCH(C$7,Metrics!$B$5:$E$5,0))),"")</f>
        <v>Churn</v>
      </c>
      <c r="D21" s="245" t="str">
        <f>IFERROR(IF(LEN(INDEX(Metrics!$B$6:$E$19,ROW($A21)-ROW($A$7),MATCH(D$7,Metrics!$B$5:$E$5,0)))=0,"",INDEX(Metrics!$B$6:$E$19,ROW($A21)-ROW($A$7),MATCH(D$7,Metrics!$B$5:$E$5,0))),"")</f>
        <v/>
      </c>
      <c r="E21" s="246" t="str">
        <f>IFERROR(IF(LEN(INDEX(Metrics!$B$6:$E$19,ROW($A21)-ROW($A$7),MATCH(E$7,Metrics!$B$5:$E$5,0)))=0,"",INDEX(Metrics!$B$6:$E$19,ROW($A21)-ROW($A$7),MATCH(E$7,Metrics!$B$5:$E$5,0))),"")</f>
        <v/>
      </c>
      <c r="F21" s="46"/>
      <c r="G21" s="242" t="str">
        <f>IFERROR(IF(D21="","",IF(LEN(INDEX(PY_Actual!$F$6:$Q$19,MATCH(Monthly_Analysis!$D21,PY_Actual!$D$6:$D$19,0),MATCH(Calc!$L$11,PY_Actual!$F$5:$Q$5,0)))=0,"",INDEX(PY_Actual!$F$6:$Q$19,MATCH(Monthly_Analysis!$D21,PY_Actual!$D$6:$D$19,0),MATCH(Calc!$L$11,PY_Actual!$F$5:$Q$5,0)))),"")</f>
        <v/>
      </c>
      <c r="H21" s="243" t="str">
        <f>IFERROR(IF(D21="","",IF(LEN(INDEX(CY_Target!$F$6:$Q$19,MATCH(Monthly_Analysis!$D21,CY_Target!$D$6:$D$19,0),MATCH(Calc!$L$10,CY_Target!$F$5:$Q$5,0)))=0,"",INDEX(CY_Target!$F$6:$Q$19,MATCH(Monthly_Analysis!$D21,CY_Target!$D$6:$D$19,0),MATCH(Calc!$L$10,CY_Target!$F$5:$Q$5,0)))),"")</f>
        <v/>
      </c>
      <c r="I21" s="243" t="str">
        <f>IFERROR(IF(D21="","",IF(LEN(INDEX(CY_Actual!$F$6:$Q$19,MATCH(Monthly_Analysis!$D21,CY_Actual!$D$6:$D$19,0),MATCH(Calc!$L$10,CY_Actual!$F$5:$Q$5,0)))=0,"",INDEX(CY_Actual!$F$6:$Q$19,MATCH(Monthly_Analysis!$D21,CY_Actual!$D$6:$D$19,0),MATCH(Calc!$L$10,CY_Actual!$F$5:$Q$5,0)))),"")</f>
        <v/>
      </c>
      <c r="J21" s="240" t="str">
        <f>IFERROR(IF(OR(LEN($D21)=0,LEN(G21)=0,LEN(I21)=0),"",IF(INDEX(Metrics!$F$6:$F$19,MATCH(Monthly_Analysis!$B21,Metrics!$B$6:$B$19,0))=Calc!$L$7,G21/I21*100,I21/G21*100)),100)</f>
        <v/>
      </c>
      <c r="K21" s="241" t="str">
        <f>IFERROR(IF(OR(LEN($D21)=0,LEN(H21)=0,LEN(I21)=0),"",IF(INDEX(Metrics!$F$6:$F$19,MATCH(Monthly_Analysis!$B21,Metrics!$B$6:$B$19,0))=Calc!$L$7,H21/I21*100,I21/H21*100)),100)</f>
        <v/>
      </c>
      <c r="L21" s="57"/>
      <c r="M21" s="242" t="str">
        <f>IFERROR(IF(B21="","",INDEX(PY_Actual_Cumulative!$F$6:$Q$19,MATCH(Monthly_Analysis!$B21,PY_Actual_Cumulative!$B$6:$B$19,0),MATCH(Calc!$L$11,PY_Actual_Cumulative!$F$5:$Q$5,0))),"")</f>
        <v/>
      </c>
      <c r="N21" s="243" t="str">
        <f>IFERROR(IF(B21="","",INDEX(CY_Target_Cumulative!$F$6:$Q$19,MATCH(Monthly_Analysis!$B21,CY_Target_Cumulative!$B$6:$B$19,0),MATCH(Calc!$L$10,CY_Target_Cumulative!$F$5:$Q$5,0))),"")</f>
        <v/>
      </c>
      <c r="O21" s="243" t="str">
        <f>IFERROR(IF(B21="","",INDEX(CY_Actual_Cumulative!$F$6:$Q$19,MATCH(Monthly_Analysis!$B21,CY_Actual_Cumulative!$B$6:$B$19,0),MATCH(Calc!$L$10,CY_Actual_Cumulative!$F$5:$Q$5,0))),"")</f>
        <v/>
      </c>
      <c r="P21" s="240" t="str">
        <f>IFERROR(IF(OR(LEN($D21)=0,LEN(M21)=0,LEN(O21)=0),"",IF(INDEX(Metrics!$F$6:$F$19,MATCH(Monthly_Analysis!$B21,Metrics!$B$6:$B$19,0))=Calc!$L$7,M21/O21*100,O21/M21*100)),100)</f>
        <v/>
      </c>
      <c r="Q21" s="241" t="str">
        <f>IFERROR(IF(OR(LEN($D21)=0,LEN(N21)=0,LEN(O21)=0),"",IF(INDEX(Metrics!$F$6:$F$19,MATCH(Monthly_Analysis!$B21,Metrics!$B$6:$B$19,0))=Calc!$L$7,N21/O21*100,O21/N21*100)),100)</f>
        <v/>
      </c>
      <c r="S21" s="18"/>
    </row>
    <row r="22" spans="1:19" x14ac:dyDescent="0.25">
      <c r="A22" s="3"/>
      <c r="B22" s="259">
        <v>301</v>
      </c>
      <c r="C22" s="260" t="s">
        <v>123</v>
      </c>
      <c r="D22" s="260" t="s">
        <v>124</v>
      </c>
      <c r="E22" s="261" t="s">
        <v>114</v>
      </c>
      <c r="F22" s="46"/>
      <c r="G22" s="257"/>
      <c r="H22" s="258"/>
      <c r="I22" s="258"/>
      <c r="J22" s="253"/>
      <c r="K22" s="254"/>
      <c r="L22" s="57"/>
      <c r="M22" s="257"/>
      <c r="N22" s="258"/>
      <c r="O22" s="258"/>
      <c r="P22" s="253"/>
      <c r="Q22" s="254"/>
      <c r="S22" s="18"/>
    </row>
    <row r="23" spans="1:19" x14ac:dyDescent="0.25">
      <c r="A23" s="3"/>
      <c r="B23" s="259">
        <v>302</v>
      </c>
      <c r="C23" s="260" t="s">
        <v>123</v>
      </c>
      <c r="D23" s="260" t="s">
        <v>126</v>
      </c>
      <c r="E23" s="261" t="s">
        <v>114</v>
      </c>
      <c r="F23" s="46"/>
      <c r="G23" s="257"/>
      <c r="H23" s="258"/>
      <c r="I23" s="258"/>
      <c r="J23" s="253"/>
      <c r="K23" s="254"/>
      <c r="L23" s="57"/>
      <c r="M23" s="257"/>
      <c r="N23" s="258"/>
      <c r="O23" s="258"/>
      <c r="P23" s="253"/>
      <c r="Q23" s="254"/>
      <c r="S23" s="18"/>
    </row>
    <row r="24" spans="1:19" x14ac:dyDescent="0.25">
      <c r="A24" s="3"/>
      <c r="B24" s="259">
        <v>303</v>
      </c>
      <c r="C24" s="260" t="s">
        <v>123</v>
      </c>
      <c r="D24" s="260" t="s">
        <v>128</v>
      </c>
      <c r="E24" s="261" t="s">
        <v>114</v>
      </c>
      <c r="F24" s="46"/>
      <c r="G24" s="257"/>
      <c r="H24" s="258"/>
      <c r="I24" s="258"/>
      <c r="J24" s="253"/>
      <c r="K24" s="254"/>
      <c r="L24" s="57"/>
      <c r="M24" s="257"/>
      <c r="N24" s="258"/>
      <c r="O24" s="258"/>
      <c r="P24" s="253"/>
      <c r="Q24" s="254"/>
      <c r="S24" s="18"/>
    </row>
    <row r="25" spans="1:19" x14ac:dyDescent="0.25">
      <c r="A25" s="3"/>
      <c r="B25" s="259">
        <v>304</v>
      </c>
      <c r="C25" s="260" t="s">
        <v>123</v>
      </c>
      <c r="D25" s="260" t="s">
        <v>130</v>
      </c>
      <c r="E25" s="261" t="s">
        <v>114</v>
      </c>
      <c r="F25" s="46"/>
      <c r="G25" s="257"/>
      <c r="H25" s="258"/>
      <c r="I25" s="258"/>
      <c r="J25" s="253"/>
      <c r="K25" s="254"/>
      <c r="L25" s="57"/>
      <c r="M25" s="257"/>
      <c r="N25" s="258"/>
      <c r="O25" s="258"/>
      <c r="P25" s="253"/>
      <c r="Q25" s="254"/>
      <c r="S25" s="18"/>
    </row>
    <row r="26" spans="1:19" x14ac:dyDescent="0.25">
      <c r="A26" s="3"/>
      <c r="B26" s="259">
        <v>305</v>
      </c>
      <c r="C26" s="260" t="s">
        <v>123</v>
      </c>
      <c r="D26" s="260" t="s">
        <v>132</v>
      </c>
      <c r="E26" s="261" t="s">
        <v>114</v>
      </c>
      <c r="F26" s="46"/>
      <c r="G26" s="257"/>
      <c r="H26" s="258"/>
      <c r="I26" s="258"/>
      <c r="J26" s="253"/>
      <c r="K26" s="254"/>
      <c r="L26" s="57"/>
      <c r="M26" s="257"/>
      <c r="N26" s="258"/>
      <c r="O26" s="258"/>
      <c r="P26" s="253"/>
      <c r="Q26" s="254"/>
      <c r="S26" s="18"/>
    </row>
    <row r="27" spans="1:19" x14ac:dyDescent="0.25">
      <c r="A27" s="3"/>
      <c r="B27" s="259">
        <v>306</v>
      </c>
      <c r="C27" s="260" t="s">
        <v>123</v>
      </c>
      <c r="D27" s="260" t="s">
        <v>153</v>
      </c>
      <c r="E27" s="261" t="s">
        <v>153</v>
      </c>
      <c r="F27" s="46"/>
      <c r="G27" s="257"/>
      <c r="H27" s="258"/>
      <c r="I27" s="258"/>
      <c r="J27" s="253"/>
      <c r="K27" s="254"/>
      <c r="L27" s="57"/>
      <c r="M27" s="257"/>
      <c r="N27" s="258"/>
      <c r="O27" s="258"/>
      <c r="P27" s="253"/>
      <c r="Q27" s="254"/>
      <c r="S27" s="18"/>
    </row>
    <row r="28" spans="1:19" x14ac:dyDescent="0.25">
      <c r="A28" s="3"/>
      <c r="B28" s="259">
        <v>307</v>
      </c>
      <c r="C28" s="260" t="s">
        <v>123</v>
      </c>
      <c r="D28" s="260" t="s">
        <v>153</v>
      </c>
      <c r="E28" s="261" t="s">
        <v>153</v>
      </c>
      <c r="F28" s="46"/>
      <c r="G28" s="257"/>
      <c r="H28" s="258"/>
      <c r="I28" s="258"/>
      <c r="J28" s="253"/>
      <c r="K28" s="254"/>
      <c r="L28" s="57"/>
      <c r="M28" s="257"/>
      <c r="N28" s="258"/>
      <c r="O28" s="258"/>
      <c r="P28" s="253"/>
      <c r="Q28" s="254"/>
      <c r="S28" s="18"/>
    </row>
    <row r="29" spans="1:19" x14ac:dyDescent="0.25">
      <c r="A29" s="3"/>
      <c r="B29" s="259">
        <v>401</v>
      </c>
      <c r="C29" s="260" t="s">
        <v>134</v>
      </c>
      <c r="D29" s="260" t="s">
        <v>135</v>
      </c>
      <c r="E29" s="261" t="s">
        <v>114</v>
      </c>
      <c r="F29" s="46"/>
      <c r="G29" s="257"/>
      <c r="H29" s="258"/>
      <c r="I29" s="258"/>
      <c r="J29" s="253"/>
      <c r="K29" s="254"/>
      <c r="L29" s="57"/>
      <c r="M29" s="257"/>
      <c r="N29" s="258"/>
      <c r="O29" s="258"/>
      <c r="P29" s="253"/>
      <c r="Q29" s="254"/>
      <c r="S29" s="18"/>
    </row>
    <row r="30" spans="1:19" x14ac:dyDescent="0.25">
      <c r="A30" s="3"/>
      <c r="B30" s="259">
        <v>402</v>
      </c>
      <c r="C30" s="260" t="s">
        <v>134</v>
      </c>
      <c r="D30" s="260" t="s">
        <v>137</v>
      </c>
      <c r="E30" s="261" t="s">
        <v>114</v>
      </c>
      <c r="F30" s="46"/>
      <c r="G30" s="257"/>
      <c r="H30" s="258"/>
      <c r="I30" s="258"/>
      <c r="J30" s="253"/>
      <c r="K30" s="254"/>
      <c r="L30" s="57"/>
      <c r="M30" s="257"/>
      <c r="N30" s="258"/>
      <c r="O30" s="258"/>
      <c r="P30" s="253"/>
      <c r="Q30" s="254"/>
      <c r="S30" s="18"/>
    </row>
    <row r="31" spans="1:19" x14ac:dyDescent="0.25">
      <c r="A31" s="3"/>
      <c r="B31" s="259">
        <v>403</v>
      </c>
      <c r="C31" s="260" t="s">
        <v>134</v>
      </c>
      <c r="D31" s="260" t="s">
        <v>139</v>
      </c>
      <c r="E31" s="261" t="s">
        <v>114</v>
      </c>
      <c r="F31" s="46"/>
      <c r="G31" s="257"/>
      <c r="H31" s="258"/>
      <c r="I31" s="258"/>
      <c r="J31" s="253"/>
      <c r="K31" s="254"/>
      <c r="L31" s="57"/>
      <c r="M31" s="257"/>
      <c r="N31" s="258"/>
      <c r="O31" s="258"/>
      <c r="P31" s="253"/>
      <c r="Q31" s="254"/>
      <c r="S31" s="18"/>
    </row>
    <row r="32" spans="1:19" x14ac:dyDescent="0.25">
      <c r="A32" s="3"/>
      <c r="B32" s="259">
        <v>404</v>
      </c>
      <c r="C32" s="260" t="s">
        <v>134</v>
      </c>
      <c r="D32" s="260" t="s">
        <v>141</v>
      </c>
      <c r="E32" s="261" t="s">
        <v>114</v>
      </c>
      <c r="F32" s="46"/>
      <c r="G32" s="257"/>
      <c r="H32" s="258"/>
      <c r="I32" s="258"/>
      <c r="J32" s="253"/>
      <c r="K32" s="254"/>
      <c r="L32" s="57"/>
      <c r="M32" s="257"/>
      <c r="N32" s="258"/>
      <c r="O32" s="258"/>
      <c r="P32" s="253"/>
      <c r="Q32" s="254"/>
      <c r="S32" s="18"/>
    </row>
    <row r="33" spans="1:19" x14ac:dyDescent="0.25">
      <c r="A33" s="3"/>
      <c r="B33" s="259">
        <v>405</v>
      </c>
      <c r="C33" s="260" t="s">
        <v>134</v>
      </c>
      <c r="D33" s="260" t="s">
        <v>153</v>
      </c>
      <c r="E33" s="261" t="s">
        <v>153</v>
      </c>
      <c r="F33" s="46"/>
      <c r="G33" s="257"/>
      <c r="H33" s="258"/>
      <c r="I33" s="258"/>
      <c r="J33" s="253"/>
      <c r="K33" s="254"/>
      <c r="L33" s="57"/>
      <c r="M33" s="257"/>
      <c r="N33" s="258"/>
      <c r="O33" s="258"/>
      <c r="P33" s="253"/>
      <c r="Q33" s="254"/>
      <c r="S33" s="18"/>
    </row>
    <row r="34" spans="1:19" x14ac:dyDescent="0.25">
      <c r="A34" s="3"/>
      <c r="B34" s="259">
        <v>406</v>
      </c>
      <c r="C34" s="260" t="s">
        <v>134</v>
      </c>
      <c r="D34" s="260" t="s">
        <v>153</v>
      </c>
      <c r="E34" s="261" t="s">
        <v>153</v>
      </c>
      <c r="F34" s="46"/>
      <c r="G34" s="257"/>
      <c r="H34" s="258"/>
      <c r="I34" s="258"/>
      <c r="J34" s="253"/>
      <c r="K34" s="254"/>
      <c r="L34" s="57"/>
      <c r="M34" s="257"/>
      <c r="N34" s="258"/>
      <c r="O34" s="258"/>
      <c r="P34" s="253"/>
      <c r="Q34" s="254"/>
      <c r="S34" s="18"/>
    </row>
    <row r="35" spans="1:19" x14ac:dyDescent="0.25">
      <c r="A35" s="3"/>
      <c r="B35" s="259">
        <v>501</v>
      </c>
      <c r="C35" s="260" t="s">
        <v>143</v>
      </c>
      <c r="D35" s="260" t="s">
        <v>144</v>
      </c>
      <c r="E35" s="261" t="s">
        <v>100</v>
      </c>
      <c r="F35" s="46"/>
      <c r="G35" s="257"/>
      <c r="H35" s="258"/>
      <c r="I35" s="258"/>
      <c r="J35" s="253"/>
      <c r="K35" s="254"/>
      <c r="L35" s="57"/>
      <c r="M35" s="257"/>
      <c r="N35" s="258"/>
      <c r="O35" s="258"/>
      <c r="P35" s="253"/>
      <c r="Q35" s="254"/>
      <c r="S35" s="18"/>
    </row>
    <row r="36" spans="1:19" x14ac:dyDescent="0.25">
      <c r="A36" s="3"/>
      <c r="B36" s="259">
        <v>502</v>
      </c>
      <c r="C36" s="260" t="s">
        <v>143</v>
      </c>
      <c r="D36" s="260" t="s">
        <v>146</v>
      </c>
      <c r="E36" s="261" t="s">
        <v>100</v>
      </c>
      <c r="F36" s="46"/>
      <c r="G36" s="257"/>
      <c r="H36" s="258"/>
      <c r="I36" s="258"/>
      <c r="J36" s="253"/>
      <c r="K36" s="254"/>
      <c r="L36" s="57"/>
      <c r="M36" s="257"/>
      <c r="N36" s="258"/>
      <c r="O36" s="258"/>
      <c r="P36" s="253"/>
      <c r="Q36" s="254"/>
      <c r="S36" s="18"/>
    </row>
    <row r="37" spans="1:19" x14ac:dyDescent="0.25">
      <c r="A37" s="3"/>
      <c r="B37" s="259">
        <v>503</v>
      </c>
      <c r="C37" s="260" t="s">
        <v>143</v>
      </c>
      <c r="D37" s="260" t="s">
        <v>148</v>
      </c>
      <c r="E37" s="261" t="s">
        <v>100</v>
      </c>
      <c r="F37" s="46"/>
      <c r="G37" s="257"/>
      <c r="H37" s="258"/>
      <c r="I37" s="258"/>
      <c r="J37" s="253"/>
      <c r="K37" s="254"/>
      <c r="L37" s="57"/>
      <c r="M37" s="257"/>
      <c r="N37" s="258"/>
      <c r="O37" s="258"/>
      <c r="P37" s="253"/>
      <c r="Q37" s="254"/>
      <c r="S37" s="18"/>
    </row>
    <row r="38" spans="1:19" x14ac:dyDescent="0.25">
      <c r="A38" s="3"/>
      <c r="B38" s="259">
        <v>504</v>
      </c>
      <c r="C38" s="260" t="s">
        <v>143</v>
      </c>
      <c r="D38" s="260" t="s">
        <v>150</v>
      </c>
      <c r="E38" s="261" t="s">
        <v>117</v>
      </c>
      <c r="F38" s="46"/>
      <c r="G38" s="257"/>
      <c r="H38" s="258"/>
      <c r="I38" s="258"/>
      <c r="J38" s="253"/>
      <c r="K38" s="254"/>
      <c r="L38" s="57"/>
      <c r="M38" s="257"/>
      <c r="N38" s="258"/>
      <c r="O38" s="258"/>
      <c r="P38" s="253"/>
      <c r="Q38" s="254"/>
      <c r="S38" s="18"/>
    </row>
    <row r="39" spans="1:19" x14ac:dyDescent="0.25">
      <c r="A39" s="3"/>
      <c r="B39" s="259">
        <v>505</v>
      </c>
      <c r="C39" s="260" t="s">
        <v>143</v>
      </c>
      <c r="D39" s="260" t="s">
        <v>153</v>
      </c>
      <c r="E39" s="261" t="s">
        <v>153</v>
      </c>
      <c r="F39" s="46"/>
      <c r="G39" s="251"/>
      <c r="H39" s="252"/>
      <c r="I39" s="252"/>
      <c r="J39" s="253"/>
      <c r="K39" s="254"/>
      <c r="L39" s="57"/>
      <c r="M39" s="251"/>
      <c r="N39" s="252"/>
      <c r="O39" s="252"/>
      <c r="P39" s="253"/>
      <c r="Q39" s="254"/>
      <c r="S39" s="18"/>
    </row>
    <row r="40" spans="1:19" x14ac:dyDescent="0.25">
      <c r="A40" s="3"/>
      <c r="B40" s="259">
        <v>506</v>
      </c>
      <c r="C40" s="260" t="s">
        <v>143</v>
      </c>
      <c r="D40" s="260" t="s">
        <v>153</v>
      </c>
      <c r="E40" s="261" t="s">
        <v>153</v>
      </c>
      <c r="F40" s="46"/>
      <c r="G40" s="257"/>
      <c r="H40" s="258"/>
      <c r="I40" s="258"/>
      <c r="J40" s="253"/>
      <c r="K40" s="254"/>
      <c r="L40" s="57"/>
      <c r="M40" s="257"/>
      <c r="N40" s="258"/>
      <c r="O40" s="258"/>
      <c r="P40" s="253"/>
      <c r="Q40" s="254"/>
      <c r="S40" s="18"/>
    </row>
    <row r="41" spans="1:19" x14ac:dyDescent="0.25">
      <c r="A41" s="3"/>
      <c r="B41" s="259"/>
      <c r="C41" s="260"/>
      <c r="D41" s="260"/>
      <c r="E41" s="261"/>
      <c r="F41" s="46"/>
      <c r="G41" s="257"/>
      <c r="H41" s="258"/>
      <c r="I41" s="258"/>
      <c r="J41" s="253"/>
      <c r="K41" s="254"/>
      <c r="L41" s="57"/>
      <c r="M41" s="257"/>
      <c r="N41" s="258"/>
      <c r="O41" s="258"/>
      <c r="P41" s="253"/>
      <c r="Q41" s="254"/>
      <c r="S41" s="18"/>
    </row>
    <row r="42" spans="1:19" x14ac:dyDescent="0.25">
      <c r="A42" s="3"/>
      <c r="B42" s="259"/>
      <c r="C42" s="260"/>
      <c r="D42" s="260"/>
      <c r="E42" s="261"/>
      <c r="F42" s="46"/>
      <c r="G42" s="257"/>
      <c r="H42" s="258"/>
      <c r="I42" s="258"/>
      <c r="J42" s="253"/>
      <c r="K42" s="254"/>
      <c r="L42" s="57"/>
      <c r="M42" s="257"/>
      <c r="N42" s="258"/>
      <c r="O42" s="258"/>
      <c r="P42" s="253"/>
      <c r="Q42" s="254"/>
      <c r="S42" s="18"/>
    </row>
    <row r="43" spans="1:19" x14ac:dyDescent="0.25">
      <c r="A43" s="3"/>
      <c r="B43" s="259"/>
      <c r="C43" s="260"/>
      <c r="D43" s="260"/>
      <c r="E43" s="261"/>
      <c r="F43" s="46"/>
      <c r="G43" s="251"/>
      <c r="H43" s="252"/>
      <c r="I43" s="252"/>
      <c r="J43" s="253"/>
      <c r="K43" s="254"/>
      <c r="L43" s="57"/>
      <c r="M43" s="251"/>
      <c r="N43" s="252"/>
      <c r="O43" s="252"/>
      <c r="P43" s="253"/>
      <c r="Q43" s="254"/>
      <c r="S43" s="18"/>
    </row>
    <row r="44" spans="1:19" x14ac:dyDescent="0.25">
      <c r="A44" s="3"/>
      <c r="B44" s="259"/>
      <c r="C44" s="260"/>
      <c r="D44" s="260"/>
      <c r="E44" s="261"/>
      <c r="F44" s="46"/>
      <c r="G44" s="251"/>
      <c r="H44" s="252"/>
      <c r="I44" s="252"/>
      <c r="J44" s="253"/>
      <c r="K44" s="254"/>
      <c r="L44" s="57"/>
      <c r="M44" s="251"/>
      <c r="N44" s="252"/>
      <c r="O44" s="252"/>
      <c r="P44" s="253"/>
      <c r="Q44" s="254"/>
      <c r="S44" s="18"/>
    </row>
    <row r="45" spans="1:19" x14ac:dyDescent="0.25">
      <c r="A45" s="3"/>
      <c r="B45" s="259"/>
      <c r="C45" s="260"/>
      <c r="D45" s="260"/>
      <c r="E45" s="261"/>
      <c r="F45" s="46"/>
      <c r="G45" s="251"/>
      <c r="H45" s="252"/>
      <c r="I45" s="252"/>
      <c r="J45" s="253"/>
      <c r="K45" s="254"/>
      <c r="L45" s="57"/>
      <c r="M45" s="251"/>
      <c r="N45" s="252"/>
      <c r="O45" s="252"/>
      <c r="P45" s="253"/>
      <c r="Q45" s="254"/>
      <c r="S45" s="18"/>
    </row>
    <row r="46" spans="1:19" x14ac:dyDescent="0.25">
      <c r="A46" s="3"/>
      <c r="B46" s="259"/>
      <c r="C46" s="260"/>
      <c r="D46" s="260"/>
      <c r="E46" s="261"/>
      <c r="F46" s="46"/>
      <c r="G46" s="251"/>
      <c r="H46" s="252"/>
      <c r="I46" s="252"/>
      <c r="J46" s="253"/>
      <c r="K46" s="254"/>
      <c r="L46" s="57"/>
      <c r="M46" s="251"/>
      <c r="N46" s="252"/>
      <c r="O46" s="252"/>
      <c r="P46" s="253"/>
      <c r="Q46" s="254"/>
      <c r="S46" s="18"/>
    </row>
    <row r="47" spans="1:19" x14ac:dyDescent="0.25">
      <c r="B47" s="259"/>
      <c r="C47" s="260"/>
      <c r="D47" s="260"/>
      <c r="E47" s="261"/>
      <c r="F47" s="46"/>
      <c r="G47" s="257"/>
      <c r="H47" s="258"/>
      <c r="I47" s="258"/>
      <c r="J47" s="253"/>
      <c r="K47" s="254"/>
      <c r="L47" s="57"/>
      <c r="M47" s="257"/>
      <c r="N47" s="258"/>
      <c r="O47" s="258"/>
      <c r="P47" s="253"/>
      <c r="Q47" s="254"/>
      <c r="S47" s="18"/>
    </row>
    <row r="48" spans="1:19" x14ac:dyDescent="0.25">
      <c r="B48" s="259"/>
      <c r="C48" s="260"/>
      <c r="D48" s="260"/>
      <c r="E48" s="261"/>
      <c r="F48" s="46"/>
      <c r="G48" s="257"/>
      <c r="H48" s="258"/>
      <c r="I48" s="258"/>
      <c r="J48" s="253"/>
      <c r="K48" s="254"/>
      <c r="L48" s="57"/>
      <c r="M48" s="257"/>
      <c r="N48" s="258"/>
      <c r="O48" s="258"/>
      <c r="P48" s="253"/>
      <c r="Q48" s="254"/>
      <c r="S48" s="18"/>
    </row>
    <row r="49" spans="2:19" x14ac:dyDescent="0.25">
      <c r="B49" s="259"/>
      <c r="C49" s="260"/>
      <c r="D49" s="260"/>
      <c r="E49" s="261"/>
      <c r="F49" s="46"/>
      <c r="G49" s="251"/>
      <c r="H49" s="252"/>
      <c r="I49" s="252"/>
      <c r="J49" s="253"/>
      <c r="K49" s="254"/>
      <c r="L49" s="57"/>
      <c r="M49" s="251"/>
      <c r="N49" s="252"/>
      <c r="O49" s="252"/>
      <c r="P49" s="253"/>
      <c r="Q49" s="254"/>
      <c r="S49" s="18"/>
    </row>
    <row r="50" spans="2:19" x14ac:dyDescent="0.25">
      <c r="B50" s="259"/>
      <c r="C50" s="260"/>
      <c r="D50" s="260"/>
      <c r="E50" s="261"/>
      <c r="F50" s="46"/>
      <c r="G50" s="251"/>
      <c r="H50" s="252"/>
      <c r="I50" s="252"/>
      <c r="J50" s="253"/>
      <c r="K50" s="254"/>
      <c r="L50" s="57"/>
      <c r="M50" s="251"/>
      <c r="N50" s="252"/>
      <c r="O50" s="252"/>
      <c r="P50" s="253"/>
      <c r="Q50" s="254"/>
      <c r="S50" s="18"/>
    </row>
    <row r="51" spans="2:19" x14ac:dyDescent="0.25">
      <c r="B51" s="259"/>
      <c r="C51" s="260"/>
      <c r="D51" s="260"/>
      <c r="E51" s="261"/>
      <c r="F51" s="46"/>
      <c r="G51" s="251"/>
      <c r="H51" s="252"/>
      <c r="I51" s="252"/>
      <c r="J51" s="253"/>
      <c r="K51" s="254"/>
      <c r="L51" s="57"/>
      <c r="M51" s="251"/>
      <c r="N51" s="252"/>
      <c r="O51" s="252"/>
      <c r="P51" s="253"/>
      <c r="Q51" s="254"/>
      <c r="S51" s="18"/>
    </row>
    <row r="52" spans="2:19" x14ac:dyDescent="0.25">
      <c r="B52" s="259"/>
      <c r="C52" s="260"/>
      <c r="D52" s="260"/>
      <c r="E52" s="261"/>
      <c r="F52" s="46"/>
      <c r="G52" s="251"/>
      <c r="H52" s="252"/>
      <c r="I52" s="252"/>
      <c r="J52" s="253"/>
      <c r="K52" s="254"/>
      <c r="L52" s="57"/>
      <c r="M52" s="251"/>
      <c r="N52" s="252"/>
      <c r="O52" s="252"/>
      <c r="P52" s="253"/>
      <c r="Q52" s="254"/>
      <c r="S52" s="18"/>
    </row>
    <row r="53" spans="2:19" x14ac:dyDescent="0.25">
      <c r="B53" s="259"/>
      <c r="C53" s="260"/>
      <c r="D53" s="260"/>
      <c r="E53" s="261"/>
      <c r="F53" s="46"/>
      <c r="G53" s="251"/>
      <c r="H53" s="252"/>
      <c r="I53" s="252"/>
      <c r="J53" s="253"/>
      <c r="K53" s="254"/>
      <c r="L53" s="57"/>
      <c r="M53" s="251"/>
      <c r="N53" s="252"/>
      <c r="O53" s="252"/>
      <c r="P53" s="253"/>
      <c r="Q53" s="254"/>
      <c r="S53" s="18"/>
    </row>
    <row r="54" spans="2:19" x14ac:dyDescent="0.25">
      <c r="B54" s="259"/>
      <c r="C54" s="260"/>
      <c r="D54" s="260"/>
      <c r="E54" s="261"/>
      <c r="F54" s="46"/>
      <c r="G54" s="251"/>
      <c r="H54" s="252"/>
      <c r="I54" s="252"/>
      <c r="J54" s="253"/>
      <c r="K54" s="254"/>
      <c r="L54" s="57"/>
      <c r="M54" s="251"/>
      <c r="N54" s="252"/>
      <c r="O54" s="252"/>
      <c r="P54" s="253"/>
      <c r="Q54" s="254"/>
      <c r="S54" s="18"/>
    </row>
    <row r="55" spans="2:19" x14ac:dyDescent="0.25">
      <c r="B55" s="259"/>
      <c r="C55" s="260"/>
      <c r="D55" s="260"/>
      <c r="E55" s="261"/>
      <c r="F55" s="46"/>
      <c r="G55" s="251"/>
      <c r="H55" s="252"/>
      <c r="I55" s="252"/>
      <c r="J55" s="253"/>
      <c r="K55" s="254"/>
      <c r="L55" s="57"/>
      <c r="M55" s="251"/>
      <c r="N55" s="252"/>
      <c r="O55" s="252"/>
      <c r="P55" s="253"/>
      <c r="Q55" s="254"/>
      <c r="S55" s="18"/>
    </row>
    <row r="56" spans="2:19" x14ac:dyDescent="0.25">
      <c r="B56" s="259"/>
      <c r="C56" s="260"/>
      <c r="D56" s="260"/>
      <c r="E56" s="261"/>
      <c r="F56" s="46"/>
      <c r="G56" s="251"/>
      <c r="H56" s="252"/>
      <c r="I56" s="252"/>
      <c r="J56" s="253"/>
      <c r="K56" s="254"/>
      <c r="L56" s="57"/>
      <c r="M56" s="251"/>
      <c r="N56" s="252"/>
      <c r="O56" s="252"/>
      <c r="P56" s="253"/>
      <c r="Q56" s="254"/>
      <c r="S56" s="18"/>
    </row>
    <row r="57" spans="2:19" x14ac:dyDescent="0.25">
      <c r="B57" s="259"/>
      <c r="C57" s="260"/>
      <c r="D57" s="260"/>
      <c r="E57" s="261"/>
      <c r="F57" s="46"/>
      <c r="G57" s="251"/>
      <c r="H57" s="252"/>
      <c r="I57" s="252"/>
      <c r="J57" s="255"/>
      <c r="K57" s="256"/>
      <c r="L57" s="46"/>
      <c r="M57" s="251"/>
      <c r="N57" s="252"/>
      <c r="O57" s="252"/>
      <c r="P57" s="255"/>
      <c r="Q57" s="256"/>
    </row>
    <row r="58" spans="2:19" x14ac:dyDescent="0.25">
      <c r="B58" s="259"/>
      <c r="C58" s="260"/>
      <c r="D58" s="260"/>
      <c r="E58" s="261"/>
      <c r="F58" s="46"/>
      <c r="G58" s="251"/>
      <c r="H58" s="252"/>
      <c r="I58" s="252"/>
      <c r="J58" s="255"/>
      <c r="K58" s="256"/>
      <c r="L58" s="46"/>
      <c r="M58" s="251"/>
      <c r="N58" s="252"/>
      <c r="O58" s="252"/>
      <c r="P58" s="255"/>
      <c r="Q58" s="256"/>
      <c r="S58" s="23"/>
    </row>
    <row r="59" spans="2:19" x14ac:dyDescent="0.25">
      <c r="B59" s="259"/>
      <c r="C59" s="260"/>
      <c r="D59" s="260"/>
      <c r="E59" s="261"/>
      <c r="F59" s="46"/>
      <c r="G59" s="251"/>
      <c r="H59" s="252"/>
      <c r="I59" s="252"/>
      <c r="J59" s="255"/>
      <c r="K59" s="256"/>
      <c r="L59" s="46"/>
      <c r="M59" s="251"/>
      <c r="N59" s="252"/>
      <c r="O59" s="252"/>
      <c r="P59" s="255"/>
      <c r="Q59" s="256"/>
    </row>
    <row r="60" spans="2:19" x14ac:dyDescent="0.25">
      <c r="B60" s="259"/>
      <c r="C60" s="260"/>
      <c r="D60" s="260"/>
      <c r="E60" s="261"/>
      <c r="F60" s="46"/>
      <c r="G60" s="251"/>
      <c r="H60" s="252"/>
      <c r="I60" s="252"/>
      <c r="J60" s="255"/>
      <c r="K60" s="256"/>
      <c r="L60" s="46"/>
      <c r="M60" s="251"/>
      <c r="N60" s="252"/>
      <c r="O60" s="252"/>
      <c r="P60" s="255"/>
      <c r="Q60" s="256"/>
    </row>
    <row r="61" spans="2:19" x14ac:dyDescent="0.25">
      <c r="B61" s="259"/>
      <c r="C61" s="260"/>
      <c r="D61" s="260"/>
      <c r="E61" s="261"/>
      <c r="F61" s="46"/>
      <c r="G61" s="251"/>
      <c r="H61" s="252"/>
      <c r="I61" s="252"/>
      <c r="J61" s="255"/>
      <c r="K61" s="256"/>
      <c r="L61" s="46"/>
      <c r="M61" s="251"/>
      <c r="N61" s="252"/>
      <c r="O61" s="252"/>
      <c r="P61" s="255"/>
      <c r="Q61" s="256"/>
    </row>
    <row r="62" spans="2:19" x14ac:dyDescent="0.25">
      <c r="B62" s="259"/>
      <c r="C62" s="260"/>
      <c r="D62" s="260"/>
      <c r="E62" s="261"/>
      <c r="F62" s="46"/>
      <c r="G62" s="251"/>
      <c r="H62" s="252"/>
      <c r="I62" s="252"/>
      <c r="J62" s="255"/>
      <c r="K62" s="256"/>
      <c r="L62" s="46"/>
      <c r="M62" s="251"/>
      <c r="N62" s="252"/>
      <c r="O62" s="252"/>
      <c r="P62" s="255"/>
      <c r="Q62" s="256"/>
    </row>
    <row r="63" spans="2:19" x14ac:dyDescent="0.25">
      <c r="B63" s="259"/>
      <c r="C63" s="260"/>
      <c r="D63" s="260"/>
      <c r="E63" s="261"/>
      <c r="F63" s="46"/>
      <c r="G63" s="251"/>
      <c r="H63" s="252"/>
      <c r="I63" s="252"/>
      <c r="J63" s="255"/>
      <c r="K63" s="256"/>
      <c r="L63" s="46"/>
      <c r="M63" s="251"/>
      <c r="N63" s="252"/>
      <c r="O63" s="252"/>
      <c r="P63" s="255"/>
      <c r="Q63" s="256"/>
    </row>
    <row r="64" spans="2:19" x14ac:dyDescent="0.25">
      <c r="B64" s="259"/>
      <c r="C64" s="260"/>
      <c r="D64" s="260"/>
      <c r="E64" s="261"/>
      <c r="F64" s="46"/>
      <c r="G64" s="251"/>
      <c r="H64" s="252"/>
      <c r="I64" s="252"/>
      <c r="J64" s="255"/>
      <c r="K64" s="256"/>
      <c r="L64" s="46"/>
      <c r="M64" s="251"/>
      <c r="N64" s="252"/>
      <c r="O64" s="252"/>
      <c r="P64" s="255"/>
      <c r="Q64" s="256"/>
    </row>
    <row r="65" spans="2:17" x14ac:dyDescent="0.25">
      <c r="B65" s="259"/>
      <c r="C65" s="260"/>
      <c r="D65" s="260"/>
      <c r="E65" s="261"/>
      <c r="F65" s="46"/>
      <c r="G65" s="251"/>
      <c r="H65" s="252"/>
      <c r="I65" s="252"/>
      <c r="J65" s="255"/>
      <c r="K65" s="256"/>
      <c r="L65" s="46"/>
      <c r="M65" s="251"/>
      <c r="N65" s="252"/>
      <c r="O65" s="252"/>
      <c r="P65" s="255"/>
      <c r="Q65" s="256"/>
    </row>
    <row r="66" spans="2:17" x14ac:dyDescent="0.25">
      <c r="B66" s="259"/>
      <c r="C66" s="260"/>
      <c r="D66" s="260"/>
      <c r="E66" s="261"/>
      <c r="F66" s="46"/>
      <c r="G66" s="251"/>
      <c r="H66" s="252"/>
      <c r="I66" s="252"/>
      <c r="J66" s="255"/>
      <c r="K66" s="256"/>
      <c r="L66" s="46"/>
      <c r="M66" s="251"/>
      <c r="N66" s="252"/>
      <c r="O66" s="252"/>
      <c r="P66" s="255"/>
      <c r="Q66" s="256"/>
    </row>
    <row r="67" spans="2:17" x14ac:dyDescent="0.25">
      <c r="B67" s="259"/>
      <c r="C67" s="260"/>
      <c r="D67" s="260"/>
      <c r="E67" s="261"/>
      <c r="F67" s="46"/>
      <c r="G67" s="251"/>
      <c r="H67" s="252"/>
      <c r="I67" s="252"/>
      <c r="J67" s="255"/>
      <c r="K67" s="256"/>
      <c r="L67" s="46"/>
      <c r="M67" s="251"/>
      <c r="N67" s="252"/>
      <c r="O67" s="252"/>
      <c r="P67" s="255"/>
      <c r="Q67" s="256"/>
    </row>
    <row r="68" spans="2:17" x14ac:dyDescent="0.25">
      <c r="B68" s="259"/>
      <c r="C68" s="260"/>
      <c r="D68" s="260"/>
      <c r="E68" s="261"/>
      <c r="F68" s="46"/>
      <c r="G68" s="251"/>
      <c r="H68" s="252"/>
      <c r="I68" s="252"/>
      <c r="J68" s="255"/>
      <c r="K68" s="256"/>
      <c r="L68" s="46"/>
      <c r="M68" s="251"/>
      <c r="N68" s="252"/>
      <c r="O68" s="252"/>
      <c r="P68" s="255"/>
      <c r="Q68" s="256"/>
    </row>
    <row r="69" spans="2:17" x14ac:dyDescent="0.25">
      <c r="B69" s="259"/>
      <c r="C69" s="260"/>
      <c r="D69" s="260"/>
      <c r="E69" s="261"/>
      <c r="F69" s="46"/>
      <c r="G69" s="251"/>
      <c r="H69" s="252"/>
      <c r="I69" s="252"/>
      <c r="J69" s="255"/>
      <c r="K69" s="256"/>
      <c r="L69" s="46"/>
      <c r="M69" s="251"/>
      <c r="N69" s="252"/>
      <c r="O69" s="252"/>
      <c r="P69" s="255"/>
      <c r="Q69" s="256"/>
    </row>
    <row r="70" spans="2:17" x14ac:dyDescent="0.25">
      <c r="B70" s="259"/>
      <c r="C70" s="260"/>
      <c r="D70" s="260"/>
      <c r="E70" s="261"/>
      <c r="F70" s="46"/>
      <c r="G70" s="251"/>
      <c r="H70" s="252"/>
      <c r="I70" s="252"/>
      <c r="J70" s="255"/>
      <c r="K70" s="256"/>
      <c r="L70" s="46"/>
      <c r="M70" s="251"/>
      <c r="N70" s="252"/>
      <c r="O70" s="252"/>
      <c r="P70" s="255"/>
      <c r="Q70" s="256"/>
    </row>
    <row r="71" spans="2:17" x14ac:dyDescent="0.25">
      <c r="B71" s="259"/>
      <c r="C71" s="260"/>
      <c r="D71" s="260"/>
      <c r="E71" s="261"/>
      <c r="F71" s="46"/>
      <c r="G71" s="251"/>
      <c r="H71" s="252"/>
      <c r="I71" s="252"/>
      <c r="J71" s="255"/>
      <c r="K71" s="256"/>
      <c r="L71" s="46"/>
      <c r="M71" s="251"/>
      <c r="N71" s="252"/>
      <c r="O71" s="252"/>
      <c r="P71" s="255"/>
      <c r="Q71" s="256"/>
    </row>
    <row r="72" spans="2:17" x14ac:dyDescent="0.25">
      <c r="B72" s="262"/>
      <c r="C72" s="263"/>
      <c r="D72" s="263"/>
      <c r="E72" s="264"/>
      <c r="F72" s="46"/>
      <c r="G72" s="247"/>
      <c r="H72" s="248"/>
      <c r="I72" s="248"/>
      <c r="J72" s="249"/>
      <c r="K72" s="250"/>
      <c r="L72" s="46"/>
      <c r="M72" s="247"/>
      <c r="N72" s="248"/>
      <c r="O72" s="248"/>
      <c r="P72" s="249"/>
      <c r="Q72" s="250"/>
    </row>
  </sheetData>
  <sheetProtection algorithmName="SHA-512" hashValue="bMeKpLSUfJau9xpUJvfzKkE2p84L9EqC2YXZ0sIKhKvn1Ce1MbuW+fG3AmjLL9ltxaKMYbymjPH6FPiGnd2RrA==" saltValue="GerQ/LmVjxY47vw1yvF3eg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J8:K21 P8:Q21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P8:Q21 J8:K21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03" customFormat="1" ht="20.100000000000001" customHeight="1" x14ac:dyDescent="0.25">
      <c r="B2" s="104" t="s">
        <v>97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23" s="108" customFormat="1" ht="24" customHeight="1" x14ac:dyDescent="0.25">
      <c r="B3" s="99" t="s">
        <v>84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R3" s="109"/>
      <c r="S3" s="109"/>
      <c r="T3" s="109"/>
      <c r="U3" s="109"/>
      <c r="V3" s="109"/>
      <c r="W3" s="109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207" t="s">
        <v>152</v>
      </c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9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46"/>
      <c r="C8" s="47"/>
      <c r="D8" s="48" t="str">
        <f>IFERROR(INDEX(Calc!$H$7:$H$18,COLUMN(D$6)-COLUMN($C$6)),"")</f>
        <v>Jan 2022</v>
      </c>
      <c r="E8" s="49" t="str">
        <f>IFERROR(INDEX(Calc!$H$7:$H$18,COLUMN(E$6)-COLUMN($C$6)),"")</f>
        <v>Feb 2022</v>
      </c>
      <c r="F8" s="49" t="str">
        <f>IFERROR(INDEX(Calc!$H$7:$H$18,COLUMN(F$6)-COLUMN($C$6)),"")</f>
        <v>Mar 2022</v>
      </c>
      <c r="G8" s="49" t="str">
        <f>IFERROR(INDEX(Calc!$H$7:$H$18,COLUMN(G$6)-COLUMN($C$6)),"")</f>
        <v>Apr 2022</v>
      </c>
      <c r="H8" s="49" t="str">
        <f>IFERROR(INDEX(Calc!$H$7:$H$18,COLUMN(H$6)-COLUMN($C$6)),"")</f>
        <v>May 2022</v>
      </c>
      <c r="I8" s="49" t="str">
        <f>IFERROR(INDEX(Calc!$H$7:$H$18,COLUMN(I$6)-COLUMN($C$6)),"")</f>
        <v>Jun 2022</v>
      </c>
      <c r="J8" s="49" t="str">
        <f>IFERROR(INDEX(Calc!$H$7:$H$18,COLUMN(J$6)-COLUMN($C$6)),"")</f>
        <v>Jul 2022</v>
      </c>
      <c r="K8" s="49" t="str">
        <f>IFERROR(INDEX(Calc!$H$7:$H$18,COLUMN(K$6)-COLUMN($C$6)),"")</f>
        <v>Aug 2022</v>
      </c>
      <c r="L8" s="49" t="str">
        <f>IFERROR(INDEX(Calc!$H$7:$H$18,COLUMN(L$6)-COLUMN($C$6)),"")</f>
        <v>Sep 2022</v>
      </c>
      <c r="M8" s="49" t="str">
        <f>IFERROR(INDEX(Calc!$H$7:$H$18,COLUMN(M$6)-COLUMN($C$6)),"")</f>
        <v>Oct 2022</v>
      </c>
      <c r="N8" s="49" t="str">
        <f>IFERROR(INDEX(Calc!$H$7:$H$18,COLUMN(N$6)-COLUMN($C$6)),"")</f>
        <v>Nov 2022</v>
      </c>
      <c r="O8" s="50" t="str">
        <f>IFERROR(INDEX(Calc!$H$7:$H$18,COLUMN(O$6)-COLUMN($C$6)),"")</f>
        <v>Dec 2022</v>
      </c>
    </row>
    <row r="9" spans="1:23" ht="15" customHeight="1" x14ac:dyDescent="0.25">
      <c r="A9" s="3"/>
      <c r="B9" s="204" t="s">
        <v>2</v>
      </c>
      <c r="C9" s="172" t="s">
        <v>44</v>
      </c>
      <c r="D9" s="166">
        <f>IFERROR(IF(Calc!$L$15="","",INDEX(PY_Actual!$F$6:$Q$19,MATCH(Calc!$L$15,PY_Actual!$D$6:$D$19,0),MATCH(INDEX(Calc!$I$7:$I$18,MATCH(KPI_Analysis!D$8,Calc!$H$7:$H$18,0)),PY_Actual!$F$5:$Q$5,0))),"")</f>
        <v>6954</v>
      </c>
      <c r="E9" s="166">
        <f>IFERROR(IF(Calc!$L$15="","",INDEX(PY_Actual!$F$6:$Q$19,MATCH(Calc!$L$15,PY_Actual!$D$6:$D$19,0),MATCH(INDEX(Calc!$I$7:$I$18,MATCH(KPI_Analysis!E$8,Calc!$H$7:$H$18,0)),PY_Actual!$F$5:$Q$5,0))),"")</f>
        <v>5373</v>
      </c>
      <c r="F9" s="166">
        <f>IFERROR(IF(Calc!$L$15="","",INDEX(PY_Actual!$F$6:$Q$19,MATCH(Calc!$L$15,PY_Actual!$D$6:$D$19,0),MATCH(INDEX(Calc!$I$7:$I$18,MATCH(KPI_Analysis!F$8,Calc!$H$7:$H$18,0)),PY_Actual!$F$5:$Q$5,0))),"")</f>
        <v>5624</v>
      </c>
      <c r="G9" s="166">
        <f>IFERROR(IF(Calc!$L$15="","",INDEX(PY_Actual!$F$6:$Q$19,MATCH(Calc!$L$15,PY_Actual!$D$6:$D$19,0),MATCH(INDEX(Calc!$I$7:$I$18,MATCH(KPI_Analysis!G$8,Calc!$H$7:$H$18,0)),PY_Actual!$F$5:$Q$5,0))),"")</f>
        <v>5438</v>
      </c>
      <c r="H9" s="166">
        <f>IFERROR(IF(Calc!$L$15="","",INDEX(PY_Actual!$F$6:$Q$19,MATCH(Calc!$L$15,PY_Actual!$D$6:$D$19,0),MATCH(INDEX(Calc!$I$7:$I$18,MATCH(KPI_Analysis!H$8,Calc!$H$7:$H$18,0)),PY_Actual!$F$5:$Q$5,0))),"")</f>
        <v>5779</v>
      </c>
      <c r="I9" s="166">
        <f>IFERROR(IF(Calc!$L$15="","",INDEX(PY_Actual!$F$6:$Q$19,MATCH(Calc!$L$15,PY_Actual!$D$6:$D$19,0),MATCH(INDEX(Calc!$I$7:$I$18,MATCH(KPI_Analysis!I$8,Calc!$H$7:$H$18,0)),PY_Actual!$F$5:$Q$5,0))),"")</f>
        <v>4520</v>
      </c>
      <c r="J9" s="166">
        <f>IFERROR(IF(Calc!$L$15="","",INDEX(PY_Actual!$F$6:$Q$19,MATCH(Calc!$L$15,PY_Actual!$D$6:$D$19,0),MATCH(INDEX(Calc!$I$7:$I$18,MATCH(KPI_Analysis!J$8,Calc!$H$7:$H$18,0)),PY_Actual!$F$5:$Q$5,0))),"")</f>
        <v>0</v>
      </c>
      <c r="K9" s="166">
        <f>IFERROR(IF(Calc!$L$15="","",INDEX(PY_Actual!$F$6:$Q$19,MATCH(Calc!$L$15,PY_Actual!$D$6:$D$19,0),MATCH(INDEX(Calc!$I$7:$I$18,MATCH(KPI_Analysis!K$8,Calc!$H$7:$H$18,0)),PY_Actual!$F$5:$Q$5,0))),"")</f>
        <v>0</v>
      </c>
      <c r="L9" s="166">
        <f>IFERROR(IF(Calc!$L$15="","",INDEX(PY_Actual!$F$6:$Q$19,MATCH(Calc!$L$15,PY_Actual!$D$6:$D$19,0),MATCH(INDEX(Calc!$I$7:$I$18,MATCH(KPI_Analysis!L$8,Calc!$H$7:$H$18,0)),PY_Actual!$F$5:$Q$5,0))),"")</f>
        <v>0</v>
      </c>
      <c r="M9" s="166">
        <f>IFERROR(IF(Calc!$L$15="","",INDEX(PY_Actual!$F$6:$Q$19,MATCH(Calc!$L$15,PY_Actual!$D$6:$D$19,0),MATCH(INDEX(Calc!$I$7:$I$18,MATCH(KPI_Analysis!M$8,Calc!$H$7:$H$18,0)),PY_Actual!$F$5:$Q$5,0))),"")</f>
        <v>0</v>
      </c>
      <c r="N9" s="166">
        <f>IFERROR(IF(Calc!$L$15="","",INDEX(PY_Actual!$F$6:$Q$19,MATCH(Calc!$L$15,PY_Actual!$D$6:$D$19,0),MATCH(INDEX(Calc!$I$7:$I$18,MATCH(KPI_Analysis!N$8,Calc!$H$7:$H$18,0)),PY_Actual!$F$5:$Q$5,0))),"")</f>
        <v>0</v>
      </c>
      <c r="O9" s="167">
        <f>IFERROR(IF(Calc!$L$15="","",INDEX(PY_Actual!$F$6:$Q$19,MATCH(Calc!$L$15,PY_Actual!$D$6:$D$19,0),MATCH(INDEX(Calc!$I$7:$I$18,MATCH(KPI_Analysis!O$8,Calc!$H$7:$H$18,0)),PY_Actual!$F$5:$Q$5,0))),"")</f>
        <v>0</v>
      </c>
    </row>
    <row r="10" spans="1:23" ht="15" customHeight="1" x14ac:dyDescent="0.25">
      <c r="A10" s="3"/>
      <c r="B10" s="205"/>
      <c r="C10" s="173" t="s">
        <v>4</v>
      </c>
      <c r="D10" s="168">
        <f>IFERROR(IF(Calc!$L$15="","",INDEX(CY_Target!$F$6:$Q$19,MATCH(Calc!$L$15,CY_Target!$D$6:$D$19,0),MATCH(KPI_Analysis!D$8,CY_Target!$F$5:$Q$5,0))),"")</f>
        <v>5000</v>
      </c>
      <c r="E10" s="168">
        <f>IFERROR(IF(Calc!$L$15="","",INDEX(CY_Target!$F$6:$Q$19,MATCH(Calc!$L$15,CY_Target!$D$6:$D$19,0),MATCH(KPI_Analysis!E$8,CY_Target!$F$5:$Q$5,0))),"")</f>
        <v>5500</v>
      </c>
      <c r="F10" s="168">
        <f>IFERROR(IF(Calc!$L$15="","",INDEX(CY_Target!$F$6:$Q$19,MATCH(Calc!$L$15,CY_Target!$D$6:$D$19,0),MATCH(KPI_Analysis!F$8,CY_Target!$F$5:$Q$5,0))),"")</f>
        <v>6000</v>
      </c>
      <c r="G10" s="168">
        <f>IFERROR(IF(Calc!$L$15="","",INDEX(CY_Target!$F$6:$Q$19,MATCH(Calc!$L$15,CY_Target!$D$6:$D$19,0),MATCH(KPI_Analysis!G$8,CY_Target!$F$5:$Q$5,0))),"")</f>
        <v>6000</v>
      </c>
      <c r="H10" s="168">
        <f>IFERROR(IF(Calc!$L$15="","",INDEX(CY_Target!$F$6:$Q$19,MATCH(Calc!$L$15,CY_Target!$D$6:$D$19,0),MATCH(KPI_Analysis!H$8,CY_Target!$F$5:$Q$5,0))),"")</f>
        <v>6000</v>
      </c>
      <c r="I10" s="168">
        <f>IFERROR(IF(Calc!$L$15="","",INDEX(CY_Target!$F$6:$Q$19,MATCH(Calc!$L$15,CY_Target!$D$6:$D$19,0),MATCH(KPI_Analysis!I$8,CY_Target!$F$5:$Q$5,0))),"")</f>
        <v>6000</v>
      </c>
      <c r="J10" s="168">
        <f>IFERROR(IF(Calc!$L$15="","",INDEX(CY_Target!$F$6:$Q$19,MATCH(Calc!$L$15,CY_Target!$D$6:$D$19,0),MATCH(KPI_Analysis!J$8,CY_Target!$F$5:$Q$5,0))),"")</f>
        <v>0</v>
      </c>
      <c r="K10" s="168">
        <f>IFERROR(IF(Calc!$L$15="","",INDEX(CY_Target!$F$6:$Q$19,MATCH(Calc!$L$15,CY_Target!$D$6:$D$19,0),MATCH(KPI_Analysis!K$8,CY_Target!$F$5:$Q$5,0))),"")</f>
        <v>0</v>
      </c>
      <c r="L10" s="168">
        <f>IFERROR(IF(Calc!$L$15="","",INDEX(CY_Target!$F$6:$Q$19,MATCH(Calc!$L$15,CY_Target!$D$6:$D$19,0),MATCH(KPI_Analysis!L$8,CY_Target!$F$5:$Q$5,0))),"")</f>
        <v>0</v>
      </c>
      <c r="M10" s="168">
        <f>IFERROR(IF(Calc!$L$15="","",INDEX(CY_Target!$F$6:$Q$19,MATCH(Calc!$L$15,CY_Target!$D$6:$D$19,0),MATCH(KPI_Analysis!M$8,CY_Target!$F$5:$Q$5,0))),"")</f>
        <v>0</v>
      </c>
      <c r="N10" s="168">
        <f>IFERROR(IF(Calc!$L$15="","",INDEX(CY_Target!$F$6:$Q$19,MATCH(Calc!$L$15,CY_Target!$D$6:$D$19,0),MATCH(KPI_Analysis!N$8,CY_Target!$F$5:$Q$5,0))),"")</f>
        <v>0</v>
      </c>
      <c r="O10" s="169">
        <f>IFERROR(IF(Calc!$L$15="","",INDEX(CY_Target!$F$6:$Q$19,MATCH(Calc!$L$15,CY_Target!$D$6:$D$19,0),MATCH(KPI_Analysis!O$8,CY_Target!$F$5:$Q$5,0))),"")</f>
        <v>0</v>
      </c>
    </row>
    <row r="11" spans="1:23" ht="15" customHeight="1" x14ac:dyDescent="0.25">
      <c r="A11" s="3"/>
      <c r="B11" s="205"/>
      <c r="C11" s="173" t="s">
        <v>5</v>
      </c>
      <c r="D11" s="168">
        <f>IFERROR(IF(Calc!$L$15="","",INDEX(CY_Actual!$F$6:$Q$19,MATCH(Calc!$L$15,CY_Actual!$D$6:$D$19,0),MATCH(KPI_Analysis!D$8,CY_Actual!$F$5:$Q$5,0))),"")</f>
        <v>4520</v>
      </c>
      <c r="E11" s="168">
        <f>IFERROR(IF(Calc!$L$15="","",INDEX(CY_Actual!$F$6:$Q$19,MATCH(Calc!$L$15,CY_Actual!$D$6:$D$19,0),MATCH(KPI_Analysis!E$8,CY_Actual!$F$5:$Q$5,0))),"")</f>
        <v>5373</v>
      </c>
      <c r="F11" s="168">
        <f>IFERROR(IF(Calc!$L$15="","",INDEX(CY_Actual!$F$6:$Q$19,MATCH(Calc!$L$15,CY_Actual!$D$6:$D$19,0),MATCH(KPI_Analysis!F$8,CY_Actual!$F$5:$Q$5,0))),"")</f>
        <v>6954</v>
      </c>
      <c r="G11" s="168">
        <f>IFERROR(IF(Calc!$L$15="","",INDEX(CY_Actual!$F$6:$Q$19,MATCH(Calc!$L$15,CY_Actual!$D$6:$D$19,0),MATCH(KPI_Analysis!G$8,CY_Actual!$F$5:$Q$5,0))),"")</f>
        <v>5438</v>
      </c>
      <c r="H11" s="168">
        <f>IFERROR(IF(Calc!$L$15="","",INDEX(CY_Actual!$F$6:$Q$19,MATCH(Calc!$L$15,CY_Actual!$D$6:$D$19,0),MATCH(KPI_Analysis!H$8,CY_Actual!$F$5:$Q$5,0))),"")</f>
        <v>5624</v>
      </c>
      <c r="I11" s="168">
        <f>IFERROR(IF(Calc!$L$15="","",INDEX(CY_Actual!$F$6:$Q$19,MATCH(Calc!$L$15,CY_Actual!$D$6:$D$19,0),MATCH(KPI_Analysis!I$8,CY_Actual!$F$5:$Q$5,0))),"")</f>
        <v>5779</v>
      </c>
      <c r="J11" s="168">
        <f>IFERROR(IF(Calc!$L$15="","",INDEX(CY_Actual!$F$6:$Q$19,MATCH(Calc!$L$15,CY_Actual!$D$6:$D$19,0),MATCH(KPI_Analysis!J$8,CY_Actual!$F$5:$Q$5,0))),"")</f>
        <v>0</v>
      </c>
      <c r="K11" s="168">
        <f>IFERROR(IF(Calc!$L$15="","",INDEX(CY_Actual!$F$6:$Q$19,MATCH(Calc!$L$15,CY_Actual!$D$6:$D$19,0),MATCH(KPI_Analysis!K$8,CY_Actual!$F$5:$Q$5,0))),"")</f>
        <v>0</v>
      </c>
      <c r="L11" s="168">
        <f>IFERROR(IF(Calc!$L$15="","",INDEX(CY_Actual!$F$6:$Q$19,MATCH(Calc!$L$15,CY_Actual!$D$6:$D$19,0),MATCH(KPI_Analysis!L$8,CY_Actual!$F$5:$Q$5,0))),"")</f>
        <v>0</v>
      </c>
      <c r="M11" s="168">
        <f>IFERROR(IF(Calc!$L$15="","",INDEX(CY_Actual!$F$6:$Q$19,MATCH(Calc!$L$15,CY_Actual!$D$6:$D$19,0),MATCH(KPI_Analysis!M$8,CY_Actual!$F$5:$Q$5,0))),"")</f>
        <v>0</v>
      </c>
      <c r="N11" s="168">
        <f>IFERROR(IF(Calc!$L$15="","",INDEX(CY_Actual!$F$6:$Q$19,MATCH(Calc!$L$15,CY_Actual!$D$6:$D$19,0),MATCH(KPI_Analysis!N$8,CY_Actual!$F$5:$Q$5,0))),"")</f>
        <v>0</v>
      </c>
      <c r="O11" s="169">
        <f>IFERROR(IF(Calc!$L$15="","",INDEX(CY_Actual!$F$6:$Q$19,MATCH(Calc!$L$15,CY_Actual!$D$6:$D$19,0),MATCH(KPI_Analysis!O$8,CY_Actual!$F$5:$Q$5,0))),"")</f>
        <v>0</v>
      </c>
    </row>
    <row r="12" spans="1:23" ht="15" customHeight="1" x14ac:dyDescent="0.25">
      <c r="A12" s="3"/>
      <c r="B12" s="206"/>
      <c r="C12" s="174" t="s">
        <v>9</v>
      </c>
      <c r="D12" s="170">
        <f>IF(OR(LEN(D$10)=0,LEN(D$11)=0),"",IFERROR(IF(Calc!$L$16=Calc!$L$7,D$10/D$11*100,D$11/D$10*100),""))</f>
        <v>90.4</v>
      </c>
      <c r="E12" s="170">
        <f>IF(OR(LEN(E$10)=0,LEN(E$11)=0),"",IFERROR(IF(Calc!$L$16=Calc!$L$7,E$10/E$11*100,E$11/E$10*100),""))</f>
        <v>97.690909090909088</v>
      </c>
      <c r="F12" s="170">
        <f>IF(OR(LEN(F$10)=0,LEN(F$11)=0),"",IFERROR(IF(Calc!$L$16=Calc!$L$7,F$10/F$11*100,F$11/F$10*100),""))</f>
        <v>115.9</v>
      </c>
      <c r="G12" s="170">
        <f>IF(OR(LEN(G$10)=0,LEN(G$11)=0),"",IFERROR(IF(Calc!$L$16=Calc!$L$7,G$10/G$11*100,G$11/G$10*100),""))</f>
        <v>90.633333333333326</v>
      </c>
      <c r="H12" s="170">
        <f>IF(OR(LEN(H$10)=0,LEN(H$11)=0),"",IFERROR(IF(Calc!$L$16=Calc!$L$7,H$10/H$11*100,H$11/H$10*100),""))</f>
        <v>93.733333333333334</v>
      </c>
      <c r="I12" s="170">
        <f>IF(OR(LEN(I$10)=0,LEN(I$11)=0),"",IFERROR(IF(Calc!$L$16=Calc!$L$7,I$10/I$11*100,I$11/I$10*100),""))</f>
        <v>96.316666666666663</v>
      </c>
      <c r="J12" s="170" t="str">
        <f>IF(OR(LEN(J$10)=0,LEN(J$11)=0),"",IFERROR(IF(Calc!$L$16=Calc!$L$7,J$10/J$11*100,J$11/J$10*100),""))</f>
        <v/>
      </c>
      <c r="K12" s="170" t="str">
        <f>IF(OR(LEN(K$10)=0,LEN(K$11)=0),"",IFERROR(IF(Calc!$L$16=Calc!$L$7,K$10/K$11*100,K$11/K$10*100),""))</f>
        <v/>
      </c>
      <c r="L12" s="170" t="str">
        <f>IF(OR(LEN(L$10)=0,LEN(L$11)=0),"",IFERROR(IF(Calc!$L$16=Calc!$L$7,L$10/L$11*100,L$11/L$10*100),""))</f>
        <v/>
      </c>
      <c r="M12" s="170" t="str">
        <f>IF(OR(LEN(M$10)=0,LEN(M$11)=0),"",IFERROR(IF(Calc!$L$16=Calc!$L$7,M$10/M$11*100,M$11/M$10*100),""))</f>
        <v/>
      </c>
      <c r="N12" s="170" t="str">
        <f>IF(OR(LEN(N$10)=0,LEN(N$11)=0),"",IFERROR(IF(Calc!$L$16=Calc!$L$7,N$10/N$11*100,N$11/N$10*100),""))</f>
        <v/>
      </c>
      <c r="O12" s="171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204" t="s">
        <v>3</v>
      </c>
      <c r="C13" s="172" t="s">
        <v>51</v>
      </c>
      <c r="D13" s="166">
        <f>IFERROR(IF(Calc!$L$15="","",INDEX(PY_Actual_Cumulative!$F$6:$Q$19,MATCH(Calc!$L$15,PY_Actual_Cumulative!$D$6:$D$19,0),MATCH(INDEX(Calc!$I$7:$I$18,MATCH(KPI_Analysis!D$8,Calc!$H$7:$H$18,0)),PY_Actual_Cumulative!$F$5:$Q$5,0))),"")</f>
        <v>6954</v>
      </c>
      <c r="E13" s="166">
        <f>IFERROR(IF(Calc!$L$15="","",INDEX(PY_Actual_Cumulative!$F$6:$Q$19,MATCH(Calc!$L$15,PY_Actual_Cumulative!$D$6:$D$19,0),MATCH(INDEX(Calc!$I$7:$I$18,MATCH(KPI_Analysis!E$8,Calc!$H$7:$H$18,0)),PY_Actual_Cumulative!$F$5:$Q$5,0))),"")</f>
        <v>12327</v>
      </c>
      <c r="F13" s="166">
        <f>IFERROR(IF(Calc!$L$15="","",INDEX(PY_Actual_Cumulative!$F$6:$Q$19,MATCH(Calc!$L$15,PY_Actual_Cumulative!$D$6:$D$19,0),MATCH(INDEX(Calc!$I$7:$I$18,MATCH(KPI_Analysis!F$8,Calc!$H$7:$H$18,0)),PY_Actual_Cumulative!$F$5:$Q$5,0))),"")</f>
        <v>17951</v>
      </c>
      <c r="G13" s="166">
        <f>IFERROR(IF(Calc!$L$15="","",INDEX(PY_Actual_Cumulative!$F$6:$Q$19,MATCH(Calc!$L$15,PY_Actual_Cumulative!$D$6:$D$19,0),MATCH(INDEX(Calc!$I$7:$I$18,MATCH(KPI_Analysis!G$8,Calc!$H$7:$H$18,0)),PY_Actual_Cumulative!$F$5:$Q$5,0))),"")</f>
        <v>23389</v>
      </c>
      <c r="H13" s="166">
        <f>IFERROR(IF(Calc!$L$15="","",INDEX(PY_Actual_Cumulative!$F$6:$Q$19,MATCH(Calc!$L$15,PY_Actual_Cumulative!$D$6:$D$19,0),MATCH(INDEX(Calc!$I$7:$I$18,MATCH(KPI_Analysis!H$8,Calc!$H$7:$H$18,0)),PY_Actual_Cumulative!$F$5:$Q$5,0))),"")</f>
        <v>29168</v>
      </c>
      <c r="I13" s="166">
        <f>IFERROR(IF(Calc!$L$15="","",INDEX(PY_Actual_Cumulative!$F$6:$Q$19,MATCH(Calc!$L$15,PY_Actual_Cumulative!$D$6:$D$19,0),MATCH(INDEX(Calc!$I$7:$I$18,MATCH(KPI_Analysis!I$8,Calc!$H$7:$H$18,0)),PY_Actual_Cumulative!$F$5:$Q$5,0))),"")</f>
        <v>33688</v>
      </c>
      <c r="J13" s="166">
        <f>IFERROR(IF(Calc!$L$15="","",INDEX(PY_Actual_Cumulative!$F$6:$Q$19,MATCH(Calc!$L$15,PY_Actual_Cumulative!$D$6:$D$19,0),MATCH(INDEX(Calc!$I$7:$I$18,MATCH(KPI_Analysis!J$8,Calc!$H$7:$H$18,0)),PY_Actual_Cumulative!$F$5:$Q$5,0))),"")</f>
        <v>33688</v>
      </c>
      <c r="K13" s="166">
        <f>IFERROR(IF(Calc!$L$15="","",INDEX(PY_Actual_Cumulative!$F$6:$Q$19,MATCH(Calc!$L$15,PY_Actual_Cumulative!$D$6:$D$19,0),MATCH(INDEX(Calc!$I$7:$I$18,MATCH(KPI_Analysis!K$8,Calc!$H$7:$H$18,0)),PY_Actual_Cumulative!$F$5:$Q$5,0))),"")</f>
        <v>33688</v>
      </c>
      <c r="L13" s="166">
        <f>IFERROR(IF(Calc!$L$15="","",INDEX(PY_Actual_Cumulative!$F$6:$Q$19,MATCH(Calc!$L$15,PY_Actual_Cumulative!$D$6:$D$19,0),MATCH(INDEX(Calc!$I$7:$I$18,MATCH(KPI_Analysis!L$8,Calc!$H$7:$H$18,0)),PY_Actual_Cumulative!$F$5:$Q$5,0))),"")</f>
        <v>33688</v>
      </c>
      <c r="M13" s="166">
        <f>IFERROR(IF(Calc!$L$15="","",INDEX(PY_Actual_Cumulative!$F$6:$Q$19,MATCH(Calc!$L$15,PY_Actual_Cumulative!$D$6:$D$19,0),MATCH(INDEX(Calc!$I$7:$I$18,MATCH(KPI_Analysis!M$8,Calc!$H$7:$H$18,0)),PY_Actual_Cumulative!$F$5:$Q$5,0))),"")</f>
        <v>33688</v>
      </c>
      <c r="N13" s="166">
        <f>IFERROR(IF(Calc!$L$15="","",INDEX(PY_Actual_Cumulative!$F$6:$Q$19,MATCH(Calc!$L$15,PY_Actual_Cumulative!$D$6:$D$19,0),MATCH(INDEX(Calc!$I$7:$I$18,MATCH(KPI_Analysis!N$8,Calc!$H$7:$H$18,0)),PY_Actual_Cumulative!$F$5:$Q$5,0))),"")</f>
        <v>33688</v>
      </c>
      <c r="O13" s="167">
        <f>IFERROR(IF(Calc!$L$15="","",INDEX(PY_Actual_Cumulative!$F$6:$Q$19,MATCH(Calc!$L$15,PY_Actual_Cumulative!$D$6:$D$19,0),MATCH(INDEX(Calc!$I$7:$I$18,MATCH(KPI_Analysis!O$8,Calc!$H$7:$H$18,0)),PY_Actual_Cumulative!$F$5:$Q$5,0))),"")</f>
        <v>33688</v>
      </c>
    </row>
    <row r="14" spans="1:23" ht="15" customHeight="1" x14ac:dyDescent="0.25">
      <c r="A14" s="3"/>
      <c r="B14" s="205"/>
      <c r="C14" s="173" t="s">
        <v>52</v>
      </c>
      <c r="D14" s="168">
        <f>IFERROR(IF(Calc!$L$15="","",INDEX(CY_Target_Cumulative!$F$6:$Q$19,MATCH(Calc!$L$15,CY_Target_Cumulative!$D$6:$D$19,0),MATCH(KPI_Analysis!D$8,CY_Target_Cumulative!$F$5:$Q$5,0))),"")</f>
        <v>5000</v>
      </c>
      <c r="E14" s="168">
        <f>IFERROR(IF(Calc!$L$15="","",INDEX(CY_Target_Cumulative!$F$6:$Q$19,MATCH(Calc!$L$15,CY_Target_Cumulative!$D$6:$D$19,0),MATCH(KPI_Analysis!E$8,CY_Target_Cumulative!$F$5:$Q$5,0))),"")</f>
        <v>10500</v>
      </c>
      <c r="F14" s="168">
        <f>IFERROR(IF(Calc!$L$15="","",INDEX(CY_Target_Cumulative!$F$6:$Q$19,MATCH(Calc!$L$15,CY_Target_Cumulative!$D$6:$D$19,0),MATCH(KPI_Analysis!F$8,CY_Target_Cumulative!$F$5:$Q$5,0))),"")</f>
        <v>16500</v>
      </c>
      <c r="G14" s="168">
        <f>IFERROR(IF(Calc!$L$15="","",INDEX(CY_Target_Cumulative!$F$6:$Q$19,MATCH(Calc!$L$15,CY_Target_Cumulative!$D$6:$D$19,0),MATCH(KPI_Analysis!G$8,CY_Target_Cumulative!$F$5:$Q$5,0))),"")</f>
        <v>22500</v>
      </c>
      <c r="H14" s="168">
        <f>IFERROR(IF(Calc!$L$15="","",INDEX(CY_Target_Cumulative!$F$6:$Q$19,MATCH(Calc!$L$15,CY_Target_Cumulative!$D$6:$D$19,0),MATCH(KPI_Analysis!H$8,CY_Target_Cumulative!$F$5:$Q$5,0))),"")</f>
        <v>28500</v>
      </c>
      <c r="I14" s="168">
        <f>IFERROR(IF(Calc!$L$15="","",INDEX(CY_Target_Cumulative!$F$6:$Q$19,MATCH(Calc!$L$15,CY_Target_Cumulative!$D$6:$D$19,0),MATCH(KPI_Analysis!I$8,CY_Target_Cumulative!$F$5:$Q$5,0))),"")</f>
        <v>34500</v>
      </c>
      <c r="J14" s="168">
        <f>IFERROR(IF(Calc!$L$15="","",INDEX(CY_Target_Cumulative!$F$6:$Q$19,MATCH(Calc!$L$15,CY_Target_Cumulative!$D$6:$D$19,0),MATCH(KPI_Analysis!J$8,CY_Target_Cumulative!$F$5:$Q$5,0))),"")</f>
        <v>34500</v>
      </c>
      <c r="K14" s="168">
        <f>IFERROR(IF(Calc!$L$15="","",INDEX(CY_Target_Cumulative!$F$6:$Q$19,MATCH(Calc!$L$15,CY_Target_Cumulative!$D$6:$D$19,0),MATCH(KPI_Analysis!K$8,CY_Target_Cumulative!$F$5:$Q$5,0))),"")</f>
        <v>34500</v>
      </c>
      <c r="L14" s="168">
        <f>IFERROR(IF(Calc!$L$15="","",INDEX(CY_Target_Cumulative!$F$6:$Q$19,MATCH(Calc!$L$15,CY_Target_Cumulative!$D$6:$D$19,0),MATCH(KPI_Analysis!L$8,CY_Target_Cumulative!$F$5:$Q$5,0))),"")</f>
        <v>34500</v>
      </c>
      <c r="M14" s="168">
        <f>IFERROR(IF(Calc!$L$15="","",INDEX(CY_Target_Cumulative!$F$6:$Q$19,MATCH(Calc!$L$15,CY_Target_Cumulative!$D$6:$D$19,0),MATCH(KPI_Analysis!M$8,CY_Target_Cumulative!$F$5:$Q$5,0))),"")</f>
        <v>34500</v>
      </c>
      <c r="N14" s="168">
        <f>IFERROR(IF(Calc!$L$15="","",INDEX(CY_Target_Cumulative!$F$6:$Q$19,MATCH(Calc!$L$15,CY_Target_Cumulative!$D$6:$D$19,0),MATCH(KPI_Analysis!N$8,CY_Target_Cumulative!$F$5:$Q$5,0))),"")</f>
        <v>34500</v>
      </c>
      <c r="O14" s="169">
        <f>IFERROR(IF(Calc!$L$15="","",INDEX(CY_Target_Cumulative!$F$6:$Q$19,MATCH(Calc!$L$15,CY_Target_Cumulative!$D$6:$D$19,0),MATCH(KPI_Analysis!O$8,CY_Target_Cumulative!$F$5:$Q$5,0))),"")</f>
        <v>34500</v>
      </c>
    </row>
    <row r="15" spans="1:23" ht="15" customHeight="1" x14ac:dyDescent="0.25">
      <c r="A15" s="3"/>
      <c r="B15" s="205"/>
      <c r="C15" s="173" t="s">
        <v>53</v>
      </c>
      <c r="D15" s="168">
        <f>IFERROR(IF(Calc!$L$15="","",INDEX(CY_Actual_Cumulative!$F$6:$Q$19,MATCH(Calc!$L$15,CY_Actual_Cumulative!$D$6:$D$19,0),MATCH(KPI_Analysis!D$8,CY_Actual_Cumulative!$F$5:$Q$5,0))),"")</f>
        <v>4520</v>
      </c>
      <c r="E15" s="168">
        <f>IFERROR(IF(Calc!$L$15="","",INDEX(CY_Actual_Cumulative!$F$6:$Q$19,MATCH(Calc!$L$15,CY_Actual_Cumulative!$D$6:$D$19,0),MATCH(KPI_Analysis!E$8,CY_Actual_Cumulative!$F$5:$Q$5,0))),"")</f>
        <v>9893</v>
      </c>
      <c r="F15" s="168">
        <f>IFERROR(IF(Calc!$L$15="","",INDEX(CY_Actual_Cumulative!$F$6:$Q$19,MATCH(Calc!$L$15,CY_Actual_Cumulative!$D$6:$D$19,0),MATCH(KPI_Analysis!F$8,CY_Actual_Cumulative!$F$5:$Q$5,0))),"")</f>
        <v>16847</v>
      </c>
      <c r="G15" s="168">
        <f>IFERROR(IF(Calc!$L$15="","",INDEX(CY_Actual_Cumulative!$F$6:$Q$19,MATCH(Calc!$L$15,CY_Actual_Cumulative!$D$6:$D$19,0),MATCH(KPI_Analysis!G$8,CY_Actual_Cumulative!$F$5:$Q$5,0))),"")</f>
        <v>22285</v>
      </c>
      <c r="H15" s="168">
        <f>IFERROR(IF(Calc!$L$15="","",INDEX(CY_Actual_Cumulative!$F$6:$Q$19,MATCH(Calc!$L$15,CY_Actual_Cumulative!$D$6:$D$19,0),MATCH(KPI_Analysis!H$8,CY_Actual_Cumulative!$F$5:$Q$5,0))),"")</f>
        <v>27909</v>
      </c>
      <c r="I15" s="168">
        <f>IFERROR(IF(Calc!$L$15="","",INDEX(CY_Actual_Cumulative!$F$6:$Q$19,MATCH(Calc!$L$15,CY_Actual_Cumulative!$D$6:$D$19,0),MATCH(KPI_Analysis!I$8,CY_Actual_Cumulative!$F$5:$Q$5,0))),"")</f>
        <v>33688</v>
      </c>
      <c r="J15" s="168">
        <f>IFERROR(IF(Calc!$L$15="","",INDEX(CY_Actual_Cumulative!$F$6:$Q$19,MATCH(Calc!$L$15,CY_Actual_Cumulative!$D$6:$D$19,0),MATCH(KPI_Analysis!J$8,CY_Actual_Cumulative!$F$5:$Q$5,0))),"")</f>
        <v>33688</v>
      </c>
      <c r="K15" s="168">
        <f>IFERROR(IF(Calc!$L$15="","",INDEX(CY_Actual_Cumulative!$F$6:$Q$19,MATCH(Calc!$L$15,CY_Actual_Cumulative!$D$6:$D$19,0),MATCH(KPI_Analysis!K$8,CY_Actual_Cumulative!$F$5:$Q$5,0))),"")</f>
        <v>33688</v>
      </c>
      <c r="L15" s="168">
        <f>IFERROR(IF(Calc!$L$15="","",INDEX(CY_Actual_Cumulative!$F$6:$Q$19,MATCH(Calc!$L$15,CY_Actual_Cumulative!$D$6:$D$19,0),MATCH(KPI_Analysis!L$8,CY_Actual_Cumulative!$F$5:$Q$5,0))),"")</f>
        <v>33688</v>
      </c>
      <c r="M15" s="168">
        <f>IFERROR(IF(Calc!$L$15="","",INDEX(CY_Actual_Cumulative!$F$6:$Q$19,MATCH(Calc!$L$15,CY_Actual_Cumulative!$D$6:$D$19,0),MATCH(KPI_Analysis!M$8,CY_Actual_Cumulative!$F$5:$Q$5,0))),"")</f>
        <v>33688</v>
      </c>
      <c r="N15" s="168">
        <f>IFERROR(IF(Calc!$L$15="","",INDEX(CY_Actual_Cumulative!$F$6:$Q$19,MATCH(Calc!$L$15,CY_Actual_Cumulative!$D$6:$D$19,0),MATCH(KPI_Analysis!N$8,CY_Actual_Cumulative!$F$5:$Q$5,0))),"")</f>
        <v>33688</v>
      </c>
      <c r="O15" s="169">
        <f>IFERROR(IF(Calc!$L$15="","",INDEX(CY_Actual_Cumulative!$F$6:$Q$19,MATCH(Calc!$L$15,CY_Actual_Cumulative!$D$6:$D$19,0),MATCH(KPI_Analysis!O$8,CY_Actual_Cumulative!$F$5:$Q$5,0))),"")</f>
        <v>33688</v>
      </c>
    </row>
    <row r="16" spans="1:23" ht="15" customHeight="1" x14ac:dyDescent="0.25">
      <c r="A16" s="3"/>
      <c r="B16" s="206"/>
      <c r="C16" s="174" t="s">
        <v>9</v>
      </c>
      <c r="D16" s="170">
        <f>IF(OR(LEN(D$14)=0,LEN(D$15)=0),"",IFERROR(IF(Calc!$L$16=Calc!$L$7,D$14/D$15*100,D$15/D$14*100),100))</f>
        <v>90.4</v>
      </c>
      <c r="E16" s="170">
        <f>IF(OR(LEN(E$14)=0,LEN(E$15)=0),"",IFERROR(IF(Calc!$L$16=Calc!$L$7,E$14/E$15*100,E$15/E$14*100),100))</f>
        <v>94.219047619047629</v>
      </c>
      <c r="F16" s="170">
        <f>IF(OR(LEN(F$14)=0,LEN(F$15)=0),"",IFERROR(IF(Calc!$L$16=Calc!$L$7,F$14/F$15*100,F$15/F$14*100),100))</f>
        <v>102.10303030303029</v>
      </c>
      <c r="G16" s="170">
        <f>IF(OR(LEN(G$14)=0,LEN(G$15)=0),"",IFERROR(IF(Calc!$L$16=Calc!$L$7,G$14/G$15*100,G$15/G$14*100),100))</f>
        <v>99.044444444444451</v>
      </c>
      <c r="H16" s="170">
        <f>IF(OR(LEN(H$14)=0,LEN(H$15)=0),"",IFERROR(IF(Calc!$L$16=Calc!$L$7,H$14/H$15*100,H$15/H$14*100),100))</f>
        <v>97.926315789473676</v>
      </c>
      <c r="I16" s="170">
        <f>IF(OR(LEN(I$14)=0,LEN(I$15)=0),"",IFERROR(IF(Calc!$L$16=Calc!$L$7,I$14/I$15*100,I$15/I$14*100),100))</f>
        <v>97.646376811594209</v>
      </c>
      <c r="J16" s="170">
        <f>IF(OR(LEN(J$14)=0,LEN(J$15)=0),"",IFERROR(IF(Calc!$L$16=Calc!$L$7,J$14/J$15*100,J$15/J$14*100),100))</f>
        <v>97.646376811594209</v>
      </c>
      <c r="K16" s="170">
        <f>IF(OR(LEN(K$14)=0,LEN(K$15)=0),"",IFERROR(IF(Calc!$L$16=Calc!$L$7,K$14/K$15*100,K$15/K$14*100),100))</f>
        <v>97.646376811594209</v>
      </c>
      <c r="L16" s="170">
        <f>IF(OR(LEN(L$14)=0,LEN(L$15)=0),"",IFERROR(IF(Calc!$L$16=Calc!$L$7,L$14/L$15*100,L$15/L$14*100),100))</f>
        <v>97.646376811594209</v>
      </c>
      <c r="M16" s="170">
        <f>IF(OR(LEN(M$14)=0,LEN(M$15)=0),"",IFERROR(IF(Calc!$L$16=Calc!$L$7,M$14/M$15*100,M$15/M$14*100),100))</f>
        <v>97.646376811594209</v>
      </c>
      <c r="N16" s="170">
        <f>IF(OR(LEN(N$14)=0,LEN(N$15)=0),"",IFERROR(IF(Calc!$L$16=Calc!$L$7,N$14/N$15*100,N$15/N$14*100),100))</f>
        <v>97.646376811594209</v>
      </c>
      <c r="O16" s="171">
        <f>IF(OR(LEN(O$14)=0,LEN(O$15)=0),"",IFERROR(IF(Calc!$L$16=Calc!$L$7,O$14/O$15*100,O$15/O$14*100),100))</f>
        <v>97.646376811594209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</row>
  </sheetData>
  <sheetProtection algorithmName="SHA-512" hashValue="mDRJuIg5Yg/D9T7O7z4ltCtHi3Wmdm5Hn+dppg8RSAuewhNz0RKQ6fcrf/ePpvl9zu2tCR7bfYUKla9iFqIB0Q==" saltValue="Je2qcIPBuXjKgAFtB8N8KA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24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54</v>
      </c>
      <c r="C3" s="26"/>
      <c r="E3" s="25" t="s">
        <v>55</v>
      </c>
      <c r="F3" s="28"/>
      <c r="G3" s="28"/>
      <c r="H3" s="28"/>
      <c r="I3" s="26"/>
      <c r="K3" s="25" t="s">
        <v>75</v>
      </c>
      <c r="L3" s="26"/>
      <c r="N3" s="25" t="s">
        <v>92</v>
      </c>
      <c r="O3" s="28"/>
      <c r="P3" s="28"/>
      <c r="Q3" s="26"/>
      <c r="S3" s="25" t="s">
        <v>96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16</v>
      </c>
      <c r="C6" s="27">
        <f>IFERROR(IF(Metrics!K6="","",Metrics!K6),"")</f>
        <v>2022</v>
      </c>
      <c r="E6" s="29" t="s">
        <v>42</v>
      </c>
      <c r="F6" s="29" t="s">
        <v>61</v>
      </c>
      <c r="G6" s="30" t="s">
        <v>8</v>
      </c>
      <c r="H6" s="30" t="s">
        <v>43</v>
      </c>
      <c r="I6" s="29" t="s">
        <v>44</v>
      </c>
      <c r="K6" s="29" t="s">
        <v>45</v>
      </c>
      <c r="L6" s="29" t="s">
        <v>58</v>
      </c>
      <c r="N6" s="29" t="s">
        <v>90</v>
      </c>
      <c r="O6" s="29" t="s">
        <v>10</v>
      </c>
      <c r="P6" s="29" t="s">
        <v>0</v>
      </c>
      <c r="Q6" s="29" t="s">
        <v>47</v>
      </c>
      <c r="S6" s="135" t="s">
        <v>93</v>
      </c>
      <c r="T6" s="136"/>
    </row>
    <row r="7" spans="2:20" x14ac:dyDescent="0.25">
      <c r="B7" s="29" t="s">
        <v>17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14</v>
      </c>
      <c r="L7" s="27" t="s">
        <v>12</v>
      </c>
      <c r="N7" s="27" t="str">
        <f t="array" ref="N7">IFERROR(INDEX(Metrics!$D$6:$D$19,SMALL(IF(LEN(Metrics!$D$6:$D$19)&gt;0,ROW(Metrics!$D$6:$D$19)-ROW(INDEX(Metrics!$D$6:$D$19,1,1))+1),ROW($A7)-ROW($A$6))),"")</f>
        <v>The Total Number of Subscribers</v>
      </c>
      <c r="O7" s="27" t="str">
        <f>IFERROR(IF(INDEX(Metrics!$C$6:$C$19,MATCH(Calc!N7,Metrics!$D$6:$D$19,0))="","",INDEX(Metrics!$C$6:$C$19,MATCH(Calc!N7,Metrics!$D$6:$D$19,0))),"")</f>
        <v>Customer</v>
      </c>
      <c r="P7" s="27">
        <f>IFERROR(IF(INDEX(Metrics!$B$6:$B$19,MATCH(Calc!N7,Metrics!$D$6:$D$19,0))="","",INDEX(Metrics!$B$6:$B$19,MATCH(Calc!N7,Metrics!$D$6:$D$19,0))),"")</f>
        <v>101</v>
      </c>
      <c r="Q7" s="34" t="str">
        <f>IFERROR(IF(LEN(N7)=0,"",(P7&amp;" : "&amp;O7&amp;" / "&amp;N7)),"")</f>
        <v>101 : Customer / The Total Number of Subscribers</v>
      </c>
      <c r="S7" s="117" t="s">
        <v>94</v>
      </c>
      <c r="T7" s="117">
        <f t="array" ref="T7">MAX(IF(Metrics!$B$6:$B$19&lt;&gt;"",ROW(Metrics!$B$6:$B$19)))-1</f>
        <v>18</v>
      </c>
    </row>
    <row r="8" spans="2:20" x14ac:dyDescent="0.25">
      <c r="B8" s="29" t="s">
        <v>41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13</v>
      </c>
      <c r="L8" s="27" t="s">
        <v>59</v>
      </c>
      <c r="N8" s="27" t="str">
        <f t="array" ref="N8">IFERROR(INDEX(Metrics!$D$6:$D$19,SMALL(IF(LEN(Metrics!$D$6:$D$19)&gt;0,ROW(Metrics!$D$6:$D$19)-ROW(INDEX(Metrics!$D$6:$D$19,1,1))+1),ROW($A8)-ROW($A$6))),"")</f>
        <v>The Total Number of Visitors</v>
      </c>
      <c r="O8" s="27" t="str">
        <f>IFERROR(IF(INDEX(Metrics!$C$6:$C$19,MATCH(Calc!N8,Metrics!$D$6:$D$19,0))="","",INDEX(Metrics!$C$6:$C$19,MATCH(Calc!N8,Metrics!$D$6:$D$19,0))),"")</f>
        <v>Customer</v>
      </c>
      <c r="P8" s="27">
        <f>IFERROR(IF(INDEX(Metrics!$B$6:$B$19,MATCH(Calc!N8,Metrics!$D$6:$D$19,0))="","",INDEX(Metrics!$B$6:$B$19,MATCH(Calc!N8,Metrics!$D$6:$D$19,0))),"")</f>
        <v>102</v>
      </c>
      <c r="Q8" s="34" t="str">
        <f t="shared" ref="Q8:Q20" si="3">IFERROR(IF(LEN(N8)=0,"",(P8&amp;" : "&amp;O8&amp;" / "&amp;N8)),"")</f>
        <v>102 : Customer / The Total Number of Visitors</v>
      </c>
      <c r="S8" s="117" t="s">
        <v>95</v>
      </c>
      <c r="T8" s="117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IFERROR(INDEX(Metrics!$D$6:$D$19,SMALL(IF(LEN(Metrics!$D$6:$D$19)&gt;0,ROW(Metrics!$D$6:$D$19)-ROW(INDEX(Metrics!$D$6:$D$19,1,1))+1),ROW($A9)-ROW($A$6))),"")</f>
        <v>The Total Amount of Sign Ups</v>
      </c>
      <c r="O9" s="27" t="str">
        <f>IFERROR(IF(INDEX(Metrics!$C$6:$C$19,MATCH(Calc!N9,Metrics!$D$6:$D$19,0))="","",INDEX(Metrics!$C$6:$C$19,MATCH(Calc!N9,Metrics!$D$6:$D$19,0))),"")</f>
        <v>Customer</v>
      </c>
      <c r="P9" s="27">
        <f>IFERROR(IF(INDEX(Metrics!$B$6:$B$19,MATCH(Calc!N9,Metrics!$D$6:$D$19,0))="","",INDEX(Metrics!$B$6:$B$19,MATCH(Calc!N9,Metrics!$D$6:$D$19,0))),"")</f>
        <v>103</v>
      </c>
      <c r="Q9" s="34" t="str">
        <f t="shared" si="3"/>
        <v>103 : Customer / The Total Amount of Sign Ups</v>
      </c>
    </row>
    <row r="10" spans="2:20" x14ac:dyDescent="0.25">
      <c r="B10" s="27" t="s">
        <v>18</v>
      </c>
      <c r="C10" s="27" t="s">
        <v>30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57</v>
      </c>
      <c r="L10" s="27" t="str">
        <f>IFERROR(IF(LEN(Monthly_Analysis!C5)=0,"",Monthly_Analysis!C5),"")</f>
        <v>Apr 2022</v>
      </c>
      <c r="N10" s="27" t="str">
        <f t="array" ref="N10">IFERROR(INDEX(Metrics!$D$6:$D$19,SMALL(IF(LEN(Metrics!$D$6:$D$19)&gt;0,ROW(Metrics!$D$6:$D$19)-ROW(INDEX(Metrics!$D$6:$D$19,1,1))+1),ROW($A10)-ROW($A$6))),"")</f>
        <v>New Subscriber From Organic Search</v>
      </c>
      <c r="O10" s="27" t="str">
        <f>IFERROR(IF(INDEX(Metrics!$C$6:$C$19,MATCH(Calc!N10,Metrics!$D$6:$D$19,0))="","",INDEX(Metrics!$C$6:$C$19,MATCH(Calc!N10,Metrics!$D$6:$D$19,0))),"")</f>
        <v>Customer</v>
      </c>
      <c r="P10" s="27">
        <f>IFERROR(IF(INDEX(Metrics!$B$6:$B$19,MATCH(Calc!N10,Metrics!$D$6:$D$19,0))="","",INDEX(Metrics!$B$6:$B$19,MATCH(Calc!N10,Metrics!$D$6:$D$19,0))),"")</f>
        <v>104</v>
      </c>
      <c r="Q10" s="34" t="str">
        <f t="shared" si="3"/>
        <v>104 : Customer / New Subscriber From Organic Search</v>
      </c>
    </row>
    <row r="11" spans="2:20" x14ac:dyDescent="0.25">
      <c r="B11" s="27" t="s">
        <v>19</v>
      </c>
      <c r="C11" s="27" t="s">
        <v>31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46</v>
      </c>
      <c r="L11" s="27" t="str">
        <f>IFERROR(INDEX(I7:I18,MATCH(L10,H7:H18,0)),"")</f>
        <v>Apr 2021</v>
      </c>
      <c r="N11" s="27" t="str">
        <f t="array" ref="N11">IFERROR(INDEX(Metrics!$D$6:$D$19,SMALL(IF(LEN(Metrics!$D$6:$D$19)&gt;0,ROW(Metrics!$D$6:$D$19)-ROW(INDEX(Metrics!$D$6:$D$19,1,1))+1),ROW($A11)-ROW($A$6))),"")</f>
        <v>New Subscriber From Paid Ad</v>
      </c>
      <c r="O11" s="27" t="str">
        <f>IFERROR(IF(INDEX(Metrics!$C$6:$C$19,MATCH(Calc!N11,Metrics!$D$6:$D$19,0))="","",INDEX(Metrics!$C$6:$C$19,MATCH(Calc!N11,Metrics!$D$6:$D$19,0))),"")</f>
        <v>Customer</v>
      </c>
      <c r="P11" s="27">
        <f>IFERROR(IF(INDEX(Metrics!$B$6:$B$19,MATCH(Calc!N11,Metrics!$D$6:$D$19,0))="","",INDEX(Metrics!$B$6:$B$19,MATCH(Calc!N11,Metrics!$D$6:$D$19,0))),"")</f>
        <v>105</v>
      </c>
      <c r="Q11" s="34" t="str">
        <f t="shared" si="3"/>
        <v>105 : Customer / New Subscriber From Paid Ad</v>
      </c>
    </row>
    <row r="12" spans="2:20" x14ac:dyDescent="0.25">
      <c r="B12" s="27" t="s">
        <v>20</v>
      </c>
      <c r="C12" s="27" t="s">
        <v>32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IFERROR(INDEX(Metrics!$D$6:$D$19,SMALL(IF(LEN(Metrics!$D$6:$D$19)&gt;0,ROW(Metrics!$D$6:$D$19)-ROW(INDEX(Metrics!$D$6:$D$19,1,1))+1),ROW($A12)-ROW($A$6))),"")</f>
        <v>Number of Churned Customers</v>
      </c>
      <c r="O12" s="27" t="str">
        <f>IFERROR(IF(INDEX(Metrics!$C$6:$C$19,MATCH(Calc!N12,Metrics!$D$6:$D$19,0))="","",INDEX(Metrics!$C$6:$C$19,MATCH(Calc!N12,Metrics!$D$6:$D$19,0))),"")</f>
        <v>Churn</v>
      </c>
      <c r="P12" s="27">
        <f>IFERROR(IF(INDEX(Metrics!$B$6:$B$19,MATCH(Calc!N12,Metrics!$D$6:$D$19,0))="","",INDEX(Metrics!$B$6:$B$19,MATCH(Calc!N12,Metrics!$D$6:$D$19,0))),"")</f>
        <v>201</v>
      </c>
      <c r="Q12" s="34" t="str">
        <f t="shared" si="3"/>
        <v>201 : Churn / Number of Churned Customers</v>
      </c>
    </row>
    <row r="13" spans="2:20" x14ac:dyDescent="0.25">
      <c r="B13" s="27" t="s">
        <v>21</v>
      </c>
      <c r="C13" s="27" t="s">
        <v>33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56</v>
      </c>
      <c r="L13" s="27">
        <f>IFERROR(IF(COUNTIF(Q7:Q20,"?*")=0,1,COUNTIF(Q7:Q20,"?*")),100)</f>
        <v>10</v>
      </c>
      <c r="N13" s="27" t="str">
        <f t="array" ref="N13">IFERROR(INDEX(Metrics!$D$6:$D$19,SMALL(IF(LEN(Metrics!$D$6:$D$19)&gt;0,ROW(Metrics!$D$6:$D$19)-ROW(INDEX(Metrics!$D$6:$D$19,1,1))+1),ROW($A13)-ROW($A$6))),"")</f>
        <v>Churn Expense</v>
      </c>
      <c r="O13" s="27" t="str">
        <f>IFERROR(IF(INDEX(Metrics!$C$6:$C$19,MATCH(Calc!N13,Metrics!$D$6:$D$19,0))="","",INDEX(Metrics!$C$6:$C$19,MATCH(Calc!N13,Metrics!$D$6:$D$19,0))),"")</f>
        <v>Churn</v>
      </c>
      <c r="P13" s="27">
        <f>IFERROR(IF(INDEX(Metrics!$B$6:$B$19,MATCH(Calc!N13,Metrics!$D$6:$D$19,0))="","",INDEX(Metrics!$B$6:$B$19,MATCH(Calc!N13,Metrics!$D$6:$D$19,0))),"")</f>
        <v>202</v>
      </c>
      <c r="Q13" s="34" t="str">
        <f t="shared" si="3"/>
        <v>202 : Churn / Churn Expense</v>
      </c>
    </row>
    <row r="14" spans="2:20" x14ac:dyDescent="0.25">
      <c r="B14" s="27" t="s">
        <v>22</v>
      </c>
      <c r="C14" s="27" t="s">
        <v>22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IFERROR(INDEX(Metrics!$D$6:$D$19,SMALL(IF(LEN(Metrics!$D$6:$D$19)&gt;0,ROW(Metrics!$D$6:$D$19)-ROW(INDEX(Metrics!$D$6:$D$19,1,1))+1),ROW($A14)-ROW($A$6))),"")</f>
        <v>Conversion Rate</v>
      </c>
      <c r="O14" s="27" t="str">
        <f>IFERROR(IF(INDEX(Metrics!$C$6:$C$19,MATCH(Calc!N14,Metrics!$D$6:$D$19,0))="","",INDEX(Metrics!$C$6:$C$19,MATCH(Calc!N14,Metrics!$D$6:$D$19,0))),"")</f>
        <v>Churn</v>
      </c>
      <c r="P14" s="27">
        <f>IFERROR(IF(INDEX(Metrics!$B$6:$B$19,MATCH(Calc!N14,Metrics!$D$6:$D$19,0))="","",INDEX(Metrics!$B$6:$B$19,MATCH(Calc!N14,Metrics!$D$6:$D$19,0))),"")</f>
        <v>203</v>
      </c>
      <c r="Q14" s="34" t="str">
        <f t="shared" si="3"/>
        <v>203 : Churn / Conversion Rate</v>
      </c>
    </row>
    <row r="15" spans="2:20" x14ac:dyDescent="0.25">
      <c r="B15" s="27" t="s">
        <v>23</v>
      </c>
      <c r="C15" s="27" t="s">
        <v>34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48</v>
      </c>
      <c r="L15" s="31" t="str">
        <f>IFERROR(INDEX(N7:N20,MATCH(KPI_Analysis!B5,Calc!Q7:Q20,0)),"")</f>
        <v>The Total Number of Subscribers</v>
      </c>
      <c r="N15" s="27" t="str">
        <f t="array" ref="N15">IFERROR(INDEX(Metrics!$D$6:$D$19,SMALL(IF(LEN(Metrics!$D$6:$D$19)&gt;0,ROW(Metrics!$D$6:$D$19)-ROW(INDEX(Metrics!$D$6:$D$19,1,1))+1),ROW($A15)-ROW($A$6))),"")</f>
        <v>Retention Rate</v>
      </c>
      <c r="O15" s="27" t="str">
        <f>IFERROR(IF(INDEX(Metrics!$C$6:$C$19,MATCH(Calc!N15,Metrics!$D$6:$D$19,0))="","",INDEX(Metrics!$C$6:$C$19,MATCH(Calc!N15,Metrics!$D$6:$D$19,0))),"")</f>
        <v>Churn</v>
      </c>
      <c r="P15" s="27">
        <f>IFERROR(IF(INDEX(Metrics!$B$6:$B$19,MATCH(Calc!N15,Metrics!$D$6:$D$19,0))="","",INDEX(Metrics!$B$6:$B$19,MATCH(Calc!N15,Metrics!$D$6:$D$19,0))),"")</f>
        <v>204</v>
      </c>
      <c r="Q15" s="34" t="str">
        <f t="shared" si="3"/>
        <v>204 : Churn / Retention Rate</v>
      </c>
    </row>
    <row r="16" spans="2:20" x14ac:dyDescent="0.25">
      <c r="B16" s="27" t="s">
        <v>24</v>
      </c>
      <c r="C16" s="27" t="s">
        <v>35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49</v>
      </c>
      <c r="L16" s="27" t="str">
        <f>IFERROR(INDEX(Metrics!$F$6:$F$19,MATCH(Calc!L15,Metrics!$D$6:$D$19,0)),"")</f>
        <v>No</v>
      </c>
      <c r="N16" s="27" t="str">
        <f t="array" ref="N16">IFERROR(INDEX(Metrics!$D$6:$D$19,SMALL(IF(LEN(Metrics!$D$6:$D$19)&gt;0,ROW(Metrics!$D$6:$D$19)-ROW(INDEX(Metrics!$D$6:$D$19,1,1))+1),ROW($A16)-ROW($A$6))),"")</f>
        <v>Churn Rate</v>
      </c>
      <c r="O16" s="27" t="str">
        <f>IFERROR(IF(INDEX(Metrics!$C$6:$C$19,MATCH(Calc!N16,Metrics!$D$6:$D$19,0))="","",INDEX(Metrics!$C$6:$C$19,MATCH(Calc!N16,Metrics!$D$6:$D$19,0))),"")</f>
        <v>Churn</v>
      </c>
      <c r="P16" s="27">
        <f>IFERROR(IF(INDEX(Metrics!$B$6:$B$19,MATCH(Calc!N16,Metrics!$D$6:$D$19,0))="","",INDEX(Metrics!$B$6:$B$19,MATCH(Calc!N16,Metrics!$D$6:$D$19,0))),"")</f>
        <v>205</v>
      </c>
      <c r="Q16" s="34" t="str">
        <f t="shared" si="3"/>
        <v>205 : Churn / Churn Rate</v>
      </c>
    </row>
    <row r="17" spans="2:17" x14ac:dyDescent="0.25">
      <c r="B17" s="27" t="s">
        <v>25</v>
      </c>
      <c r="C17" s="27" t="s">
        <v>36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N17" s="27" t="str">
        <f t="array" ref="N17">IFERROR(INDEX(Metrics!$D$6:$D$19,SMALL(IF(LEN(Metrics!$D$6:$D$19)&gt;0,ROW(Metrics!$D$6:$D$19)-ROW(INDEX(Metrics!$D$6:$D$19,1,1))+1),ROW($A17)-ROW($A$6))),"")</f>
        <v/>
      </c>
      <c r="O17" s="27" t="str">
        <f>IFERROR(IF(INDEX(Metrics!$C$6:$C$19,MATCH(Calc!N17,Metrics!$D$6:$D$19,0))="","",INDEX(Metrics!$C$6:$C$19,MATCH(Calc!N17,Metrics!$D$6:$D$19,0))),"")</f>
        <v/>
      </c>
      <c r="P17" s="27" t="str">
        <f>IFERROR(IF(INDEX(Metrics!$B$6:$B$19,MATCH(Calc!N17,Metrics!$D$6:$D$19,0))="","",INDEX(Metrics!$B$6:$B$19,MATCH(Calc!N17,Metrics!$D$6:$D$19,0))),"")</f>
        <v/>
      </c>
      <c r="Q17" s="34" t="str">
        <f t="shared" si="3"/>
        <v/>
      </c>
    </row>
    <row r="18" spans="2:17" x14ac:dyDescent="0.25">
      <c r="B18" s="27" t="s">
        <v>26</v>
      </c>
      <c r="C18" s="27" t="s">
        <v>37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83</v>
      </c>
      <c r="L18" s="31">
        <f t="array" ref="L18">IFERROR(MAX(IF(LEN(Metrics!$B$6:$B$19)&gt;0,ROW(Metrics!$B$6:$B$19))-4),70)</f>
        <v>15</v>
      </c>
      <c r="N18" s="27" t="str">
        <f t="array" ref="N18">IFERROR(INDEX(Metrics!$D$6:$D$19,SMALL(IF(LEN(Metrics!$D$6:$D$19)&gt;0,ROW(Metrics!$D$6:$D$19)-ROW(INDEX(Metrics!$D$6:$D$19,1,1))+1),ROW($A18)-ROW($A$6))),"")</f>
        <v/>
      </c>
      <c r="O18" s="27" t="str">
        <f>IFERROR(IF(INDEX(Metrics!$C$6:$C$19,MATCH(Calc!N18,Metrics!$D$6:$D$19,0))="","",INDEX(Metrics!$C$6:$C$19,MATCH(Calc!N18,Metrics!$D$6:$D$19,0))),"")</f>
        <v/>
      </c>
      <c r="P18" s="27" t="str">
        <f>IFERROR(IF(INDEX(Metrics!$B$6:$B$19,MATCH(Calc!N18,Metrics!$D$6:$D$19,0))="","",INDEX(Metrics!$B$6:$B$19,MATCH(Calc!N18,Metrics!$D$6:$D$19,0))),"")</f>
        <v/>
      </c>
      <c r="Q18" s="34" t="str">
        <f t="shared" si="3"/>
        <v/>
      </c>
    </row>
    <row r="19" spans="2:17" x14ac:dyDescent="0.25">
      <c r="B19" s="27" t="s">
        <v>27</v>
      </c>
      <c r="C19" s="27" t="s">
        <v>38</v>
      </c>
      <c r="N19" s="27" t="str">
        <f t="array" ref="N19">IFERROR(INDEX(Metrics!$D$6:$D$19,SMALL(IF(LEN(Metrics!$D$6:$D$19)&gt;0,ROW(Metrics!$D$6:$D$19)-ROW(INDEX(Metrics!$D$6:$D$19,1,1))+1),ROW($A19)-ROW($A$6))),"")</f>
        <v/>
      </c>
      <c r="O19" s="27" t="str">
        <f>IFERROR(IF(INDEX(Metrics!$C$6:$C$19,MATCH(Calc!N19,Metrics!$D$6:$D$19,0))="","",INDEX(Metrics!$C$6:$C$19,MATCH(Calc!N19,Metrics!$D$6:$D$19,0))),"")</f>
        <v/>
      </c>
      <c r="P19" s="27" t="str">
        <f>IFERROR(IF(INDEX(Metrics!$B$6:$B$19,MATCH(Calc!N19,Metrics!$D$6:$D$19,0))="","",INDEX(Metrics!$B$6:$B$19,MATCH(Calc!N19,Metrics!$D$6:$D$19,0))),"")</f>
        <v/>
      </c>
      <c r="Q19" s="34" t="str">
        <f t="shared" si="3"/>
        <v/>
      </c>
    </row>
    <row r="20" spans="2:17" x14ac:dyDescent="0.25">
      <c r="B20" s="27" t="s">
        <v>28</v>
      </c>
      <c r="C20" s="27" t="s">
        <v>39</v>
      </c>
      <c r="N20" s="27" t="str">
        <f t="array" ref="N20">IFERROR(INDEX(Metrics!$D$6:$D$19,SMALL(IF(LEN(Metrics!$D$6:$D$19)&gt;0,ROW(Metrics!$D$6:$D$19)-ROW(INDEX(Metrics!$D$6:$D$19,1,1))+1),ROW($A20)-ROW($A$6))),"")</f>
        <v/>
      </c>
      <c r="O20" s="27" t="str">
        <f>IFERROR(IF(INDEX(Metrics!$C$6:$C$19,MATCH(Calc!N20,Metrics!$D$6:$D$19,0))="","",INDEX(Metrics!$C$6:$C$19,MATCH(Calc!N20,Metrics!$D$6:$D$19,0))),"")</f>
        <v/>
      </c>
      <c r="P20" s="27" t="str">
        <f>IFERROR(IF(INDEX(Metrics!$B$6:$B$19,MATCH(Calc!N20,Metrics!$D$6:$D$19,0))="","",INDEX(Metrics!$B$6:$B$19,MATCH(Calc!N20,Metrics!$D$6:$D$19,0))),"")</f>
        <v/>
      </c>
      <c r="Q20" s="34" t="str">
        <f t="shared" si="3"/>
        <v/>
      </c>
    </row>
    <row r="21" spans="2:17" x14ac:dyDescent="0.25">
      <c r="B21" s="27" t="s">
        <v>29</v>
      </c>
      <c r="C21" s="27" t="s">
        <v>40</v>
      </c>
      <c r="K21" s="25" t="s">
        <v>74</v>
      </c>
      <c r="L21" s="26"/>
      <c r="N21" s="265"/>
      <c r="O21" s="265"/>
      <c r="P21" s="265"/>
      <c r="Q21" s="266"/>
    </row>
    <row r="22" spans="2:17" x14ac:dyDescent="0.25">
      <c r="N22" s="267"/>
      <c r="O22" s="267"/>
      <c r="P22" s="267"/>
      <c r="Q22" s="268"/>
    </row>
    <row r="23" spans="2:17" x14ac:dyDescent="0.25">
      <c r="K23" s="33" t="s">
        <v>91</v>
      </c>
      <c r="L23" s="32">
        <f>IFERROR(KPI_Analysis!$O$16/100,0)</f>
        <v>0.97646376811594204</v>
      </c>
      <c r="N23" s="267"/>
      <c r="O23" s="267"/>
      <c r="P23" s="267"/>
      <c r="Q23" s="268"/>
    </row>
    <row r="24" spans="2:17" x14ac:dyDescent="0.25">
      <c r="K24" s="33" t="s">
        <v>50</v>
      </c>
      <c r="L24" s="32">
        <f>IFERROR(IF(L23&gt;1,0,(1-L23)),"")</f>
        <v>2.3536231884057957E-2</v>
      </c>
      <c r="N24" s="267"/>
      <c r="O24" s="267"/>
      <c r="P24" s="267"/>
      <c r="Q24" s="26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KPI_Analysis!Print_Area</vt:lpstr>
      <vt:lpstr>Menu!Print_Area</vt:lpstr>
      <vt:lpstr>Metrics!Print_Area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2023-03-27T08:09:34Z</cp:lastPrinted>
  <dcterms:created xsi:type="dcterms:W3CDTF">2010-05-31T18:52:23Z</dcterms:created>
  <dcterms:modified xsi:type="dcterms:W3CDTF">2023-04-24T08:42:25Z</dcterms:modified>
  <dc:title>SaaS KPI Dashboard V3 Template</dc:title>
  <dc:subject>SaaS KPI Dashboard V3</dc:subject>
  <dc:description>SaaS KPI Dashboard V3 template by Master Productivity Kit — masterproductivitykit.com</dc:description>
  <cp:keywords>Master Productivity Kit, Excel template, Google Sheets template</cp:keywords>
  <cp:category>Business Template</cp:category>
</cp:coreProperties>
</file>