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BFEB42AE-C188-4F7A-A272-11B99FB5237B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25" l="1"/>
  <c r="L16" i="25" s="1"/>
  <c r="L13" i="25"/>
  <c r="L18" i="25" a="1"/>
  <c r="L18" i="25" s="1"/>
  <c r="T7" i="25" a="1"/>
  <c r="T7" i="25" s="1"/>
  <c r="N18" i="25" a="1"/>
  <c r="N18" i="25" s="1"/>
  <c r="P18" i="25" s="1"/>
  <c r="N17" i="25" a="1"/>
  <c r="N17" i="25" s="1"/>
  <c r="N16" i="25" a="1"/>
  <c r="N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/>
  <c r="O10" i="25" s="1"/>
  <c r="N10" i="25" a="1"/>
  <c r="N9" i="25" a="1"/>
  <c r="N9" i="25" s="1"/>
  <c r="N8" i="25" a="1"/>
  <c r="N8" i="25" s="1"/>
  <c r="P8" i="25" s="1"/>
  <c r="N7" i="25" a="1"/>
  <c r="N7" i="25" s="1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17" i="32"/>
  <c r="D17" i="32"/>
  <c r="G17" i="32" s="1"/>
  <c r="C17" i="32"/>
  <c r="B17" i="32"/>
  <c r="E16" i="32"/>
  <c r="D16" i="32"/>
  <c r="C16" i="32"/>
  <c r="B16" i="32"/>
  <c r="E15" i="32"/>
  <c r="D15" i="32"/>
  <c r="C15" i="32"/>
  <c r="B15" i="32"/>
  <c r="E14" i="32"/>
  <c r="D14" i="32"/>
  <c r="N14" i="32" s="1"/>
  <c r="C14" i="32"/>
  <c r="B14" i="32"/>
  <c r="E13" i="32"/>
  <c r="D13" i="32"/>
  <c r="C13" i="32"/>
  <c r="B13" i="32"/>
  <c r="E12" i="32"/>
  <c r="D12" i="32"/>
  <c r="N12" i="32" s="1"/>
  <c r="C12" i="32"/>
  <c r="B12" i="32"/>
  <c r="E11" i="32"/>
  <c r="D11" i="32"/>
  <c r="O11" i="32" s="1"/>
  <c r="C11" i="32"/>
  <c r="B11" i="32"/>
  <c r="E10" i="32"/>
  <c r="D10" i="32"/>
  <c r="K10" i="32" s="1"/>
  <c r="C10" i="32"/>
  <c r="B10" i="32"/>
  <c r="E9" i="32"/>
  <c r="D9" i="32"/>
  <c r="G9" i="32" s="1"/>
  <c r="C9" i="32"/>
  <c r="B9" i="32"/>
  <c r="E8" i="32"/>
  <c r="D8" i="32"/>
  <c r="C8" i="32"/>
  <c r="B8" i="32"/>
  <c r="E7" i="32"/>
  <c r="D7" i="32"/>
  <c r="C7" i="32"/>
  <c r="B7" i="32"/>
  <c r="E6" i="32"/>
  <c r="D6" i="32"/>
  <c r="N6" i="32" s="1"/>
  <c r="C6" i="32"/>
  <c r="B6" i="32"/>
  <c r="E17" i="30"/>
  <c r="D17" i="30"/>
  <c r="C17" i="30"/>
  <c r="B17" i="30"/>
  <c r="E16" i="30"/>
  <c r="D16" i="30"/>
  <c r="N16" i="30" s="1"/>
  <c r="C16" i="30"/>
  <c r="B16" i="30"/>
  <c r="E15" i="30"/>
  <c r="D15" i="30"/>
  <c r="O15" i="30" s="1"/>
  <c r="C15" i="30"/>
  <c r="B15" i="30"/>
  <c r="E14" i="30"/>
  <c r="D14" i="30"/>
  <c r="K14" i="30" s="1"/>
  <c r="C14" i="30"/>
  <c r="B14" i="30"/>
  <c r="E13" i="30"/>
  <c r="D13" i="30"/>
  <c r="G13" i="30" s="1"/>
  <c r="C13" i="30"/>
  <c r="B13" i="30"/>
  <c r="E12" i="30"/>
  <c r="D12" i="30"/>
  <c r="C12" i="30"/>
  <c r="B12" i="30"/>
  <c r="E11" i="30"/>
  <c r="D11" i="30"/>
  <c r="C11" i="30"/>
  <c r="B11" i="30"/>
  <c r="E10" i="30"/>
  <c r="D10" i="30"/>
  <c r="N10" i="30" s="1"/>
  <c r="C10" i="30"/>
  <c r="B10" i="30"/>
  <c r="E9" i="30"/>
  <c r="D9" i="30"/>
  <c r="C9" i="30"/>
  <c r="B9" i="30"/>
  <c r="E8" i="30"/>
  <c r="D8" i="30"/>
  <c r="N8" i="30" s="1"/>
  <c r="C8" i="30"/>
  <c r="B8" i="30"/>
  <c r="E7" i="30"/>
  <c r="D7" i="30"/>
  <c r="O7" i="30" s="1"/>
  <c r="C7" i="30"/>
  <c r="B7" i="30"/>
  <c r="E6" i="30"/>
  <c r="D6" i="30"/>
  <c r="K6" i="30" s="1"/>
  <c r="C6" i="30"/>
  <c r="B6" i="30"/>
  <c r="E17" i="29"/>
  <c r="D17" i="29"/>
  <c r="G17" i="29" s="1"/>
  <c r="C17" i="29"/>
  <c r="B17" i="29"/>
  <c r="E16" i="29"/>
  <c r="D16" i="29"/>
  <c r="C16" i="29"/>
  <c r="B16" i="29"/>
  <c r="E15" i="29"/>
  <c r="D15" i="29"/>
  <c r="C15" i="29"/>
  <c r="B15" i="29"/>
  <c r="E14" i="29"/>
  <c r="D14" i="29"/>
  <c r="N14" i="29" s="1"/>
  <c r="C14" i="29"/>
  <c r="B14" i="29"/>
  <c r="E13" i="29"/>
  <c r="D13" i="29"/>
  <c r="C13" i="29"/>
  <c r="B13" i="29"/>
  <c r="E12" i="29"/>
  <c r="D12" i="29"/>
  <c r="N12" i="29" s="1"/>
  <c r="C12" i="29"/>
  <c r="B12" i="29"/>
  <c r="E11" i="29"/>
  <c r="D11" i="29"/>
  <c r="O11" i="29" s="1"/>
  <c r="C11" i="29"/>
  <c r="B11" i="29"/>
  <c r="E10" i="29"/>
  <c r="D10" i="29"/>
  <c r="K10" i="29" s="1"/>
  <c r="C10" i="29"/>
  <c r="B10" i="29"/>
  <c r="E9" i="29"/>
  <c r="D9" i="29"/>
  <c r="G9" i="29" s="1"/>
  <c r="C9" i="29"/>
  <c r="B9" i="29"/>
  <c r="E8" i="29"/>
  <c r="D8" i="29"/>
  <c r="C8" i="29"/>
  <c r="B8" i="29"/>
  <c r="E7" i="29"/>
  <c r="D7" i="29"/>
  <c r="C7" i="29"/>
  <c r="B7" i="29"/>
  <c r="E6" i="29"/>
  <c r="D6" i="29"/>
  <c r="N6" i="29" s="1"/>
  <c r="C6" i="29"/>
  <c r="B6" i="29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K6" i="32" l="1"/>
  <c r="K14" i="29"/>
  <c r="K14" i="32"/>
  <c r="K10" i="30"/>
  <c r="K6" i="29"/>
  <c r="O8" i="25"/>
  <c r="N7" i="29"/>
  <c r="F7" i="29"/>
  <c r="M7" i="29"/>
  <c r="L7" i="29"/>
  <c r="K7" i="29"/>
  <c r="Q7" i="29"/>
  <c r="I7" i="29"/>
  <c r="P7" i="29"/>
  <c r="H7" i="29"/>
  <c r="N9" i="29"/>
  <c r="F9" i="29"/>
  <c r="M9" i="29"/>
  <c r="L9" i="29"/>
  <c r="K9" i="29"/>
  <c r="Q9" i="29"/>
  <c r="I9" i="29"/>
  <c r="P9" i="29"/>
  <c r="H9" i="29"/>
  <c r="N11" i="29"/>
  <c r="F11" i="29"/>
  <c r="M11" i="29"/>
  <c r="L11" i="29"/>
  <c r="K11" i="29"/>
  <c r="Q11" i="29"/>
  <c r="I11" i="29"/>
  <c r="P11" i="29"/>
  <c r="H11" i="29"/>
  <c r="N13" i="29"/>
  <c r="F13" i="29"/>
  <c r="M13" i="29"/>
  <c r="L13" i="29"/>
  <c r="K13" i="29"/>
  <c r="Q13" i="29"/>
  <c r="I13" i="29"/>
  <c r="P13" i="29"/>
  <c r="H13" i="29"/>
  <c r="N15" i="29"/>
  <c r="F15" i="29"/>
  <c r="M15" i="29"/>
  <c r="L15" i="29"/>
  <c r="K15" i="29"/>
  <c r="Q15" i="29"/>
  <c r="I15" i="29"/>
  <c r="P15" i="29"/>
  <c r="H15" i="29"/>
  <c r="N17" i="29"/>
  <c r="F17" i="29"/>
  <c r="M17" i="29"/>
  <c r="L17" i="29"/>
  <c r="K17" i="29"/>
  <c r="Q17" i="29"/>
  <c r="I17" i="29"/>
  <c r="P17" i="29"/>
  <c r="H17" i="29"/>
  <c r="N7" i="30"/>
  <c r="F7" i="30"/>
  <c r="M7" i="30"/>
  <c r="L7" i="30"/>
  <c r="K7" i="30"/>
  <c r="Q7" i="30"/>
  <c r="I7" i="30"/>
  <c r="P7" i="30"/>
  <c r="H7" i="30"/>
  <c r="N9" i="30"/>
  <c r="F9" i="30"/>
  <c r="M9" i="30"/>
  <c r="L9" i="30"/>
  <c r="K9" i="30"/>
  <c r="Q9" i="30"/>
  <c r="I9" i="30"/>
  <c r="P9" i="30"/>
  <c r="H9" i="30"/>
  <c r="N11" i="30"/>
  <c r="F11" i="30"/>
  <c r="M11" i="30"/>
  <c r="L11" i="30"/>
  <c r="K11" i="30"/>
  <c r="Q11" i="30"/>
  <c r="I11" i="30"/>
  <c r="P11" i="30"/>
  <c r="H11" i="30"/>
  <c r="N13" i="30"/>
  <c r="F13" i="30"/>
  <c r="M13" i="30"/>
  <c r="L13" i="30"/>
  <c r="K13" i="30"/>
  <c r="Q13" i="30"/>
  <c r="I13" i="30"/>
  <c r="P13" i="30"/>
  <c r="H13" i="30"/>
  <c r="N15" i="30"/>
  <c r="F15" i="30"/>
  <c r="M15" i="30"/>
  <c r="L15" i="30"/>
  <c r="K15" i="30"/>
  <c r="Q15" i="30"/>
  <c r="I15" i="30"/>
  <c r="P15" i="30"/>
  <c r="H15" i="30"/>
  <c r="N17" i="30"/>
  <c r="F17" i="30"/>
  <c r="M17" i="30"/>
  <c r="L17" i="30"/>
  <c r="K17" i="30"/>
  <c r="Q17" i="30"/>
  <c r="I17" i="30"/>
  <c r="P17" i="30"/>
  <c r="H17" i="30"/>
  <c r="N7" i="32"/>
  <c r="F7" i="32"/>
  <c r="M7" i="32"/>
  <c r="L7" i="32"/>
  <c r="K7" i="32"/>
  <c r="Q7" i="32"/>
  <c r="I7" i="32"/>
  <c r="P7" i="32"/>
  <c r="H7" i="32"/>
  <c r="N9" i="32"/>
  <c r="F9" i="32"/>
  <c r="M9" i="32"/>
  <c r="L9" i="32"/>
  <c r="K9" i="32"/>
  <c r="Q9" i="32"/>
  <c r="I9" i="32"/>
  <c r="P9" i="32"/>
  <c r="H9" i="32"/>
  <c r="N11" i="32"/>
  <c r="F11" i="32"/>
  <c r="M11" i="32"/>
  <c r="L11" i="32"/>
  <c r="K11" i="32"/>
  <c r="Q11" i="32"/>
  <c r="I11" i="32"/>
  <c r="P11" i="32"/>
  <c r="H11" i="32"/>
  <c r="N13" i="32"/>
  <c r="F13" i="32"/>
  <c r="M13" i="32"/>
  <c r="L13" i="32"/>
  <c r="K13" i="32"/>
  <c r="Q13" i="32"/>
  <c r="I13" i="32"/>
  <c r="P13" i="32"/>
  <c r="H13" i="32"/>
  <c r="N15" i="32"/>
  <c r="F15" i="32"/>
  <c r="M15" i="32"/>
  <c r="L15" i="32"/>
  <c r="K15" i="32"/>
  <c r="Q15" i="32"/>
  <c r="I15" i="32"/>
  <c r="P15" i="32"/>
  <c r="H15" i="32"/>
  <c r="N17" i="32"/>
  <c r="F17" i="32"/>
  <c r="M17" i="32"/>
  <c r="L17" i="32"/>
  <c r="K17" i="32"/>
  <c r="Q17" i="32"/>
  <c r="I17" i="32"/>
  <c r="P17" i="32"/>
  <c r="H17" i="32"/>
  <c r="J9" i="29"/>
  <c r="F12" i="29"/>
  <c r="J17" i="29"/>
  <c r="F8" i="30"/>
  <c r="J13" i="30"/>
  <c r="F16" i="30"/>
  <c r="J9" i="32"/>
  <c r="F12" i="32"/>
  <c r="J17" i="32"/>
  <c r="G7" i="29"/>
  <c r="O9" i="29"/>
  <c r="K12" i="29"/>
  <c r="G15" i="29"/>
  <c r="O17" i="29"/>
  <c r="K8" i="30"/>
  <c r="G11" i="30"/>
  <c r="O13" i="30"/>
  <c r="K16" i="30"/>
  <c r="G7" i="32"/>
  <c r="O9" i="32"/>
  <c r="K12" i="32"/>
  <c r="G15" i="32"/>
  <c r="O17" i="32"/>
  <c r="O12" i="25"/>
  <c r="P12" i="25"/>
  <c r="J7" i="29"/>
  <c r="F10" i="29"/>
  <c r="J15" i="29"/>
  <c r="F6" i="30"/>
  <c r="J11" i="30"/>
  <c r="F14" i="30"/>
  <c r="J7" i="32"/>
  <c r="F10" i="32"/>
  <c r="J15" i="32"/>
  <c r="O7" i="25"/>
  <c r="P7" i="25"/>
  <c r="P10" i="25"/>
  <c r="O7" i="29"/>
  <c r="G13" i="29"/>
  <c r="O15" i="29"/>
  <c r="G9" i="30"/>
  <c r="O11" i="30"/>
  <c r="G17" i="30"/>
  <c r="O7" i="32"/>
  <c r="G13" i="32"/>
  <c r="O15" i="32"/>
  <c r="O14" i="25"/>
  <c r="P14" i="25"/>
  <c r="J6" i="29"/>
  <c r="Q6" i="29"/>
  <c r="I6" i="29"/>
  <c r="P6" i="29"/>
  <c r="H6" i="29"/>
  <c r="O6" i="29"/>
  <c r="G6" i="29"/>
  <c r="M6" i="29"/>
  <c r="L6" i="29"/>
  <c r="J8" i="29"/>
  <c r="Q8" i="29"/>
  <c r="I8" i="29"/>
  <c r="P8" i="29"/>
  <c r="H8" i="29"/>
  <c r="O8" i="29"/>
  <c r="G8" i="29"/>
  <c r="M8" i="29"/>
  <c r="L8" i="29"/>
  <c r="J10" i="29"/>
  <c r="Q10" i="29"/>
  <c r="I10" i="29"/>
  <c r="P10" i="29"/>
  <c r="H10" i="29"/>
  <c r="O10" i="29"/>
  <c r="G10" i="29"/>
  <c r="M10" i="29"/>
  <c r="L10" i="29"/>
  <c r="J12" i="29"/>
  <c r="Q12" i="29"/>
  <c r="I12" i="29"/>
  <c r="P12" i="29"/>
  <c r="H12" i="29"/>
  <c r="O12" i="29"/>
  <c r="G12" i="29"/>
  <c r="M12" i="29"/>
  <c r="L12" i="29"/>
  <c r="J14" i="29"/>
  <c r="Q14" i="29"/>
  <c r="I14" i="29"/>
  <c r="P14" i="29"/>
  <c r="H14" i="29"/>
  <c r="O14" i="29"/>
  <c r="G14" i="29"/>
  <c r="M14" i="29"/>
  <c r="L14" i="29"/>
  <c r="J16" i="29"/>
  <c r="Q16" i="29"/>
  <c r="I16" i="29"/>
  <c r="P16" i="29"/>
  <c r="H16" i="29"/>
  <c r="O16" i="29"/>
  <c r="G16" i="29"/>
  <c r="M16" i="29"/>
  <c r="L16" i="29"/>
  <c r="J6" i="30"/>
  <c r="Q6" i="30"/>
  <c r="I6" i="30"/>
  <c r="P6" i="30"/>
  <c r="H6" i="30"/>
  <c r="O6" i="30"/>
  <c r="G6" i="30"/>
  <c r="M6" i="30"/>
  <c r="L6" i="30"/>
  <c r="J8" i="30"/>
  <c r="Q8" i="30"/>
  <c r="I8" i="30"/>
  <c r="P8" i="30"/>
  <c r="H8" i="30"/>
  <c r="O8" i="30"/>
  <c r="G8" i="30"/>
  <c r="M8" i="30"/>
  <c r="L8" i="30"/>
  <c r="J10" i="30"/>
  <c r="Q10" i="30"/>
  <c r="I10" i="30"/>
  <c r="P10" i="30"/>
  <c r="H10" i="30"/>
  <c r="O10" i="30"/>
  <c r="G10" i="30"/>
  <c r="M10" i="30"/>
  <c r="L10" i="30"/>
  <c r="J12" i="30"/>
  <c r="Q12" i="30"/>
  <c r="I12" i="30"/>
  <c r="P12" i="30"/>
  <c r="H12" i="30"/>
  <c r="O12" i="30"/>
  <c r="G12" i="30"/>
  <c r="M12" i="30"/>
  <c r="L12" i="30"/>
  <c r="J14" i="30"/>
  <c r="Q14" i="30"/>
  <c r="I14" i="30"/>
  <c r="P14" i="30"/>
  <c r="H14" i="30"/>
  <c r="O14" i="30"/>
  <c r="G14" i="30"/>
  <c r="M14" i="30"/>
  <c r="L14" i="30"/>
  <c r="J16" i="30"/>
  <c r="Q16" i="30"/>
  <c r="I16" i="30"/>
  <c r="P16" i="30"/>
  <c r="H16" i="30"/>
  <c r="O16" i="30"/>
  <c r="G16" i="30"/>
  <c r="M16" i="30"/>
  <c r="L16" i="30"/>
  <c r="J6" i="32"/>
  <c r="Q6" i="32"/>
  <c r="I6" i="32"/>
  <c r="P6" i="32"/>
  <c r="H6" i="32"/>
  <c r="O6" i="32"/>
  <c r="G6" i="32"/>
  <c r="M6" i="32"/>
  <c r="L6" i="32"/>
  <c r="J8" i="32"/>
  <c r="Q8" i="32"/>
  <c r="I8" i="32"/>
  <c r="P8" i="32"/>
  <c r="H8" i="32"/>
  <c r="O8" i="32"/>
  <c r="G8" i="32"/>
  <c r="M8" i="32"/>
  <c r="L8" i="32"/>
  <c r="J10" i="32"/>
  <c r="Q10" i="32"/>
  <c r="I10" i="32"/>
  <c r="P10" i="32"/>
  <c r="H10" i="32"/>
  <c r="O10" i="32"/>
  <c r="G10" i="32"/>
  <c r="M10" i="32"/>
  <c r="L10" i="32"/>
  <c r="J12" i="32"/>
  <c r="Q12" i="32"/>
  <c r="I12" i="32"/>
  <c r="P12" i="32"/>
  <c r="H12" i="32"/>
  <c r="O12" i="32"/>
  <c r="G12" i="32"/>
  <c r="M12" i="32"/>
  <c r="L12" i="32"/>
  <c r="J14" i="32"/>
  <c r="Q14" i="32"/>
  <c r="I14" i="32"/>
  <c r="P14" i="32"/>
  <c r="H14" i="32"/>
  <c r="O14" i="32"/>
  <c r="G14" i="32"/>
  <c r="M14" i="32"/>
  <c r="L14" i="32"/>
  <c r="J16" i="32"/>
  <c r="Q16" i="32"/>
  <c r="I16" i="32"/>
  <c r="P16" i="32"/>
  <c r="H16" i="32"/>
  <c r="O16" i="32"/>
  <c r="G16" i="32"/>
  <c r="M16" i="32"/>
  <c r="L16" i="32"/>
  <c r="F8" i="29"/>
  <c r="N10" i="29"/>
  <c r="J13" i="29"/>
  <c r="F16" i="29"/>
  <c r="N6" i="30"/>
  <c r="J9" i="30"/>
  <c r="F12" i="30"/>
  <c r="N14" i="30"/>
  <c r="J17" i="30"/>
  <c r="F8" i="32"/>
  <c r="N10" i="32"/>
  <c r="J13" i="32"/>
  <c r="F16" i="32"/>
  <c r="K8" i="29"/>
  <c r="G11" i="29"/>
  <c r="O13" i="29"/>
  <c r="K16" i="29"/>
  <c r="G7" i="30"/>
  <c r="O9" i="30"/>
  <c r="K12" i="30"/>
  <c r="G15" i="30"/>
  <c r="O17" i="30"/>
  <c r="K8" i="32"/>
  <c r="G11" i="32"/>
  <c r="O13" i="32"/>
  <c r="K16" i="32"/>
  <c r="P16" i="25"/>
  <c r="O16" i="25"/>
  <c r="F6" i="29"/>
  <c r="N8" i="29"/>
  <c r="J11" i="29"/>
  <c r="F14" i="29"/>
  <c r="N16" i="29"/>
  <c r="J7" i="30"/>
  <c r="F10" i="30"/>
  <c r="N12" i="30"/>
  <c r="J15" i="30"/>
  <c r="F6" i="32"/>
  <c r="N8" i="32"/>
  <c r="J11" i="32"/>
  <c r="F14" i="32"/>
  <c r="N16" i="32"/>
  <c r="O11" i="25"/>
  <c r="P11" i="25"/>
  <c r="P17" i="25"/>
  <c r="O17" i="25"/>
  <c r="O18" i="25"/>
  <c r="O13" i="25"/>
  <c r="P13" i="25"/>
  <c r="P9" i="25"/>
  <c r="O9" i="25"/>
  <c r="O15" i="25"/>
  <c r="P15" i="25"/>
  <c r="C7" i="25" l="1"/>
  <c r="C8" i="25" s="1"/>
  <c r="C6" i="25" l="1"/>
  <c r="F7" i="25" l="1"/>
  <c r="Q13" i="25" l="1"/>
  <c r="Q11" i="25" l="1"/>
  <c r="Q12" i="25"/>
  <c r="Q14" i="25"/>
  <c r="Q7" i="25"/>
  <c r="Q15" i="25"/>
  <c r="Q8" i="25"/>
  <c r="Q16" i="25"/>
  <c r="Q9" i="25"/>
  <c r="Q17" i="25"/>
  <c r="Q10" i="25"/>
  <c r="Q18" i="25"/>
  <c r="L10" i="25" l="1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9" i="18" l="1"/>
  <c r="D15" i="18"/>
  <c r="D14" i="18"/>
  <c r="D13" i="18"/>
  <c r="D10" i="18"/>
  <c r="D11" i="18"/>
  <c r="H9" i="25"/>
  <c r="H5" i="26" s="1"/>
  <c r="F10" i="25"/>
  <c r="I10" i="25" s="1"/>
  <c r="I5" i="32" s="1"/>
  <c r="G5" i="14"/>
  <c r="E8" i="18"/>
  <c r="G5" i="30"/>
  <c r="G5" i="26"/>
  <c r="G5" i="29"/>
  <c r="I17" i="16" l="1"/>
  <c r="E15" i="18"/>
  <c r="E11" i="18"/>
  <c r="E14" i="18"/>
  <c r="E10" i="18"/>
  <c r="E9" i="18"/>
  <c r="E13" i="18"/>
  <c r="I9" i="16"/>
  <c r="D12" i="18"/>
  <c r="D16" i="18"/>
  <c r="H5" i="30"/>
  <c r="H5" i="14"/>
  <c r="I14" i="16" s="1"/>
  <c r="F8" i="18"/>
  <c r="H5" i="29"/>
  <c r="H10" i="25"/>
  <c r="I5" i="14" s="1"/>
  <c r="I10" i="16" s="1"/>
  <c r="F11" i="25"/>
  <c r="I11" i="25" s="1"/>
  <c r="J5" i="32" s="1"/>
  <c r="G5" i="28"/>
  <c r="H5" i="28"/>
  <c r="I5" i="28"/>
  <c r="I19" i="16" l="1"/>
  <c r="N19" i="16"/>
  <c r="I12" i="16"/>
  <c r="F15" i="18"/>
  <c r="F9" i="18"/>
  <c r="F10" i="18"/>
  <c r="F14" i="18"/>
  <c r="F11" i="18"/>
  <c r="F13" i="18"/>
  <c r="I13" i="16"/>
  <c r="I8" i="16"/>
  <c r="I18" i="16"/>
  <c r="O13" i="16"/>
  <c r="N18" i="16"/>
  <c r="I11" i="16"/>
  <c r="I16" i="16"/>
  <c r="I15" i="16"/>
  <c r="E12" i="18"/>
  <c r="E16" i="18"/>
  <c r="H11" i="25"/>
  <c r="J5" i="29" s="1"/>
  <c r="I5" i="30"/>
  <c r="G8" i="18"/>
  <c r="I5" i="26"/>
  <c r="I5" i="29"/>
  <c r="O8" i="16" s="1"/>
  <c r="F12" i="25"/>
  <c r="I12" i="25" s="1"/>
  <c r="K5" i="32" s="1"/>
  <c r="J5" i="28"/>
  <c r="O17" i="16" l="1"/>
  <c r="O15" i="16"/>
  <c r="O9" i="16"/>
  <c r="O14" i="16"/>
  <c r="O19" i="16"/>
  <c r="H14" i="16"/>
  <c r="K14" i="16" s="1"/>
  <c r="H10" i="16"/>
  <c r="K10" i="16" s="1"/>
  <c r="H16" i="16"/>
  <c r="K16" i="16" s="1"/>
  <c r="H13" i="16"/>
  <c r="K13" i="16" s="1"/>
  <c r="H15" i="16"/>
  <c r="K15" i="16" s="1"/>
  <c r="H17" i="16"/>
  <c r="K17" i="16" s="1"/>
  <c r="H8" i="16"/>
  <c r="K8" i="16" s="1"/>
  <c r="H11" i="16"/>
  <c r="K11" i="16" s="1"/>
  <c r="H18" i="16"/>
  <c r="K18" i="16" s="1"/>
  <c r="H9" i="16"/>
  <c r="K9" i="16" s="1"/>
  <c r="H19" i="16"/>
  <c r="K19" i="16" s="1"/>
  <c r="H12" i="16"/>
  <c r="K12" i="16" s="1"/>
  <c r="G13" i="18"/>
  <c r="G15" i="18"/>
  <c r="G10" i="18"/>
  <c r="G11" i="18"/>
  <c r="G14" i="18"/>
  <c r="G9" i="18"/>
  <c r="N9" i="16"/>
  <c r="Q9" i="16" s="1"/>
  <c r="N15" i="16"/>
  <c r="Q15" i="16" s="1"/>
  <c r="N10" i="16"/>
  <c r="N14" i="16"/>
  <c r="Q14" i="16" s="1"/>
  <c r="N16" i="16"/>
  <c r="O11" i="16"/>
  <c r="Q19" i="16"/>
  <c r="N17" i="16"/>
  <c r="Q17" i="16" s="1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15" i="18" l="1"/>
  <c r="H14" i="18"/>
  <c r="H10" i="18"/>
  <c r="H13" i="18"/>
  <c r="H11" i="18"/>
  <c r="H9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I9" i="18" l="1"/>
  <c r="I15" i="18"/>
  <c r="I14" i="18"/>
  <c r="I10" i="18"/>
  <c r="I13" i="18"/>
  <c r="I11" i="18"/>
  <c r="J15" i="18"/>
  <c r="J13" i="18"/>
  <c r="J9" i="18"/>
  <c r="H12" i="18"/>
  <c r="H16" i="18"/>
  <c r="L5" i="26"/>
  <c r="J10" i="18" s="1"/>
  <c r="L5" i="30"/>
  <c r="J14" i="18" s="1"/>
  <c r="L5" i="14"/>
  <c r="J11" i="18" s="1"/>
  <c r="L5" i="29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11" i="18" l="1"/>
  <c r="K15" i="18"/>
  <c r="K13" i="18"/>
  <c r="K10" i="18"/>
  <c r="K9" i="18"/>
  <c r="K14" i="18"/>
  <c r="L9" i="18"/>
  <c r="L14" i="18"/>
  <c r="L13" i="18"/>
  <c r="L10" i="18"/>
  <c r="N5" i="30"/>
  <c r="N5" i="26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3" i="18" l="1"/>
  <c r="N9" i="18"/>
  <c r="N15" i="18"/>
  <c r="M9" i="18"/>
  <c r="M15" i="18"/>
  <c r="M11" i="18"/>
  <c r="M14" i="18"/>
  <c r="M10" i="18"/>
  <c r="M13" i="18"/>
  <c r="P5" i="29"/>
  <c r="P5" i="30"/>
  <c r="N14" i="18" s="1"/>
  <c r="P5" i="14"/>
  <c r="N11" i="18" s="1"/>
  <c r="P5" i="26"/>
  <c r="N10" i="18" s="1"/>
  <c r="H18" i="25"/>
  <c r="Q5" i="28"/>
  <c r="Q5" i="30" l="1"/>
  <c r="L11" i="25"/>
  <c r="N16" i="18"/>
  <c r="N12" i="18"/>
  <c r="M16" i="18"/>
  <c r="M12" i="18"/>
  <c r="Q5" i="29"/>
  <c r="Q5" i="26"/>
  <c r="O8" i="18"/>
  <c r="Q5" i="14"/>
  <c r="O10" i="16" l="1"/>
  <c r="Q10" i="16" s="1"/>
  <c r="O12" i="16"/>
  <c r="O18" i="16"/>
  <c r="Q18" i="16" s="1"/>
  <c r="O16" i="16"/>
  <c r="Q16" i="16" s="1"/>
  <c r="G11" i="16"/>
  <c r="J11" i="16" s="1"/>
  <c r="G12" i="16"/>
  <c r="J12" i="16" s="1"/>
  <c r="G18" i="16"/>
  <c r="J18" i="16" s="1"/>
  <c r="M9" i="16"/>
  <c r="P9" i="16" s="1"/>
  <c r="M13" i="16"/>
  <c r="P13" i="16" s="1"/>
  <c r="G8" i="16"/>
  <c r="J8" i="16" s="1"/>
  <c r="M15" i="16"/>
  <c r="P15" i="16" s="1"/>
  <c r="G19" i="16"/>
  <c r="J19" i="16" s="1"/>
  <c r="G13" i="16"/>
  <c r="J13" i="16" s="1"/>
  <c r="G14" i="16"/>
  <c r="J14" i="16" s="1"/>
  <c r="G17" i="16"/>
  <c r="J17" i="16" s="1"/>
  <c r="M11" i="16"/>
  <c r="P11" i="16" s="1"/>
  <c r="M19" i="16"/>
  <c r="P19" i="16" s="1"/>
  <c r="G9" i="16"/>
  <c r="J9" i="16" s="1"/>
  <c r="G10" i="16"/>
  <c r="J10" i="16" s="1"/>
  <c r="G16" i="16"/>
  <c r="J16" i="16" s="1"/>
  <c r="G15" i="16"/>
  <c r="J15" i="16" s="1"/>
  <c r="M17" i="16"/>
  <c r="P17" i="16" s="1"/>
  <c r="M10" i="16"/>
  <c r="P10" i="16" s="1"/>
  <c r="M16" i="16"/>
  <c r="P16" i="16" s="1"/>
  <c r="M18" i="16"/>
  <c r="P18" i="16" s="1"/>
  <c r="M12" i="16"/>
  <c r="P12" i="16" s="1"/>
  <c r="M8" i="16"/>
  <c r="P8" i="16" s="1"/>
  <c r="M14" i="16"/>
  <c r="P14" i="16" s="1"/>
  <c r="O14" i="18"/>
  <c r="O11" i="18"/>
  <c r="O10" i="18"/>
  <c r="O13" i="18"/>
  <c r="O15" i="18"/>
  <c r="O9" i="18"/>
  <c r="N8" i="16"/>
  <c r="Q8" i="16" s="1"/>
  <c r="N11" i="16"/>
  <c r="Q11" i="16" s="1"/>
  <c r="N12" i="16"/>
  <c r="Q12" i="16" s="1"/>
  <c r="N13" i="16"/>
  <c r="Q13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<sst xmlns="http://schemas.openxmlformats.org/spreadsheetml/2006/main" count="558" uniqueCount="146">
  <si>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</si>
  <si>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</si>
  <si>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</si>
  <si>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</si>
  <si>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</si>
  <si>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</si>
  <si>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</si>
  <si>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</si>
  <si>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</si>
  <si>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</si>
  <si>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</si>
  <si>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</si>
  <si>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</si>
  <si>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</si>
  <si>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</si>
  <si>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</si>
  <si>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</si>
  <si>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</si>
  <si>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</si>
  <si>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</si>
  <si>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</si>
  <si>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</si>
  <si>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</si>
  <si>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</si>
  <si>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</si>
  <si>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</si>
  <si>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</si>
  <si>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</si>
  <si>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</si>
  <si>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</si>
  <si>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</si>
  <si>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</si>
  <si>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</si>
  <si>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</si>
  <si>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</si>
  <si>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</si>
  <si>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</si>
  <si>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</si>
  <si>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</si>
  <si>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</si>
  <si>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</si>
  <si>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</si>
  <si>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</si>
  <si>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</si>
  <si>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</si>
  <si>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</si>
  <si>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</si>
  <si>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</si>
  <si>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</si>
  <si>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</si>
  <si>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</si>
  <si>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</si>
  <si>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</si>
  <si>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</si>
  <si>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</si>
  <si>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</si>
  <si>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</si>
  <si>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</si>
  <si>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</si>
  <si>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</si>
  <si>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</si>
  <si>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</si>
  <si>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</si>
  <si>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</si>
  <si>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</si>
  <si>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</si>
  <si>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</si>
  <si>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</si>
  <si>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</si>
  <si>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</si>
  <si>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</si>
  <si>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</si>
  <si>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</si>
  <si>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</si>
  <si>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</si>
  <si>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</si>
  <si>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</si>
  <si>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</si>
  <si>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</si>
  <si>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</si>
  <si>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</si>
  <si>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</si>
  <si>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</si>
  <si>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</si>
  <si>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</si>
  <si>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</si>
  <si>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</si>
  <si>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</si>
  <si>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</si>
  <si>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</si>
  <si>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</si>
  <si>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</si>
  <si>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</si>
  <si>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</si>
  <si>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</si>
  <si>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</si>
  <si>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</si>
  <si>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IT KPI DASHBOARD</t>
  </si>
  <si>
    <t>Performance Management</t>
  </si>
  <si>
    <t>Number of New Tickets</t>
  </si>
  <si>
    <t>#</t>
  </si>
  <si>
    <t>The number of issues appearing during a period of time.</t>
  </si>
  <si>
    <t>Open vs. Total Tickets (Total dept.)</t>
  </si>
  <si>
    <t>%</t>
  </si>
  <si>
    <t>The out of total number of tickets how many was not resolved vs number of resolved over time.</t>
  </si>
  <si>
    <t>Open vs. Total Tickets (per employee)</t>
  </si>
  <si>
    <t>The number of unresolved versus the total number of tickets resolved over time per customer.</t>
  </si>
  <si>
    <t>Average Task Completion Time</t>
  </si>
  <si>
    <t>Days</t>
  </si>
  <si>
    <t>The time to address the issue for each employee.</t>
  </si>
  <si>
    <t>Support Employee per End User</t>
  </si>
  <si>
    <t>The number of support workers required to support end users without undue delay.</t>
  </si>
  <si>
    <t>Process Management</t>
  </si>
  <si>
    <t>% of Projects Delivered on Time</t>
  </si>
  <si>
    <t>The percentage showing the project's delivery timeline.</t>
  </si>
  <si>
    <t>Quality Assurance per Project</t>
  </si>
  <si>
    <t>The amount of targets set for the number of issues per project to reduce the scope of bugs.</t>
  </si>
  <si>
    <t>IT Service Chargeback or Showback</t>
  </si>
  <si>
    <t>USD</t>
  </si>
  <si>
    <t>The amount that must be paid by directing both chargebacks and refunds from customers.</t>
  </si>
  <si>
    <t>Financial Management</t>
  </si>
  <si>
    <t>Budget Discipline</t>
  </si>
  <si>
    <t>The percentage to stay within a predefined budget, plan your investments and expenses.</t>
  </si>
  <si>
    <t>% of Projects Delivered on Budget</t>
  </si>
  <si>
    <t>The percentage showing how much the project cost is above or below the projected cap.</t>
  </si>
  <si>
    <t xml:space="preserve">ROI Percentage of IT Investments </t>
  </si>
  <si>
    <t>The percentage showing how profitable the investment for IT is.</t>
  </si>
  <si>
    <t>IT Costs vs. IT Revenue</t>
  </si>
  <si>
    <t>The measure of how profitable the company is.</t>
  </si>
  <si>
    <t>Server Management</t>
  </si>
  <si>
    <t>Server Downtime &amp; Uptime</t>
  </si>
  <si>
    <t>The time when the IT infrastructure is down due to some glitches in the server.</t>
  </si>
  <si>
    <t>Mean Time to Repair</t>
  </si>
  <si>
    <t>Hours</t>
  </si>
  <si>
    <t>The average time to solve a problem.</t>
  </si>
  <si>
    <t>IT Happiness</t>
  </si>
  <si>
    <t>Net Promoter Score per Project</t>
  </si>
  <si>
    <t xml:space="preserve">The number measures the satisfaction of the business partner.  </t>
  </si>
  <si>
    <t>Customer Effort Score per Project</t>
  </si>
  <si>
    <t xml:space="preserve">The measure is how much effort the customer must input to get his issue resolved. </t>
  </si>
  <si>
    <t>101 : Performance Management / Number of New Tickets</t>
  </si>
  <si>
    <t/>
  </si>
  <si>
    <t>ff</t>
  </si>
  <si>
    <t>dd</t>
  </si>
  <si>
    <t>hh</t>
  </si>
  <si>
    <t>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</si>
</sst>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7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7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8" fillId="3" borderId="11" xfId="0" applyFont="1" applyFill="1" applyBorder="1" applyAlignment="1" applyProtection="1">
      <alignment horizontal="center" vertical="center" shrinkToFit="1"/>
      <protection hidden="1"/>
    </xf>
    <xf numFmtId="0" fontId="28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29" fillId="6" borderId="27" xfId="0" applyFont="1" applyFill="1" applyBorder="1" applyAlignment="1" applyProtection="1">
      <alignment horizontal="center" vertical="center" wrapText="1"/>
      <protection hidden="1"/>
    </xf>
    <xf numFmtId="0" fontId="29" fillId="6" borderId="28" xfId="0" applyFont="1" applyFill="1" applyBorder="1" applyAlignment="1" applyProtection="1">
      <alignment horizontal="center" vertical="center" wrapText="1"/>
      <protection hidden="1"/>
    </xf>
    <xf numFmtId="0" fontId="29" fillId="6" borderId="29" xfId="0" applyFont="1" applyFill="1" applyBorder="1" applyAlignment="1" applyProtection="1">
      <alignment horizontal="center" vertical="center" wrapText="1"/>
      <protection hidden="1"/>
    </xf>
    <xf numFmtId="49" fontId="29" fillId="6" borderId="1" xfId="0" applyNumberFormat="1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 wrapText="1"/>
    </xf>
    <xf numFmtId="49" fontId="29" fillId="3" borderId="0" xfId="0" applyNumberFormat="1" applyFont="1" applyFill="1" applyAlignment="1">
      <alignment horizontal="center" vertical="center" wrapText="1"/>
    </xf>
    <xf numFmtId="49" fontId="29" fillId="6" borderId="2" xfId="0" applyNumberFormat="1" applyFont="1" applyFill="1" applyBorder="1" applyAlignment="1">
      <alignment horizontal="center" vertical="center" wrapText="1"/>
    </xf>
    <xf numFmtId="49" fontId="29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1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8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8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8" fillId="3" borderId="15" xfId="0" applyFont="1" applyFill="1" applyBorder="1" applyAlignment="1" applyProtection="1">
      <alignment horizontal="center" vertical="center" shrinkToFit="1"/>
      <protection hidden="1"/>
    </xf>
    <xf numFmtId="0" fontId="28" fillId="3" borderId="16" xfId="0" applyFont="1" applyFill="1" applyBorder="1" applyAlignment="1" applyProtection="1">
      <alignment horizontal="center" vertical="center" shrinkToFit="1"/>
      <protection hidden="1"/>
    </xf>
    <xf numFmtId="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2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0" fillId="0" borderId="40" xfId="5" applyFont="1" applyBorder="1"/>
    <xf numFmtId="0" fontId="29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1" fillId="3" borderId="0" xfId="0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7"/>
    </xf>
    <xf numFmtId="49" fontId="41" fillId="2" borderId="0" xfId="5" applyNumberFormat="1" applyFont="1" applyFill="1" applyAlignment="1">
      <alignment vertical="center"/>
    </xf>
    <xf numFmtId="49" fontId="41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2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39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29" fillId="0" borderId="16" xfId="0" applyNumberFormat="1" applyFont="1" applyBorder="1" applyAlignment="1" applyProtection="1">
      <alignment horizontal="center" vertical="center" shrinkToFit="1"/>
      <protection hidden="1"/>
    </xf>
    <xf numFmtId="3" fontId="29" fillId="0" borderId="17" xfId="0" applyNumberFormat="1" applyFont="1" applyBorder="1" applyAlignment="1" applyProtection="1">
      <alignment horizontal="center" vertical="center" shrinkToFit="1"/>
      <protection hidden="1"/>
    </xf>
    <xf numFmtId="3" fontId="29" fillId="0" borderId="10" xfId="0" applyNumberFormat="1" applyFont="1" applyBorder="1" applyAlignment="1" applyProtection="1">
      <alignment horizontal="center" vertical="center" shrinkToFit="1"/>
      <protection hidden="1"/>
    </xf>
    <xf numFmtId="3" fontId="29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8" fillId="3" borderId="11" xfId="0" applyFont="1" applyFill="1" applyBorder="1" applyAlignment="1" applyProtection="1">
      <alignment horizontal="left" vertical="center" shrinkToFit="1"/>
      <protection hidden="1"/>
    </xf>
    <xf numFmtId="0" fontId="28" fillId="3" borderId="10" xfId="0" applyFont="1" applyFill="1" applyBorder="1" applyAlignment="1" applyProtection="1">
      <alignment horizontal="left" vertical="center" shrinkToFit="1"/>
      <protection hidden="1"/>
    </xf>
    <xf numFmtId="0" fontId="28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0" fillId="0" borderId="21" xfId="0" applyNumberFormat="1" applyFont="1" applyBorder="1" applyAlignment="1" applyProtection="1">
      <alignment horizontal="right" shrinkToFit="1"/>
      <protection hidden="1"/>
    </xf>
    <xf numFmtId="3" fontId="30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0" fillId="0" borderId="20" xfId="0" applyFont="1" applyBorder="1" applyAlignment="1">
      <alignment horizontal="left"/>
    </xf>
    <xf numFmtId="0" fontId="34" fillId="3" borderId="0" xfId="4" applyFont="1" applyFill="1" applyAlignment="1">
      <alignment vertical="center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4" fontId="23" fillId="0" borderId="10" xfId="0" applyNumberFormat="1" applyFont="1" applyBorder="1" applyAlignment="1" applyProtection="1">
      <alignment horizontal="center" vertical="center" shrinkToFit="1"/>
      <protection locked="0"/>
    </xf>
    <xf numFmtId="4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7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8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8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8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9" fillId="6" borderId="24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4" fillId="15" borderId="46" xfId="0" applyFont="1" applyFill="1" applyBorder="1" applyAlignment="1" applyProtection="1">
      <alignment horizontal="center" vertical="center" shrinkToFit="1"/>
    </xf>
    <xf numFmtId="0" fontId="44" fillId="15" borderId="47" xfId="0" applyFont="1" applyFill="1" applyBorder="1" applyAlignment="1" applyProtection="1">
      <alignment horizontal="left" vertical="center" shrinkToFit="1"/>
    </xf>
    <xf numFmtId="0" fontId="44" fillId="15" borderId="47" xfId="0" applyFont="1" applyFill="1" applyBorder="1" applyAlignment="1" applyProtection="1">
      <alignment horizontal="center" vertical="center" shrinkToFit="1"/>
    </xf>
    <xf numFmtId="0" fontId="44" fillId="15" borderId="48" xfId="0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left" vertical="center" shrinkToFit="1"/>
    </xf>
    <xf numFmtId="0" fontId="44" fillId="15" borderId="47" xfId="2" applyFont="1" applyFill="1" applyBorder="1" applyAlignment="1" applyProtection="1">
      <alignment horizontal="center" vertical="center" shrinkToFit="1"/>
    </xf>
    <xf numFmtId="0" fontId="44" fillId="15" borderId="48" xfId="2" applyFont="1" applyFill="1" applyBorder="1" applyAlignment="1" applyProtection="1">
      <alignment horizontal="left" vertical="center" shrinkToFit="1"/>
    </xf>
    <xf numFmtId="0" fontId="44" fillId="15" borderId="49" xfId="0" applyFont="1" applyFill="1" applyBorder="1" applyAlignment="1" applyProtection="1">
      <alignment horizontal="center" vertical="center" shrinkToFit="1"/>
    </xf>
    <xf numFmtId="0" fontId="44" fillId="15" borderId="50" xfId="0" applyFont="1" applyFill="1" applyBorder="1" applyAlignment="1" applyProtection="1">
      <alignment horizontal="left" vertical="center" shrinkToFit="1"/>
    </xf>
    <xf numFmtId="0" fontId="44" fillId="15" borderId="50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left" vertical="center" shrinkToFit="1"/>
    </xf>
    <xf numFmtId="0" fontId="28" fillId="3" borderId="45" xfId="0" applyFont="1" applyFill="1" applyBorder="1" applyAlignment="1" applyProtection="1">
      <alignment horizontal="center" vertical="center" shrinkToFit="1"/>
      <protection hidden="1"/>
    </xf>
    <xf numFmtId="0" fontId="28" fillId="3" borderId="43" xfId="0" applyFont="1" applyFill="1" applyBorder="1" applyAlignment="1" applyProtection="1">
      <alignment horizontal="left" vertical="center" shrinkToFit="1"/>
      <protection hidden="1"/>
    </xf>
    <xf numFmtId="0" fontId="28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Border="1" applyAlignment="1" applyProtection="1">
      <alignment horizontal="center" vertical="center" shrinkToFit="1"/>
      <protection locked="0"/>
    </xf>
    <xf numFmtId="0" fontId="44" fillId="15" borderId="47" xfId="0" applyNumberFormat="1" applyFont="1" applyFill="1" applyBorder="1" applyAlignment="1" applyProtection="1">
      <alignment horizontal="center" vertical="center" shrinkToFit="1"/>
    </xf>
    <xf numFmtId="0" fontId="44" fillId="15" borderId="48" xfId="0" applyNumberFormat="1" applyFont="1" applyFill="1" applyBorder="1" applyAlignment="1" applyProtection="1">
      <alignment horizontal="center" vertical="center" shrinkToFit="1"/>
    </xf>
    <xf numFmtId="0" fontId="44" fillId="15" borderId="47" xfId="1" applyNumberFormat="1" applyFont="1" applyFill="1" applyBorder="1" applyAlignment="1" applyProtection="1">
      <alignment horizontal="center" vertical="center" shrinkToFit="1"/>
    </xf>
    <xf numFmtId="0" fontId="44" fillId="15" borderId="48" xfId="1" applyNumberFormat="1" applyFont="1" applyFill="1" applyBorder="1" applyAlignment="1" applyProtection="1">
      <alignment horizontal="center" vertical="center" shrinkToFit="1"/>
    </xf>
    <xf numFmtId="0" fontId="44" fillId="15" borderId="47" xfId="0" applyNumberFormat="1" applyFont="1" applyFill="1" applyBorder="1" applyAlignment="1" applyProtection="1">
      <alignment horizontal="center" shrinkToFit="1"/>
    </xf>
    <xf numFmtId="0" fontId="44" fillId="15" borderId="47" xfId="0" applyFont="1" applyFill="1" applyBorder="1" applyAlignment="1" applyProtection="1">
      <alignment horizontal="center" shrinkToFit="1"/>
    </xf>
    <xf numFmtId="0" fontId="44" fillId="15" borderId="48" xfId="0" applyFont="1" applyFill="1" applyBorder="1" applyAlignment="1" applyProtection="1">
      <alignment horizontal="center" vertical="center" shrinkToFit="1"/>
    </xf>
    <xf numFmtId="0" fontId="44" fillId="15" borderId="51" xfId="0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 applyProtection="1">
      <alignment horizontal="center" vertical="center" shrinkToFit="1"/>
    </xf>
    <xf numFmtId="4" fontId="44" fillId="15" borderId="48" xfId="0" applyNumberFormat="1" applyFont="1" applyFill="1" applyBorder="1" applyAlignment="1" applyProtection="1">
      <alignment horizontal="center" vertical="center" shrinkToFit="1"/>
    </xf>
    <xf numFmtId="4" fontId="44" fillId="15" borderId="47" xfId="1" applyNumberFormat="1" applyFont="1" applyFill="1" applyBorder="1" applyAlignment="1" applyProtection="1">
      <alignment horizontal="center" vertical="center" shrinkToFit="1"/>
    </xf>
    <xf numFmtId="4" fontId="44" fillId="15" borderId="48" xfId="1" applyNumberFormat="1" applyFont="1" applyFill="1" applyBorder="1" applyAlignment="1" applyProtection="1">
      <alignment horizontal="center" vertical="center" shrinkToFit="1"/>
    </xf>
    <xf numFmtId="4" fontId="44" fillId="15" borderId="47" xfId="0" applyNumberFormat="1" applyFont="1" applyFill="1" applyBorder="1" applyAlignment="1" applyProtection="1">
      <alignment horizontal="center" shrinkToFit="1"/>
    </xf>
    <xf numFmtId="4" fontId="44" fillId="15" borderId="50" xfId="0" applyNumberFormat="1" applyFont="1" applyFill="1" applyBorder="1" applyAlignment="1" applyProtection="1">
      <alignment horizontal="center" vertical="center" shrinkToFit="1"/>
    </xf>
    <xf numFmtId="4" fontId="44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29" fillId="0" borderId="43" xfId="0" applyNumberFormat="1" applyFont="1" applyBorder="1" applyAlignment="1" applyProtection="1">
      <alignment horizontal="center" vertical="center" shrinkToFit="1"/>
      <protection hidden="1"/>
    </xf>
    <xf numFmtId="3" fontId="29" fillId="0" borderId="44" xfId="0" applyNumberFormat="1" applyFont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8" xfId="0" applyFont="1" applyFill="1" applyBorder="1" applyAlignment="1" applyProtection="1">
      <alignment horizontal="center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1" xfId="0" applyFont="1" applyFill="1" applyBorder="1" applyAlignment="1" applyProtection="1">
      <alignment horizontal="center" vertical="center" shrinkToFit="1"/>
    </xf>
    <xf numFmtId="4" fontId="45" fillId="15" borderId="46" xfId="1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46" xfId="0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3" fontId="45" fillId="15" borderId="47" xfId="0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49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3" fontId="45" fillId="15" borderId="50" xfId="0" applyNumberFormat="1" applyFont="1" applyFill="1" applyBorder="1" applyAlignment="1" applyProtection="1">
      <alignment horizontal="center" vertical="center" shrinkToFit="1"/>
    </xf>
    <xf numFmtId="3" fontId="45" fillId="15" borderId="51" xfId="0" applyNumberFormat="1" applyFont="1" applyFill="1" applyBorder="1" applyAlignment="1" applyProtection="1">
      <alignment horizontal="center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23</c:v>
                </c:pt>
                <c:pt idx="1">
                  <c:v>18</c:v>
                </c:pt>
                <c:pt idx="2">
                  <c:v>15</c:v>
                </c:pt>
                <c:pt idx="3">
                  <c:v>34</c:v>
                </c:pt>
                <c:pt idx="4">
                  <c:v>25</c:v>
                </c:pt>
                <c:pt idx="5">
                  <c:v>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23</c:v>
                </c:pt>
                <c:pt idx="1">
                  <c:v>22</c:v>
                </c:pt>
                <c:pt idx="2">
                  <c:v>18</c:v>
                </c:pt>
                <c:pt idx="3">
                  <c:v>34</c:v>
                </c:pt>
                <c:pt idx="4">
                  <c:v>25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23</c:v>
                </c:pt>
                <c:pt idx="1">
                  <c:v>41</c:v>
                </c:pt>
                <c:pt idx="2">
                  <c:v>56</c:v>
                </c:pt>
                <c:pt idx="3">
                  <c:v>90</c:v>
                </c:pt>
                <c:pt idx="4">
                  <c:v>115</c:v>
                </c:pt>
                <c:pt idx="5">
                  <c:v>134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23</c:v>
                </c:pt>
                <c:pt idx="1">
                  <c:v>45</c:v>
                </c:pt>
                <c:pt idx="2">
                  <c:v>63</c:v>
                </c:pt>
                <c:pt idx="3">
                  <c:v>97</c:v>
                </c:pt>
                <c:pt idx="4">
                  <c:v>122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1.1833333333333333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284133</xdr:colOff>
      <xdr:row>2</xdr:row>
      <xdr:rowOff>244576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10F27B59-6310-446C-866A-E961E4B28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6D40D60-F96B-435B-BB79-1C5B40F1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CF26B717-33E2-4F58-BD43-3D304BAC6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C2BE9A03-F037-4B74-8FA8-5815432A9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83E216C-F6E1-4B4C-B7E4-F2841834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24ADAA0-4BFF-4432-9B64-55D56A04A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9B5ECA1-FCE2-4E1A-8988-78CCC7AAE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BB07273F-FC1A-484D-832B-2A4705EE9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2</xdr:col>
      <xdr:colOff>84108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C30CAFD4-CD0E-4914-A80B-9320893EF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99783</xdr:colOff>
      <xdr:row>1</xdr:row>
      <xdr:rowOff>60226</xdr:rowOff>
    </xdr:from>
    <xdr:to>
      <xdr:col>1</xdr:col>
      <xdr:colOff>531783</xdr:colOff>
      <xdr:row>2</xdr:row>
      <xdr:rowOff>244576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76E7ED87-BBD3-47BC-9FCC-35AD61B62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433" y="145951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118,3%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8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29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5"/>
      <c r="C27" s="126"/>
      <c r="D27" s="126"/>
      <c r="E27" s="126"/>
      <c r="F27" s="126"/>
      <c r="G27" s="127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iOfHs5UYDp2rOiE4xj4fCdIByT/xFSh/GhmZjDTJWRoq4MDbCoxqdiuv7iNWHIQxvqV9JmL4SJF3sGKMm+QOaw==" saltValue="10Dv0OPOaKFEFLHmy8Z/C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4" customWidth="1"/>
    <col min="3" max="3" width="20.7109375" style="145" customWidth="1"/>
    <col min="4" max="4" width="25.7109375" style="145" customWidth="1"/>
    <col min="5" max="6" width="9.28515625" style="145" customWidth="1"/>
    <col min="7" max="7" width="18.7109375" style="145" customWidth="1"/>
    <col min="8" max="8" width="81.28515625" style="146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151" t="s">
        <v>11</v>
      </c>
      <c r="G5" s="151" t="s">
        <v>89</v>
      </c>
      <c r="H5" s="152" t="s">
        <v>86</v>
      </c>
      <c r="I5" s="153"/>
      <c r="J5" s="154" t="s">
        <v>60</v>
      </c>
      <c r="K5" s="155"/>
    </row>
    <row r="6" spans="1:11" x14ac:dyDescent="0.25">
      <c r="A6" s="3"/>
      <c r="B6" s="120">
        <v>101</v>
      </c>
      <c r="C6" s="156" t="s">
        <v>98</v>
      </c>
      <c r="D6" s="156" t="s">
        <v>99</v>
      </c>
      <c r="E6" s="121" t="s">
        <v>100</v>
      </c>
      <c r="F6" s="121" t="s">
        <v>59</v>
      </c>
      <c r="G6" s="121" t="s">
        <v>13</v>
      </c>
      <c r="H6" s="122" t="s">
        <v>101</v>
      </c>
      <c r="I6" s="147"/>
      <c r="J6" s="149" t="s">
        <v>61</v>
      </c>
      <c r="K6" s="35">
        <v>2022</v>
      </c>
    </row>
    <row r="7" spans="1:11" x14ac:dyDescent="0.25">
      <c r="A7" s="3"/>
      <c r="B7" s="123">
        <v>102</v>
      </c>
      <c r="C7" s="157" t="s">
        <v>98</v>
      </c>
      <c r="D7" s="157" t="s">
        <v>102</v>
      </c>
      <c r="E7" s="43" t="s">
        <v>103</v>
      </c>
      <c r="F7" s="43" t="s">
        <v>59</v>
      </c>
      <c r="G7" s="43" t="s">
        <v>14</v>
      </c>
      <c r="H7" s="124" t="s">
        <v>104</v>
      </c>
      <c r="I7" s="147"/>
      <c r="J7" s="148" t="s">
        <v>8</v>
      </c>
      <c r="K7" s="36" t="s">
        <v>18</v>
      </c>
    </row>
    <row r="8" spans="1:11" x14ac:dyDescent="0.25">
      <c r="A8" s="3"/>
      <c r="B8" s="123">
        <v>103</v>
      </c>
      <c r="C8" s="157" t="s">
        <v>98</v>
      </c>
      <c r="D8" s="157" t="s">
        <v>105</v>
      </c>
      <c r="E8" s="43" t="s">
        <v>103</v>
      </c>
      <c r="F8" s="43" t="s">
        <v>59</v>
      </c>
      <c r="G8" s="43" t="s">
        <v>14</v>
      </c>
      <c r="H8" s="124" t="s">
        <v>106</v>
      </c>
      <c r="I8" s="147"/>
      <c r="J8" s="147"/>
      <c r="K8" s="147"/>
    </row>
    <row r="9" spans="1:11" x14ac:dyDescent="0.25">
      <c r="A9" s="3"/>
      <c r="B9" s="123">
        <v>104</v>
      </c>
      <c r="C9" s="157" t="s">
        <v>98</v>
      </c>
      <c r="D9" s="157" t="s">
        <v>107</v>
      </c>
      <c r="E9" s="43" t="s">
        <v>108</v>
      </c>
      <c r="F9" s="43" t="s">
        <v>12</v>
      </c>
      <c r="G9" s="43" t="s">
        <v>14</v>
      </c>
      <c r="H9" s="124" t="s">
        <v>109</v>
      </c>
      <c r="I9" s="147"/>
      <c r="J9" s="147"/>
      <c r="K9" s="147"/>
    </row>
    <row r="10" spans="1:11" x14ac:dyDescent="0.25">
      <c r="A10" s="3"/>
      <c r="B10" s="123">
        <v>105</v>
      </c>
      <c r="C10" s="157" t="s">
        <v>98</v>
      </c>
      <c r="D10" s="157" t="s">
        <v>110</v>
      </c>
      <c r="E10" s="43" t="s">
        <v>100</v>
      </c>
      <c r="F10" s="43" t="s">
        <v>59</v>
      </c>
      <c r="G10" s="43" t="s">
        <v>14</v>
      </c>
      <c r="H10" s="124" t="s">
        <v>111</v>
      </c>
      <c r="I10" s="147"/>
      <c r="J10" s="147"/>
      <c r="K10" s="147"/>
    </row>
    <row r="11" spans="1:11" x14ac:dyDescent="0.25">
      <c r="A11" s="3"/>
      <c r="B11" s="123">
        <v>106</v>
      </c>
      <c r="C11" s="157" t="s">
        <v>98</v>
      </c>
      <c r="D11" s="157" t="s">
        <v>142</v>
      </c>
      <c r="E11" s="43"/>
      <c r="F11" s="43"/>
      <c r="G11" s="43"/>
      <c r="H11" s="124"/>
      <c r="I11" s="147"/>
      <c r="J11" s="147"/>
      <c r="K11" s="147"/>
    </row>
    <row r="12" spans="1:11" x14ac:dyDescent="0.25">
      <c r="A12" s="3"/>
      <c r="B12" s="123">
        <v>107</v>
      </c>
      <c r="C12" s="157" t="s">
        <v>98</v>
      </c>
      <c r="D12" s="157" t="s">
        <v>143</v>
      </c>
      <c r="E12" s="43"/>
      <c r="F12" s="43"/>
      <c r="G12" s="43"/>
      <c r="H12" s="124"/>
      <c r="I12" s="147"/>
      <c r="J12" s="147"/>
      <c r="K12" s="147"/>
    </row>
    <row r="13" spans="1:11" x14ac:dyDescent="0.25">
      <c r="A13" s="3"/>
      <c r="B13" s="123">
        <v>201</v>
      </c>
      <c r="C13" s="157" t="s">
        <v>112</v>
      </c>
      <c r="D13" s="157" t="s">
        <v>113</v>
      </c>
      <c r="E13" s="43" t="s">
        <v>103</v>
      </c>
      <c r="F13" s="43" t="s">
        <v>59</v>
      </c>
      <c r="G13" s="43" t="s">
        <v>14</v>
      </c>
      <c r="H13" s="124" t="s">
        <v>114</v>
      </c>
      <c r="I13" s="147"/>
      <c r="J13" s="147"/>
      <c r="K13" s="147"/>
    </row>
    <row r="14" spans="1:11" x14ac:dyDescent="0.25">
      <c r="A14" s="3"/>
      <c r="B14" s="123">
        <v>202</v>
      </c>
      <c r="C14" s="157" t="s">
        <v>112</v>
      </c>
      <c r="D14" s="157" t="s">
        <v>115</v>
      </c>
      <c r="E14" s="43" t="s">
        <v>100</v>
      </c>
      <c r="F14" s="43" t="s">
        <v>12</v>
      </c>
      <c r="G14" s="43" t="s">
        <v>13</v>
      </c>
      <c r="H14" s="124" t="s">
        <v>116</v>
      </c>
      <c r="I14" s="147"/>
      <c r="J14" s="147"/>
      <c r="K14" s="147"/>
    </row>
    <row r="15" spans="1:11" x14ac:dyDescent="0.25">
      <c r="A15" s="3"/>
      <c r="B15" s="123">
        <v>203</v>
      </c>
      <c r="C15" s="157" t="s">
        <v>112</v>
      </c>
      <c r="D15" s="157" t="s">
        <v>117</v>
      </c>
      <c r="E15" s="43" t="s">
        <v>118</v>
      </c>
      <c r="F15" s="43" t="s">
        <v>12</v>
      </c>
      <c r="G15" s="43" t="s">
        <v>13</v>
      </c>
      <c r="H15" s="124" t="s">
        <v>119</v>
      </c>
      <c r="I15" s="147"/>
      <c r="J15" s="147"/>
      <c r="K15" s="147"/>
    </row>
    <row r="16" spans="1:11" x14ac:dyDescent="0.25">
      <c r="A16" s="3"/>
      <c r="B16" s="123">
        <v>204</v>
      </c>
      <c r="C16" s="157" t="s">
        <v>112</v>
      </c>
      <c r="D16" s="157" t="s">
        <v>145</v>
      </c>
      <c r="E16" s="43"/>
      <c r="F16" s="43"/>
      <c r="G16" s="43"/>
      <c r="H16" s="124"/>
      <c r="I16" s="147"/>
      <c r="J16" s="147"/>
      <c r="K16" s="147"/>
    </row>
    <row r="17" spans="1:11" x14ac:dyDescent="0.25">
      <c r="A17" s="3"/>
      <c r="B17" s="217">
        <v>205</v>
      </c>
      <c r="C17" s="158" t="s">
        <v>112</v>
      </c>
      <c r="D17" s="158" t="s">
        <v>144</v>
      </c>
      <c r="E17" s="130"/>
      <c r="F17" s="130"/>
      <c r="G17" s="130"/>
      <c r="H17" s="131"/>
      <c r="I17" s="147"/>
      <c r="J17" s="147"/>
      <c r="K17" s="147"/>
    </row>
    <row r="18" spans="1:11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20" t="s">
        <v>59</v>
      </c>
      <c r="G18" s="220" t="s">
        <v>14</v>
      </c>
      <c r="H18" s="221" t="s">
        <v>122</v>
      </c>
      <c r="I18" s="147"/>
      <c r="J18" s="147"/>
      <c r="K18" s="147"/>
    </row>
    <row r="19" spans="1:11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20" t="s">
        <v>59</v>
      </c>
      <c r="G19" s="220" t="s">
        <v>14</v>
      </c>
      <c r="H19" s="221" t="s">
        <v>124</v>
      </c>
      <c r="I19" s="147"/>
      <c r="J19" s="147"/>
      <c r="K19" s="147"/>
    </row>
    <row r="20" spans="1:11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20" t="s">
        <v>59</v>
      </c>
      <c r="G20" s="220" t="s">
        <v>14</v>
      </c>
      <c r="H20" s="221" t="s">
        <v>126</v>
      </c>
      <c r="I20" s="147"/>
      <c r="J20" s="147"/>
      <c r="K20" s="147"/>
    </row>
    <row r="21" spans="1:11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20" t="s">
        <v>59</v>
      </c>
      <c r="G21" s="220" t="s">
        <v>14</v>
      </c>
      <c r="H21" s="221" t="s">
        <v>128</v>
      </c>
      <c r="I21" s="147"/>
      <c r="J21" s="147"/>
      <c r="K21" s="147"/>
    </row>
    <row r="22" spans="1:11" x14ac:dyDescent="0.25">
      <c r="A22" s="3"/>
      <c r="B22" s="218">
        <v>305</v>
      </c>
      <c r="C22" s="219" t="s">
        <v>120</v>
      </c>
      <c r="D22" s="219"/>
      <c r="E22" s="220"/>
      <c r="F22" s="220"/>
      <c r="G22" s="220"/>
      <c r="H22" s="221"/>
      <c r="I22" s="147"/>
      <c r="J22" s="147"/>
      <c r="K22" s="147"/>
    </row>
    <row r="23" spans="1:11" x14ac:dyDescent="0.25">
      <c r="A23" s="3"/>
      <c r="B23" s="218">
        <v>306</v>
      </c>
      <c r="C23" s="219" t="s">
        <v>120</v>
      </c>
      <c r="D23" s="219"/>
      <c r="E23" s="220"/>
      <c r="F23" s="220"/>
      <c r="G23" s="220"/>
      <c r="H23" s="221"/>
      <c r="I23" s="147"/>
      <c r="J23" s="147"/>
      <c r="K23" s="147"/>
    </row>
    <row r="24" spans="1:11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20" t="s">
        <v>12</v>
      </c>
      <c r="G24" s="220" t="s">
        <v>14</v>
      </c>
      <c r="H24" s="221" t="s">
        <v>131</v>
      </c>
      <c r="I24" s="147"/>
      <c r="J24" s="147"/>
      <c r="K24" s="147"/>
    </row>
    <row r="25" spans="1:11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20" t="s">
        <v>12</v>
      </c>
      <c r="G25" s="220" t="s">
        <v>13</v>
      </c>
      <c r="H25" s="221" t="s">
        <v>134</v>
      </c>
      <c r="I25" s="147"/>
      <c r="J25" s="147"/>
      <c r="K25" s="147"/>
    </row>
    <row r="26" spans="1:11" x14ac:dyDescent="0.25">
      <c r="A26" s="3"/>
      <c r="B26" s="218">
        <v>403</v>
      </c>
      <c r="C26" s="219" t="s">
        <v>129</v>
      </c>
      <c r="D26" s="219"/>
      <c r="E26" s="220"/>
      <c r="F26" s="220"/>
      <c r="G26" s="220"/>
      <c r="H26" s="221"/>
      <c r="I26" s="147"/>
      <c r="J26" s="147"/>
      <c r="K26" s="147"/>
    </row>
    <row r="27" spans="1:11" x14ac:dyDescent="0.25">
      <c r="A27" s="3"/>
      <c r="B27" s="218">
        <v>404</v>
      </c>
      <c r="C27" s="219" t="s">
        <v>129</v>
      </c>
      <c r="D27" s="219"/>
      <c r="E27" s="220"/>
      <c r="F27" s="220"/>
      <c r="G27" s="220"/>
      <c r="H27" s="221"/>
      <c r="I27" s="147"/>
      <c r="J27" s="147"/>
      <c r="K27" s="147"/>
    </row>
    <row r="28" spans="1:11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20" t="s">
        <v>59</v>
      </c>
      <c r="G28" s="220" t="s">
        <v>14</v>
      </c>
      <c r="H28" s="221" t="s">
        <v>137</v>
      </c>
      <c r="I28" s="147"/>
      <c r="J28" s="147"/>
      <c r="K28" s="147"/>
    </row>
    <row r="29" spans="1:11" x14ac:dyDescent="0.25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23" t="s">
        <v>59</v>
      </c>
      <c r="G29" s="223" t="s">
        <v>14</v>
      </c>
      <c r="H29" s="224" t="s">
        <v>139</v>
      </c>
      <c r="I29" s="147"/>
      <c r="J29" s="147"/>
      <c r="K29" s="147"/>
    </row>
    <row r="30" spans="1:11" x14ac:dyDescent="0.25">
      <c r="A30" s="3"/>
      <c r="B30" s="218">
        <v>503</v>
      </c>
      <c r="C30" s="219" t="s">
        <v>135</v>
      </c>
      <c r="D30" s="219"/>
      <c r="E30" s="220"/>
      <c r="F30" s="220"/>
      <c r="G30" s="220"/>
      <c r="H30" s="221"/>
      <c r="I30" s="147"/>
      <c r="J30" s="147"/>
      <c r="K30" s="147"/>
    </row>
    <row r="31" spans="1:11" x14ac:dyDescent="0.25">
      <c r="A31" s="3"/>
      <c r="B31" s="218">
        <v>504</v>
      </c>
      <c r="C31" s="219" t="s">
        <v>135</v>
      </c>
      <c r="D31" s="219"/>
      <c r="E31" s="220"/>
      <c r="F31" s="220"/>
      <c r="G31" s="220"/>
      <c r="H31" s="221"/>
      <c r="I31" s="147"/>
      <c r="J31" s="147"/>
      <c r="K31" s="147"/>
    </row>
    <row r="32" spans="1:11" x14ac:dyDescent="0.25">
      <c r="A32" s="3"/>
      <c r="B32" s="218"/>
      <c r="C32" s="219"/>
      <c r="D32" s="219"/>
      <c r="E32" s="220"/>
      <c r="F32" s="220"/>
      <c r="G32" s="220"/>
      <c r="H32" s="221"/>
      <c r="I32" s="147"/>
      <c r="J32" s="147"/>
      <c r="K32" s="147"/>
    </row>
    <row r="33" spans="1:11" x14ac:dyDescent="0.25">
      <c r="A33" s="3"/>
      <c r="B33" s="218"/>
      <c r="C33" s="219"/>
      <c r="D33" s="219"/>
      <c r="E33" s="220"/>
      <c r="F33" s="220"/>
      <c r="G33" s="220"/>
      <c r="H33" s="221"/>
      <c r="I33" s="147"/>
      <c r="J33" s="147"/>
      <c r="K33" s="147"/>
    </row>
    <row r="34" spans="1:11" x14ac:dyDescent="0.25">
      <c r="A34" s="3"/>
      <c r="B34" s="218"/>
      <c r="C34" s="219"/>
      <c r="D34" s="219"/>
      <c r="E34" s="220"/>
      <c r="F34" s="220"/>
      <c r="G34" s="220"/>
      <c r="H34" s="221"/>
      <c r="I34" s="147"/>
      <c r="J34" s="147"/>
      <c r="K34" s="147"/>
    </row>
    <row r="35" spans="1:11" x14ac:dyDescent="0.25">
      <c r="A35" s="3"/>
      <c r="B35" s="218"/>
      <c r="C35" s="219"/>
      <c r="D35" s="219"/>
      <c r="E35" s="220"/>
      <c r="F35" s="220"/>
      <c r="G35" s="220"/>
      <c r="H35" s="221"/>
      <c r="I35" s="147"/>
      <c r="J35" s="147"/>
      <c r="K35" s="147"/>
    </row>
    <row r="36" spans="1:11" x14ac:dyDescent="0.25">
      <c r="A36" s="3"/>
      <c r="B36" s="218"/>
      <c r="C36" s="219"/>
      <c r="D36" s="219"/>
      <c r="E36" s="220"/>
      <c r="F36" s="220"/>
      <c r="G36" s="220"/>
      <c r="H36" s="221"/>
      <c r="I36" s="147"/>
      <c r="J36" s="147"/>
      <c r="K36" s="147"/>
    </row>
    <row r="37" spans="1:11" x14ac:dyDescent="0.25">
      <c r="A37" s="3"/>
      <c r="B37" s="218"/>
      <c r="C37" s="219"/>
      <c r="D37" s="219"/>
      <c r="E37" s="220"/>
      <c r="F37" s="220"/>
      <c r="G37" s="220"/>
      <c r="H37" s="221"/>
      <c r="I37" s="147"/>
      <c r="J37" s="147"/>
      <c r="K37" s="147"/>
    </row>
    <row r="38" spans="1:11" x14ac:dyDescent="0.25">
      <c r="A38" s="3"/>
      <c r="B38" s="218"/>
      <c r="C38" s="219"/>
      <c r="D38" s="219"/>
      <c r="E38" s="220"/>
      <c r="F38" s="220"/>
      <c r="G38" s="220"/>
      <c r="H38" s="221"/>
      <c r="I38" s="147"/>
      <c r="J38" s="147"/>
      <c r="K38" s="147"/>
    </row>
    <row r="39" spans="1:11" x14ac:dyDescent="0.25">
      <c r="A39" s="3"/>
      <c r="B39" s="218"/>
      <c r="C39" s="219"/>
      <c r="D39" s="219"/>
      <c r="E39" s="220"/>
      <c r="F39" s="220"/>
      <c r="G39" s="220"/>
      <c r="H39" s="221"/>
      <c r="I39" s="147"/>
      <c r="J39" s="147"/>
      <c r="K39" s="147"/>
    </row>
    <row r="40" spans="1:11" x14ac:dyDescent="0.25">
      <c r="A40" s="3"/>
      <c r="B40" s="218"/>
      <c r="C40" s="219"/>
      <c r="D40" s="219"/>
      <c r="E40" s="220"/>
      <c r="F40" s="220"/>
      <c r="G40" s="220"/>
      <c r="H40" s="221"/>
      <c r="I40" s="147"/>
      <c r="J40" s="147"/>
      <c r="K40" s="147"/>
    </row>
    <row r="41" spans="1:11" x14ac:dyDescent="0.25">
      <c r="A41" s="3"/>
      <c r="B41" s="218"/>
      <c r="C41" s="219"/>
      <c r="D41" s="219"/>
      <c r="E41" s="220"/>
      <c r="F41" s="220"/>
      <c r="G41" s="220"/>
      <c r="H41" s="221"/>
      <c r="I41" s="147"/>
      <c r="J41" s="147"/>
      <c r="K41" s="147"/>
    </row>
    <row r="42" spans="1:11" x14ac:dyDescent="0.25">
      <c r="A42" s="3"/>
      <c r="B42" s="218"/>
      <c r="C42" s="219"/>
      <c r="D42" s="219"/>
      <c r="E42" s="220"/>
      <c r="F42" s="220"/>
      <c r="G42" s="220"/>
      <c r="H42" s="221"/>
      <c r="I42" s="147"/>
      <c r="J42" s="147"/>
      <c r="K42" s="147"/>
    </row>
    <row r="43" spans="1:11" x14ac:dyDescent="0.25">
      <c r="A43" s="3"/>
      <c r="B43" s="218"/>
      <c r="C43" s="219"/>
      <c r="D43" s="219"/>
      <c r="E43" s="220"/>
      <c r="F43" s="220"/>
      <c r="G43" s="220"/>
      <c r="H43" s="221"/>
      <c r="I43" s="147"/>
      <c r="J43" s="147"/>
      <c r="K43" s="147"/>
    </row>
    <row r="44" spans="1:11" x14ac:dyDescent="0.25">
      <c r="A44" s="3"/>
      <c r="B44" s="218"/>
      <c r="C44" s="219"/>
      <c r="D44" s="219"/>
      <c r="E44" s="220"/>
      <c r="F44" s="220"/>
      <c r="G44" s="220"/>
      <c r="H44" s="221"/>
      <c r="I44" s="147"/>
      <c r="J44" s="147"/>
      <c r="K44" s="147"/>
    </row>
    <row r="45" spans="1:11" x14ac:dyDescent="0.25">
      <c r="A45" s="3"/>
      <c r="B45" s="218"/>
      <c r="C45" s="219"/>
      <c r="D45" s="219"/>
      <c r="E45" s="220"/>
      <c r="F45" s="220"/>
      <c r="G45" s="220"/>
      <c r="H45" s="221"/>
      <c r="I45" s="147"/>
      <c r="J45" s="147"/>
      <c r="K45" s="147"/>
    </row>
    <row r="46" spans="1:11" x14ac:dyDescent="0.25">
      <c r="A46" s="3"/>
      <c r="B46" s="218"/>
      <c r="C46" s="219"/>
      <c r="D46" s="222"/>
      <c r="E46" s="223"/>
      <c r="F46" s="223"/>
      <c r="G46" s="223"/>
      <c r="H46" s="224"/>
      <c r="I46" s="147"/>
      <c r="J46" s="147"/>
      <c r="K46" s="147"/>
    </row>
    <row r="47" spans="1:11" x14ac:dyDescent="0.25">
      <c r="A47" s="3"/>
      <c r="B47" s="218"/>
      <c r="C47" s="219"/>
      <c r="D47" s="222"/>
      <c r="E47" s="223"/>
      <c r="F47" s="223"/>
      <c r="G47" s="223"/>
      <c r="H47" s="224"/>
      <c r="I47" s="147"/>
      <c r="J47" s="147"/>
      <c r="K47" s="147"/>
    </row>
    <row r="48" spans="1:11" x14ac:dyDescent="0.25">
      <c r="A48" s="3"/>
      <c r="B48" s="218"/>
      <c r="C48" s="219"/>
      <c r="D48" s="222"/>
      <c r="E48" s="223"/>
      <c r="F48" s="223"/>
      <c r="G48" s="223"/>
      <c r="H48" s="224"/>
      <c r="I48" s="147"/>
      <c r="J48" s="147"/>
      <c r="K48" s="147"/>
    </row>
    <row r="49" spans="1:11" x14ac:dyDescent="0.25">
      <c r="A49" s="3"/>
      <c r="B49" s="218"/>
      <c r="C49" s="219"/>
      <c r="D49" s="219"/>
      <c r="E49" s="220"/>
      <c r="F49" s="220"/>
      <c r="G49" s="220"/>
      <c r="H49" s="221"/>
      <c r="I49" s="147"/>
      <c r="J49" s="147"/>
      <c r="K49" s="147"/>
    </row>
    <row r="50" spans="1:11" x14ac:dyDescent="0.25">
      <c r="A50" s="3"/>
      <c r="B50" s="218"/>
      <c r="C50" s="219"/>
      <c r="D50" s="222"/>
      <c r="E50" s="223"/>
      <c r="F50" s="223"/>
      <c r="G50" s="223"/>
      <c r="H50" s="224"/>
      <c r="I50" s="147"/>
      <c r="J50" s="147"/>
      <c r="K50" s="147"/>
    </row>
    <row r="51" spans="1:11" x14ac:dyDescent="0.25">
      <c r="A51" s="3"/>
      <c r="B51" s="218"/>
      <c r="C51" s="219"/>
      <c r="D51" s="219"/>
      <c r="E51" s="220"/>
      <c r="F51" s="220"/>
      <c r="G51" s="220"/>
      <c r="H51" s="221"/>
      <c r="I51" s="147"/>
      <c r="J51" s="147"/>
      <c r="K51" s="147"/>
    </row>
    <row r="52" spans="1:11" x14ac:dyDescent="0.25">
      <c r="A52" s="3"/>
      <c r="B52" s="218"/>
      <c r="C52" s="219"/>
      <c r="D52" s="219"/>
      <c r="E52" s="220"/>
      <c r="F52" s="220"/>
      <c r="G52" s="220"/>
      <c r="H52" s="221"/>
      <c r="I52" s="147"/>
      <c r="J52" s="147"/>
      <c r="K52" s="147"/>
    </row>
    <row r="53" spans="1:11" x14ac:dyDescent="0.25">
      <c r="A53" s="3"/>
      <c r="B53" s="218"/>
      <c r="C53" s="219"/>
      <c r="D53" s="219"/>
      <c r="E53" s="220"/>
      <c r="F53" s="220"/>
      <c r="G53" s="220"/>
      <c r="H53" s="221"/>
      <c r="I53" s="147"/>
      <c r="J53" s="147"/>
      <c r="K53" s="147"/>
    </row>
    <row r="54" spans="1:11" x14ac:dyDescent="0.25">
      <c r="A54" s="3"/>
      <c r="B54" s="218"/>
      <c r="C54" s="219"/>
      <c r="D54" s="219"/>
      <c r="E54" s="220"/>
      <c r="F54" s="220"/>
      <c r="G54" s="220"/>
      <c r="H54" s="221"/>
      <c r="I54" s="147"/>
      <c r="J54" s="147"/>
      <c r="K54" s="147"/>
    </row>
    <row r="55" spans="1:11" x14ac:dyDescent="0.25">
      <c r="A55" s="3"/>
      <c r="B55" s="218"/>
      <c r="C55" s="219"/>
      <c r="D55" s="219"/>
      <c r="E55" s="220"/>
      <c r="F55" s="220"/>
      <c r="G55" s="220"/>
      <c r="H55" s="221"/>
      <c r="I55" s="147"/>
      <c r="J55" s="147"/>
      <c r="K55" s="147"/>
    </row>
    <row r="56" spans="1:11" x14ac:dyDescent="0.25">
      <c r="A56" s="3"/>
      <c r="B56" s="218"/>
      <c r="C56" s="219"/>
      <c r="D56" s="219"/>
      <c r="E56" s="220"/>
      <c r="F56" s="220"/>
      <c r="G56" s="220"/>
      <c r="H56" s="221"/>
      <c r="I56" s="147"/>
      <c r="J56" s="147"/>
      <c r="K56" s="147"/>
    </row>
    <row r="57" spans="1:11" x14ac:dyDescent="0.25">
      <c r="A57" s="3"/>
      <c r="B57" s="218"/>
      <c r="C57" s="219"/>
      <c r="D57" s="219"/>
      <c r="E57" s="220"/>
      <c r="F57" s="220"/>
      <c r="G57" s="220"/>
      <c r="H57" s="221"/>
      <c r="I57" s="147"/>
      <c r="J57" s="147"/>
      <c r="K57" s="147"/>
    </row>
    <row r="58" spans="1:11" x14ac:dyDescent="0.25">
      <c r="A58" s="3"/>
      <c r="B58" s="218"/>
      <c r="C58" s="219"/>
      <c r="D58" s="219"/>
      <c r="E58" s="220"/>
      <c r="F58" s="220"/>
      <c r="G58" s="220"/>
      <c r="H58" s="221"/>
      <c r="I58" s="147"/>
      <c r="J58" s="147"/>
      <c r="K58" s="147"/>
    </row>
    <row r="59" spans="1:11" x14ac:dyDescent="0.25">
      <c r="A59" s="3"/>
      <c r="B59" s="218"/>
      <c r="C59" s="219"/>
      <c r="D59" s="219"/>
      <c r="E59" s="220"/>
      <c r="F59" s="220"/>
      <c r="G59" s="220"/>
      <c r="H59" s="221"/>
      <c r="I59" s="147"/>
      <c r="J59" s="147"/>
      <c r="K59" s="147"/>
    </row>
    <row r="60" spans="1:11" x14ac:dyDescent="0.25">
      <c r="A60" s="3"/>
      <c r="B60" s="218"/>
      <c r="C60" s="219"/>
      <c r="D60" s="219"/>
      <c r="E60" s="220"/>
      <c r="F60" s="220"/>
      <c r="G60" s="220"/>
      <c r="H60" s="221"/>
      <c r="I60" s="147"/>
      <c r="J60" s="147"/>
      <c r="K60" s="147"/>
    </row>
    <row r="61" spans="1:11" x14ac:dyDescent="0.25">
      <c r="A61" s="3"/>
      <c r="B61" s="218"/>
      <c r="C61" s="219"/>
      <c r="D61" s="219"/>
      <c r="E61" s="220"/>
      <c r="F61" s="220"/>
      <c r="G61" s="220"/>
      <c r="H61" s="221"/>
      <c r="I61" s="147"/>
      <c r="J61" s="147"/>
      <c r="K61" s="147"/>
    </row>
    <row r="62" spans="1:11" x14ac:dyDescent="0.25">
      <c r="A62" s="3"/>
      <c r="B62" s="218"/>
      <c r="C62" s="219"/>
      <c r="D62" s="219"/>
      <c r="E62" s="220"/>
      <c r="F62" s="220"/>
      <c r="G62" s="220"/>
      <c r="H62" s="221"/>
      <c r="I62" s="147"/>
      <c r="J62" s="147"/>
      <c r="K62" s="147"/>
    </row>
    <row r="63" spans="1:11" x14ac:dyDescent="0.25">
      <c r="A63" s="3"/>
      <c r="B63" s="218"/>
      <c r="C63" s="219"/>
      <c r="D63" s="219"/>
      <c r="E63" s="220"/>
      <c r="F63" s="220"/>
      <c r="G63" s="220"/>
      <c r="H63" s="221"/>
      <c r="I63" s="147"/>
      <c r="J63" s="147"/>
      <c r="K63" s="147"/>
    </row>
    <row r="64" spans="1:11" x14ac:dyDescent="0.25">
      <c r="A64" s="3"/>
      <c r="B64" s="218"/>
      <c r="C64" s="219"/>
      <c r="D64" s="219"/>
      <c r="E64" s="220"/>
      <c r="F64" s="220"/>
      <c r="G64" s="220"/>
      <c r="H64" s="221"/>
      <c r="I64" s="147"/>
      <c r="J64" s="147"/>
      <c r="K64" s="147"/>
    </row>
    <row r="65" spans="1:11" x14ac:dyDescent="0.25">
      <c r="A65" s="3"/>
      <c r="B65" s="218"/>
      <c r="C65" s="219"/>
      <c r="D65" s="219"/>
      <c r="E65" s="220"/>
      <c r="F65" s="220"/>
      <c r="G65" s="220"/>
      <c r="H65" s="221"/>
      <c r="I65" s="147"/>
      <c r="J65" s="147"/>
      <c r="K65" s="147"/>
    </row>
    <row r="66" spans="1:11" x14ac:dyDescent="0.25">
      <c r="A66" s="3"/>
      <c r="B66" s="218"/>
      <c r="C66" s="219"/>
      <c r="D66" s="219"/>
      <c r="E66" s="220"/>
      <c r="F66" s="220"/>
      <c r="G66" s="220"/>
      <c r="H66" s="221"/>
      <c r="I66" s="147"/>
      <c r="J66" s="147"/>
      <c r="K66" s="147"/>
    </row>
    <row r="67" spans="1:11" x14ac:dyDescent="0.25">
      <c r="A67" s="3"/>
      <c r="B67" s="218"/>
      <c r="C67" s="219"/>
      <c r="D67" s="219"/>
      <c r="E67" s="220"/>
      <c r="F67" s="220"/>
      <c r="G67" s="220"/>
      <c r="H67" s="221"/>
      <c r="I67" s="147"/>
      <c r="J67" s="147"/>
      <c r="K67" s="147"/>
    </row>
    <row r="68" spans="1:11" x14ac:dyDescent="0.25">
      <c r="A68" s="3"/>
      <c r="B68" s="218"/>
      <c r="C68" s="219"/>
      <c r="D68" s="219"/>
      <c r="E68" s="220"/>
      <c r="F68" s="220"/>
      <c r="G68" s="220"/>
      <c r="H68" s="221"/>
      <c r="I68" s="147"/>
      <c r="J68" s="147"/>
      <c r="K68" s="147"/>
    </row>
    <row r="69" spans="1:11" x14ac:dyDescent="0.25">
      <c r="A69" s="3"/>
      <c r="B69" s="218"/>
      <c r="C69" s="219"/>
      <c r="D69" s="219"/>
      <c r="E69" s="220"/>
      <c r="F69" s="220"/>
      <c r="G69" s="220"/>
      <c r="H69" s="221"/>
      <c r="I69" s="147"/>
      <c r="J69" s="147"/>
      <c r="K69" s="147"/>
    </row>
    <row r="70" spans="1:11" x14ac:dyDescent="0.25">
      <c r="A70" s="3"/>
      <c r="B70" s="225"/>
      <c r="C70" s="226"/>
      <c r="D70" s="226"/>
      <c r="E70" s="227"/>
      <c r="F70" s="227"/>
      <c r="G70" s="227"/>
      <c r="H70" s="228"/>
      <c r="I70" s="147"/>
      <c r="J70" s="147"/>
      <c r="K70" s="147"/>
    </row>
  </sheetData>
  <sheetProtection algorithmName="SHA-512" hashValue="V6wjHpIY4x1j6VxopClUsdZk5ufLbd5PGnkY3s5k/0ywvsniuQI1zLt9yrZXwA7YQuP/XmxlDaajua6+K5ca9w==" saltValue="BwUsjpg+22O7cE5LNSjAog==" spinCount="100000" sheet="1" objects="1" scenarios="1"/>
  <phoneticPr fontId="43" type="noConversion"/>
  <conditionalFormatting sqref="D6:D17">
    <cfRule type="expression" dxfId="5" priority="4">
      <formula>IF(COUNTIF($D$6:$D6,$D6)&gt;1,TRUE,FALSE)</formula>
    </cfRule>
  </conditionalFormatting>
  <conditionalFormatting sqref="B6:B17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17" xr:uid="{63834ED2-D0A0-48FD-B91E-0C4CD9A634FA}">
      <formula1>"Sum,Average"</formula1>
    </dataValidation>
    <dataValidation type="list" allowBlank="1" showInputMessage="1" showErrorMessage="1" sqref="F6:F17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17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17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IFERROR(IF(LEN(INDEX(Metrics!$B$6:$H$17,ROW($A6)-ROW($A$5),MATCH(B$5,Metrics!$B$5:$H$5,0)))=0,"",INDEX(Metrics!$B$6:$H$17,ROW($A6)-ROW($A$5),MATCH(B$5,Metrics!$B$5:$H$5,0))),"")</f>
        <v>101</v>
      </c>
      <c r="C6" s="159" t="str">
        <f>IFERROR(IF(LEN(INDEX(Metrics!$B$6:$H$17,ROW($A6)-ROW($A$5),MATCH(C$5,Metrics!$B$5:$H$5,0)))=0,"",INDEX(Metrics!$B$6:$H$17,ROW($A6)-ROW($A$5),MATCH(C$5,Metrics!$B$5:$H$5,0))),"")</f>
        <v>Performance Management</v>
      </c>
      <c r="D6" s="159" t="str">
        <f>IFERROR(IF(LEN(INDEX(Metrics!$B$6:$H$17,ROW($A6)-ROW($A$5),MATCH(D$5,Metrics!$B$5:$H$5,0)))=0,"",INDEX(Metrics!$B$6:$H$17,ROW($A6)-ROW($A$5),MATCH(D$5,Metrics!$B$5:$H$5,0))),"")</f>
        <v>Number of New Tickets</v>
      </c>
      <c r="E6" s="41" t="str">
        <f>IFERROR(IF(LEN(INDEX(Metrics!$B$6:$H$17,ROW($A6)-ROW($A$5),MATCH(E$5,Metrics!$B$5:$H$5,0)))=0,"",INDEX(Metrics!$B$6:$H$17,ROW($A6)-ROW($A$5),MATCH(E$5,Metrics!$B$5:$H$5,0))),"")</f>
        <v>#</v>
      </c>
      <c r="F6" s="185">
        <v>23</v>
      </c>
      <c r="G6" s="185">
        <v>22</v>
      </c>
      <c r="H6" s="185">
        <v>18</v>
      </c>
      <c r="I6" s="185">
        <v>34</v>
      </c>
      <c r="J6" s="185">
        <v>25</v>
      </c>
      <c r="K6" s="185">
        <v>20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IFERROR(IF(LEN(INDEX(Metrics!$B$6:$H$17,ROW($A7)-ROW($A$5),MATCH(B$5,Metrics!$B$5:$H$5,0)))=0,"",INDEX(Metrics!$B$6:$H$17,ROW($A7)-ROW($A$5),MATCH(B$5,Metrics!$B$5:$H$5,0))),"")</f>
        <v>102</v>
      </c>
      <c r="C7" s="160" t="str">
        <f>IFERROR(IF(LEN(INDEX(Metrics!$B$6:$H$17,ROW($A7)-ROW($A$5),MATCH(C$5,Metrics!$B$5:$H$5,0)))=0,"",INDEX(Metrics!$B$6:$H$17,ROW($A7)-ROW($A$5),MATCH(C$5,Metrics!$B$5:$H$5,0))),"")</f>
        <v>Performance Management</v>
      </c>
      <c r="D7" s="160" t="str">
        <f>IFERROR(IF(LEN(INDEX(Metrics!$B$6:$H$17,ROW($A7)-ROW($A$5),MATCH(D$5,Metrics!$B$5:$H$5,0)))=0,"",INDEX(Metrics!$B$6:$H$17,ROW($A7)-ROW($A$5),MATCH(D$5,Metrics!$B$5:$H$5,0))),"")</f>
        <v>Open vs. Total Tickets (Total dept.)</v>
      </c>
      <c r="E7" s="42" t="str">
        <f>IFERROR(IF(LEN(INDEX(Metrics!$B$6:$H$17,ROW($A7)-ROW($A$5),MATCH(E$5,Metrics!$B$5:$H$5,0)))=0,"",INDEX(Metrics!$B$6:$H$17,ROW($A7)-ROW($A$5),MATCH(E$5,Metrics!$B$5:$H$5,0))),"")</f>
        <v>%</v>
      </c>
      <c r="F7" s="181">
        <v>0.1</v>
      </c>
      <c r="G7" s="181">
        <v>0.12</v>
      </c>
      <c r="H7" s="181">
        <v>0.18</v>
      </c>
      <c r="I7" s="181">
        <v>0.1</v>
      </c>
      <c r="J7" s="181">
        <v>0.12</v>
      </c>
      <c r="K7" s="181">
        <v>0.08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IFERROR(IF(LEN(INDEX(Metrics!$B$6:$H$17,ROW($A8)-ROW($A$5),MATCH(B$5,Metrics!$B$5:$H$5,0)))=0,"",INDEX(Metrics!$B$6:$H$17,ROW($A8)-ROW($A$5),MATCH(B$5,Metrics!$B$5:$H$5,0))),"")</f>
        <v>103</v>
      </c>
      <c r="C8" s="160" t="str">
        <f>IFERROR(IF(LEN(INDEX(Metrics!$B$6:$H$17,ROW($A8)-ROW($A$5),MATCH(C$5,Metrics!$B$5:$H$5,0)))=0,"",INDEX(Metrics!$B$6:$H$17,ROW($A8)-ROW($A$5),MATCH(C$5,Metrics!$B$5:$H$5,0))),"")</f>
        <v>Performance Management</v>
      </c>
      <c r="D8" s="160" t="str">
        <f>IFERROR(IF(LEN(INDEX(Metrics!$B$6:$H$17,ROW($A8)-ROW($A$5),MATCH(D$5,Metrics!$B$5:$H$5,0)))=0,"",INDEX(Metrics!$B$6:$H$17,ROW($A8)-ROW($A$5),MATCH(D$5,Metrics!$B$5:$H$5,0))),"")</f>
        <v>Open vs. Total Tickets (per employee)</v>
      </c>
      <c r="E8" s="42" t="str">
        <f>IFERROR(IF(LEN(INDEX(Metrics!$B$6:$H$17,ROW($A8)-ROW($A$5),MATCH(E$5,Metrics!$B$5:$H$5,0)))=0,"",INDEX(Metrics!$B$6:$H$17,ROW($A8)-ROW($A$5),MATCH(E$5,Metrics!$B$5:$H$5,0))),"")</f>
        <v>%</v>
      </c>
      <c r="F8" s="181">
        <v>0.1</v>
      </c>
      <c r="G8" s="181">
        <v>0.15</v>
      </c>
      <c r="H8" s="181">
        <v>0.12</v>
      </c>
      <c r="I8" s="181">
        <v>0.12</v>
      </c>
      <c r="J8" s="181">
        <v>0.1</v>
      </c>
      <c r="K8" s="181">
        <v>0.15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IFERROR(IF(LEN(INDEX(Metrics!$B$6:$H$17,ROW($A9)-ROW($A$5),MATCH(B$5,Metrics!$B$5:$H$5,0)))=0,"",INDEX(Metrics!$B$6:$H$17,ROW($A9)-ROW($A$5),MATCH(B$5,Metrics!$B$5:$H$5,0))),"")</f>
        <v>104</v>
      </c>
      <c r="C9" s="160" t="str">
        <f>IFERROR(IF(LEN(INDEX(Metrics!$B$6:$H$17,ROW($A9)-ROW($A$5),MATCH(C$5,Metrics!$B$5:$H$5,0)))=0,"",INDEX(Metrics!$B$6:$H$17,ROW($A9)-ROW($A$5),MATCH(C$5,Metrics!$B$5:$H$5,0))),"")</f>
        <v>Performance Management</v>
      </c>
      <c r="D9" s="160" t="str">
        <f>IFERROR(IF(LEN(INDEX(Metrics!$B$6:$H$17,ROW($A9)-ROW($A$5),MATCH(D$5,Metrics!$B$5:$H$5,0)))=0,"",INDEX(Metrics!$B$6:$H$17,ROW($A9)-ROW($A$5),MATCH(D$5,Metrics!$B$5:$H$5,0))),"")</f>
        <v>Average Task Completion Time</v>
      </c>
      <c r="E9" s="42" t="str">
        <f>IFERROR(IF(LEN(INDEX(Metrics!$B$6:$H$17,ROW($A9)-ROW($A$5),MATCH(E$5,Metrics!$B$5:$H$5,0)))=0,"",INDEX(Metrics!$B$6:$H$17,ROW($A9)-ROW($A$5),MATCH(E$5,Metrics!$B$5:$H$5,0))),"")</f>
        <v>Days</v>
      </c>
      <c r="F9" s="177">
        <v>5</v>
      </c>
      <c r="G9" s="177">
        <v>3.5</v>
      </c>
      <c r="H9" s="177">
        <v>4</v>
      </c>
      <c r="I9" s="177">
        <v>3.5</v>
      </c>
      <c r="J9" s="177">
        <v>6</v>
      </c>
      <c r="K9" s="177">
        <v>4.8</v>
      </c>
      <c r="L9" s="177"/>
      <c r="M9" s="177"/>
      <c r="N9" s="177"/>
      <c r="O9" s="177"/>
      <c r="P9" s="177"/>
      <c r="Q9" s="178"/>
    </row>
    <row r="10" spans="1:17" x14ac:dyDescent="0.25">
      <c r="A10" s="3"/>
      <c r="B10" s="62">
        <f>IFERROR(IF(LEN(INDEX(Metrics!$B$6:$H$17,ROW($A10)-ROW($A$5),MATCH(B$5,Metrics!$B$5:$H$5,0)))=0,"",INDEX(Metrics!$B$6:$H$17,ROW($A10)-ROW($A$5),MATCH(B$5,Metrics!$B$5:$H$5,0))),"")</f>
        <v>105</v>
      </c>
      <c r="C10" s="160" t="str">
        <f>IFERROR(IF(LEN(INDEX(Metrics!$B$6:$H$17,ROW($A10)-ROW($A$5),MATCH(C$5,Metrics!$B$5:$H$5,0)))=0,"",INDEX(Metrics!$B$6:$H$17,ROW($A10)-ROW($A$5),MATCH(C$5,Metrics!$B$5:$H$5,0))),"")</f>
        <v>Performance Management</v>
      </c>
      <c r="D10" s="160" t="str">
        <f>IFERROR(IF(LEN(INDEX(Metrics!$B$6:$H$17,ROW($A10)-ROW($A$5),MATCH(D$5,Metrics!$B$5:$H$5,0)))=0,"",INDEX(Metrics!$B$6:$H$17,ROW($A10)-ROW($A$5),MATCH(D$5,Metrics!$B$5:$H$5,0))),"")</f>
        <v>Support Employee per End User</v>
      </c>
      <c r="E10" s="42" t="str">
        <f>IFERROR(IF(LEN(INDEX(Metrics!$B$6:$H$17,ROW($A10)-ROW($A$5),MATCH(E$5,Metrics!$B$5:$H$5,0)))=0,"",INDEX(Metrics!$B$6:$H$17,ROW($A10)-ROW($A$5),MATCH(E$5,Metrics!$B$5:$H$5,0))),"")</f>
        <v>#</v>
      </c>
      <c r="F10" s="179">
        <v>0.01</v>
      </c>
      <c r="G10" s="179">
        <v>0.02</v>
      </c>
      <c r="H10" s="179">
        <v>0.03</v>
      </c>
      <c r="I10" s="179">
        <v>0.03</v>
      </c>
      <c r="J10" s="179">
        <v>0.03</v>
      </c>
      <c r="K10" s="179">
        <v>0.03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IFERROR(IF(LEN(INDEX(Metrics!$B$6:$H$17,ROW($A11)-ROW($A$5),MATCH(B$5,Metrics!$B$5:$H$5,0)))=0,"",INDEX(Metrics!$B$6:$H$17,ROW($A11)-ROW($A$5),MATCH(B$5,Metrics!$B$5:$H$5,0))),"")</f>
        <v>106</v>
      </c>
      <c r="C11" s="160" t="str">
        <f>IFERROR(IF(LEN(INDEX(Metrics!$B$6:$H$17,ROW($A11)-ROW($A$5),MATCH(C$5,Metrics!$B$5:$H$5,0)))=0,"",INDEX(Metrics!$B$6:$H$17,ROW($A11)-ROW($A$5),MATCH(C$5,Metrics!$B$5:$H$5,0))),"")</f>
        <v>Performance Management</v>
      </c>
      <c r="D11" s="160" t="str">
        <f>IFERROR(IF(LEN(INDEX(Metrics!$B$6:$H$17,ROW($A11)-ROW($A$5),MATCH(D$5,Metrics!$B$5:$H$5,0)))=0,"",INDEX(Metrics!$B$6:$H$17,ROW($A11)-ROW($A$5),MATCH(D$5,Metrics!$B$5:$H$5,0))),"")</f>
        <v>ff</v>
      </c>
      <c r="E11" s="42" t="str">
        <f>IFERROR(IF(LEN(INDEX(Metrics!$B$6:$H$17,ROW($A11)-ROW($A$5),MATCH(E$5,Metrics!$B$5:$H$5,0)))=0,"",INDEX(Metrics!$B$6:$H$17,ROW($A11)-ROW($A$5),MATCH(E$5,Metrics!$B$5:$H$5,0))),"")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IFERROR(IF(LEN(INDEX(Metrics!$B$6:$H$17,ROW($A12)-ROW($A$5),MATCH(B$5,Metrics!$B$5:$H$5,0)))=0,"",INDEX(Metrics!$B$6:$H$17,ROW($A12)-ROW($A$5),MATCH(B$5,Metrics!$B$5:$H$5,0))),"")</f>
        <v>107</v>
      </c>
      <c r="C12" s="160" t="str">
        <f>IFERROR(IF(LEN(INDEX(Metrics!$B$6:$H$17,ROW($A12)-ROW($A$5),MATCH(C$5,Metrics!$B$5:$H$5,0)))=0,"",INDEX(Metrics!$B$6:$H$17,ROW($A12)-ROW($A$5),MATCH(C$5,Metrics!$B$5:$H$5,0))),"")</f>
        <v>Performance Management</v>
      </c>
      <c r="D12" s="160" t="str">
        <f>IFERROR(IF(LEN(INDEX(Metrics!$B$6:$H$17,ROW($A12)-ROW($A$5),MATCH(D$5,Metrics!$B$5:$H$5,0)))=0,"",INDEX(Metrics!$B$6:$H$17,ROW($A12)-ROW($A$5),MATCH(D$5,Metrics!$B$5:$H$5,0))),"")</f>
        <v>dd</v>
      </c>
      <c r="E12" s="42" t="str">
        <f>IFERROR(IF(LEN(INDEX(Metrics!$B$6:$H$17,ROW($A12)-ROW($A$5),MATCH(E$5,Metrics!$B$5:$H$5,0)))=0,"",INDEX(Metrics!$B$6:$H$17,ROW($A12)-ROW($A$5),MATCH(E$5,Metrics!$B$5:$H$5,0))),"")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IFERROR(IF(LEN(INDEX(Metrics!$B$6:$H$17,ROW($A13)-ROW($A$5),MATCH(B$5,Metrics!$B$5:$H$5,0)))=0,"",INDEX(Metrics!$B$6:$H$17,ROW($A13)-ROW($A$5),MATCH(B$5,Metrics!$B$5:$H$5,0))),"")</f>
        <v>201</v>
      </c>
      <c r="C13" s="160" t="str">
        <f>IFERROR(IF(LEN(INDEX(Metrics!$B$6:$H$17,ROW($A13)-ROW($A$5),MATCH(C$5,Metrics!$B$5:$H$5,0)))=0,"",INDEX(Metrics!$B$6:$H$17,ROW($A13)-ROW($A$5),MATCH(C$5,Metrics!$B$5:$H$5,0))),"")</f>
        <v>Process Management</v>
      </c>
      <c r="D13" s="160" t="str">
        <f>IFERROR(IF(LEN(INDEX(Metrics!$B$6:$H$17,ROW($A13)-ROW($A$5),MATCH(D$5,Metrics!$B$5:$H$5,0)))=0,"",INDEX(Metrics!$B$6:$H$17,ROW($A13)-ROW($A$5),MATCH(D$5,Metrics!$B$5:$H$5,0))),"")</f>
        <v>% of Projects Delivered on Time</v>
      </c>
      <c r="E13" s="42" t="str">
        <f>IFERROR(IF(LEN(INDEX(Metrics!$B$6:$H$17,ROW($A13)-ROW($A$5),MATCH(E$5,Metrics!$B$5:$H$5,0)))=0,"",INDEX(Metrics!$B$6:$H$17,ROW($A13)-ROW($A$5),MATCH(E$5,Metrics!$B$5:$H$5,0))),"")</f>
        <v>%</v>
      </c>
      <c r="F13" s="183">
        <v>0.77</v>
      </c>
      <c r="G13" s="183">
        <v>0.76</v>
      </c>
      <c r="H13" s="183">
        <v>0.84</v>
      </c>
      <c r="I13" s="183">
        <v>0.91</v>
      </c>
      <c r="J13" s="183">
        <v>0.75</v>
      </c>
      <c r="K13" s="183">
        <v>0.78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IFERROR(IF(LEN(INDEX(Metrics!$B$6:$H$17,ROW($A14)-ROW($A$5),MATCH(B$5,Metrics!$B$5:$H$5,0)))=0,"",INDEX(Metrics!$B$6:$H$17,ROW($A14)-ROW($A$5),MATCH(B$5,Metrics!$B$5:$H$5,0))),"")</f>
        <v>202</v>
      </c>
      <c r="C14" s="160" t="str">
        <f>IFERROR(IF(LEN(INDEX(Metrics!$B$6:$H$17,ROW($A14)-ROW($A$5),MATCH(C$5,Metrics!$B$5:$H$5,0)))=0,"",INDEX(Metrics!$B$6:$H$17,ROW($A14)-ROW($A$5),MATCH(C$5,Metrics!$B$5:$H$5,0))),"")</f>
        <v>Process Management</v>
      </c>
      <c r="D14" s="160" t="str">
        <f>IFERROR(IF(LEN(INDEX(Metrics!$B$6:$H$17,ROW($A14)-ROW($A$5),MATCH(D$5,Metrics!$B$5:$H$5,0)))=0,"",INDEX(Metrics!$B$6:$H$17,ROW($A14)-ROW($A$5),MATCH(D$5,Metrics!$B$5:$H$5,0))),"")</f>
        <v>Quality Assurance per Project</v>
      </c>
      <c r="E14" s="42" t="str">
        <f>IFERROR(IF(LEN(INDEX(Metrics!$B$6:$H$17,ROW($A14)-ROW($A$5),MATCH(E$5,Metrics!$B$5:$H$5,0)))=0,"",INDEX(Metrics!$B$6:$H$17,ROW($A14)-ROW($A$5),MATCH(E$5,Metrics!$B$5:$H$5,0))),"")</f>
        <v>#</v>
      </c>
      <c r="F14" s="187">
        <v>5</v>
      </c>
      <c r="G14" s="187">
        <v>4</v>
      </c>
      <c r="H14" s="187">
        <v>3</v>
      </c>
      <c r="I14" s="187">
        <v>3</v>
      </c>
      <c r="J14" s="187">
        <v>5</v>
      </c>
      <c r="K14" s="187">
        <v>4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IFERROR(IF(LEN(INDEX(Metrics!$B$6:$H$17,ROW($A15)-ROW($A$5),MATCH(B$5,Metrics!$B$5:$H$5,0)))=0,"",INDEX(Metrics!$B$6:$H$17,ROW($A15)-ROW($A$5),MATCH(B$5,Metrics!$B$5:$H$5,0))),"")</f>
        <v>203</v>
      </c>
      <c r="C15" s="160" t="str">
        <f>IFERROR(IF(LEN(INDEX(Metrics!$B$6:$H$17,ROW($A15)-ROW($A$5),MATCH(C$5,Metrics!$B$5:$H$5,0)))=0,"",INDEX(Metrics!$B$6:$H$17,ROW($A15)-ROW($A$5),MATCH(C$5,Metrics!$B$5:$H$5,0))),"")</f>
        <v>Process Management</v>
      </c>
      <c r="D15" s="160" t="str">
        <f>IFERROR(IF(LEN(INDEX(Metrics!$B$6:$H$17,ROW($A15)-ROW($A$5),MATCH(D$5,Metrics!$B$5:$H$5,0)))=0,"",INDEX(Metrics!$B$6:$H$17,ROW($A15)-ROW($A$5),MATCH(D$5,Metrics!$B$5:$H$5,0))),"")</f>
        <v>IT Service Chargeback or Showback</v>
      </c>
      <c r="E15" s="42" t="str">
        <f>IFERROR(IF(LEN(INDEX(Metrics!$B$6:$H$17,ROW($A15)-ROW($A$5),MATCH(E$5,Metrics!$B$5:$H$5,0)))=0,"",INDEX(Metrics!$B$6:$H$17,ROW($A15)-ROW($A$5),MATCH(E$5,Metrics!$B$5:$H$5,0))),"")</f>
        <v>USD</v>
      </c>
      <c r="F15" s="189">
        <v>5000</v>
      </c>
      <c r="G15" s="189">
        <v>4800</v>
      </c>
      <c r="H15" s="189">
        <v>5500</v>
      </c>
      <c r="I15" s="189">
        <v>4900</v>
      </c>
      <c r="J15" s="189">
        <v>5200</v>
      </c>
      <c r="K15" s="189">
        <v>5400</v>
      </c>
      <c r="L15" s="189"/>
      <c r="M15" s="189"/>
      <c r="N15" s="189"/>
      <c r="O15" s="189"/>
      <c r="P15" s="189"/>
      <c r="Q15" s="190"/>
    </row>
    <row r="16" spans="1:17" x14ac:dyDescent="0.25">
      <c r="A16" s="3"/>
      <c r="B16" s="62">
        <f>IFERROR(IF(LEN(INDEX(Metrics!$B$6:$H$17,ROW($A16)-ROW($A$5),MATCH(B$5,Metrics!$B$5:$H$5,0)))=0,"",INDEX(Metrics!$B$6:$H$17,ROW($A16)-ROW($A$5),MATCH(B$5,Metrics!$B$5:$H$5,0))),"")</f>
        <v>204</v>
      </c>
      <c r="C16" s="160" t="str">
        <f>IFERROR(IF(LEN(INDEX(Metrics!$B$6:$H$17,ROW($A16)-ROW($A$5),MATCH(C$5,Metrics!$B$5:$H$5,0)))=0,"",INDEX(Metrics!$B$6:$H$17,ROW($A16)-ROW($A$5),MATCH(C$5,Metrics!$B$5:$H$5,0))),"")</f>
        <v>Process Management</v>
      </c>
      <c r="D16" s="160" t="str">
        <f>IFERROR(IF(LEN(INDEX(Metrics!$B$6:$H$17,ROW($A16)-ROW($A$5),MATCH(D$5,Metrics!$B$5:$H$5,0)))=0,"",INDEX(Metrics!$B$6:$H$17,ROW($A16)-ROW($A$5),MATCH(D$5,Metrics!$B$5:$H$5,0))),"")</f>
        <v>kk</v>
      </c>
      <c r="E16" s="42" t="str">
        <f>IFERROR(IF(LEN(INDEX(Metrics!$B$6:$H$17,ROW($A16)-ROW($A$5),MATCH(E$5,Metrics!$B$5:$H$5,0)))=0,"",INDEX(Metrics!$B$6:$H$17,ROW($A16)-ROW($A$5),MATCH(E$5,Metrics!$B$5:$H$5,0))),"")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6"/>
    </row>
    <row r="17" spans="1:17" x14ac:dyDescent="0.25">
      <c r="A17" s="3"/>
      <c r="B17" s="229">
        <f>IFERROR(IF(LEN(INDEX(Metrics!$B$6:$H$17,ROW($A17)-ROW($A$5),MATCH(B$5,Metrics!$B$5:$H$5,0)))=0,"",INDEX(Metrics!$B$6:$H$17,ROW($A17)-ROW($A$5),MATCH(B$5,Metrics!$B$5:$H$5,0))),"")</f>
        <v>205</v>
      </c>
      <c r="C17" s="230" t="str">
        <f>IFERROR(IF(LEN(INDEX(Metrics!$B$6:$H$17,ROW($A17)-ROW($A$5),MATCH(C$5,Metrics!$B$5:$H$5,0)))=0,"",INDEX(Metrics!$B$6:$H$17,ROW($A17)-ROW($A$5),MATCH(C$5,Metrics!$B$5:$H$5,0))),"")</f>
        <v>Process Management</v>
      </c>
      <c r="D17" s="230" t="str">
        <f>IFERROR(IF(LEN(INDEX(Metrics!$B$6:$H$17,ROW($A17)-ROW($A$5),MATCH(D$5,Metrics!$B$5:$H$5,0)))=0,"",INDEX(Metrics!$B$6:$H$17,ROW($A17)-ROW($A$5),MATCH(D$5,Metrics!$B$5:$H$5,0))),"")</f>
        <v>hh</v>
      </c>
      <c r="E17" s="231" t="str">
        <f>IFERROR(IF(LEN(INDEX(Metrics!$B$6:$H$17,ROW($A17)-ROW($A$5),MATCH(E$5,Metrics!$B$5:$H$5,0)))=0,"",INDEX(Metrics!$B$6:$H$17,ROW($A17)-ROW($A$5),MATCH(E$5,Metrics!$B$5:$H$5,0))),"")</f>
        <v/>
      </c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232"/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4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6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6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6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6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6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6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37"/>
      <c r="G26" s="235"/>
      <c r="H26" s="235"/>
      <c r="I26" s="235"/>
      <c r="J26" s="235"/>
      <c r="K26" s="235"/>
      <c r="L26" s="237"/>
      <c r="M26" s="235"/>
      <c r="N26" s="235"/>
      <c r="O26" s="235"/>
      <c r="P26" s="235"/>
      <c r="Q26" s="236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6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6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37"/>
      <c r="G29" s="235"/>
      <c r="H29" s="235"/>
      <c r="I29" s="235"/>
      <c r="J29" s="235"/>
      <c r="K29" s="235"/>
      <c r="L29" s="237"/>
      <c r="M29" s="235"/>
      <c r="N29" s="235"/>
      <c r="O29" s="235"/>
      <c r="P29" s="235"/>
      <c r="Q29" s="236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33"/>
      <c r="G30" s="233"/>
      <c r="H30" s="233"/>
      <c r="I30" s="233"/>
      <c r="J30" s="233"/>
      <c r="K30" s="233"/>
      <c r="L30" s="235"/>
      <c r="M30" s="235"/>
      <c r="N30" s="235"/>
      <c r="O30" s="235"/>
      <c r="P30" s="235"/>
      <c r="Q30" s="236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6"/>
    </row>
    <row r="32" spans="1:17" x14ac:dyDescent="0.25">
      <c r="A32" s="3"/>
      <c r="B32" s="218"/>
      <c r="C32" s="219"/>
      <c r="D32" s="219"/>
      <c r="E32" s="220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6"/>
    </row>
    <row r="33" spans="1:17" x14ac:dyDescent="0.25">
      <c r="A33" s="3"/>
      <c r="B33" s="218"/>
      <c r="C33" s="219"/>
      <c r="D33" s="219"/>
      <c r="E33" s="220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6"/>
    </row>
    <row r="34" spans="1:17" x14ac:dyDescent="0.25">
      <c r="A34" s="3"/>
      <c r="B34" s="218"/>
      <c r="C34" s="219"/>
      <c r="D34" s="219"/>
      <c r="E34" s="220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6"/>
    </row>
    <row r="35" spans="1:17" x14ac:dyDescent="0.25">
      <c r="A35" s="3"/>
      <c r="B35" s="218"/>
      <c r="C35" s="219"/>
      <c r="D35" s="219"/>
      <c r="E35" s="220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6"/>
    </row>
    <row r="36" spans="1:17" x14ac:dyDescent="0.2">
      <c r="A36" s="3"/>
      <c r="B36" s="218"/>
      <c r="C36" s="219"/>
      <c r="D36" s="219"/>
      <c r="E36" s="220"/>
      <c r="F36" s="237"/>
      <c r="G36" s="235"/>
      <c r="H36" s="235"/>
      <c r="I36" s="235"/>
      <c r="J36" s="235"/>
      <c r="K36" s="235"/>
      <c r="L36" s="237"/>
      <c r="M36" s="235"/>
      <c r="N36" s="235"/>
      <c r="O36" s="235"/>
      <c r="P36" s="235"/>
      <c r="Q36" s="236"/>
    </row>
    <row r="37" spans="1:17" x14ac:dyDescent="0.25">
      <c r="A37" s="3"/>
      <c r="B37" s="218"/>
      <c r="C37" s="219"/>
      <c r="D37" s="219"/>
      <c r="E37" s="220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6"/>
    </row>
    <row r="38" spans="1:17" x14ac:dyDescent="0.2">
      <c r="A38" s="3"/>
      <c r="B38" s="218"/>
      <c r="C38" s="219"/>
      <c r="D38" s="219"/>
      <c r="E38" s="220"/>
      <c r="F38" s="238"/>
      <c r="G38" s="235"/>
      <c r="H38" s="235"/>
      <c r="I38" s="235"/>
      <c r="J38" s="235"/>
      <c r="K38" s="235"/>
      <c r="L38" s="238"/>
      <c r="M38" s="235"/>
      <c r="N38" s="235"/>
      <c r="O38" s="235"/>
      <c r="P38" s="235"/>
      <c r="Q38" s="236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9"/>
    </row>
    <row r="40" spans="1:17" x14ac:dyDescent="0.25">
      <c r="A40" s="3"/>
      <c r="B40" s="218"/>
      <c r="C40" s="219"/>
      <c r="D40" s="219"/>
      <c r="E40" s="220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6"/>
    </row>
    <row r="41" spans="1:17" x14ac:dyDescent="0.25">
      <c r="A41" s="3"/>
      <c r="B41" s="218"/>
      <c r="C41" s="219"/>
      <c r="D41" s="219"/>
      <c r="E41" s="220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6"/>
    </row>
    <row r="42" spans="1:17" x14ac:dyDescent="0.25">
      <c r="A42" s="3"/>
      <c r="B42" s="218"/>
      <c r="C42" s="219"/>
      <c r="D42" s="219"/>
      <c r="E42" s="220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6"/>
    </row>
    <row r="43" spans="1:17" x14ac:dyDescent="0.25">
      <c r="A43" s="3"/>
      <c r="B43" s="218"/>
      <c r="C43" s="219"/>
      <c r="D43" s="219"/>
      <c r="E43" s="220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6"/>
    </row>
    <row r="44" spans="1:17" x14ac:dyDescent="0.25"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9"/>
    </row>
    <row r="45" spans="1:17" x14ac:dyDescent="0.25"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9"/>
    </row>
    <row r="46" spans="1:17" x14ac:dyDescent="0.25"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9"/>
    </row>
    <row r="47" spans="1:17" x14ac:dyDescent="0.25"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9"/>
    </row>
    <row r="48" spans="1:17" x14ac:dyDescent="0.25"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9"/>
    </row>
    <row r="49" spans="2:17" x14ac:dyDescent="0.25"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9"/>
    </row>
    <row r="50" spans="2:17" x14ac:dyDescent="0.25"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9"/>
    </row>
    <row r="51" spans="2:17" x14ac:dyDescent="0.25"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9"/>
    </row>
    <row r="52" spans="2:17" x14ac:dyDescent="0.25"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9"/>
    </row>
    <row r="53" spans="2:17" x14ac:dyDescent="0.25"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9"/>
    </row>
    <row r="54" spans="2:17" x14ac:dyDescent="0.25"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9"/>
    </row>
    <row r="55" spans="2:17" x14ac:dyDescent="0.25"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9"/>
    </row>
    <row r="56" spans="2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9"/>
    </row>
    <row r="57" spans="2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9"/>
    </row>
    <row r="58" spans="2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9"/>
    </row>
    <row r="59" spans="2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9"/>
    </row>
    <row r="60" spans="2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9"/>
    </row>
    <row r="61" spans="2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9"/>
    </row>
    <row r="62" spans="2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9"/>
    </row>
    <row r="63" spans="2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9"/>
    </row>
    <row r="64" spans="2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9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9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9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9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9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9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40"/>
    </row>
  </sheetData>
  <sheetProtection algorithmName="SHA-512" hashValue="+UriaUtTzn5QfuUGIsqAWRXTRHCfMdbkBRyZbaAfAJmjZMj0G/Vl6I0cYaMGFMe1AD0tSjn2sWncGS8Q0pM6yA==" saltValue="6Old1A2Ff29tIJMBlk5zG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IFERROR(IF(LEN(INDEX(Metrics!$B$6:$H$17,ROW($A6)-ROW($A$5),MATCH(B$5,Metrics!$B$5:$H$5,0)))=0,"",INDEX(Metrics!$B$6:$H$17,ROW($A6)-ROW($A$5),MATCH(B$5,Metrics!$B$5:$H$5,0))),"")</f>
        <v>101</v>
      </c>
      <c r="C6" s="159" t="str">
        <f>IFERROR(IF(LEN(INDEX(Metrics!$B$6:$H$17,ROW($A6)-ROW($A$5),MATCH(C$5,Metrics!$B$5:$H$5,0)))=0,"",INDEX(Metrics!$B$6:$H$17,ROW($A6)-ROW($A$5),MATCH(C$5,Metrics!$B$5:$H$5,0))),"")</f>
        <v>Performance Management</v>
      </c>
      <c r="D6" s="159" t="str">
        <f>IFERROR(IF(LEN(INDEX(Metrics!$B$6:$H$17,ROW($A6)-ROW($A$5),MATCH(D$5,Metrics!$B$5:$H$5,0)))=0,"",INDEX(Metrics!$B$6:$H$17,ROW($A6)-ROW($A$5),MATCH(D$5,Metrics!$B$5:$H$5,0))),"")</f>
        <v>Number of New Tickets</v>
      </c>
      <c r="E6" s="41" t="str">
        <f>IFERROR(IF(LEN(INDEX(Metrics!$B$6:$H$17,ROW($A6)-ROW($A$5),MATCH(E$5,Metrics!$B$5:$H$5,0)))=0,"",INDEX(Metrics!$B$6:$H$17,ROW($A6)-ROW($A$5),MATCH(E$5,Metrics!$B$5:$H$5,0))),"")</f>
        <v>#</v>
      </c>
      <c r="F6" s="185">
        <v>20</v>
      </c>
      <c r="G6" s="185">
        <v>20</v>
      </c>
      <c r="H6" s="185">
        <v>20</v>
      </c>
      <c r="I6" s="185">
        <v>20</v>
      </c>
      <c r="J6" s="185">
        <v>20</v>
      </c>
      <c r="K6" s="185">
        <v>20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IFERROR(IF(LEN(INDEX(Metrics!$B$6:$H$17,ROW($A7)-ROW($A$5),MATCH(B$5,Metrics!$B$5:$H$5,0)))=0,"",INDEX(Metrics!$B$6:$H$17,ROW($A7)-ROW($A$5),MATCH(B$5,Metrics!$B$5:$H$5,0))),"")</f>
        <v>102</v>
      </c>
      <c r="C7" s="160" t="str">
        <f>IFERROR(IF(LEN(INDEX(Metrics!$B$6:$H$17,ROW($A7)-ROW($A$5),MATCH(C$5,Metrics!$B$5:$H$5,0)))=0,"",INDEX(Metrics!$B$6:$H$17,ROW($A7)-ROW($A$5),MATCH(C$5,Metrics!$B$5:$H$5,0))),"")</f>
        <v>Performance Management</v>
      </c>
      <c r="D7" s="160" t="str">
        <f>IFERROR(IF(LEN(INDEX(Metrics!$B$6:$H$17,ROW($A7)-ROW($A$5),MATCH(D$5,Metrics!$B$5:$H$5,0)))=0,"",INDEX(Metrics!$B$6:$H$17,ROW($A7)-ROW($A$5),MATCH(D$5,Metrics!$B$5:$H$5,0))),"")</f>
        <v>Open vs. Total Tickets (Total dept.)</v>
      </c>
      <c r="E7" s="42" t="str">
        <f>IFERROR(IF(LEN(INDEX(Metrics!$B$6:$H$17,ROW($A7)-ROW($A$5),MATCH(E$5,Metrics!$B$5:$H$5,0)))=0,"",INDEX(Metrics!$B$6:$H$17,ROW($A7)-ROW($A$5),MATCH(E$5,Metrics!$B$5:$H$5,0))),"")</f>
        <v>%</v>
      </c>
      <c r="F7" s="181">
        <v>0.12</v>
      </c>
      <c r="G7" s="181">
        <v>0.12</v>
      </c>
      <c r="H7" s="181">
        <v>0.12</v>
      </c>
      <c r="I7" s="181">
        <v>0.12</v>
      </c>
      <c r="J7" s="181">
        <v>0.12</v>
      </c>
      <c r="K7" s="181">
        <v>0.12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IFERROR(IF(LEN(INDEX(Metrics!$B$6:$H$17,ROW($A8)-ROW($A$5),MATCH(B$5,Metrics!$B$5:$H$5,0)))=0,"",INDEX(Metrics!$B$6:$H$17,ROW($A8)-ROW($A$5),MATCH(B$5,Metrics!$B$5:$H$5,0))),"")</f>
        <v>103</v>
      </c>
      <c r="C8" s="160" t="str">
        <f>IFERROR(IF(LEN(INDEX(Metrics!$B$6:$H$17,ROW($A8)-ROW($A$5),MATCH(C$5,Metrics!$B$5:$H$5,0)))=0,"",INDEX(Metrics!$B$6:$H$17,ROW($A8)-ROW($A$5),MATCH(C$5,Metrics!$B$5:$H$5,0))),"")</f>
        <v>Performance Management</v>
      </c>
      <c r="D8" s="160" t="str">
        <f>IFERROR(IF(LEN(INDEX(Metrics!$B$6:$H$17,ROW($A8)-ROW($A$5),MATCH(D$5,Metrics!$B$5:$H$5,0)))=0,"",INDEX(Metrics!$B$6:$H$17,ROW($A8)-ROW($A$5),MATCH(D$5,Metrics!$B$5:$H$5,0))),"")</f>
        <v>Open vs. Total Tickets (per employee)</v>
      </c>
      <c r="E8" s="42" t="str">
        <f>IFERROR(IF(LEN(INDEX(Metrics!$B$6:$H$17,ROW($A8)-ROW($A$5),MATCH(E$5,Metrics!$B$5:$H$5,0)))=0,"",INDEX(Metrics!$B$6:$H$17,ROW($A8)-ROW($A$5),MATCH(E$5,Metrics!$B$5:$H$5,0))),"")</f>
        <v>%</v>
      </c>
      <c r="F8" s="181">
        <v>0.1</v>
      </c>
      <c r="G8" s="181">
        <v>0.1</v>
      </c>
      <c r="H8" s="181">
        <v>0.1</v>
      </c>
      <c r="I8" s="181">
        <v>0.1</v>
      </c>
      <c r="J8" s="181">
        <v>0.1</v>
      </c>
      <c r="K8" s="181">
        <v>0.1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IFERROR(IF(LEN(INDEX(Metrics!$B$6:$H$17,ROW($A9)-ROW($A$5),MATCH(B$5,Metrics!$B$5:$H$5,0)))=0,"",INDEX(Metrics!$B$6:$H$17,ROW($A9)-ROW($A$5),MATCH(B$5,Metrics!$B$5:$H$5,0))),"")</f>
        <v>104</v>
      </c>
      <c r="C9" s="160" t="str">
        <f>IFERROR(IF(LEN(INDEX(Metrics!$B$6:$H$17,ROW($A9)-ROW($A$5),MATCH(C$5,Metrics!$B$5:$H$5,0)))=0,"",INDEX(Metrics!$B$6:$H$17,ROW($A9)-ROW($A$5),MATCH(C$5,Metrics!$B$5:$H$5,0))),"")</f>
        <v>Performance Management</v>
      </c>
      <c r="D9" s="160" t="str">
        <f>IFERROR(IF(LEN(INDEX(Metrics!$B$6:$H$17,ROW($A9)-ROW($A$5),MATCH(D$5,Metrics!$B$5:$H$5,0)))=0,"",INDEX(Metrics!$B$6:$H$17,ROW($A9)-ROW($A$5),MATCH(D$5,Metrics!$B$5:$H$5,0))),"")</f>
        <v>Average Task Completion Time</v>
      </c>
      <c r="E9" s="42" t="str">
        <f>IFERROR(IF(LEN(INDEX(Metrics!$B$6:$H$17,ROW($A9)-ROW($A$5),MATCH(E$5,Metrics!$B$5:$H$5,0)))=0,"",INDEX(Metrics!$B$6:$H$17,ROW($A9)-ROW($A$5),MATCH(E$5,Metrics!$B$5:$H$5,0))),"")</f>
        <v>Days</v>
      </c>
      <c r="F9" s="177">
        <v>4</v>
      </c>
      <c r="G9" s="177">
        <v>4</v>
      </c>
      <c r="H9" s="177">
        <v>4</v>
      </c>
      <c r="I9" s="177">
        <v>4</v>
      </c>
      <c r="J9" s="177">
        <v>4</v>
      </c>
      <c r="K9" s="177">
        <v>4</v>
      </c>
      <c r="L9" s="177"/>
      <c r="M9" s="177"/>
      <c r="N9" s="177"/>
      <c r="O9" s="177"/>
      <c r="P9" s="177"/>
      <c r="Q9" s="178"/>
    </row>
    <row r="10" spans="1:17" x14ac:dyDescent="0.25">
      <c r="A10" s="3"/>
      <c r="B10" s="62">
        <f>IFERROR(IF(LEN(INDEX(Metrics!$B$6:$H$17,ROW($A10)-ROW($A$5),MATCH(B$5,Metrics!$B$5:$H$5,0)))=0,"",INDEX(Metrics!$B$6:$H$17,ROW($A10)-ROW($A$5),MATCH(B$5,Metrics!$B$5:$H$5,0))),"")</f>
        <v>105</v>
      </c>
      <c r="C10" s="160" t="str">
        <f>IFERROR(IF(LEN(INDEX(Metrics!$B$6:$H$17,ROW($A10)-ROW($A$5),MATCH(C$5,Metrics!$B$5:$H$5,0)))=0,"",INDEX(Metrics!$B$6:$H$17,ROW($A10)-ROW($A$5),MATCH(C$5,Metrics!$B$5:$H$5,0))),"")</f>
        <v>Performance Management</v>
      </c>
      <c r="D10" s="160" t="str">
        <f>IFERROR(IF(LEN(INDEX(Metrics!$B$6:$H$17,ROW($A10)-ROW($A$5),MATCH(D$5,Metrics!$B$5:$H$5,0)))=0,"",INDEX(Metrics!$B$6:$H$17,ROW($A10)-ROW($A$5),MATCH(D$5,Metrics!$B$5:$H$5,0))),"")</f>
        <v>Support Employee per End User</v>
      </c>
      <c r="E10" s="42" t="str">
        <f>IFERROR(IF(LEN(INDEX(Metrics!$B$6:$H$17,ROW($A10)-ROW($A$5),MATCH(E$5,Metrics!$B$5:$H$5,0)))=0,"",INDEX(Metrics!$B$6:$H$17,ROW($A10)-ROW($A$5),MATCH(E$5,Metrics!$B$5:$H$5,0))),"")</f>
        <v>#</v>
      </c>
      <c r="F10" s="179">
        <v>0.02</v>
      </c>
      <c r="G10" s="179">
        <v>0.02</v>
      </c>
      <c r="H10" s="179">
        <v>0.02</v>
      </c>
      <c r="I10" s="179">
        <v>0.02</v>
      </c>
      <c r="J10" s="179">
        <v>0.02</v>
      </c>
      <c r="K10" s="179">
        <v>0.02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IFERROR(IF(LEN(INDEX(Metrics!$B$6:$H$17,ROW($A11)-ROW($A$5),MATCH(B$5,Metrics!$B$5:$H$5,0)))=0,"",INDEX(Metrics!$B$6:$H$17,ROW($A11)-ROW($A$5),MATCH(B$5,Metrics!$B$5:$H$5,0))),"")</f>
        <v>106</v>
      </c>
      <c r="C11" s="160" t="str">
        <f>IFERROR(IF(LEN(INDEX(Metrics!$B$6:$H$17,ROW($A11)-ROW($A$5),MATCH(C$5,Metrics!$B$5:$H$5,0)))=0,"",INDEX(Metrics!$B$6:$H$17,ROW($A11)-ROW($A$5),MATCH(C$5,Metrics!$B$5:$H$5,0))),"")</f>
        <v>Performance Management</v>
      </c>
      <c r="D11" s="160" t="str">
        <f>IFERROR(IF(LEN(INDEX(Metrics!$B$6:$H$17,ROW($A11)-ROW($A$5),MATCH(D$5,Metrics!$B$5:$H$5,0)))=0,"",INDEX(Metrics!$B$6:$H$17,ROW($A11)-ROW($A$5),MATCH(D$5,Metrics!$B$5:$H$5,0))),"")</f>
        <v>ff</v>
      </c>
      <c r="E11" s="42" t="str">
        <f>IFERROR(IF(LEN(INDEX(Metrics!$B$6:$H$17,ROW($A11)-ROW($A$5),MATCH(E$5,Metrics!$B$5:$H$5,0)))=0,"",INDEX(Metrics!$B$6:$H$17,ROW($A11)-ROW($A$5),MATCH(E$5,Metrics!$B$5:$H$5,0))),"")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IFERROR(IF(LEN(INDEX(Metrics!$B$6:$H$17,ROW($A12)-ROW($A$5),MATCH(B$5,Metrics!$B$5:$H$5,0)))=0,"",INDEX(Metrics!$B$6:$H$17,ROW($A12)-ROW($A$5),MATCH(B$5,Metrics!$B$5:$H$5,0))),"")</f>
        <v>107</v>
      </c>
      <c r="C12" s="160" t="str">
        <f>IFERROR(IF(LEN(INDEX(Metrics!$B$6:$H$17,ROW($A12)-ROW($A$5),MATCH(C$5,Metrics!$B$5:$H$5,0)))=0,"",INDEX(Metrics!$B$6:$H$17,ROW($A12)-ROW($A$5),MATCH(C$5,Metrics!$B$5:$H$5,0))),"")</f>
        <v>Performance Management</v>
      </c>
      <c r="D12" s="160" t="str">
        <f>IFERROR(IF(LEN(INDEX(Metrics!$B$6:$H$17,ROW($A12)-ROW($A$5),MATCH(D$5,Metrics!$B$5:$H$5,0)))=0,"",INDEX(Metrics!$B$6:$H$17,ROW($A12)-ROW($A$5),MATCH(D$5,Metrics!$B$5:$H$5,0))),"")</f>
        <v>dd</v>
      </c>
      <c r="E12" s="42" t="str">
        <f>IFERROR(IF(LEN(INDEX(Metrics!$B$6:$H$17,ROW($A12)-ROW($A$5),MATCH(E$5,Metrics!$B$5:$H$5,0)))=0,"",INDEX(Metrics!$B$6:$H$17,ROW($A12)-ROW($A$5),MATCH(E$5,Metrics!$B$5:$H$5,0))),"")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IFERROR(IF(LEN(INDEX(Metrics!$B$6:$H$17,ROW($A13)-ROW($A$5),MATCH(B$5,Metrics!$B$5:$H$5,0)))=0,"",INDEX(Metrics!$B$6:$H$17,ROW($A13)-ROW($A$5),MATCH(B$5,Metrics!$B$5:$H$5,0))),"")</f>
        <v>201</v>
      </c>
      <c r="C13" s="160" t="str">
        <f>IFERROR(IF(LEN(INDEX(Metrics!$B$6:$H$17,ROW($A13)-ROW($A$5),MATCH(C$5,Metrics!$B$5:$H$5,0)))=0,"",INDEX(Metrics!$B$6:$H$17,ROW($A13)-ROW($A$5),MATCH(C$5,Metrics!$B$5:$H$5,0))),"")</f>
        <v>Process Management</v>
      </c>
      <c r="D13" s="160" t="str">
        <f>IFERROR(IF(LEN(INDEX(Metrics!$B$6:$H$17,ROW($A13)-ROW($A$5),MATCH(D$5,Metrics!$B$5:$H$5,0)))=0,"",INDEX(Metrics!$B$6:$H$17,ROW($A13)-ROW($A$5),MATCH(D$5,Metrics!$B$5:$H$5,0))),"")</f>
        <v>% of Projects Delivered on Time</v>
      </c>
      <c r="E13" s="42" t="str">
        <f>IFERROR(IF(LEN(INDEX(Metrics!$B$6:$H$17,ROW($A13)-ROW($A$5),MATCH(E$5,Metrics!$B$5:$H$5,0)))=0,"",INDEX(Metrics!$B$6:$H$17,ROW($A13)-ROW($A$5),MATCH(E$5,Metrics!$B$5:$H$5,0))),"")</f>
        <v>%</v>
      </c>
      <c r="F13" s="183">
        <v>0.8</v>
      </c>
      <c r="G13" s="183">
        <v>0.8</v>
      </c>
      <c r="H13" s="183">
        <v>0.8</v>
      </c>
      <c r="I13" s="183">
        <v>0.8</v>
      </c>
      <c r="J13" s="183">
        <v>0.8</v>
      </c>
      <c r="K13" s="183">
        <v>0.8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IFERROR(IF(LEN(INDEX(Metrics!$B$6:$H$17,ROW($A14)-ROW($A$5),MATCH(B$5,Metrics!$B$5:$H$5,0)))=0,"",INDEX(Metrics!$B$6:$H$17,ROW($A14)-ROW($A$5),MATCH(B$5,Metrics!$B$5:$H$5,0))),"")</f>
        <v>202</v>
      </c>
      <c r="C14" s="160" t="str">
        <f>IFERROR(IF(LEN(INDEX(Metrics!$B$6:$H$17,ROW($A14)-ROW($A$5),MATCH(C$5,Metrics!$B$5:$H$5,0)))=0,"",INDEX(Metrics!$B$6:$H$17,ROW($A14)-ROW($A$5),MATCH(C$5,Metrics!$B$5:$H$5,0))),"")</f>
        <v>Process Management</v>
      </c>
      <c r="D14" s="160" t="str">
        <f>IFERROR(IF(LEN(INDEX(Metrics!$B$6:$H$17,ROW($A14)-ROW($A$5),MATCH(D$5,Metrics!$B$5:$H$5,0)))=0,"",INDEX(Metrics!$B$6:$H$17,ROW($A14)-ROW($A$5),MATCH(D$5,Metrics!$B$5:$H$5,0))),"")</f>
        <v>Quality Assurance per Project</v>
      </c>
      <c r="E14" s="42" t="str">
        <f>IFERROR(IF(LEN(INDEX(Metrics!$B$6:$H$17,ROW($A14)-ROW($A$5),MATCH(E$5,Metrics!$B$5:$H$5,0)))=0,"",INDEX(Metrics!$B$6:$H$17,ROW($A14)-ROW($A$5),MATCH(E$5,Metrics!$B$5:$H$5,0))),"")</f>
        <v>#</v>
      </c>
      <c r="F14" s="187">
        <v>5</v>
      </c>
      <c r="G14" s="187">
        <v>5</v>
      </c>
      <c r="H14" s="187">
        <v>5</v>
      </c>
      <c r="I14" s="187">
        <v>5</v>
      </c>
      <c r="J14" s="187">
        <v>5</v>
      </c>
      <c r="K14" s="187">
        <v>5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IFERROR(IF(LEN(INDEX(Metrics!$B$6:$H$17,ROW($A15)-ROW($A$5),MATCH(B$5,Metrics!$B$5:$H$5,0)))=0,"",INDEX(Metrics!$B$6:$H$17,ROW($A15)-ROW($A$5),MATCH(B$5,Metrics!$B$5:$H$5,0))),"")</f>
        <v>203</v>
      </c>
      <c r="C15" s="160" t="str">
        <f>IFERROR(IF(LEN(INDEX(Metrics!$B$6:$H$17,ROW($A15)-ROW($A$5),MATCH(C$5,Metrics!$B$5:$H$5,0)))=0,"",INDEX(Metrics!$B$6:$H$17,ROW($A15)-ROW($A$5),MATCH(C$5,Metrics!$B$5:$H$5,0))),"")</f>
        <v>Process Management</v>
      </c>
      <c r="D15" s="160" t="str">
        <f>IFERROR(IF(LEN(INDEX(Metrics!$B$6:$H$17,ROW($A15)-ROW($A$5),MATCH(D$5,Metrics!$B$5:$H$5,0)))=0,"",INDEX(Metrics!$B$6:$H$17,ROW($A15)-ROW($A$5),MATCH(D$5,Metrics!$B$5:$H$5,0))),"")</f>
        <v>IT Service Chargeback or Showback</v>
      </c>
      <c r="E15" s="42" t="str">
        <f>IFERROR(IF(LEN(INDEX(Metrics!$B$6:$H$17,ROW($A15)-ROW($A$5),MATCH(E$5,Metrics!$B$5:$H$5,0)))=0,"",INDEX(Metrics!$B$6:$H$17,ROW($A15)-ROW($A$5),MATCH(E$5,Metrics!$B$5:$H$5,0))),"")</f>
        <v>USD</v>
      </c>
      <c r="F15" s="189">
        <v>5200</v>
      </c>
      <c r="G15" s="189">
        <v>5200</v>
      </c>
      <c r="H15" s="189">
        <v>5200</v>
      </c>
      <c r="I15" s="189">
        <v>5200</v>
      </c>
      <c r="J15" s="189">
        <v>5200</v>
      </c>
      <c r="K15" s="189">
        <v>5200</v>
      </c>
      <c r="L15" s="189"/>
      <c r="M15" s="189"/>
      <c r="N15" s="189"/>
      <c r="O15" s="189"/>
      <c r="P15" s="189"/>
      <c r="Q15" s="190"/>
    </row>
    <row r="16" spans="1:17" x14ac:dyDescent="0.25">
      <c r="A16" s="3"/>
      <c r="B16" s="62">
        <f>IFERROR(IF(LEN(INDEX(Metrics!$B$6:$H$17,ROW($A16)-ROW($A$5),MATCH(B$5,Metrics!$B$5:$H$5,0)))=0,"",INDEX(Metrics!$B$6:$H$17,ROW($A16)-ROW($A$5),MATCH(B$5,Metrics!$B$5:$H$5,0))),"")</f>
        <v>204</v>
      </c>
      <c r="C16" s="160" t="str">
        <f>IFERROR(IF(LEN(INDEX(Metrics!$B$6:$H$17,ROW($A16)-ROW($A$5),MATCH(C$5,Metrics!$B$5:$H$5,0)))=0,"",INDEX(Metrics!$B$6:$H$17,ROW($A16)-ROW($A$5),MATCH(C$5,Metrics!$B$5:$H$5,0))),"")</f>
        <v>Process Management</v>
      </c>
      <c r="D16" s="160" t="str">
        <f>IFERROR(IF(LEN(INDEX(Metrics!$B$6:$H$17,ROW($A16)-ROW($A$5),MATCH(D$5,Metrics!$B$5:$H$5,0)))=0,"",INDEX(Metrics!$B$6:$H$17,ROW($A16)-ROW($A$5),MATCH(D$5,Metrics!$B$5:$H$5,0))),"")</f>
        <v>kk</v>
      </c>
      <c r="E16" s="42" t="str">
        <f>IFERROR(IF(LEN(INDEX(Metrics!$B$6:$H$17,ROW($A16)-ROW($A$5),MATCH(E$5,Metrics!$B$5:$H$5,0)))=0,"",INDEX(Metrics!$B$6:$H$17,ROW($A16)-ROW($A$5),MATCH(E$5,Metrics!$B$5:$H$5,0))),"")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6"/>
    </row>
    <row r="17" spans="1:17" x14ac:dyDescent="0.25">
      <c r="A17" s="3"/>
      <c r="B17" s="62">
        <f>IFERROR(IF(LEN(INDEX(Metrics!$B$6:$H$17,ROW($A17)-ROW($A$5),MATCH(B$5,Metrics!$B$5:$H$5,0)))=0,"",INDEX(Metrics!$B$6:$H$17,ROW($A17)-ROW($A$5),MATCH(B$5,Metrics!$B$5:$H$5,0))),"")</f>
        <v>205</v>
      </c>
      <c r="C17" s="160" t="str">
        <f>IFERROR(IF(LEN(INDEX(Metrics!$B$6:$H$17,ROW($A17)-ROW($A$5),MATCH(C$5,Metrics!$B$5:$H$5,0)))=0,"",INDEX(Metrics!$B$6:$H$17,ROW($A17)-ROW($A$5),MATCH(C$5,Metrics!$B$5:$H$5,0))),"")</f>
        <v>Process Management</v>
      </c>
      <c r="D17" s="160" t="str">
        <f>IFERROR(IF(LEN(INDEX(Metrics!$B$6:$H$17,ROW($A17)-ROW($A$5),MATCH(D$5,Metrics!$B$5:$H$5,0)))=0,"",INDEX(Metrics!$B$6:$H$17,ROW($A17)-ROW($A$5),MATCH(D$5,Metrics!$B$5:$H$5,0))),"")</f>
        <v>hh</v>
      </c>
      <c r="E17" s="42" t="str">
        <f>IFERROR(IF(LEN(INDEX(Metrics!$B$6:$H$17,ROW($A17)-ROW($A$5),MATCH(E$5,Metrics!$B$5:$H$5,0)))=0,"",INDEX(Metrics!$B$6:$H$17,ROW($A17)-ROW($A$5),MATCH(E$5,Metrics!$B$5:$H$5,0))),"")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76"/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4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6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6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6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6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6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6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37"/>
      <c r="G26" s="235"/>
      <c r="H26" s="235"/>
      <c r="I26" s="235"/>
      <c r="J26" s="235"/>
      <c r="K26" s="235"/>
      <c r="L26" s="237"/>
      <c r="M26" s="235"/>
      <c r="N26" s="235"/>
      <c r="O26" s="235"/>
      <c r="P26" s="235"/>
      <c r="Q26" s="236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6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6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37"/>
      <c r="G29" s="235"/>
      <c r="H29" s="235"/>
      <c r="I29" s="235"/>
      <c r="J29" s="235"/>
      <c r="K29" s="235"/>
      <c r="L29" s="237"/>
      <c r="M29" s="235"/>
      <c r="N29" s="235"/>
      <c r="O29" s="235"/>
      <c r="P29" s="235"/>
      <c r="Q29" s="236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33"/>
      <c r="G30" s="233"/>
      <c r="H30" s="233"/>
      <c r="I30" s="233"/>
      <c r="J30" s="233"/>
      <c r="K30" s="233"/>
      <c r="L30" s="235"/>
      <c r="M30" s="235"/>
      <c r="N30" s="235"/>
      <c r="O30" s="235"/>
      <c r="P30" s="235"/>
      <c r="Q30" s="236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6"/>
    </row>
    <row r="32" spans="1:17" x14ac:dyDescent="0.25">
      <c r="A32" s="3"/>
      <c r="B32" s="218"/>
      <c r="C32" s="219"/>
      <c r="D32" s="219"/>
      <c r="E32" s="220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6"/>
    </row>
    <row r="33" spans="1:17" x14ac:dyDescent="0.25">
      <c r="A33" s="3"/>
      <c r="B33" s="218"/>
      <c r="C33" s="219"/>
      <c r="D33" s="219"/>
      <c r="E33" s="220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6"/>
    </row>
    <row r="34" spans="1:17" x14ac:dyDescent="0.25">
      <c r="A34" s="3"/>
      <c r="B34" s="218"/>
      <c r="C34" s="219"/>
      <c r="D34" s="219"/>
      <c r="E34" s="220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6"/>
    </row>
    <row r="35" spans="1:17" x14ac:dyDescent="0.25">
      <c r="A35" s="3"/>
      <c r="B35" s="218"/>
      <c r="C35" s="219"/>
      <c r="D35" s="219"/>
      <c r="E35" s="220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6"/>
    </row>
    <row r="36" spans="1:17" x14ac:dyDescent="0.2">
      <c r="A36" s="3"/>
      <c r="B36" s="218"/>
      <c r="C36" s="219"/>
      <c r="D36" s="219"/>
      <c r="E36" s="220"/>
      <c r="F36" s="237"/>
      <c r="G36" s="235"/>
      <c r="H36" s="235"/>
      <c r="I36" s="235"/>
      <c r="J36" s="235"/>
      <c r="K36" s="235"/>
      <c r="L36" s="237"/>
      <c r="M36" s="235"/>
      <c r="N36" s="235"/>
      <c r="O36" s="235"/>
      <c r="P36" s="235"/>
      <c r="Q36" s="236"/>
    </row>
    <row r="37" spans="1:17" x14ac:dyDescent="0.25">
      <c r="A37" s="3"/>
      <c r="B37" s="218"/>
      <c r="C37" s="219"/>
      <c r="D37" s="219"/>
      <c r="E37" s="220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6"/>
    </row>
    <row r="38" spans="1:17" x14ac:dyDescent="0.2">
      <c r="A38" s="3"/>
      <c r="B38" s="218"/>
      <c r="C38" s="219"/>
      <c r="D38" s="219"/>
      <c r="E38" s="220"/>
      <c r="F38" s="238"/>
      <c r="G38" s="235"/>
      <c r="H38" s="235"/>
      <c r="I38" s="235"/>
      <c r="J38" s="235"/>
      <c r="K38" s="235"/>
      <c r="L38" s="238"/>
      <c r="M38" s="235"/>
      <c r="N38" s="235"/>
      <c r="O38" s="235"/>
      <c r="P38" s="235"/>
      <c r="Q38" s="236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9"/>
    </row>
    <row r="40" spans="1:17" x14ac:dyDescent="0.25">
      <c r="A40" s="3"/>
      <c r="B40" s="218"/>
      <c r="C40" s="219"/>
      <c r="D40" s="219"/>
      <c r="E40" s="220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6"/>
    </row>
    <row r="41" spans="1:17" x14ac:dyDescent="0.25">
      <c r="A41" s="3"/>
      <c r="B41" s="218"/>
      <c r="C41" s="219"/>
      <c r="D41" s="219"/>
      <c r="E41" s="220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6"/>
    </row>
    <row r="42" spans="1:17" x14ac:dyDescent="0.25">
      <c r="A42" s="3"/>
      <c r="B42" s="218"/>
      <c r="C42" s="219"/>
      <c r="D42" s="219"/>
      <c r="E42" s="220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6"/>
    </row>
    <row r="43" spans="1:17" x14ac:dyDescent="0.25">
      <c r="A43" s="3"/>
      <c r="B43" s="218"/>
      <c r="C43" s="219"/>
      <c r="D43" s="219"/>
      <c r="E43" s="220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6"/>
    </row>
    <row r="44" spans="1:17" x14ac:dyDescent="0.25">
      <c r="A44" s="3"/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9"/>
    </row>
    <row r="45" spans="1:17" x14ac:dyDescent="0.25">
      <c r="A45" s="3"/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9"/>
    </row>
    <row r="46" spans="1:17" x14ac:dyDescent="0.25">
      <c r="A46" s="3"/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9"/>
    </row>
    <row r="47" spans="1:17" x14ac:dyDescent="0.25">
      <c r="A47" s="3"/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9"/>
    </row>
    <row r="48" spans="1:17" x14ac:dyDescent="0.25">
      <c r="A48" s="3"/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9"/>
    </row>
    <row r="49" spans="1:17" x14ac:dyDescent="0.25">
      <c r="A49" s="3"/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9"/>
    </row>
    <row r="50" spans="1:17" x14ac:dyDescent="0.25">
      <c r="A50" s="3"/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9"/>
    </row>
    <row r="51" spans="1:17" x14ac:dyDescent="0.25">
      <c r="A51" s="3"/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9"/>
    </row>
    <row r="52" spans="1:17" x14ac:dyDescent="0.25">
      <c r="A52" s="3"/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9"/>
    </row>
    <row r="53" spans="1:17" x14ac:dyDescent="0.25">
      <c r="A53" s="3"/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9"/>
    </row>
    <row r="54" spans="1:17" x14ac:dyDescent="0.25">
      <c r="A54" s="3"/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9"/>
    </row>
    <row r="55" spans="1:17" x14ac:dyDescent="0.25">
      <c r="A55" s="3"/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9"/>
    </row>
    <row r="56" spans="1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9"/>
    </row>
    <row r="57" spans="1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9"/>
    </row>
    <row r="58" spans="1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9"/>
    </row>
    <row r="59" spans="1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9"/>
    </row>
    <row r="60" spans="1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9"/>
    </row>
    <row r="61" spans="1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9"/>
    </row>
    <row r="62" spans="1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9"/>
    </row>
    <row r="63" spans="1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9"/>
    </row>
    <row r="64" spans="1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9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9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9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9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9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9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40"/>
    </row>
  </sheetData>
  <sheetProtection algorithmName="SHA-512" hashValue="xlvmqDnanwUN+1T32sg34CibMKvZVEu5KtWLU/v394xpMD64gPz72mRfkafDGrSr2RhRBu9mqB6lXBY/Sy5hDA==" saltValue="cysNpM67Zvm9AmBWD3hlA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0" t="s">
        <v>0</v>
      </c>
      <c r="C5" s="151" t="s">
        <v>10</v>
      </c>
      <c r="D5" s="151" t="s">
        <v>7</v>
      </c>
      <c r="E5" s="151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IFERROR(IF(LEN(INDEX(Metrics!$B$6:$H$17,ROW($A6)-ROW($A$5),MATCH(B$5,Metrics!$B$5:$H$5,0)))=0,"",INDEX(Metrics!$B$6:$H$17,ROW($A6)-ROW($A$5),MATCH(B$5,Metrics!$B$5:$H$5,0))),"")</f>
        <v>101</v>
      </c>
      <c r="C6" s="159" t="str">
        <f>IFERROR(IF(LEN(INDEX(Metrics!$B$6:$H$17,ROW($A6)-ROW($A$5),MATCH(C$5,Metrics!$B$5:$H$5,0)))=0,"",INDEX(Metrics!$B$6:$H$17,ROW($A6)-ROW($A$5),MATCH(C$5,Metrics!$B$5:$H$5,0))),"")</f>
        <v>Performance Management</v>
      </c>
      <c r="D6" s="159" t="str">
        <f>IFERROR(IF(LEN(INDEX(Metrics!$B$6:$H$17,ROW($A6)-ROW($A$5),MATCH(D$5,Metrics!$B$5:$H$5,0)))=0,"",INDEX(Metrics!$B$6:$H$17,ROW($A6)-ROW($A$5),MATCH(D$5,Metrics!$B$5:$H$5,0))),"")</f>
        <v>Number of New Tickets</v>
      </c>
      <c r="E6" s="41" t="str">
        <f>IFERROR(IF(LEN(INDEX(Metrics!$B$6:$H$17,ROW($A6)-ROW($A$5),MATCH(E$5,Metrics!$B$5:$H$5,0)))=0,"",INDEX(Metrics!$B$6:$H$17,ROW($A6)-ROW($A$5),MATCH(E$5,Metrics!$B$5:$H$5,0))),"")</f>
        <v>#</v>
      </c>
      <c r="F6" s="185">
        <v>23</v>
      </c>
      <c r="G6" s="185">
        <v>18</v>
      </c>
      <c r="H6" s="185">
        <v>15</v>
      </c>
      <c r="I6" s="185">
        <v>34</v>
      </c>
      <c r="J6" s="185">
        <v>25</v>
      </c>
      <c r="K6" s="185">
        <v>19</v>
      </c>
      <c r="L6" s="185"/>
      <c r="M6" s="185"/>
      <c r="N6" s="185"/>
      <c r="O6" s="185"/>
      <c r="P6" s="185"/>
      <c r="Q6" s="186"/>
    </row>
    <row r="7" spans="1:17" x14ac:dyDescent="0.25">
      <c r="A7" s="3"/>
      <c r="B7" s="62">
        <f>IFERROR(IF(LEN(INDEX(Metrics!$B$6:$H$17,ROW($A7)-ROW($A$5),MATCH(B$5,Metrics!$B$5:$H$5,0)))=0,"",INDEX(Metrics!$B$6:$H$17,ROW($A7)-ROW($A$5),MATCH(B$5,Metrics!$B$5:$H$5,0))),"")</f>
        <v>102</v>
      </c>
      <c r="C7" s="160" t="str">
        <f>IFERROR(IF(LEN(INDEX(Metrics!$B$6:$H$17,ROW($A7)-ROW($A$5),MATCH(C$5,Metrics!$B$5:$H$5,0)))=0,"",INDEX(Metrics!$B$6:$H$17,ROW($A7)-ROW($A$5),MATCH(C$5,Metrics!$B$5:$H$5,0))),"")</f>
        <v>Performance Management</v>
      </c>
      <c r="D7" s="160" t="str">
        <f>IFERROR(IF(LEN(INDEX(Metrics!$B$6:$H$17,ROW($A7)-ROW($A$5),MATCH(D$5,Metrics!$B$5:$H$5,0)))=0,"",INDEX(Metrics!$B$6:$H$17,ROW($A7)-ROW($A$5),MATCH(D$5,Metrics!$B$5:$H$5,0))),"")</f>
        <v>Open vs. Total Tickets (Total dept.)</v>
      </c>
      <c r="E7" s="42" t="str">
        <f>IFERROR(IF(LEN(INDEX(Metrics!$B$6:$H$17,ROW($A7)-ROW($A$5),MATCH(E$5,Metrics!$B$5:$H$5,0)))=0,"",INDEX(Metrics!$B$6:$H$17,ROW($A7)-ROW($A$5),MATCH(E$5,Metrics!$B$5:$H$5,0))),"")</f>
        <v>%</v>
      </c>
      <c r="F7" s="181">
        <v>0.13</v>
      </c>
      <c r="G7" s="181">
        <v>0.156</v>
      </c>
      <c r="H7" s="181">
        <v>0.14399999999999999</v>
      </c>
      <c r="I7" s="181">
        <v>0.11000000000000001</v>
      </c>
      <c r="J7" s="181">
        <v>0.12</v>
      </c>
      <c r="K7" s="181">
        <v>9.6000000000000002E-2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IFERROR(IF(LEN(INDEX(Metrics!$B$6:$H$17,ROW($A8)-ROW($A$5),MATCH(B$5,Metrics!$B$5:$H$5,0)))=0,"",INDEX(Metrics!$B$6:$H$17,ROW($A8)-ROW($A$5),MATCH(B$5,Metrics!$B$5:$H$5,0))),"")</f>
        <v>103</v>
      </c>
      <c r="C8" s="160" t="str">
        <f>IFERROR(IF(LEN(INDEX(Metrics!$B$6:$H$17,ROW($A8)-ROW($A$5),MATCH(C$5,Metrics!$B$5:$H$5,0)))=0,"",INDEX(Metrics!$B$6:$H$17,ROW($A8)-ROW($A$5),MATCH(C$5,Metrics!$B$5:$H$5,0))),"")</f>
        <v>Performance Management</v>
      </c>
      <c r="D8" s="160" t="str">
        <f>IFERROR(IF(LEN(INDEX(Metrics!$B$6:$H$17,ROW($A8)-ROW($A$5),MATCH(D$5,Metrics!$B$5:$H$5,0)))=0,"",INDEX(Metrics!$B$6:$H$17,ROW($A8)-ROW($A$5),MATCH(D$5,Metrics!$B$5:$H$5,0))),"")</f>
        <v>Open vs. Total Tickets (per employee)</v>
      </c>
      <c r="E8" s="42" t="str">
        <f>IFERROR(IF(LEN(INDEX(Metrics!$B$6:$H$17,ROW($A8)-ROW($A$5),MATCH(E$5,Metrics!$B$5:$H$5,0)))=0,"",INDEX(Metrics!$B$6:$H$17,ROW($A8)-ROW($A$5),MATCH(E$5,Metrics!$B$5:$H$5,0))),"")</f>
        <v>%</v>
      </c>
      <c r="F8" s="181">
        <v>0.12</v>
      </c>
      <c r="G8" s="181">
        <v>0.12</v>
      </c>
      <c r="H8" s="181">
        <v>0.13200000000000001</v>
      </c>
      <c r="I8" s="181">
        <v>0.13200000000000001</v>
      </c>
      <c r="J8" s="181">
        <v>0.11000000000000001</v>
      </c>
      <c r="K8" s="181">
        <v>0.105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IFERROR(IF(LEN(INDEX(Metrics!$B$6:$H$17,ROW($A9)-ROW($A$5),MATCH(B$5,Metrics!$B$5:$H$5,0)))=0,"",INDEX(Metrics!$B$6:$H$17,ROW($A9)-ROW($A$5),MATCH(B$5,Metrics!$B$5:$H$5,0))),"")</f>
        <v>104</v>
      </c>
      <c r="C9" s="160" t="str">
        <f>IFERROR(IF(LEN(INDEX(Metrics!$B$6:$H$17,ROW($A9)-ROW($A$5),MATCH(C$5,Metrics!$B$5:$H$5,0)))=0,"",INDEX(Metrics!$B$6:$H$17,ROW($A9)-ROW($A$5),MATCH(C$5,Metrics!$B$5:$H$5,0))),"")</f>
        <v>Performance Management</v>
      </c>
      <c r="D9" s="160" t="str">
        <f>IFERROR(IF(LEN(INDEX(Metrics!$B$6:$H$17,ROW($A9)-ROW($A$5),MATCH(D$5,Metrics!$B$5:$H$5,0)))=0,"",INDEX(Metrics!$B$6:$H$17,ROW($A9)-ROW($A$5),MATCH(D$5,Metrics!$B$5:$H$5,0))),"")</f>
        <v>Average Task Completion Time</v>
      </c>
      <c r="E9" s="42" t="str">
        <f>IFERROR(IF(LEN(INDEX(Metrics!$B$6:$H$17,ROW($A9)-ROW($A$5),MATCH(E$5,Metrics!$B$5:$H$5,0)))=0,"",INDEX(Metrics!$B$6:$H$17,ROW($A9)-ROW($A$5),MATCH(E$5,Metrics!$B$5:$H$5,0))),"")</f>
        <v>Days</v>
      </c>
      <c r="F9" s="177">
        <v>3.5</v>
      </c>
      <c r="G9" s="177">
        <v>4.55</v>
      </c>
      <c r="H9" s="177">
        <v>5.2</v>
      </c>
      <c r="I9" s="177">
        <v>3.5</v>
      </c>
      <c r="J9" s="177">
        <v>4.1999999999999993</v>
      </c>
      <c r="K9" s="177">
        <v>4.32</v>
      </c>
      <c r="L9" s="177"/>
      <c r="M9" s="177"/>
      <c r="N9" s="177"/>
      <c r="O9" s="177"/>
      <c r="P9" s="177"/>
      <c r="Q9" s="178"/>
    </row>
    <row r="10" spans="1:17" x14ac:dyDescent="0.25">
      <c r="A10" s="3"/>
      <c r="B10" s="62">
        <f>IFERROR(IF(LEN(INDEX(Metrics!$B$6:$H$17,ROW($A10)-ROW($A$5),MATCH(B$5,Metrics!$B$5:$H$5,0)))=0,"",INDEX(Metrics!$B$6:$H$17,ROW($A10)-ROW($A$5),MATCH(B$5,Metrics!$B$5:$H$5,0))),"")</f>
        <v>105</v>
      </c>
      <c r="C10" s="160" t="str">
        <f>IFERROR(IF(LEN(INDEX(Metrics!$B$6:$H$17,ROW($A10)-ROW($A$5),MATCH(C$5,Metrics!$B$5:$H$5,0)))=0,"",INDEX(Metrics!$B$6:$H$17,ROW($A10)-ROW($A$5),MATCH(C$5,Metrics!$B$5:$H$5,0))),"")</f>
        <v>Performance Management</v>
      </c>
      <c r="D10" s="160" t="str">
        <f>IFERROR(IF(LEN(INDEX(Metrics!$B$6:$H$17,ROW($A10)-ROW($A$5),MATCH(D$5,Metrics!$B$5:$H$5,0)))=0,"",INDEX(Metrics!$B$6:$H$17,ROW($A10)-ROW($A$5),MATCH(D$5,Metrics!$B$5:$H$5,0))),"")</f>
        <v>Support Employee per End User</v>
      </c>
      <c r="E10" s="42" t="str">
        <f>IFERROR(IF(LEN(INDEX(Metrics!$B$6:$H$17,ROW($A10)-ROW($A$5),MATCH(E$5,Metrics!$B$5:$H$5,0)))=0,"",INDEX(Metrics!$B$6:$H$17,ROW($A10)-ROW($A$5),MATCH(E$5,Metrics!$B$5:$H$5,0))),"")</f>
        <v>#</v>
      </c>
      <c r="F10" s="179">
        <v>0.01</v>
      </c>
      <c r="G10" s="179">
        <v>0.03</v>
      </c>
      <c r="H10" s="179">
        <v>0.02</v>
      </c>
      <c r="I10" s="179">
        <v>0.02</v>
      </c>
      <c r="J10" s="179">
        <v>0.02</v>
      </c>
      <c r="K10" s="179">
        <v>0.01</v>
      </c>
      <c r="L10" s="179"/>
      <c r="M10" s="179"/>
      <c r="N10" s="179"/>
      <c r="O10" s="179"/>
      <c r="P10" s="179"/>
      <c r="Q10" s="180"/>
    </row>
    <row r="11" spans="1:17" x14ac:dyDescent="0.25">
      <c r="A11" s="3"/>
      <c r="B11" s="62">
        <f>IFERROR(IF(LEN(INDEX(Metrics!$B$6:$H$17,ROW($A11)-ROW($A$5),MATCH(B$5,Metrics!$B$5:$H$5,0)))=0,"",INDEX(Metrics!$B$6:$H$17,ROW($A11)-ROW($A$5),MATCH(B$5,Metrics!$B$5:$H$5,0))),"")</f>
        <v>106</v>
      </c>
      <c r="C11" s="160" t="str">
        <f>IFERROR(IF(LEN(INDEX(Metrics!$B$6:$H$17,ROW($A11)-ROW($A$5),MATCH(C$5,Metrics!$B$5:$H$5,0)))=0,"",INDEX(Metrics!$B$6:$H$17,ROW($A11)-ROW($A$5),MATCH(C$5,Metrics!$B$5:$H$5,0))),"")</f>
        <v>Performance Management</v>
      </c>
      <c r="D11" s="160" t="str">
        <f>IFERROR(IF(LEN(INDEX(Metrics!$B$6:$H$17,ROW($A11)-ROW($A$5),MATCH(D$5,Metrics!$B$5:$H$5,0)))=0,"",INDEX(Metrics!$B$6:$H$17,ROW($A11)-ROW($A$5),MATCH(D$5,Metrics!$B$5:$H$5,0))),"")</f>
        <v>ff</v>
      </c>
      <c r="E11" s="42" t="str">
        <f>IFERROR(IF(LEN(INDEX(Metrics!$B$6:$H$17,ROW($A11)-ROW($A$5),MATCH(E$5,Metrics!$B$5:$H$5,0)))=0,"",INDEX(Metrics!$B$6:$H$17,ROW($A11)-ROW($A$5),MATCH(E$5,Metrics!$B$5:$H$5,0))),"")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63"/>
    </row>
    <row r="12" spans="1:17" x14ac:dyDescent="0.25">
      <c r="A12" s="3"/>
      <c r="B12" s="62">
        <f>IFERROR(IF(LEN(INDEX(Metrics!$B$6:$H$17,ROW($A12)-ROW($A$5),MATCH(B$5,Metrics!$B$5:$H$5,0)))=0,"",INDEX(Metrics!$B$6:$H$17,ROW($A12)-ROW($A$5),MATCH(B$5,Metrics!$B$5:$H$5,0))),"")</f>
        <v>107</v>
      </c>
      <c r="C12" s="160" t="str">
        <f>IFERROR(IF(LEN(INDEX(Metrics!$B$6:$H$17,ROW($A12)-ROW($A$5),MATCH(C$5,Metrics!$B$5:$H$5,0)))=0,"",INDEX(Metrics!$B$6:$H$17,ROW($A12)-ROW($A$5),MATCH(C$5,Metrics!$B$5:$H$5,0))),"")</f>
        <v>Performance Management</v>
      </c>
      <c r="D12" s="160" t="str">
        <f>IFERROR(IF(LEN(INDEX(Metrics!$B$6:$H$17,ROW($A12)-ROW($A$5),MATCH(D$5,Metrics!$B$5:$H$5,0)))=0,"",INDEX(Metrics!$B$6:$H$17,ROW($A12)-ROW($A$5),MATCH(D$5,Metrics!$B$5:$H$5,0))),"")</f>
        <v>dd</v>
      </c>
      <c r="E12" s="42" t="str">
        <f>IFERROR(IF(LEN(INDEX(Metrics!$B$6:$H$17,ROW($A12)-ROW($A$5),MATCH(E$5,Metrics!$B$5:$H$5,0)))=0,"",INDEX(Metrics!$B$6:$H$17,ROW($A12)-ROW($A$5),MATCH(E$5,Metrics!$B$5:$H$5,0))),"")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76"/>
    </row>
    <row r="13" spans="1:17" x14ac:dyDescent="0.25">
      <c r="A13" s="3"/>
      <c r="B13" s="62">
        <f>IFERROR(IF(LEN(INDEX(Metrics!$B$6:$H$17,ROW($A13)-ROW($A$5),MATCH(B$5,Metrics!$B$5:$H$5,0)))=0,"",INDEX(Metrics!$B$6:$H$17,ROW($A13)-ROW($A$5),MATCH(B$5,Metrics!$B$5:$H$5,0))),"")</f>
        <v>201</v>
      </c>
      <c r="C13" s="160" t="str">
        <f>IFERROR(IF(LEN(INDEX(Metrics!$B$6:$H$17,ROW($A13)-ROW($A$5),MATCH(C$5,Metrics!$B$5:$H$5,0)))=0,"",INDEX(Metrics!$B$6:$H$17,ROW($A13)-ROW($A$5),MATCH(C$5,Metrics!$B$5:$H$5,0))),"")</f>
        <v>Process Management</v>
      </c>
      <c r="D13" s="160" t="str">
        <f>IFERROR(IF(LEN(INDEX(Metrics!$B$6:$H$17,ROW($A13)-ROW($A$5),MATCH(D$5,Metrics!$B$5:$H$5,0)))=0,"",INDEX(Metrics!$B$6:$H$17,ROW($A13)-ROW($A$5),MATCH(D$5,Metrics!$B$5:$H$5,0))),"")</f>
        <v>% of Projects Delivered on Time</v>
      </c>
      <c r="E13" s="42" t="str">
        <f>IFERROR(IF(LEN(INDEX(Metrics!$B$6:$H$17,ROW($A13)-ROW($A$5),MATCH(E$5,Metrics!$B$5:$H$5,0)))=0,"",INDEX(Metrics!$B$6:$H$17,ROW($A13)-ROW($A$5),MATCH(E$5,Metrics!$B$5:$H$5,0))),"")</f>
        <v>%</v>
      </c>
      <c r="F13" s="183">
        <v>0.77</v>
      </c>
      <c r="G13" s="183">
        <v>0.76</v>
      </c>
      <c r="H13" s="183">
        <v>0.8</v>
      </c>
      <c r="I13" s="183">
        <v>0.79</v>
      </c>
      <c r="J13" s="183">
        <v>0.82</v>
      </c>
      <c r="K13" s="183">
        <v>0.85</v>
      </c>
      <c r="L13" s="183"/>
      <c r="M13" s="183"/>
      <c r="N13" s="183"/>
      <c r="O13" s="183"/>
      <c r="P13" s="183"/>
      <c r="Q13" s="184"/>
    </row>
    <row r="14" spans="1:17" x14ac:dyDescent="0.25">
      <c r="A14" s="3"/>
      <c r="B14" s="62">
        <f>IFERROR(IF(LEN(INDEX(Metrics!$B$6:$H$17,ROW($A14)-ROW($A$5),MATCH(B$5,Metrics!$B$5:$H$5,0)))=0,"",INDEX(Metrics!$B$6:$H$17,ROW($A14)-ROW($A$5),MATCH(B$5,Metrics!$B$5:$H$5,0))),"")</f>
        <v>202</v>
      </c>
      <c r="C14" s="160" t="str">
        <f>IFERROR(IF(LEN(INDEX(Metrics!$B$6:$H$17,ROW($A14)-ROW($A$5),MATCH(C$5,Metrics!$B$5:$H$5,0)))=0,"",INDEX(Metrics!$B$6:$H$17,ROW($A14)-ROW($A$5),MATCH(C$5,Metrics!$B$5:$H$5,0))),"")</f>
        <v>Process Management</v>
      </c>
      <c r="D14" s="160" t="str">
        <f>IFERROR(IF(LEN(INDEX(Metrics!$B$6:$H$17,ROW($A14)-ROW($A$5),MATCH(D$5,Metrics!$B$5:$H$5,0)))=0,"",INDEX(Metrics!$B$6:$H$17,ROW($A14)-ROW($A$5),MATCH(D$5,Metrics!$B$5:$H$5,0))),"")</f>
        <v>Quality Assurance per Project</v>
      </c>
      <c r="E14" s="42" t="str">
        <f>IFERROR(IF(LEN(INDEX(Metrics!$B$6:$H$17,ROW($A14)-ROW($A$5),MATCH(E$5,Metrics!$B$5:$H$5,0)))=0,"",INDEX(Metrics!$B$6:$H$17,ROW($A14)-ROW($A$5),MATCH(E$5,Metrics!$B$5:$H$5,0))),"")</f>
        <v>#</v>
      </c>
      <c r="F14" s="187">
        <v>6</v>
      </c>
      <c r="G14" s="187">
        <v>5</v>
      </c>
      <c r="H14" s="187">
        <v>6</v>
      </c>
      <c r="I14" s="187">
        <v>7</v>
      </c>
      <c r="J14" s="187">
        <v>5</v>
      </c>
      <c r="K14" s="187">
        <v>4</v>
      </c>
      <c r="L14" s="187"/>
      <c r="M14" s="187"/>
      <c r="N14" s="187"/>
      <c r="O14" s="187"/>
      <c r="P14" s="187"/>
      <c r="Q14" s="188"/>
    </row>
    <row r="15" spans="1:17" x14ac:dyDescent="0.25">
      <c r="A15" s="3"/>
      <c r="B15" s="62">
        <f>IFERROR(IF(LEN(INDEX(Metrics!$B$6:$H$17,ROW($A15)-ROW($A$5),MATCH(B$5,Metrics!$B$5:$H$5,0)))=0,"",INDEX(Metrics!$B$6:$H$17,ROW($A15)-ROW($A$5),MATCH(B$5,Metrics!$B$5:$H$5,0))),"")</f>
        <v>203</v>
      </c>
      <c r="C15" s="160" t="str">
        <f>IFERROR(IF(LEN(INDEX(Metrics!$B$6:$H$17,ROW($A15)-ROW($A$5),MATCH(C$5,Metrics!$B$5:$H$5,0)))=0,"",INDEX(Metrics!$B$6:$H$17,ROW($A15)-ROW($A$5),MATCH(C$5,Metrics!$B$5:$H$5,0))),"")</f>
        <v>Process Management</v>
      </c>
      <c r="D15" s="160" t="str">
        <f>IFERROR(IF(LEN(INDEX(Metrics!$B$6:$H$17,ROW($A15)-ROW($A$5),MATCH(D$5,Metrics!$B$5:$H$5,0)))=0,"",INDEX(Metrics!$B$6:$H$17,ROW($A15)-ROW($A$5),MATCH(D$5,Metrics!$B$5:$H$5,0))),"")</f>
        <v>IT Service Chargeback or Showback</v>
      </c>
      <c r="E15" s="42" t="str">
        <f>IFERROR(IF(LEN(INDEX(Metrics!$B$6:$H$17,ROW($A15)-ROW($A$5),MATCH(E$5,Metrics!$B$5:$H$5,0)))=0,"",INDEX(Metrics!$B$6:$H$17,ROW($A15)-ROW($A$5),MATCH(E$5,Metrics!$B$5:$H$5,0))),"")</f>
        <v>USD</v>
      </c>
      <c r="F15" s="189">
        <v>4700</v>
      </c>
      <c r="G15" s="189">
        <v>4750</v>
      </c>
      <c r="H15" s="189">
        <v>5500</v>
      </c>
      <c r="I15" s="189">
        <v>6200</v>
      </c>
      <c r="J15" s="189">
        <v>5000</v>
      </c>
      <c r="K15" s="189">
        <v>4950</v>
      </c>
      <c r="L15" s="189"/>
      <c r="M15" s="189"/>
      <c r="N15" s="189"/>
      <c r="O15" s="189"/>
      <c r="P15" s="189"/>
      <c r="Q15" s="190"/>
    </row>
    <row r="16" spans="1:17" x14ac:dyDescent="0.25">
      <c r="A16" s="3"/>
      <c r="B16" s="62">
        <f>IFERROR(IF(LEN(INDEX(Metrics!$B$6:$H$17,ROW($A16)-ROW($A$5),MATCH(B$5,Metrics!$B$5:$H$5,0)))=0,"",INDEX(Metrics!$B$6:$H$17,ROW($A16)-ROW($A$5),MATCH(B$5,Metrics!$B$5:$H$5,0))),"")</f>
        <v>204</v>
      </c>
      <c r="C16" s="160" t="str">
        <f>IFERROR(IF(LEN(INDEX(Metrics!$B$6:$H$17,ROW($A16)-ROW($A$5),MATCH(C$5,Metrics!$B$5:$H$5,0)))=0,"",INDEX(Metrics!$B$6:$H$17,ROW($A16)-ROW($A$5),MATCH(C$5,Metrics!$B$5:$H$5,0))),"")</f>
        <v>Process Management</v>
      </c>
      <c r="D16" s="160" t="str">
        <f>IFERROR(IF(LEN(INDEX(Metrics!$B$6:$H$17,ROW($A16)-ROW($A$5),MATCH(D$5,Metrics!$B$5:$H$5,0)))=0,"",INDEX(Metrics!$B$6:$H$17,ROW($A16)-ROW($A$5),MATCH(D$5,Metrics!$B$5:$H$5,0))),"")</f>
        <v>kk</v>
      </c>
      <c r="E16" s="42" t="str">
        <f>IFERROR(IF(LEN(INDEX(Metrics!$B$6:$H$17,ROW($A16)-ROW($A$5),MATCH(E$5,Metrics!$B$5:$H$5,0)))=0,"",INDEX(Metrics!$B$6:$H$17,ROW($A16)-ROW($A$5),MATCH(E$5,Metrics!$B$5:$H$5,0))),"")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6"/>
    </row>
    <row r="17" spans="1:17" x14ac:dyDescent="0.25">
      <c r="A17" s="3"/>
      <c r="B17" s="62">
        <f>IFERROR(IF(LEN(INDEX(Metrics!$B$6:$H$17,ROW($A17)-ROW($A$5),MATCH(B$5,Metrics!$B$5:$H$5,0)))=0,"",INDEX(Metrics!$B$6:$H$17,ROW($A17)-ROW($A$5),MATCH(B$5,Metrics!$B$5:$H$5,0))),"")</f>
        <v>205</v>
      </c>
      <c r="C17" s="160" t="str">
        <f>IFERROR(IF(LEN(INDEX(Metrics!$B$6:$H$17,ROW($A17)-ROW($A$5),MATCH(C$5,Metrics!$B$5:$H$5,0)))=0,"",INDEX(Metrics!$B$6:$H$17,ROW($A17)-ROW($A$5),MATCH(C$5,Metrics!$B$5:$H$5,0))),"")</f>
        <v>Process Management</v>
      </c>
      <c r="D17" s="160" t="str">
        <f>IFERROR(IF(LEN(INDEX(Metrics!$B$6:$H$17,ROW($A17)-ROW($A$5),MATCH(D$5,Metrics!$B$5:$H$5,0)))=0,"",INDEX(Metrics!$B$6:$H$17,ROW($A17)-ROW($A$5),MATCH(D$5,Metrics!$B$5:$H$5,0))),"")</f>
        <v>hh</v>
      </c>
      <c r="E17" s="42" t="str">
        <f>IFERROR(IF(LEN(INDEX(Metrics!$B$6:$H$17,ROW($A17)-ROW($A$5),MATCH(E$5,Metrics!$B$5:$H$5,0)))=0,"",INDEX(Metrics!$B$6:$H$17,ROW($A17)-ROW($A$5),MATCH(E$5,Metrics!$B$5:$H$5,0))),"")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76"/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4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4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6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6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6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6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6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6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37"/>
      <c r="G26" s="235"/>
      <c r="H26" s="235"/>
      <c r="I26" s="235"/>
      <c r="J26" s="235"/>
      <c r="K26" s="235"/>
      <c r="L26" s="237"/>
      <c r="M26" s="235"/>
      <c r="N26" s="235"/>
      <c r="O26" s="235"/>
      <c r="P26" s="235"/>
      <c r="Q26" s="236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6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6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37"/>
      <c r="G29" s="235"/>
      <c r="H29" s="235"/>
      <c r="I29" s="235"/>
      <c r="J29" s="235"/>
      <c r="K29" s="235"/>
      <c r="L29" s="237"/>
      <c r="M29" s="235"/>
      <c r="N29" s="235"/>
      <c r="O29" s="235"/>
      <c r="P29" s="235"/>
      <c r="Q29" s="236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33"/>
      <c r="G30" s="233"/>
      <c r="H30" s="233"/>
      <c r="I30" s="233"/>
      <c r="J30" s="233"/>
      <c r="K30" s="233"/>
      <c r="L30" s="235"/>
      <c r="M30" s="235"/>
      <c r="N30" s="235"/>
      <c r="O30" s="235"/>
      <c r="P30" s="235"/>
      <c r="Q30" s="236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6"/>
    </row>
    <row r="32" spans="1:17" x14ac:dyDescent="0.25">
      <c r="A32" s="3"/>
      <c r="B32" s="218"/>
      <c r="C32" s="219"/>
      <c r="D32" s="219"/>
      <c r="E32" s="220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6"/>
    </row>
    <row r="33" spans="1:17" x14ac:dyDescent="0.25">
      <c r="A33" s="3"/>
      <c r="B33" s="218"/>
      <c r="C33" s="219"/>
      <c r="D33" s="219"/>
      <c r="E33" s="220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6"/>
    </row>
    <row r="34" spans="1:17" x14ac:dyDescent="0.25">
      <c r="A34" s="3"/>
      <c r="B34" s="218"/>
      <c r="C34" s="219"/>
      <c r="D34" s="219"/>
      <c r="E34" s="220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6"/>
    </row>
    <row r="35" spans="1:17" x14ac:dyDescent="0.25">
      <c r="A35" s="3"/>
      <c r="B35" s="218"/>
      <c r="C35" s="219"/>
      <c r="D35" s="219"/>
      <c r="E35" s="220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6"/>
    </row>
    <row r="36" spans="1:17" x14ac:dyDescent="0.2">
      <c r="A36" s="3"/>
      <c r="B36" s="218"/>
      <c r="C36" s="219"/>
      <c r="D36" s="219"/>
      <c r="E36" s="220"/>
      <c r="F36" s="237"/>
      <c r="G36" s="235"/>
      <c r="H36" s="235"/>
      <c r="I36" s="235"/>
      <c r="J36" s="235"/>
      <c r="K36" s="235"/>
      <c r="L36" s="237"/>
      <c r="M36" s="235"/>
      <c r="N36" s="235"/>
      <c r="O36" s="235"/>
      <c r="P36" s="235"/>
      <c r="Q36" s="236"/>
    </row>
    <row r="37" spans="1:17" x14ac:dyDescent="0.25">
      <c r="A37" s="3"/>
      <c r="B37" s="218"/>
      <c r="C37" s="219"/>
      <c r="D37" s="219"/>
      <c r="E37" s="220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6"/>
    </row>
    <row r="38" spans="1:17" x14ac:dyDescent="0.2">
      <c r="A38" s="3"/>
      <c r="B38" s="218"/>
      <c r="C38" s="219"/>
      <c r="D38" s="219"/>
      <c r="E38" s="220"/>
      <c r="F38" s="238"/>
      <c r="G38" s="235"/>
      <c r="H38" s="235"/>
      <c r="I38" s="235"/>
      <c r="J38" s="235"/>
      <c r="K38" s="235"/>
      <c r="L38" s="238"/>
      <c r="M38" s="235"/>
      <c r="N38" s="235"/>
      <c r="O38" s="235"/>
      <c r="P38" s="235"/>
      <c r="Q38" s="236"/>
    </row>
    <row r="39" spans="1:17" x14ac:dyDescent="0.25">
      <c r="A39" s="3"/>
      <c r="B39" s="218"/>
      <c r="C39" s="219"/>
      <c r="D39" s="219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39"/>
    </row>
    <row r="40" spans="1:17" x14ac:dyDescent="0.25">
      <c r="A40" s="3"/>
      <c r="B40" s="218"/>
      <c r="C40" s="219"/>
      <c r="D40" s="219"/>
      <c r="E40" s="220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6"/>
    </row>
    <row r="41" spans="1:17" x14ac:dyDescent="0.25">
      <c r="A41" s="3"/>
      <c r="B41" s="218"/>
      <c r="C41" s="219"/>
      <c r="D41" s="219"/>
      <c r="E41" s="220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6"/>
    </row>
    <row r="42" spans="1:17" x14ac:dyDescent="0.25">
      <c r="A42" s="3"/>
      <c r="B42" s="218"/>
      <c r="C42" s="219"/>
      <c r="D42" s="219"/>
      <c r="E42" s="220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6"/>
    </row>
    <row r="43" spans="1:17" x14ac:dyDescent="0.25">
      <c r="A43" s="3"/>
      <c r="B43" s="218"/>
      <c r="C43" s="219"/>
      <c r="D43" s="219"/>
      <c r="E43" s="220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6"/>
    </row>
    <row r="44" spans="1:17" x14ac:dyDescent="0.25">
      <c r="A44" s="3"/>
      <c r="B44" s="218"/>
      <c r="C44" s="219"/>
      <c r="D44" s="219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39"/>
    </row>
    <row r="45" spans="1:17" x14ac:dyDescent="0.25">
      <c r="A45" s="3"/>
      <c r="B45" s="218"/>
      <c r="C45" s="219"/>
      <c r="D45" s="219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39"/>
    </row>
    <row r="46" spans="1:17" x14ac:dyDescent="0.25">
      <c r="A46" s="3"/>
      <c r="B46" s="218"/>
      <c r="C46" s="219"/>
      <c r="D46" s="219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39"/>
    </row>
    <row r="47" spans="1:17" x14ac:dyDescent="0.25">
      <c r="A47" s="3"/>
      <c r="B47" s="218"/>
      <c r="C47" s="219"/>
      <c r="D47" s="219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39"/>
    </row>
    <row r="48" spans="1:17" x14ac:dyDescent="0.25">
      <c r="A48" s="3"/>
      <c r="B48" s="218"/>
      <c r="C48" s="219"/>
      <c r="D48" s="219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39"/>
    </row>
    <row r="49" spans="1:17" x14ac:dyDescent="0.25">
      <c r="A49" s="3"/>
      <c r="B49" s="218"/>
      <c r="C49" s="219"/>
      <c r="D49" s="219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39"/>
    </row>
    <row r="50" spans="1:17" x14ac:dyDescent="0.25">
      <c r="A50" s="3"/>
      <c r="B50" s="218"/>
      <c r="C50" s="219"/>
      <c r="D50" s="219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39"/>
    </row>
    <row r="51" spans="1:17" x14ac:dyDescent="0.25">
      <c r="A51" s="3"/>
      <c r="B51" s="218"/>
      <c r="C51" s="219"/>
      <c r="D51" s="219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39"/>
    </row>
    <row r="52" spans="1:17" x14ac:dyDescent="0.25">
      <c r="A52" s="3"/>
      <c r="B52" s="218"/>
      <c r="C52" s="219"/>
      <c r="D52" s="219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39"/>
    </row>
    <row r="53" spans="1:17" x14ac:dyDescent="0.25">
      <c r="A53" s="3"/>
      <c r="B53" s="218"/>
      <c r="C53" s="219"/>
      <c r="D53" s="219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39"/>
    </row>
    <row r="54" spans="1:17" x14ac:dyDescent="0.25">
      <c r="A54" s="3"/>
      <c r="B54" s="218"/>
      <c r="C54" s="219"/>
      <c r="D54" s="219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39"/>
    </row>
    <row r="55" spans="1:17" x14ac:dyDescent="0.25">
      <c r="A55" s="3"/>
      <c r="B55" s="218"/>
      <c r="C55" s="219"/>
      <c r="D55" s="219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39"/>
    </row>
    <row r="56" spans="1:17" x14ac:dyDescent="0.25">
      <c r="B56" s="218"/>
      <c r="C56" s="219"/>
      <c r="D56" s="219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39"/>
    </row>
    <row r="57" spans="1:17" x14ac:dyDescent="0.25">
      <c r="B57" s="218"/>
      <c r="C57" s="219"/>
      <c r="D57" s="219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39"/>
    </row>
    <row r="58" spans="1:17" x14ac:dyDescent="0.25">
      <c r="B58" s="218"/>
      <c r="C58" s="219"/>
      <c r="D58" s="219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39"/>
    </row>
    <row r="59" spans="1:17" x14ac:dyDescent="0.25">
      <c r="B59" s="218"/>
      <c r="C59" s="219"/>
      <c r="D59" s="219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39"/>
    </row>
    <row r="60" spans="1:17" x14ac:dyDescent="0.25">
      <c r="B60" s="218"/>
      <c r="C60" s="219"/>
      <c r="D60" s="219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39"/>
    </row>
    <row r="61" spans="1:17" x14ac:dyDescent="0.25">
      <c r="B61" s="218"/>
      <c r="C61" s="219"/>
      <c r="D61" s="219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39"/>
    </row>
    <row r="62" spans="1:17" x14ac:dyDescent="0.25">
      <c r="B62" s="218"/>
      <c r="C62" s="219"/>
      <c r="D62" s="219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39"/>
    </row>
    <row r="63" spans="1:17" x14ac:dyDescent="0.25">
      <c r="B63" s="218"/>
      <c r="C63" s="219"/>
      <c r="D63" s="219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39"/>
    </row>
    <row r="64" spans="1:17" x14ac:dyDescent="0.25">
      <c r="B64" s="218"/>
      <c r="C64" s="219"/>
      <c r="D64" s="219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39"/>
    </row>
    <row r="65" spans="2:17" x14ac:dyDescent="0.25">
      <c r="B65" s="218"/>
      <c r="C65" s="219"/>
      <c r="D65" s="219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39"/>
    </row>
    <row r="66" spans="2:17" x14ac:dyDescent="0.25">
      <c r="B66" s="218"/>
      <c r="C66" s="219"/>
      <c r="D66" s="219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39"/>
    </row>
    <row r="67" spans="2:17" x14ac:dyDescent="0.25">
      <c r="B67" s="218"/>
      <c r="C67" s="219"/>
      <c r="D67" s="219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39"/>
    </row>
    <row r="68" spans="2:17" x14ac:dyDescent="0.25">
      <c r="B68" s="218"/>
      <c r="C68" s="219"/>
      <c r="D68" s="219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39"/>
    </row>
    <row r="69" spans="2:17" x14ac:dyDescent="0.25">
      <c r="B69" s="218"/>
      <c r="C69" s="219"/>
      <c r="D69" s="219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39"/>
    </row>
    <row r="70" spans="2:17" x14ac:dyDescent="0.25">
      <c r="B70" s="225"/>
      <c r="C70" s="226"/>
      <c r="D70" s="226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40"/>
    </row>
  </sheetData>
  <sheetProtection algorithmName="SHA-512" hashValue="+aGmITf1uoIiwDSyse/Y3Eo1AlSBNvnIg0iRS3ydnWBsTVcqKXbNRxefgobPwX5l4Rizbojm52hjniyD+nlZwA==" saltValue="pv2wLtrEr49v6raOoJ4V3A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IFERROR(IF(LEN(INDEX(Metrics!$B$6:$E$17,ROW($A6)-ROW($A$5),MATCH(B$5,Metrics!$B$5:$E$5,0)))=0,"",INDEX(Metrics!$B$6:$E$17,ROW($A6)-ROW($A$5),MATCH(B$5,Metrics!$B$5:$E$5,0))),"")</f>
        <v>101</v>
      </c>
      <c r="C6" s="161" t="str">
        <f>IFERROR(IF(LEN(INDEX(Metrics!$B$6:$E$17,ROW($A6)-ROW($A$5),MATCH(C$5,Metrics!$B$5:$E$5,0)))=0,"",INDEX(Metrics!$B$6:$E$17,ROW($A6)-ROW($A$5),MATCH(C$5,Metrics!$B$5:$E$5,0))),"")</f>
        <v>Performance Management</v>
      </c>
      <c r="D6" s="161" t="str">
        <f>IFERROR(IF(LEN(INDEX(Metrics!$B$6:$E$17,ROW($A6)-ROW($A$5),MATCH(D$5,Metrics!$B$5:$E$5,0)))=0,"",INDEX(Metrics!$B$6:$E$17,ROW($A6)-ROW($A$5),MATCH(D$5,Metrics!$B$5:$E$5,0))),"")</f>
        <v>Number of New Tickets</v>
      </c>
      <c r="E6" s="68" t="str">
        <f>IFERROR(IF(LEN(INDEX(Metrics!$B$6:$E$17,ROW($A6)-ROW($A$5),MATCH(E$5,Metrics!$B$5:$E$5,0)))=0,"",INDEX(Metrics!$B$6:$E$17,ROW($A6)-ROW($A$5),MATCH(E$5,Metrics!$B$5:$E$5,0))),"")</f>
        <v>#</v>
      </c>
      <c r="F6" s="193">
        <f>IFERROR(IF(INDEX(Metrics!$G$6:$G$17,MATCH(CY_Actual_Cumulative!$D6,Metrics!$D$6:$D$17,0))=Calc!$K$8,SUM(CY_Actual!$F6:F6),AVERAGE(CY_Actual!$F6:F6)),"")</f>
        <v>23</v>
      </c>
      <c r="G6" s="193">
        <f>IFERROR(IF(INDEX(Metrics!$G$6:$G$17,MATCH(CY_Actual_Cumulative!$D6,Metrics!$D$6:$D$17,0))=Calc!$K$8,SUM(CY_Actual!$F6:G6),AVERAGE(CY_Actual!$F6:G6)),"")</f>
        <v>45</v>
      </c>
      <c r="H6" s="193">
        <f>IFERROR(IF(INDEX(Metrics!$G$6:$G$17,MATCH(CY_Actual_Cumulative!$D6,Metrics!$D$6:$D$17,0))=Calc!$K$8,SUM(CY_Actual!$F6:H6),AVERAGE(CY_Actual!$F6:H6)),"")</f>
        <v>63</v>
      </c>
      <c r="I6" s="193">
        <f>IFERROR(IF(INDEX(Metrics!$G$6:$G$17,MATCH(CY_Actual_Cumulative!$D6,Metrics!$D$6:$D$17,0))=Calc!$K$8,SUM(CY_Actual!$F6:I6),AVERAGE(CY_Actual!$F6:I6)),"")</f>
        <v>97</v>
      </c>
      <c r="J6" s="193">
        <f>IFERROR(IF(INDEX(Metrics!$G$6:$G$17,MATCH(CY_Actual_Cumulative!$D6,Metrics!$D$6:$D$17,0))=Calc!$K$8,SUM(CY_Actual!$F6:J6),AVERAGE(CY_Actual!$F6:J6)),"")</f>
        <v>122</v>
      </c>
      <c r="K6" s="193">
        <f>IFERROR(IF(INDEX(Metrics!$G$6:$G$17,MATCH(CY_Actual_Cumulative!$D6,Metrics!$D$6:$D$17,0))=Calc!$K$8,SUM(CY_Actual!$F6:K6),AVERAGE(CY_Actual!$F6:K6)),"")</f>
        <v>142</v>
      </c>
      <c r="L6" s="194">
        <f>IFERROR(IF(INDEX(Metrics!$G$6:$G$17,MATCH(CY_Actual_Cumulative!$D6,Metrics!$D$6:$D$17,0))=Calc!$K$8,SUM(CY_Actual!$F6:L6),AVERAGE(CY_Actual!$F6:L6)),"")</f>
        <v>142</v>
      </c>
      <c r="M6" s="194">
        <f>IFERROR(IF(INDEX(Metrics!$G$6:$G$17,MATCH(CY_Actual_Cumulative!$D6,Metrics!$D$6:$D$17,0))=Calc!$K$8,SUM(CY_Actual!$F6:M6),AVERAGE(CY_Actual!$F6:M6)),"")</f>
        <v>142</v>
      </c>
      <c r="N6" s="194">
        <f>IFERROR(IF(INDEX(Metrics!$G$6:$G$17,MATCH(CY_Actual_Cumulative!$D6,Metrics!$D$6:$D$17,0))=Calc!$K$8,SUM(CY_Actual!$F6:N6),AVERAGE(CY_Actual!$F6:N6)),"")</f>
        <v>142</v>
      </c>
      <c r="O6" s="194">
        <f>IFERROR(IF(INDEX(Metrics!$G$6:$G$17,MATCH(CY_Actual_Cumulative!$D6,Metrics!$D$6:$D$17,0))=Calc!$K$8,SUM(CY_Actual!$F6:O6),AVERAGE(CY_Actual!$F6:O6)),"")</f>
        <v>142</v>
      </c>
      <c r="P6" s="194">
        <f>IFERROR(IF(INDEX(Metrics!$G$6:$G$17,MATCH(CY_Actual_Cumulative!$D6,Metrics!$D$6:$D$17,0))=Calc!$K$8,SUM(CY_Actual!$F6:P6),AVERAGE(CY_Actual!$F6:P6)),"")</f>
        <v>142</v>
      </c>
      <c r="Q6" s="195">
        <f>IFERROR(IF(INDEX(Metrics!$G$6:$G$17,MATCH(CY_Actual_Cumulative!$D6,Metrics!$D$6:$D$17,0))=Calc!$K$8,SUM(CY_Actual!$F6:Q6),AVERAGE(CY_Actual!$F6:Q6)),"")</f>
        <v>142</v>
      </c>
    </row>
    <row r="7" spans="1:17" x14ac:dyDescent="0.25">
      <c r="A7" s="3"/>
      <c r="B7" s="62">
        <f>IFERROR(IF(LEN(INDEX(Metrics!$B$6:$E$17,ROW($A7)-ROW($A$5),MATCH(B$5,Metrics!$B$5:$E$5,0)))=0,"",INDEX(Metrics!$B$6:$E$17,ROW($A7)-ROW($A$5),MATCH(B$5,Metrics!$B$5:$E$5,0))),"")</f>
        <v>102</v>
      </c>
      <c r="C7" s="160" t="str">
        <f>IFERROR(IF(LEN(INDEX(Metrics!$B$6:$E$17,ROW($A7)-ROW($A$5),MATCH(C$5,Metrics!$B$5:$E$5,0)))=0,"",INDEX(Metrics!$B$6:$E$17,ROW($A7)-ROW($A$5),MATCH(C$5,Metrics!$B$5:$E$5,0))),"")</f>
        <v>Performance Management</v>
      </c>
      <c r="D7" s="160" t="str">
        <f>IFERROR(IF(LEN(INDEX(Metrics!$B$6:$E$17,ROW($A7)-ROW($A$5),MATCH(D$5,Metrics!$B$5:$E$5,0)))=0,"",INDEX(Metrics!$B$6:$E$17,ROW($A7)-ROW($A$5),MATCH(D$5,Metrics!$B$5:$E$5,0))),"")</f>
        <v>Open vs. Total Tickets (Total dept.)</v>
      </c>
      <c r="E7" s="42" t="str">
        <f>IFERROR(IF(LEN(INDEX(Metrics!$B$6:$E$17,ROW($A7)-ROW($A$5),MATCH(E$5,Metrics!$B$5:$E$5,0)))=0,"",INDEX(Metrics!$B$6:$E$17,ROW($A7)-ROW($A$5),MATCH(E$5,Metrics!$B$5:$E$5,0))),"")</f>
        <v>%</v>
      </c>
      <c r="F7" s="202">
        <f>IFERROR(IF(INDEX(Metrics!$G$6:$G$17,MATCH(CY_Actual_Cumulative!$D7,Metrics!$D$6:$D$17,0))=Calc!$K$8,SUM(CY_Actual!$F7:F7),AVERAGE(CY_Actual!$F7:F7)),"")</f>
        <v>0.1</v>
      </c>
      <c r="G7" s="202">
        <f>IFERROR(IF(INDEX(Metrics!$G$6:$G$17,MATCH(CY_Actual_Cumulative!$D7,Metrics!$D$6:$D$17,0))=Calc!$K$8,SUM(CY_Actual!$F7:G7),AVERAGE(CY_Actual!$F7:G7)),"")</f>
        <v>0.11</v>
      </c>
      <c r="H7" s="202">
        <f>IFERROR(IF(INDEX(Metrics!$G$6:$G$17,MATCH(CY_Actual_Cumulative!$D7,Metrics!$D$6:$D$17,0))=Calc!$K$8,SUM(CY_Actual!$F7:H7),AVERAGE(CY_Actual!$F7:H7)),"")</f>
        <v>0.13333333333333333</v>
      </c>
      <c r="I7" s="202">
        <f>IFERROR(IF(INDEX(Metrics!$G$6:$G$17,MATCH(CY_Actual_Cumulative!$D7,Metrics!$D$6:$D$17,0))=Calc!$K$8,SUM(CY_Actual!$F7:I7),AVERAGE(CY_Actual!$F7:I7)),"")</f>
        <v>0.125</v>
      </c>
      <c r="J7" s="202">
        <f>IFERROR(IF(INDEX(Metrics!$G$6:$G$17,MATCH(CY_Actual_Cumulative!$D7,Metrics!$D$6:$D$17,0))=Calc!$K$8,SUM(CY_Actual!$F7:J7),AVERAGE(CY_Actual!$F7:J7)),"")</f>
        <v>0.124</v>
      </c>
      <c r="K7" s="202">
        <f>IFERROR(IF(INDEX(Metrics!$G$6:$G$17,MATCH(CY_Actual_Cumulative!$D7,Metrics!$D$6:$D$17,0))=Calc!$K$8,SUM(CY_Actual!$F7:K7),AVERAGE(CY_Actual!$F7:K7)),"")</f>
        <v>0.11666666666666665</v>
      </c>
      <c r="L7" s="200">
        <f>IFERROR(IF(INDEX(Metrics!$G$6:$G$17,MATCH(CY_Actual_Cumulative!$D7,Metrics!$D$6:$D$17,0))=Calc!$K$8,SUM(CY_Actual!$F7:L7),AVERAGE(CY_Actual!$F7:L7)),"")</f>
        <v>0.11666666666666665</v>
      </c>
      <c r="M7" s="200">
        <f>IFERROR(IF(INDEX(Metrics!$G$6:$G$17,MATCH(CY_Actual_Cumulative!$D7,Metrics!$D$6:$D$17,0))=Calc!$K$8,SUM(CY_Actual!$F7:M7),AVERAGE(CY_Actual!$F7:M7)),"")</f>
        <v>0.11666666666666665</v>
      </c>
      <c r="N7" s="200">
        <f>IFERROR(IF(INDEX(Metrics!$G$6:$G$17,MATCH(CY_Actual_Cumulative!$D7,Metrics!$D$6:$D$17,0))=Calc!$K$8,SUM(CY_Actual!$F7:N7),AVERAGE(CY_Actual!$F7:N7)),"")</f>
        <v>0.11666666666666665</v>
      </c>
      <c r="O7" s="200">
        <f>IFERROR(IF(INDEX(Metrics!$G$6:$G$17,MATCH(CY_Actual_Cumulative!$D7,Metrics!$D$6:$D$17,0))=Calc!$K$8,SUM(CY_Actual!$F7:O7),AVERAGE(CY_Actual!$F7:O7)),"")</f>
        <v>0.11666666666666665</v>
      </c>
      <c r="P7" s="200">
        <f>IFERROR(IF(INDEX(Metrics!$G$6:$G$17,MATCH(CY_Actual_Cumulative!$D7,Metrics!$D$6:$D$17,0))=Calc!$K$8,SUM(CY_Actual!$F7:P7),AVERAGE(CY_Actual!$F7:P7)),"")</f>
        <v>0.11666666666666665</v>
      </c>
      <c r="Q7" s="201">
        <f>IFERROR(IF(INDEX(Metrics!$G$6:$G$17,MATCH(CY_Actual_Cumulative!$D7,Metrics!$D$6:$D$17,0))=Calc!$K$8,SUM(CY_Actual!$F7:Q7),AVERAGE(CY_Actual!$F7:Q7)),"")</f>
        <v>0.11666666666666665</v>
      </c>
    </row>
    <row r="8" spans="1:17" x14ac:dyDescent="0.25">
      <c r="A8" s="3"/>
      <c r="B8" s="62">
        <f>IFERROR(IF(LEN(INDEX(Metrics!$B$6:$E$17,ROW($A8)-ROW($A$5),MATCH(B$5,Metrics!$B$5:$E$5,0)))=0,"",INDEX(Metrics!$B$6:$E$17,ROW($A8)-ROW($A$5),MATCH(B$5,Metrics!$B$5:$E$5,0))),"")</f>
        <v>103</v>
      </c>
      <c r="C8" s="160" t="str">
        <f>IFERROR(IF(LEN(INDEX(Metrics!$B$6:$E$17,ROW($A8)-ROW($A$5),MATCH(C$5,Metrics!$B$5:$E$5,0)))=0,"",INDEX(Metrics!$B$6:$E$17,ROW($A8)-ROW($A$5),MATCH(C$5,Metrics!$B$5:$E$5,0))),"")</f>
        <v>Performance Management</v>
      </c>
      <c r="D8" s="160" t="str">
        <f>IFERROR(IF(LEN(INDEX(Metrics!$B$6:$E$17,ROW($A8)-ROW($A$5),MATCH(D$5,Metrics!$B$5:$E$5,0)))=0,"",INDEX(Metrics!$B$6:$E$17,ROW($A8)-ROW($A$5),MATCH(D$5,Metrics!$B$5:$E$5,0))),"")</f>
        <v>Open vs. Total Tickets (per employee)</v>
      </c>
      <c r="E8" s="42" t="str">
        <f>IFERROR(IF(LEN(INDEX(Metrics!$B$6:$E$17,ROW($A8)-ROW($A$5),MATCH(E$5,Metrics!$B$5:$E$5,0)))=0,"",INDEX(Metrics!$B$6:$E$17,ROW($A8)-ROW($A$5),MATCH(E$5,Metrics!$B$5:$E$5,0))),"")</f>
        <v>%</v>
      </c>
      <c r="F8" s="202">
        <f>IFERROR(IF(INDEX(Metrics!$G$6:$G$17,MATCH(CY_Actual_Cumulative!$D8,Metrics!$D$6:$D$17,0))=Calc!$K$8,SUM(CY_Actual!$F8:F8),AVERAGE(CY_Actual!$F8:F8)),"")</f>
        <v>0.1</v>
      </c>
      <c r="G8" s="202">
        <f>IFERROR(IF(INDEX(Metrics!$G$6:$G$17,MATCH(CY_Actual_Cumulative!$D8,Metrics!$D$6:$D$17,0))=Calc!$K$8,SUM(CY_Actual!$F8:G8),AVERAGE(CY_Actual!$F8:G8)),"")</f>
        <v>0.125</v>
      </c>
      <c r="H8" s="202">
        <f>IFERROR(IF(INDEX(Metrics!$G$6:$G$17,MATCH(CY_Actual_Cumulative!$D8,Metrics!$D$6:$D$17,0))=Calc!$K$8,SUM(CY_Actual!$F8:H8),AVERAGE(CY_Actual!$F8:H8)),"")</f>
        <v>0.12333333333333334</v>
      </c>
      <c r="I8" s="202">
        <f>IFERROR(IF(INDEX(Metrics!$G$6:$G$17,MATCH(CY_Actual_Cumulative!$D8,Metrics!$D$6:$D$17,0))=Calc!$K$8,SUM(CY_Actual!$F8:I8),AVERAGE(CY_Actual!$F8:I8)),"")</f>
        <v>0.1225</v>
      </c>
      <c r="J8" s="202">
        <f>IFERROR(IF(INDEX(Metrics!$G$6:$G$17,MATCH(CY_Actual_Cumulative!$D8,Metrics!$D$6:$D$17,0))=Calc!$K$8,SUM(CY_Actual!$F8:J8),AVERAGE(CY_Actual!$F8:J8)),"")</f>
        <v>0.11799999999999999</v>
      </c>
      <c r="K8" s="202">
        <f>IFERROR(IF(INDEX(Metrics!$G$6:$G$17,MATCH(CY_Actual_Cumulative!$D8,Metrics!$D$6:$D$17,0))=Calc!$K$8,SUM(CY_Actual!$F8:K8),AVERAGE(CY_Actual!$F8:K8)),"")</f>
        <v>0.12333333333333334</v>
      </c>
      <c r="L8" s="200">
        <f>IFERROR(IF(INDEX(Metrics!$G$6:$G$17,MATCH(CY_Actual_Cumulative!$D8,Metrics!$D$6:$D$17,0))=Calc!$K$8,SUM(CY_Actual!$F8:L8),AVERAGE(CY_Actual!$F8:L8)),"")</f>
        <v>0.12333333333333334</v>
      </c>
      <c r="M8" s="200">
        <f>IFERROR(IF(INDEX(Metrics!$G$6:$G$17,MATCH(CY_Actual_Cumulative!$D8,Metrics!$D$6:$D$17,0))=Calc!$K$8,SUM(CY_Actual!$F8:M8),AVERAGE(CY_Actual!$F8:M8)),"")</f>
        <v>0.12333333333333334</v>
      </c>
      <c r="N8" s="200">
        <f>IFERROR(IF(INDEX(Metrics!$G$6:$G$17,MATCH(CY_Actual_Cumulative!$D8,Metrics!$D$6:$D$17,0))=Calc!$K$8,SUM(CY_Actual!$F8:N8),AVERAGE(CY_Actual!$F8:N8)),"")</f>
        <v>0.12333333333333334</v>
      </c>
      <c r="O8" s="200">
        <f>IFERROR(IF(INDEX(Metrics!$G$6:$G$17,MATCH(CY_Actual_Cumulative!$D8,Metrics!$D$6:$D$17,0))=Calc!$K$8,SUM(CY_Actual!$F8:O8),AVERAGE(CY_Actual!$F8:O8)),"")</f>
        <v>0.12333333333333334</v>
      </c>
      <c r="P8" s="200">
        <f>IFERROR(IF(INDEX(Metrics!$G$6:$G$17,MATCH(CY_Actual_Cumulative!$D8,Metrics!$D$6:$D$17,0))=Calc!$K$8,SUM(CY_Actual!$F8:P8),AVERAGE(CY_Actual!$F8:P8)),"")</f>
        <v>0.12333333333333334</v>
      </c>
      <c r="Q8" s="201">
        <f>IFERROR(IF(INDEX(Metrics!$G$6:$G$17,MATCH(CY_Actual_Cumulative!$D8,Metrics!$D$6:$D$17,0))=Calc!$K$8,SUM(CY_Actual!$F8:Q8),AVERAGE(CY_Actual!$F8:Q8)),"")</f>
        <v>0.12333333333333334</v>
      </c>
    </row>
    <row r="9" spans="1:17" x14ac:dyDescent="0.25">
      <c r="A9" s="3"/>
      <c r="B9" s="62">
        <f>IFERROR(IF(LEN(INDEX(Metrics!$B$6:$E$17,ROW($A9)-ROW($A$5),MATCH(B$5,Metrics!$B$5:$E$5,0)))=0,"",INDEX(Metrics!$B$6:$E$17,ROW($A9)-ROW($A$5),MATCH(B$5,Metrics!$B$5:$E$5,0))),"")</f>
        <v>104</v>
      </c>
      <c r="C9" s="160" t="str">
        <f>IFERROR(IF(LEN(INDEX(Metrics!$B$6:$E$17,ROW($A9)-ROW($A$5),MATCH(C$5,Metrics!$B$5:$E$5,0)))=0,"",INDEX(Metrics!$B$6:$E$17,ROW($A9)-ROW($A$5),MATCH(C$5,Metrics!$B$5:$E$5,0))),"")</f>
        <v>Performance Management</v>
      </c>
      <c r="D9" s="160" t="str">
        <f>IFERROR(IF(LEN(INDEX(Metrics!$B$6:$E$17,ROW($A9)-ROW($A$5),MATCH(D$5,Metrics!$B$5:$E$5,0)))=0,"",INDEX(Metrics!$B$6:$E$17,ROW($A9)-ROW($A$5),MATCH(D$5,Metrics!$B$5:$E$5,0))),"")</f>
        <v>Average Task Completion Time</v>
      </c>
      <c r="E9" s="42" t="str">
        <f>IFERROR(IF(LEN(INDEX(Metrics!$B$6:$E$17,ROW($A9)-ROW($A$5),MATCH(E$5,Metrics!$B$5:$E$5,0)))=0,"",INDEX(Metrics!$B$6:$E$17,ROW($A9)-ROW($A$5),MATCH(E$5,Metrics!$B$5:$E$5,0))),"")</f>
        <v>Days</v>
      </c>
      <c r="F9" s="191">
        <f>IFERROR(IF(INDEX(Metrics!$G$6:$G$17,MATCH(CY_Actual_Cumulative!$D9,Metrics!$D$6:$D$17,0))=Calc!$K$8,SUM(CY_Actual!$F9:F9),AVERAGE(CY_Actual!$F9:F9)),"")</f>
        <v>5</v>
      </c>
      <c r="G9" s="191">
        <f>IFERROR(IF(INDEX(Metrics!$G$6:$G$17,MATCH(CY_Actual_Cumulative!$D9,Metrics!$D$6:$D$17,0))=Calc!$K$8,SUM(CY_Actual!$F9:G9),AVERAGE(CY_Actual!$F9:G9)),"")</f>
        <v>4.25</v>
      </c>
      <c r="H9" s="191">
        <f>IFERROR(IF(INDEX(Metrics!$G$6:$G$17,MATCH(CY_Actual_Cumulative!$D9,Metrics!$D$6:$D$17,0))=Calc!$K$8,SUM(CY_Actual!$F9:H9),AVERAGE(CY_Actual!$F9:H9)),"")</f>
        <v>4.166666666666667</v>
      </c>
      <c r="I9" s="191">
        <f>IFERROR(IF(INDEX(Metrics!$G$6:$G$17,MATCH(CY_Actual_Cumulative!$D9,Metrics!$D$6:$D$17,0))=Calc!$K$8,SUM(CY_Actual!$F9:I9),AVERAGE(CY_Actual!$F9:I9)),"")</f>
        <v>4</v>
      </c>
      <c r="J9" s="191">
        <f>IFERROR(IF(INDEX(Metrics!$G$6:$G$17,MATCH(CY_Actual_Cumulative!$D9,Metrics!$D$6:$D$17,0))=Calc!$K$8,SUM(CY_Actual!$F9:J9),AVERAGE(CY_Actual!$F9:J9)),"")</f>
        <v>4.4000000000000004</v>
      </c>
      <c r="K9" s="191">
        <f>IFERROR(IF(INDEX(Metrics!$G$6:$G$17,MATCH(CY_Actual_Cumulative!$D9,Metrics!$D$6:$D$17,0))=Calc!$K$8,SUM(CY_Actual!$F9:K9),AVERAGE(CY_Actual!$F9:K9)),"")</f>
        <v>4.4666666666666668</v>
      </c>
      <c r="L9" s="191">
        <f>IFERROR(IF(INDEX(Metrics!$G$6:$G$17,MATCH(CY_Actual_Cumulative!$D9,Metrics!$D$6:$D$17,0))=Calc!$K$8,SUM(CY_Actual!$F9:L9),AVERAGE(CY_Actual!$F9:L9)),"")</f>
        <v>4.4666666666666668</v>
      </c>
      <c r="M9" s="191">
        <f>IFERROR(IF(INDEX(Metrics!$G$6:$G$17,MATCH(CY_Actual_Cumulative!$D9,Metrics!$D$6:$D$17,0))=Calc!$K$8,SUM(CY_Actual!$F9:M9),AVERAGE(CY_Actual!$F9:M9)),"")</f>
        <v>4.4666666666666668</v>
      </c>
      <c r="N9" s="191">
        <f>IFERROR(IF(INDEX(Metrics!$G$6:$G$17,MATCH(CY_Actual_Cumulative!$D9,Metrics!$D$6:$D$17,0))=Calc!$K$8,SUM(CY_Actual!$F9:N9),AVERAGE(CY_Actual!$F9:N9)),"")</f>
        <v>4.4666666666666668</v>
      </c>
      <c r="O9" s="191">
        <f>IFERROR(IF(INDEX(Metrics!$G$6:$G$17,MATCH(CY_Actual_Cumulative!$D9,Metrics!$D$6:$D$17,0))=Calc!$K$8,SUM(CY_Actual!$F9:O9),AVERAGE(CY_Actual!$F9:O9)),"")</f>
        <v>4.4666666666666668</v>
      </c>
      <c r="P9" s="191">
        <f>IFERROR(IF(INDEX(Metrics!$G$6:$G$17,MATCH(CY_Actual_Cumulative!$D9,Metrics!$D$6:$D$17,0))=Calc!$K$8,SUM(CY_Actual!$F9:P9),AVERAGE(CY_Actual!$F9:P9)),"")</f>
        <v>4.4666666666666668</v>
      </c>
      <c r="Q9" s="192">
        <f>IFERROR(IF(INDEX(Metrics!$G$6:$G$17,MATCH(CY_Actual_Cumulative!$D9,Metrics!$D$6:$D$17,0))=Calc!$K$8,SUM(CY_Actual!$F9:Q9),AVERAGE(CY_Actual!$F9:Q9)),"")</f>
        <v>4.4666666666666668</v>
      </c>
    </row>
    <row r="10" spans="1:17" x14ac:dyDescent="0.25">
      <c r="A10" s="3"/>
      <c r="B10" s="62">
        <f>IFERROR(IF(LEN(INDEX(Metrics!$B$6:$E$17,ROW($A10)-ROW($A$5),MATCH(B$5,Metrics!$B$5:$E$5,0)))=0,"",INDEX(Metrics!$B$6:$E$17,ROW($A10)-ROW($A$5),MATCH(B$5,Metrics!$B$5:$E$5,0))),"")</f>
        <v>105</v>
      </c>
      <c r="C10" s="160" t="str">
        <f>IFERROR(IF(LEN(INDEX(Metrics!$B$6:$E$17,ROW($A10)-ROW($A$5),MATCH(C$5,Metrics!$B$5:$E$5,0)))=0,"",INDEX(Metrics!$B$6:$E$17,ROW($A10)-ROW($A$5),MATCH(C$5,Metrics!$B$5:$E$5,0))),"")</f>
        <v>Performance Management</v>
      </c>
      <c r="D10" s="160" t="str">
        <f>IFERROR(IF(LEN(INDEX(Metrics!$B$6:$E$17,ROW($A10)-ROW($A$5),MATCH(D$5,Metrics!$B$5:$E$5,0)))=0,"",INDEX(Metrics!$B$6:$E$17,ROW($A10)-ROW($A$5),MATCH(D$5,Metrics!$B$5:$E$5,0))),"")</f>
        <v>Support Employee per End User</v>
      </c>
      <c r="E10" s="42" t="str">
        <f>IFERROR(IF(LEN(INDEX(Metrics!$B$6:$E$17,ROW($A10)-ROW($A$5),MATCH(E$5,Metrics!$B$5:$E$5,0)))=0,"",INDEX(Metrics!$B$6:$E$17,ROW($A10)-ROW($A$5),MATCH(E$5,Metrics!$B$5:$E$5,0))),"")</f>
        <v>#</v>
      </c>
      <c r="F10" s="132">
        <f>IFERROR(IF(INDEX(Metrics!$G$6:$G$17,MATCH(CY_Actual_Cumulative!$D10,Metrics!$D$6:$D$17,0))=Calc!$K$8,SUM(CY_Actual!$F10:F10),AVERAGE(CY_Actual!$F10:F10)),"")</f>
        <v>0.01</v>
      </c>
      <c r="G10" s="132">
        <f>IFERROR(IF(INDEX(Metrics!$G$6:$G$17,MATCH(CY_Actual_Cumulative!$D10,Metrics!$D$6:$D$17,0))=Calc!$K$8,SUM(CY_Actual!$F10:G10),AVERAGE(CY_Actual!$F10:G10)),"")</f>
        <v>1.4999999999999999E-2</v>
      </c>
      <c r="H10" s="132">
        <f>IFERROR(IF(INDEX(Metrics!$G$6:$G$17,MATCH(CY_Actual_Cumulative!$D10,Metrics!$D$6:$D$17,0))=Calc!$K$8,SUM(CY_Actual!$F10:H10),AVERAGE(CY_Actual!$F10:H10)),"")</f>
        <v>0.02</v>
      </c>
      <c r="I10" s="132">
        <f>IFERROR(IF(INDEX(Metrics!$G$6:$G$17,MATCH(CY_Actual_Cumulative!$D10,Metrics!$D$6:$D$17,0))=Calc!$K$8,SUM(CY_Actual!$F10:I10),AVERAGE(CY_Actual!$F10:I10)),"")</f>
        <v>2.2499999999999999E-2</v>
      </c>
      <c r="J10" s="132">
        <f>IFERROR(IF(INDEX(Metrics!$G$6:$G$17,MATCH(CY_Actual_Cumulative!$D10,Metrics!$D$6:$D$17,0))=Calc!$K$8,SUM(CY_Actual!$F10:J10),AVERAGE(CY_Actual!$F10:J10)),"")</f>
        <v>2.4E-2</v>
      </c>
      <c r="K10" s="132">
        <f>IFERROR(IF(INDEX(Metrics!$G$6:$G$17,MATCH(CY_Actual_Cumulative!$D10,Metrics!$D$6:$D$17,0))=Calc!$K$8,SUM(CY_Actual!$F10:K10),AVERAGE(CY_Actual!$F10:K10)),"")</f>
        <v>2.4999999999999998E-2</v>
      </c>
      <c r="L10" s="45">
        <f>IFERROR(IF(INDEX(Metrics!$G$6:$G$17,MATCH(CY_Actual_Cumulative!$D10,Metrics!$D$6:$D$17,0))=Calc!$K$8,SUM(CY_Actual!$F10:L10),AVERAGE(CY_Actual!$F10:L10)),"")</f>
        <v>2.4999999999999998E-2</v>
      </c>
      <c r="M10" s="45">
        <f>IFERROR(IF(INDEX(Metrics!$G$6:$G$17,MATCH(CY_Actual_Cumulative!$D10,Metrics!$D$6:$D$17,0))=Calc!$K$8,SUM(CY_Actual!$F10:M10),AVERAGE(CY_Actual!$F10:M10)),"")</f>
        <v>2.4999999999999998E-2</v>
      </c>
      <c r="N10" s="45">
        <f>IFERROR(IF(INDEX(Metrics!$G$6:$G$17,MATCH(CY_Actual_Cumulative!$D10,Metrics!$D$6:$D$17,0))=Calc!$K$8,SUM(CY_Actual!$F10:N10),AVERAGE(CY_Actual!$F10:N10)),"")</f>
        <v>2.4999999999999998E-2</v>
      </c>
      <c r="O10" s="45">
        <f>IFERROR(IF(INDEX(Metrics!$G$6:$G$17,MATCH(CY_Actual_Cumulative!$D10,Metrics!$D$6:$D$17,0))=Calc!$K$8,SUM(CY_Actual!$F10:O10),AVERAGE(CY_Actual!$F10:O10)),"")</f>
        <v>2.4999999999999998E-2</v>
      </c>
      <c r="P10" s="45">
        <f>IFERROR(IF(INDEX(Metrics!$G$6:$G$17,MATCH(CY_Actual_Cumulative!$D10,Metrics!$D$6:$D$17,0))=Calc!$K$8,SUM(CY_Actual!$F10:P10),AVERAGE(CY_Actual!$F10:P10)),"")</f>
        <v>2.4999999999999998E-2</v>
      </c>
      <c r="Q10" s="69">
        <f>IFERROR(IF(INDEX(Metrics!$G$6:$G$17,MATCH(CY_Actual_Cumulative!$D10,Metrics!$D$6:$D$17,0))=Calc!$K$8,SUM(CY_Actual!$F10:Q10),AVERAGE(CY_Actual!$F10:Q10)),"")</f>
        <v>2.4999999999999998E-2</v>
      </c>
    </row>
    <row r="11" spans="1:17" x14ac:dyDescent="0.25">
      <c r="A11" s="3"/>
      <c r="B11" s="62">
        <f>IFERROR(IF(LEN(INDEX(Metrics!$B$6:$E$17,ROW($A11)-ROW($A$5),MATCH(B$5,Metrics!$B$5:$E$5,0)))=0,"",INDEX(Metrics!$B$6:$E$17,ROW($A11)-ROW($A$5),MATCH(B$5,Metrics!$B$5:$E$5,0))),"")</f>
        <v>106</v>
      </c>
      <c r="C11" s="160" t="str">
        <f>IFERROR(IF(LEN(INDEX(Metrics!$B$6:$E$17,ROW($A11)-ROW($A$5),MATCH(C$5,Metrics!$B$5:$E$5,0)))=0,"",INDEX(Metrics!$B$6:$E$17,ROW($A11)-ROW($A$5),MATCH(C$5,Metrics!$B$5:$E$5,0))),"")</f>
        <v>Performance Management</v>
      </c>
      <c r="D11" s="160" t="str">
        <f>IFERROR(IF(LEN(INDEX(Metrics!$B$6:$E$17,ROW($A11)-ROW($A$5),MATCH(D$5,Metrics!$B$5:$E$5,0)))=0,"",INDEX(Metrics!$B$6:$E$17,ROW($A11)-ROW($A$5),MATCH(D$5,Metrics!$B$5:$E$5,0))),"")</f>
        <v>ff</v>
      </c>
      <c r="E11" s="42" t="str">
        <f>IFERROR(IF(LEN(INDEX(Metrics!$B$6:$E$17,ROW($A11)-ROW($A$5),MATCH(E$5,Metrics!$B$5:$E$5,0)))=0,"",INDEX(Metrics!$B$6:$E$17,ROW($A11)-ROW($A$5),MATCH(E$5,Metrics!$B$5:$E$5,0))),"")</f>
        <v/>
      </c>
      <c r="F11" s="132" t="str">
        <f>IFERROR(IF(INDEX(Metrics!$G$6:$G$17,MATCH(CY_Actual_Cumulative!$D11,Metrics!$D$6:$D$17,0))=Calc!$K$8,SUM(CY_Actual!$F11:F11),AVERAGE(CY_Actual!$F11:F11)),"")</f>
        <v/>
      </c>
      <c r="G11" s="132" t="str">
        <f>IFERROR(IF(INDEX(Metrics!$G$6:$G$17,MATCH(CY_Actual_Cumulative!$D11,Metrics!$D$6:$D$17,0))=Calc!$K$8,SUM(CY_Actual!$F11:G11),AVERAGE(CY_Actual!$F11:G11)),"")</f>
        <v/>
      </c>
      <c r="H11" s="132" t="str">
        <f>IFERROR(IF(INDEX(Metrics!$G$6:$G$17,MATCH(CY_Actual_Cumulative!$D11,Metrics!$D$6:$D$17,0))=Calc!$K$8,SUM(CY_Actual!$F11:H11),AVERAGE(CY_Actual!$F11:H11)),"")</f>
        <v/>
      </c>
      <c r="I11" s="132" t="str">
        <f>IFERROR(IF(INDEX(Metrics!$G$6:$G$17,MATCH(CY_Actual_Cumulative!$D11,Metrics!$D$6:$D$17,0))=Calc!$K$8,SUM(CY_Actual!$F11:I11),AVERAGE(CY_Actual!$F11:I11)),"")</f>
        <v/>
      </c>
      <c r="J11" s="132" t="str">
        <f>IFERROR(IF(INDEX(Metrics!$G$6:$G$17,MATCH(CY_Actual_Cumulative!$D11,Metrics!$D$6:$D$17,0))=Calc!$K$8,SUM(CY_Actual!$F11:J11),AVERAGE(CY_Actual!$F11:J11)),"")</f>
        <v/>
      </c>
      <c r="K11" s="132" t="str">
        <f>IFERROR(IF(INDEX(Metrics!$G$6:$G$17,MATCH(CY_Actual_Cumulative!$D11,Metrics!$D$6:$D$17,0))=Calc!$K$8,SUM(CY_Actual!$F11:K11),AVERAGE(CY_Actual!$F11:K11)),"")</f>
        <v/>
      </c>
      <c r="L11" s="45" t="str">
        <f>IFERROR(IF(INDEX(Metrics!$G$6:$G$17,MATCH(CY_Actual_Cumulative!$D11,Metrics!$D$6:$D$17,0))=Calc!$K$8,SUM(CY_Actual!$F11:L11),AVERAGE(CY_Actual!$F11:L11)),"")</f>
        <v/>
      </c>
      <c r="M11" s="45" t="str">
        <f>IFERROR(IF(INDEX(Metrics!$G$6:$G$17,MATCH(CY_Actual_Cumulative!$D11,Metrics!$D$6:$D$17,0))=Calc!$K$8,SUM(CY_Actual!$F11:M11),AVERAGE(CY_Actual!$F11:M11)),"")</f>
        <v/>
      </c>
      <c r="N11" s="45" t="str">
        <f>IFERROR(IF(INDEX(Metrics!$G$6:$G$17,MATCH(CY_Actual_Cumulative!$D11,Metrics!$D$6:$D$17,0))=Calc!$K$8,SUM(CY_Actual!$F11:N11),AVERAGE(CY_Actual!$F11:N11)),"")</f>
        <v/>
      </c>
      <c r="O11" s="45" t="str">
        <f>IFERROR(IF(INDEX(Metrics!$G$6:$G$17,MATCH(CY_Actual_Cumulative!$D11,Metrics!$D$6:$D$17,0))=Calc!$K$8,SUM(CY_Actual!$F11:O11),AVERAGE(CY_Actual!$F11:O11)),"")</f>
        <v/>
      </c>
      <c r="P11" s="45" t="str">
        <f>IFERROR(IF(INDEX(Metrics!$G$6:$G$17,MATCH(CY_Actual_Cumulative!$D11,Metrics!$D$6:$D$17,0))=Calc!$K$8,SUM(CY_Actual!$F11:P11),AVERAGE(CY_Actual!$F11:P11)),"")</f>
        <v/>
      </c>
      <c r="Q11" s="69" t="str">
        <f>IFERROR(IF(INDEX(Metrics!$G$6:$G$17,MATCH(CY_Actual_Cumulative!$D11,Metrics!$D$6:$D$17,0))=Calc!$K$8,SUM(CY_Actual!$F11:Q11),AVERAGE(CY_Actual!$F11:Q11)),"")</f>
        <v/>
      </c>
    </row>
    <row r="12" spans="1:17" x14ac:dyDescent="0.25">
      <c r="A12" s="3"/>
      <c r="B12" s="62">
        <f>IFERROR(IF(LEN(INDEX(Metrics!$B$6:$E$17,ROW($A12)-ROW($A$5),MATCH(B$5,Metrics!$B$5:$E$5,0)))=0,"",INDEX(Metrics!$B$6:$E$17,ROW($A12)-ROW($A$5),MATCH(B$5,Metrics!$B$5:$E$5,0))),"")</f>
        <v>107</v>
      </c>
      <c r="C12" s="160" t="str">
        <f>IFERROR(IF(LEN(INDEX(Metrics!$B$6:$E$17,ROW($A12)-ROW($A$5),MATCH(C$5,Metrics!$B$5:$E$5,0)))=0,"",INDEX(Metrics!$B$6:$E$17,ROW($A12)-ROW($A$5),MATCH(C$5,Metrics!$B$5:$E$5,0))),"")</f>
        <v>Performance Management</v>
      </c>
      <c r="D12" s="160" t="str">
        <f>IFERROR(IF(LEN(INDEX(Metrics!$B$6:$E$17,ROW($A12)-ROW($A$5),MATCH(D$5,Metrics!$B$5:$E$5,0)))=0,"",INDEX(Metrics!$B$6:$E$17,ROW($A12)-ROW($A$5),MATCH(D$5,Metrics!$B$5:$E$5,0))),"")</f>
        <v>dd</v>
      </c>
      <c r="E12" s="42" t="str">
        <f>IFERROR(IF(LEN(INDEX(Metrics!$B$6:$E$17,ROW($A12)-ROW($A$5),MATCH(E$5,Metrics!$B$5:$E$5,0)))=0,"",INDEX(Metrics!$B$6:$E$17,ROW($A12)-ROW($A$5),MATCH(E$5,Metrics!$B$5:$E$5,0))),"")</f>
        <v/>
      </c>
      <c r="F12" s="132" t="str">
        <f>IFERROR(IF(INDEX(Metrics!$G$6:$G$17,MATCH(CY_Actual_Cumulative!$D12,Metrics!$D$6:$D$17,0))=Calc!$K$8,SUM(CY_Actual!$F12:F12),AVERAGE(CY_Actual!$F12:F12)),"")</f>
        <v/>
      </c>
      <c r="G12" s="132" t="str">
        <f>IFERROR(IF(INDEX(Metrics!$G$6:$G$17,MATCH(CY_Actual_Cumulative!$D12,Metrics!$D$6:$D$17,0))=Calc!$K$8,SUM(CY_Actual!$F12:G12),AVERAGE(CY_Actual!$F12:G12)),"")</f>
        <v/>
      </c>
      <c r="H12" s="132" t="str">
        <f>IFERROR(IF(INDEX(Metrics!$G$6:$G$17,MATCH(CY_Actual_Cumulative!$D12,Metrics!$D$6:$D$17,0))=Calc!$K$8,SUM(CY_Actual!$F12:H12),AVERAGE(CY_Actual!$F12:H12)),"")</f>
        <v/>
      </c>
      <c r="I12" s="132" t="str">
        <f>IFERROR(IF(INDEX(Metrics!$G$6:$G$17,MATCH(CY_Actual_Cumulative!$D12,Metrics!$D$6:$D$17,0))=Calc!$K$8,SUM(CY_Actual!$F12:I12),AVERAGE(CY_Actual!$F12:I12)),"")</f>
        <v/>
      </c>
      <c r="J12" s="132" t="str">
        <f>IFERROR(IF(INDEX(Metrics!$G$6:$G$17,MATCH(CY_Actual_Cumulative!$D12,Metrics!$D$6:$D$17,0))=Calc!$K$8,SUM(CY_Actual!$F12:J12),AVERAGE(CY_Actual!$F12:J12)),"")</f>
        <v/>
      </c>
      <c r="K12" s="132" t="str">
        <f>IFERROR(IF(INDEX(Metrics!$G$6:$G$17,MATCH(CY_Actual_Cumulative!$D12,Metrics!$D$6:$D$17,0))=Calc!$K$8,SUM(CY_Actual!$F12:K12),AVERAGE(CY_Actual!$F12:K12)),"")</f>
        <v/>
      </c>
      <c r="L12" s="132" t="str">
        <f>IFERROR(IF(INDEX(Metrics!$G$6:$G$17,MATCH(CY_Actual_Cumulative!$D12,Metrics!$D$6:$D$17,0))=Calc!$K$8,SUM(CY_Actual!$F12:L12),AVERAGE(CY_Actual!$F12:L12)),"")</f>
        <v/>
      </c>
      <c r="M12" s="132" t="str">
        <f>IFERROR(IF(INDEX(Metrics!$G$6:$G$17,MATCH(CY_Actual_Cumulative!$D12,Metrics!$D$6:$D$17,0))=Calc!$K$8,SUM(CY_Actual!$F12:M12),AVERAGE(CY_Actual!$F12:M12)),"")</f>
        <v/>
      </c>
      <c r="N12" s="132" t="str">
        <f>IFERROR(IF(INDEX(Metrics!$G$6:$G$17,MATCH(CY_Actual_Cumulative!$D12,Metrics!$D$6:$D$17,0))=Calc!$K$8,SUM(CY_Actual!$F12:N12),AVERAGE(CY_Actual!$F12:N12)),"")</f>
        <v/>
      </c>
      <c r="O12" s="132" t="str">
        <f>IFERROR(IF(INDEX(Metrics!$G$6:$G$17,MATCH(CY_Actual_Cumulative!$D12,Metrics!$D$6:$D$17,0))=Calc!$K$8,SUM(CY_Actual!$F12:O12),AVERAGE(CY_Actual!$F12:O12)),"")</f>
        <v/>
      </c>
      <c r="P12" s="132" t="str">
        <f>IFERROR(IF(INDEX(Metrics!$G$6:$G$17,MATCH(CY_Actual_Cumulative!$D12,Metrics!$D$6:$D$17,0))=Calc!$K$8,SUM(CY_Actual!$F12:P12),AVERAGE(CY_Actual!$F12:P12)),"")</f>
        <v/>
      </c>
      <c r="Q12" s="133" t="str">
        <f>IFERROR(IF(INDEX(Metrics!$G$6:$G$17,MATCH(CY_Actual_Cumulative!$D12,Metrics!$D$6:$D$17,0))=Calc!$K$8,SUM(CY_Actual!$F12:Q12),AVERAGE(CY_Actual!$F12:Q12)),"")</f>
        <v/>
      </c>
    </row>
    <row r="13" spans="1:17" x14ac:dyDescent="0.25">
      <c r="A13" s="3"/>
      <c r="B13" s="62">
        <f>IFERROR(IF(LEN(INDEX(Metrics!$B$6:$E$17,ROW($A13)-ROW($A$5),MATCH(B$5,Metrics!$B$5:$E$5,0)))=0,"",INDEX(Metrics!$B$6:$E$17,ROW($A13)-ROW($A$5),MATCH(B$5,Metrics!$B$5:$E$5,0))),"")</f>
        <v>201</v>
      </c>
      <c r="C13" s="160" t="str">
        <f>IFERROR(IF(LEN(INDEX(Metrics!$B$6:$E$17,ROW($A13)-ROW($A$5),MATCH(C$5,Metrics!$B$5:$E$5,0)))=0,"",INDEX(Metrics!$B$6:$E$17,ROW($A13)-ROW($A$5),MATCH(C$5,Metrics!$B$5:$E$5,0))),"")</f>
        <v>Process Management</v>
      </c>
      <c r="D13" s="160" t="str">
        <f>IFERROR(IF(LEN(INDEX(Metrics!$B$6:$E$17,ROW($A13)-ROW($A$5),MATCH(D$5,Metrics!$B$5:$E$5,0)))=0,"",INDEX(Metrics!$B$6:$E$17,ROW($A13)-ROW($A$5),MATCH(D$5,Metrics!$B$5:$E$5,0))),"")</f>
        <v>% of Projects Delivered on Time</v>
      </c>
      <c r="E13" s="42" t="str">
        <f>IFERROR(IF(LEN(INDEX(Metrics!$B$6:$E$17,ROW($A13)-ROW($A$5),MATCH(E$5,Metrics!$B$5:$E$5,0)))=0,"",INDEX(Metrics!$B$6:$E$17,ROW($A13)-ROW($A$5),MATCH(E$5,Metrics!$B$5:$E$5,0))),"")</f>
        <v>%</v>
      </c>
      <c r="F13" s="200">
        <f>IFERROR(IF(INDEX(Metrics!$G$6:$G$17,MATCH(CY_Actual_Cumulative!$D13,Metrics!$D$6:$D$17,0))=Calc!$K$8,SUM(CY_Actual!$F13:F13),AVERAGE(CY_Actual!$F13:F13)),"")</f>
        <v>0.77</v>
      </c>
      <c r="G13" s="200">
        <f>IFERROR(IF(INDEX(Metrics!$G$6:$G$17,MATCH(CY_Actual_Cumulative!$D13,Metrics!$D$6:$D$17,0))=Calc!$K$8,SUM(CY_Actual!$F13:G13),AVERAGE(CY_Actual!$F13:G13)),"")</f>
        <v>0.76500000000000001</v>
      </c>
      <c r="H13" s="200">
        <f>IFERROR(IF(INDEX(Metrics!$G$6:$G$17,MATCH(CY_Actual_Cumulative!$D13,Metrics!$D$6:$D$17,0))=Calc!$K$8,SUM(CY_Actual!$F13:H13),AVERAGE(CY_Actual!$F13:H13)),"")</f>
        <v>0.79</v>
      </c>
      <c r="I13" s="200">
        <f>IFERROR(IF(INDEX(Metrics!$G$6:$G$17,MATCH(CY_Actual_Cumulative!$D13,Metrics!$D$6:$D$17,0))=Calc!$K$8,SUM(CY_Actual!$F13:I13),AVERAGE(CY_Actual!$F13:I13)),"")</f>
        <v>0.82000000000000006</v>
      </c>
      <c r="J13" s="200">
        <f>IFERROR(IF(INDEX(Metrics!$G$6:$G$17,MATCH(CY_Actual_Cumulative!$D13,Metrics!$D$6:$D$17,0))=Calc!$K$8,SUM(CY_Actual!$F13:J13),AVERAGE(CY_Actual!$F13:J13)),"")</f>
        <v>0.80600000000000005</v>
      </c>
      <c r="K13" s="200">
        <f>IFERROR(IF(INDEX(Metrics!$G$6:$G$17,MATCH(CY_Actual_Cumulative!$D13,Metrics!$D$6:$D$17,0))=Calc!$K$8,SUM(CY_Actual!$F13:K13),AVERAGE(CY_Actual!$F13:K13)),"")</f>
        <v>0.80166666666666675</v>
      </c>
      <c r="L13" s="200">
        <f>IFERROR(IF(INDEX(Metrics!$G$6:$G$17,MATCH(CY_Actual_Cumulative!$D13,Metrics!$D$6:$D$17,0))=Calc!$K$8,SUM(CY_Actual!$F13:L13),AVERAGE(CY_Actual!$F13:L13)),"")</f>
        <v>0.80166666666666675</v>
      </c>
      <c r="M13" s="200">
        <f>IFERROR(IF(INDEX(Metrics!$G$6:$G$17,MATCH(CY_Actual_Cumulative!$D13,Metrics!$D$6:$D$17,0))=Calc!$K$8,SUM(CY_Actual!$F13:M13),AVERAGE(CY_Actual!$F13:M13)),"")</f>
        <v>0.80166666666666675</v>
      </c>
      <c r="N13" s="200">
        <f>IFERROR(IF(INDEX(Metrics!$G$6:$G$17,MATCH(CY_Actual_Cumulative!$D13,Metrics!$D$6:$D$17,0))=Calc!$K$8,SUM(CY_Actual!$F13:N13),AVERAGE(CY_Actual!$F13:N13)),"")</f>
        <v>0.80166666666666675</v>
      </c>
      <c r="O13" s="200">
        <f>IFERROR(IF(INDEX(Metrics!$G$6:$G$17,MATCH(CY_Actual_Cumulative!$D13,Metrics!$D$6:$D$17,0))=Calc!$K$8,SUM(CY_Actual!$F13:O13),AVERAGE(CY_Actual!$F13:O13)),"")</f>
        <v>0.80166666666666675</v>
      </c>
      <c r="P13" s="200">
        <f>IFERROR(IF(INDEX(Metrics!$G$6:$G$17,MATCH(CY_Actual_Cumulative!$D13,Metrics!$D$6:$D$17,0))=Calc!$K$8,SUM(CY_Actual!$F13:P13),AVERAGE(CY_Actual!$F13:P13)),"")</f>
        <v>0.80166666666666675</v>
      </c>
      <c r="Q13" s="201">
        <f>IFERROR(IF(INDEX(Metrics!$G$6:$G$17,MATCH(CY_Actual_Cumulative!$D13,Metrics!$D$6:$D$17,0))=Calc!$K$8,SUM(CY_Actual!$F13:Q13),AVERAGE(CY_Actual!$F13:Q13)),"")</f>
        <v>0.80166666666666675</v>
      </c>
    </row>
    <row r="14" spans="1:17" x14ac:dyDescent="0.25">
      <c r="A14" s="3"/>
      <c r="B14" s="62">
        <f>IFERROR(IF(LEN(INDEX(Metrics!$B$6:$E$17,ROW($A14)-ROW($A$5),MATCH(B$5,Metrics!$B$5:$E$5,0)))=0,"",INDEX(Metrics!$B$6:$E$17,ROW($A14)-ROW($A$5),MATCH(B$5,Metrics!$B$5:$E$5,0))),"")</f>
        <v>202</v>
      </c>
      <c r="C14" s="160" t="str">
        <f>IFERROR(IF(LEN(INDEX(Metrics!$B$6:$E$17,ROW($A14)-ROW($A$5),MATCH(C$5,Metrics!$B$5:$E$5,0)))=0,"",INDEX(Metrics!$B$6:$E$17,ROW($A14)-ROW($A$5),MATCH(C$5,Metrics!$B$5:$E$5,0))),"")</f>
        <v>Process Management</v>
      </c>
      <c r="D14" s="160" t="str">
        <f>IFERROR(IF(LEN(INDEX(Metrics!$B$6:$E$17,ROW($A14)-ROW($A$5),MATCH(D$5,Metrics!$B$5:$E$5,0)))=0,"",INDEX(Metrics!$B$6:$E$17,ROW($A14)-ROW($A$5),MATCH(D$5,Metrics!$B$5:$E$5,0))),"")</f>
        <v>Quality Assurance per Project</v>
      </c>
      <c r="E14" s="42" t="str">
        <f>IFERROR(IF(LEN(INDEX(Metrics!$B$6:$E$17,ROW($A14)-ROW($A$5),MATCH(E$5,Metrics!$B$5:$E$5,0)))=0,"",INDEX(Metrics!$B$6:$E$17,ROW($A14)-ROW($A$5),MATCH(E$5,Metrics!$B$5:$E$5,0))),"")</f>
        <v>#</v>
      </c>
      <c r="F14" s="196">
        <f>IFERROR(IF(INDEX(Metrics!$G$6:$G$17,MATCH(CY_Actual_Cumulative!$D14,Metrics!$D$6:$D$17,0))=Calc!$K$8,SUM(CY_Actual!$F14:F14),AVERAGE(CY_Actual!$F14:F14)),"")</f>
        <v>5</v>
      </c>
      <c r="G14" s="196">
        <f>IFERROR(IF(INDEX(Metrics!$G$6:$G$17,MATCH(CY_Actual_Cumulative!$D14,Metrics!$D$6:$D$17,0))=Calc!$K$8,SUM(CY_Actual!$F14:G14),AVERAGE(CY_Actual!$F14:G14)),"")</f>
        <v>9</v>
      </c>
      <c r="H14" s="196">
        <f>IFERROR(IF(INDEX(Metrics!$G$6:$G$17,MATCH(CY_Actual_Cumulative!$D14,Metrics!$D$6:$D$17,0))=Calc!$K$8,SUM(CY_Actual!$F14:H14),AVERAGE(CY_Actual!$F14:H14)),"")</f>
        <v>12</v>
      </c>
      <c r="I14" s="196">
        <f>IFERROR(IF(INDEX(Metrics!$G$6:$G$17,MATCH(CY_Actual_Cumulative!$D14,Metrics!$D$6:$D$17,0))=Calc!$K$8,SUM(CY_Actual!$F14:I14),AVERAGE(CY_Actual!$F14:I14)),"")</f>
        <v>15</v>
      </c>
      <c r="J14" s="196">
        <f>IFERROR(IF(INDEX(Metrics!$G$6:$G$17,MATCH(CY_Actual_Cumulative!$D14,Metrics!$D$6:$D$17,0))=Calc!$K$8,SUM(CY_Actual!$F14:J14),AVERAGE(CY_Actual!$F14:J14)),"")</f>
        <v>20</v>
      </c>
      <c r="K14" s="196">
        <f>IFERROR(IF(INDEX(Metrics!$G$6:$G$17,MATCH(CY_Actual_Cumulative!$D14,Metrics!$D$6:$D$17,0))=Calc!$K$8,SUM(CY_Actual!$F14:K14),AVERAGE(CY_Actual!$F14:K14)),"")</f>
        <v>24</v>
      </c>
      <c r="L14" s="196">
        <f>IFERROR(IF(INDEX(Metrics!$G$6:$G$17,MATCH(CY_Actual_Cumulative!$D14,Metrics!$D$6:$D$17,0))=Calc!$K$8,SUM(CY_Actual!$F14:L14),AVERAGE(CY_Actual!$F14:L14)),"")</f>
        <v>24</v>
      </c>
      <c r="M14" s="196">
        <f>IFERROR(IF(INDEX(Metrics!$G$6:$G$17,MATCH(CY_Actual_Cumulative!$D14,Metrics!$D$6:$D$17,0))=Calc!$K$8,SUM(CY_Actual!$F14:M14),AVERAGE(CY_Actual!$F14:M14)),"")</f>
        <v>24</v>
      </c>
      <c r="N14" s="196">
        <f>IFERROR(IF(INDEX(Metrics!$G$6:$G$17,MATCH(CY_Actual_Cumulative!$D14,Metrics!$D$6:$D$17,0))=Calc!$K$8,SUM(CY_Actual!$F14:N14),AVERAGE(CY_Actual!$F14:N14)),"")</f>
        <v>24</v>
      </c>
      <c r="O14" s="196">
        <f>IFERROR(IF(INDEX(Metrics!$G$6:$G$17,MATCH(CY_Actual_Cumulative!$D14,Metrics!$D$6:$D$17,0))=Calc!$K$8,SUM(CY_Actual!$F14:O14),AVERAGE(CY_Actual!$F14:O14)),"")</f>
        <v>24</v>
      </c>
      <c r="P14" s="196">
        <f>IFERROR(IF(INDEX(Metrics!$G$6:$G$17,MATCH(CY_Actual_Cumulative!$D14,Metrics!$D$6:$D$17,0))=Calc!$K$8,SUM(CY_Actual!$F14:P14),AVERAGE(CY_Actual!$F14:P14)),"")</f>
        <v>24</v>
      </c>
      <c r="Q14" s="197">
        <f>IFERROR(IF(INDEX(Metrics!$G$6:$G$17,MATCH(CY_Actual_Cumulative!$D14,Metrics!$D$6:$D$17,0))=Calc!$K$8,SUM(CY_Actual!$F14:Q14),AVERAGE(CY_Actual!$F14:Q14)),"")</f>
        <v>24</v>
      </c>
    </row>
    <row r="15" spans="1:17" x14ac:dyDescent="0.25">
      <c r="A15" s="3"/>
      <c r="B15" s="62">
        <f>IFERROR(IF(LEN(INDEX(Metrics!$B$6:$E$17,ROW($A15)-ROW($A$5),MATCH(B$5,Metrics!$B$5:$E$5,0)))=0,"",INDEX(Metrics!$B$6:$E$17,ROW($A15)-ROW($A$5),MATCH(B$5,Metrics!$B$5:$E$5,0))),"")</f>
        <v>203</v>
      </c>
      <c r="C15" s="160" t="str">
        <f>IFERROR(IF(LEN(INDEX(Metrics!$B$6:$E$17,ROW($A15)-ROW($A$5),MATCH(C$5,Metrics!$B$5:$E$5,0)))=0,"",INDEX(Metrics!$B$6:$E$17,ROW($A15)-ROW($A$5),MATCH(C$5,Metrics!$B$5:$E$5,0))),"")</f>
        <v>Process Management</v>
      </c>
      <c r="D15" s="160" t="str">
        <f>IFERROR(IF(LEN(INDEX(Metrics!$B$6:$E$17,ROW($A15)-ROW($A$5),MATCH(D$5,Metrics!$B$5:$E$5,0)))=0,"",INDEX(Metrics!$B$6:$E$17,ROW($A15)-ROW($A$5),MATCH(D$5,Metrics!$B$5:$E$5,0))),"")</f>
        <v>IT Service Chargeback or Showback</v>
      </c>
      <c r="E15" s="42" t="str">
        <f>IFERROR(IF(LEN(INDEX(Metrics!$B$6:$E$17,ROW($A15)-ROW($A$5),MATCH(E$5,Metrics!$B$5:$E$5,0)))=0,"",INDEX(Metrics!$B$6:$E$17,ROW($A15)-ROW($A$5),MATCH(E$5,Metrics!$B$5:$E$5,0))),"")</f>
        <v>USD</v>
      </c>
      <c r="F15" s="198">
        <f>IFERROR(IF(INDEX(Metrics!$G$6:$G$17,MATCH(CY_Actual_Cumulative!$D15,Metrics!$D$6:$D$17,0))=Calc!$K$8,SUM(CY_Actual!$F15:F15),AVERAGE(CY_Actual!$F15:F15)),"")</f>
        <v>5000</v>
      </c>
      <c r="G15" s="198">
        <f>IFERROR(IF(INDEX(Metrics!$G$6:$G$17,MATCH(CY_Actual_Cumulative!$D15,Metrics!$D$6:$D$17,0))=Calc!$K$8,SUM(CY_Actual!$F15:G15),AVERAGE(CY_Actual!$F15:G15)),"")</f>
        <v>9800</v>
      </c>
      <c r="H15" s="198">
        <f>IFERROR(IF(INDEX(Metrics!$G$6:$G$17,MATCH(CY_Actual_Cumulative!$D15,Metrics!$D$6:$D$17,0))=Calc!$K$8,SUM(CY_Actual!$F15:H15),AVERAGE(CY_Actual!$F15:H15)),"")</f>
        <v>15300</v>
      </c>
      <c r="I15" s="198">
        <f>IFERROR(IF(INDEX(Metrics!$G$6:$G$17,MATCH(CY_Actual_Cumulative!$D15,Metrics!$D$6:$D$17,0))=Calc!$K$8,SUM(CY_Actual!$F15:I15),AVERAGE(CY_Actual!$F15:I15)),"")</f>
        <v>20200</v>
      </c>
      <c r="J15" s="198">
        <f>IFERROR(IF(INDEX(Metrics!$G$6:$G$17,MATCH(CY_Actual_Cumulative!$D15,Metrics!$D$6:$D$17,0))=Calc!$K$8,SUM(CY_Actual!$F15:J15),AVERAGE(CY_Actual!$F15:J15)),"")</f>
        <v>25400</v>
      </c>
      <c r="K15" s="198">
        <f>IFERROR(IF(INDEX(Metrics!$G$6:$G$17,MATCH(CY_Actual_Cumulative!$D15,Metrics!$D$6:$D$17,0))=Calc!$K$8,SUM(CY_Actual!$F15:K15),AVERAGE(CY_Actual!$F15:K15)),"")</f>
        <v>30800</v>
      </c>
      <c r="L15" s="198">
        <f>IFERROR(IF(INDEX(Metrics!$G$6:$G$17,MATCH(CY_Actual_Cumulative!$D15,Metrics!$D$6:$D$17,0))=Calc!$K$8,SUM(CY_Actual!$F15:L15),AVERAGE(CY_Actual!$F15:L15)),"")</f>
        <v>30800</v>
      </c>
      <c r="M15" s="198">
        <f>IFERROR(IF(INDEX(Metrics!$G$6:$G$17,MATCH(CY_Actual_Cumulative!$D15,Metrics!$D$6:$D$17,0))=Calc!$K$8,SUM(CY_Actual!$F15:M15),AVERAGE(CY_Actual!$F15:M15)),"")</f>
        <v>30800</v>
      </c>
      <c r="N15" s="198">
        <f>IFERROR(IF(INDEX(Metrics!$G$6:$G$17,MATCH(CY_Actual_Cumulative!$D15,Metrics!$D$6:$D$17,0))=Calc!$K$8,SUM(CY_Actual!$F15:N15),AVERAGE(CY_Actual!$F15:N15)),"")</f>
        <v>30800</v>
      </c>
      <c r="O15" s="198">
        <f>IFERROR(IF(INDEX(Metrics!$G$6:$G$17,MATCH(CY_Actual_Cumulative!$D15,Metrics!$D$6:$D$17,0))=Calc!$K$8,SUM(CY_Actual!$F15:O15),AVERAGE(CY_Actual!$F15:O15)),"")</f>
        <v>30800</v>
      </c>
      <c r="P15" s="198">
        <f>IFERROR(IF(INDEX(Metrics!$G$6:$G$17,MATCH(CY_Actual_Cumulative!$D15,Metrics!$D$6:$D$17,0))=Calc!$K$8,SUM(CY_Actual!$F15:P15),AVERAGE(CY_Actual!$F15:P15)),"")</f>
        <v>30800</v>
      </c>
      <c r="Q15" s="199">
        <f>IFERROR(IF(INDEX(Metrics!$G$6:$G$17,MATCH(CY_Actual_Cumulative!$D15,Metrics!$D$6:$D$17,0))=Calc!$K$8,SUM(CY_Actual!$F15:Q15),AVERAGE(CY_Actual!$F15:Q15)),"")</f>
        <v>30800</v>
      </c>
    </row>
    <row r="16" spans="1:17" x14ac:dyDescent="0.25">
      <c r="A16" s="3"/>
      <c r="B16" s="62">
        <f>IFERROR(IF(LEN(INDEX(Metrics!$B$6:$E$17,ROW($A16)-ROW($A$5),MATCH(B$5,Metrics!$B$5:$E$5,0)))=0,"",INDEX(Metrics!$B$6:$E$17,ROW($A16)-ROW($A$5),MATCH(B$5,Metrics!$B$5:$E$5,0))),"")</f>
        <v>204</v>
      </c>
      <c r="C16" s="160" t="str">
        <f>IFERROR(IF(LEN(INDEX(Metrics!$B$6:$E$17,ROW($A16)-ROW($A$5),MATCH(C$5,Metrics!$B$5:$E$5,0)))=0,"",INDEX(Metrics!$B$6:$E$17,ROW($A16)-ROW($A$5),MATCH(C$5,Metrics!$B$5:$E$5,0))),"")</f>
        <v>Process Management</v>
      </c>
      <c r="D16" s="160" t="str">
        <f>IFERROR(IF(LEN(INDEX(Metrics!$B$6:$E$17,ROW($A16)-ROW($A$5),MATCH(D$5,Metrics!$B$5:$E$5,0)))=0,"",INDEX(Metrics!$B$6:$E$17,ROW($A16)-ROW($A$5),MATCH(D$5,Metrics!$B$5:$E$5,0))),"")</f>
        <v>kk</v>
      </c>
      <c r="E16" s="42" t="str">
        <f>IFERROR(IF(LEN(INDEX(Metrics!$B$6:$E$17,ROW($A16)-ROW($A$5),MATCH(E$5,Metrics!$B$5:$E$5,0)))=0,"",INDEX(Metrics!$B$6:$E$17,ROW($A16)-ROW($A$5),MATCH(E$5,Metrics!$B$5:$E$5,0))),"")</f>
        <v/>
      </c>
      <c r="F16" s="132" t="str">
        <f>IFERROR(IF(INDEX(Metrics!$G$6:$G$17,MATCH(CY_Actual_Cumulative!$D16,Metrics!$D$6:$D$17,0))=Calc!$K$8,SUM(CY_Actual!$F16:F16),AVERAGE(CY_Actual!$F16:F16)),"")</f>
        <v/>
      </c>
      <c r="G16" s="132" t="str">
        <f>IFERROR(IF(INDEX(Metrics!$G$6:$G$17,MATCH(CY_Actual_Cumulative!$D16,Metrics!$D$6:$D$17,0))=Calc!$K$8,SUM(CY_Actual!$F16:G16),AVERAGE(CY_Actual!$F16:G16)),"")</f>
        <v/>
      </c>
      <c r="H16" s="132" t="str">
        <f>IFERROR(IF(INDEX(Metrics!$G$6:$G$17,MATCH(CY_Actual_Cumulative!$D16,Metrics!$D$6:$D$17,0))=Calc!$K$8,SUM(CY_Actual!$F16:H16),AVERAGE(CY_Actual!$F16:H16)),"")</f>
        <v/>
      </c>
      <c r="I16" s="132" t="str">
        <f>IFERROR(IF(INDEX(Metrics!$G$6:$G$17,MATCH(CY_Actual_Cumulative!$D16,Metrics!$D$6:$D$17,0))=Calc!$K$8,SUM(CY_Actual!$F16:I16),AVERAGE(CY_Actual!$F16:I16)),"")</f>
        <v/>
      </c>
      <c r="J16" s="132" t="str">
        <f>IFERROR(IF(INDEX(Metrics!$G$6:$G$17,MATCH(CY_Actual_Cumulative!$D16,Metrics!$D$6:$D$17,0))=Calc!$K$8,SUM(CY_Actual!$F16:J16),AVERAGE(CY_Actual!$F16:J16)),"")</f>
        <v/>
      </c>
      <c r="K16" s="132" t="str">
        <f>IFERROR(IF(INDEX(Metrics!$G$6:$G$17,MATCH(CY_Actual_Cumulative!$D16,Metrics!$D$6:$D$17,0))=Calc!$K$8,SUM(CY_Actual!$F16:K16),AVERAGE(CY_Actual!$F16:K16)),"")</f>
        <v/>
      </c>
      <c r="L16" s="45" t="str">
        <f>IFERROR(IF(INDEX(Metrics!$G$6:$G$17,MATCH(CY_Actual_Cumulative!$D16,Metrics!$D$6:$D$17,0))=Calc!$K$8,SUM(CY_Actual!$F16:L16),AVERAGE(CY_Actual!$F16:L16)),"")</f>
        <v/>
      </c>
      <c r="M16" s="45" t="str">
        <f>IFERROR(IF(INDEX(Metrics!$G$6:$G$17,MATCH(CY_Actual_Cumulative!$D16,Metrics!$D$6:$D$17,0))=Calc!$K$8,SUM(CY_Actual!$F16:M16),AVERAGE(CY_Actual!$F16:M16)),"")</f>
        <v/>
      </c>
      <c r="N16" s="45" t="str">
        <f>IFERROR(IF(INDEX(Metrics!$G$6:$G$17,MATCH(CY_Actual_Cumulative!$D16,Metrics!$D$6:$D$17,0))=Calc!$K$8,SUM(CY_Actual!$F16:N16),AVERAGE(CY_Actual!$F16:N16)),"")</f>
        <v/>
      </c>
      <c r="O16" s="45" t="str">
        <f>IFERROR(IF(INDEX(Metrics!$G$6:$G$17,MATCH(CY_Actual_Cumulative!$D16,Metrics!$D$6:$D$17,0))=Calc!$K$8,SUM(CY_Actual!$F16:O16),AVERAGE(CY_Actual!$F16:O16)),"")</f>
        <v/>
      </c>
      <c r="P16" s="45" t="str">
        <f>IFERROR(IF(INDEX(Metrics!$G$6:$G$17,MATCH(CY_Actual_Cumulative!$D16,Metrics!$D$6:$D$17,0))=Calc!$K$8,SUM(CY_Actual!$F16:P16),AVERAGE(CY_Actual!$F16:P16)),"")</f>
        <v/>
      </c>
      <c r="Q16" s="69" t="str">
        <f>IFERROR(IF(INDEX(Metrics!$G$6:$G$17,MATCH(CY_Actual_Cumulative!$D16,Metrics!$D$6:$D$17,0))=Calc!$K$8,SUM(CY_Actual!$F16:Q16),AVERAGE(CY_Actual!$F16:Q16)),"")</f>
        <v/>
      </c>
    </row>
    <row r="17" spans="1:17" x14ac:dyDescent="0.25">
      <c r="A17" s="3"/>
      <c r="B17" s="62">
        <f>IFERROR(IF(LEN(INDEX(Metrics!$B$6:$E$17,ROW($A17)-ROW($A$5),MATCH(B$5,Metrics!$B$5:$E$5,0)))=0,"",INDEX(Metrics!$B$6:$E$17,ROW($A17)-ROW($A$5),MATCH(B$5,Metrics!$B$5:$E$5,0))),"")</f>
        <v>205</v>
      </c>
      <c r="C17" s="160" t="str">
        <f>IFERROR(IF(LEN(INDEX(Metrics!$B$6:$E$17,ROW($A17)-ROW($A$5),MATCH(C$5,Metrics!$B$5:$E$5,0)))=0,"",INDEX(Metrics!$B$6:$E$17,ROW($A17)-ROW($A$5),MATCH(C$5,Metrics!$B$5:$E$5,0))),"")</f>
        <v>Process Management</v>
      </c>
      <c r="D17" s="160" t="str">
        <f>IFERROR(IF(LEN(INDEX(Metrics!$B$6:$E$17,ROW($A17)-ROW($A$5),MATCH(D$5,Metrics!$B$5:$E$5,0)))=0,"",INDEX(Metrics!$B$6:$E$17,ROW($A17)-ROW($A$5),MATCH(D$5,Metrics!$B$5:$E$5,0))),"")</f>
        <v>hh</v>
      </c>
      <c r="E17" s="42" t="str">
        <f>IFERROR(IF(LEN(INDEX(Metrics!$B$6:$E$17,ROW($A17)-ROW($A$5),MATCH(E$5,Metrics!$B$5:$E$5,0)))=0,"",INDEX(Metrics!$B$6:$E$17,ROW($A17)-ROW($A$5),MATCH(E$5,Metrics!$B$5:$E$5,0))),"")</f>
        <v/>
      </c>
      <c r="F17" s="132" t="str">
        <f>IFERROR(IF(INDEX(Metrics!$G$6:$G$17,MATCH(CY_Actual_Cumulative!$D17,Metrics!$D$6:$D$17,0))=Calc!$K$8,SUM(CY_Actual!$F17:F17),AVERAGE(CY_Actual!$F17:F17)),"")</f>
        <v/>
      </c>
      <c r="G17" s="132" t="str">
        <f>IFERROR(IF(INDEX(Metrics!$G$6:$G$17,MATCH(CY_Actual_Cumulative!$D17,Metrics!$D$6:$D$17,0))=Calc!$K$8,SUM(CY_Actual!$F17:G17),AVERAGE(CY_Actual!$F17:G17)),"")</f>
        <v/>
      </c>
      <c r="H17" s="132" t="str">
        <f>IFERROR(IF(INDEX(Metrics!$G$6:$G$17,MATCH(CY_Actual_Cumulative!$D17,Metrics!$D$6:$D$17,0))=Calc!$K$8,SUM(CY_Actual!$F17:H17),AVERAGE(CY_Actual!$F17:H17)),"")</f>
        <v/>
      </c>
      <c r="I17" s="132" t="str">
        <f>IFERROR(IF(INDEX(Metrics!$G$6:$G$17,MATCH(CY_Actual_Cumulative!$D17,Metrics!$D$6:$D$17,0))=Calc!$K$8,SUM(CY_Actual!$F17:I17),AVERAGE(CY_Actual!$F17:I17)),"")</f>
        <v/>
      </c>
      <c r="J17" s="132" t="str">
        <f>IFERROR(IF(INDEX(Metrics!$G$6:$G$17,MATCH(CY_Actual_Cumulative!$D17,Metrics!$D$6:$D$17,0))=Calc!$K$8,SUM(CY_Actual!$F17:J17),AVERAGE(CY_Actual!$F17:J17)),"")</f>
        <v/>
      </c>
      <c r="K17" s="132" t="str">
        <f>IFERROR(IF(INDEX(Metrics!$G$6:$G$17,MATCH(CY_Actual_Cumulative!$D17,Metrics!$D$6:$D$17,0))=Calc!$K$8,SUM(CY_Actual!$F17:K17),AVERAGE(CY_Actual!$F17:K17)),"")</f>
        <v/>
      </c>
      <c r="L17" s="45" t="str">
        <f>IFERROR(IF(INDEX(Metrics!$G$6:$G$17,MATCH(CY_Actual_Cumulative!$D17,Metrics!$D$6:$D$17,0))=Calc!$K$8,SUM(CY_Actual!$F17:L17),AVERAGE(CY_Actual!$F17:L17)),"")</f>
        <v/>
      </c>
      <c r="M17" s="45" t="str">
        <f>IFERROR(IF(INDEX(Metrics!$G$6:$G$17,MATCH(CY_Actual_Cumulative!$D17,Metrics!$D$6:$D$17,0))=Calc!$K$8,SUM(CY_Actual!$F17:M17),AVERAGE(CY_Actual!$F17:M17)),"")</f>
        <v/>
      </c>
      <c r="N17" s="45" t="str">
        <f>IFERROR(IF(INDEX(Metrics!$G$6:$G$17,MATCH(CY_Actual_Cumulative!$D17,Metrics!$D$6:$D$17,0))=Calc!$K$8,SUM(CY_Actual!$F17:N17),AVERAGE(CY_Actual!$F17:N17)),"")</f>
        <v/>
      </c>
      <c r="O17" s="45" t="str">
        <f>IFERROR(IF(INDEX(Metrics!$G$6:$G$17,MATCH(CY_Actual_Cumulative!$D17,Metrics!$D$6:$D$17,0))=Calc!$K$8,SUM(CY_Actual!$F17:O17),AVERAGE(CY_Actual!$F17:O17)),"")</f>
        <v/>
      </c>
      <c r="P17" s="45" t="str">
        <f>IFERROR(IF(INDEX(Metrics!$G$6:$G$17,MATCH(CY_Actual_Cumulative!$D17,Metrics!$D$6:$D$17,0))=Calc!$K$8,SUM(CY_Actual!$F17:P17),AVERAGE(CY_Actual!$F17:P17)),"")</f>
        <v/>
      </c>
      <c r="Q17" s="69" t="str">
        <f>IFERROR(IF(INDEX(Metrics!$G$6:$G$17,MATCH(CY_Actual_Cumulative!$D17,Metrics!$D$6:$D$17,0))=Calc!$K$8,SUM(CY_Actual!$F17:Q17),AVERAGE(CY_Actual!$F17:Q17)),"")</f>
        <v/>
      </c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2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2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4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4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4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4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4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4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45"/>
      <c r="G26" s="243"/>
      <c r="H26" s="243"/>
      <c r="I26" s="243"/>
      <c r="J26" s="243"/>
      <c r="K26" s="243"/>
      <c r="L26" s="245"/>
      <c r="M26" s="243"/>
      <c r="N26" s="243"/>
      <c r="O26" s="243"/>
      <c r="P26" s="243"/>
      <c r="Q26" s="244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4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4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45"/>
      <c r="G29" s="243"/>
      <c r="H29" s="243"/>
      <c r="I29" s="243"/>
      <c r="J29" s="243"/>
      <c r="K29" s="243"/>
      <c r="L29" s="245"/>
      <c r="M29" s="243"/>
      <c r="N29" s="243"/>
      <c r="O29" s="243"/>
      <c r="P29" s="243"/>
      <c r="Q29" s="244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41"/>
      <c r="G30" s="241"/>
      <c r="H30" s="241"/>
      <c r="I30" s="241"/>
      <c r="J30" s="241"/>
      <c r="K30" s="241"/>
      <c r="L30" s="243"/>
      <c r="M30" s="243"/>
      <c r="N30" s="243"/>
      <c r="O30" s="243"/>
      <c r="P30" s="243"/>
      <c r="Q30" s="244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18"/>
      <c r="C32" s="219"/>
      <c r="D32" s="219"/>
      <c r="E32" s="220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4"/>
    </row>
    <row r="33" spans="1:17" x14ac:dyDescent="0.25">
      <c r="A33" s="3"/>
      <c r="B33" s="218"/>
      <c r="C33" s="219"/>
      <c r="D33" s="219"/>
      <c r="E33" s="220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4"/>
    </row>
    <row r="34" spans="1:17" x14ac:dyDescent="0.25">
      <c r="A34" s="3"/>
      <c r="B34" s="218"/>
      <c r="C34" s="219"/>
      <c r="D34" s="219"/>
      <c r="E34" s="220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4"/>
    </row>
    <row r="35" spans="1:17" x14ac:dyDescent="0.25">
      <c r="A35" s="3"/>
      <c r="B35" s="218"/>
      <c r="C35" s="219"/>
      <c r="D35" s="219"/>
      <c r="E35" s="220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">
      <c r="A36" s="3"/>
      <c r="B36" s="218"/>
      <c r="C36" s="219"/>
      <c r="D36" s="219"/>
      <c r="E36" s="220"/>
      <c r="F36" s="245"/>
      <c r="G36" s="243"/>
      <c r="H36" s="243"/>
      <c r="I36" s="243"/>
      <c r="J36" s="243"/>
      <c r="K36" s="243"/>
      <c r="L36" s="245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">
      <c r="A38" s="3"/>
      <c r="B38" s="218"/>
      <c r="C38" s="219"/>
      <c r="D38" s="219"/>
      <c r="E38" s="220"/>
      <c r="F38" s="245"/>
      <c r="G38" s="243"/>
      <c r="H38" s="243"/>
      <c r="I38" s="243"/>
      <c r="J38" s="243"/>
      <c r="K38" s="243"/>
      <c r="L38" s="245"/>
      <c r="M38" s="243"/>
      <c r="N38" s="243"/>
      <c r="O38" s="243"/>
      <c r="P38" s="243"/>
      <c r="Q38" s="244"/>
    </row>
    <row r="39" spans="1:17" x14ac:dyDescent="0.25">
      <c r="A39" s="3"/>
      <c r="B39" s="218"/>
      <c r="C39" s="219"/>
      <c r="D39" s="219"/>
      <c r="E39" s="220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18"/>
      <c r="C41" s="219"/>
      <c r="D41" s="219"/>
      <c r="E41" s="220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18"/>
      <c r="C42" s="219"/>
      <c r="D42" s="219"/>
      <c r="E42" s="220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18"/>
      <c r="C43" s="219"/>
      <c r="D43" s="219"/>
      <c r="E43" s="220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sIFOiQoz+pm4g/M+Sqafvo5SYXXqbFiXVzXjVAyaqKJ6IdDdY5eQSc2yV+KMHMkS8buSlam04hjMQya1SEA/cw==" saltValue="24o+FOLUOxJErONCNxKLU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IFERROR(IF(LEN(INDEX(Metrics!$B$6:$E$17,ROW($A6)-ROW($A$5),MATCH(B$5,Metrics!$B$5:$E$5,0)))=0,"",INDEX(Metrics!$B$6:$E$17,ROW($A6)-ROW($A$5),MATCH(B$5,Metrics!$B$5:$E$5,0))),"")</f>
        <v>101</v>
      </c>
      <c r="C6" s="161" t="str">
        <f>IFERROR(IF(LEN(INDEX(Metrics!$B$6:$E$17,ROW($A6)-ROW($A$5),MATCH(C$5,Metrics!$B$5:$E$5,0)))=0,"",INDEX(Metrics!$B$6:$E$17,ROW($A6)-ROW($A$5),MATCH(C$5,Metrics!$B$5:$E$5,0))),"")</f>
        <v>Performance Management</v>
      </c>
      <c r="D6" s="161" t="str">
        <f>IFERROR(IF(LEN(INDEX(Metrics!$B$6:$E$17,ROW($A6)-ROW($A$5),MATCH(D$5,Metrics!$B$5:$E$5,0)))=0,"",INDEX(Metrics!$B$6:$E$17,ROW($A6)-ROW($A$5),MATCH(D$5,Metrics!$B$5:$E$5,0))),"")</f>
        <v>Number of New Tickets</v>
      </c>
      <c r="E6" s="68" t="str">
        <f>IFERROR(IF(LEN(INDEX(Metrics!$B$6:$E$17,ROW($A6)-ROW($A$5),MATCH(E$5,Metrics!$B$5:$E$5,0)))=0,"",INDEX(Metrics!$B$6:$E$17,ROW($A6)-ROW($A$5),MATCH(E$5,Metrics!$B$5:$E$5,0))),"")</f>
        <v>#</v>
      </c>
      <c r="F6" s="193">
        <f>IFERROR(IF(INDEX(Metrics!$G$6:$G$17,MATCH(CY_Target_Cumulative!$D6,Metrics!$D$6:$D$17,0))=Calc!$K$8,SUM(CY_Target!$F6:F6),AVERAGE(CY_Target!$F6:F6)),"")</f>
        <v>20</v>
      </c>
      <c r="G6" s="193">
        <f>IFERROR(IF(INDEX(Metrics!$G$6:$G$17,MATCH(CY_Target_Cumulative!$D6,Metrics!$D$6:$D$17,0))=Calc!$K$8,SUM(CY_Target!$F6:G6),AVERAGE(CY_Target!$F6:G6)),"")</f>
        <v>40</v>
      </c>
      <c r="H6" s="193">
        <f>IFERROR(IF(INDEX(Metrics!$G$6:$G$17,MATCH(CY_Target_Cumulative!$D6,Metrics!$D$6:$D$17,0))=Calc!$K$8,SUM(CY_Target!$F6:H6),AVERAGE(CY_Target!$F6:H6)),"")</f>
        <v>60</v>
      </c>
      <c r="I6" s="193">
        <f>IFERROR(IF(INDEX(Metrics!$G$6:$G$17,MATCH(CY_Target_Cumulative!$D6,Metrics!$D$6:$D$17,0))=Calc!$K$8,SUM(CY_Target!$F6:I6),AVERAGE(CY_Target!$F6:I6)),"")</f>
        <v>80</v>
      </c>
      <c r="J6" s="193">
        <f>IFERROR(IF(INDEX(Metrics!$G$6:$G$17,MATCH(CY_Target_Cumulative!$D6,Metrics!$D$6:$D$17,0))=Calc!$K$8,SUM(CY_Target!$F6:J6),AVERAGE(CY_Target!$F6:J6)),"")</f>
        <v>100</v>
      </c>
      <c r="K6" s="193">
        <f>IFERROR(IF(INDEX(Metrics!$G$6:$G$17,MATCH(CY_Target_Cumulative!$D6,Metrics!$D$6:$D$17,0))=Calc!$K$8,SUM(CY_Target!$F6:K6),AVERAGE(CY_Target!$F6:K6)),"")</f>
        <v>120</v>
      </c>
      <c r="L6" s="194">
        <f>IFERROR(IF(INDEX(Metrics!$G$6:$G$17,MATCH(CY_Target_Cumulative!$D6,Metrics!$D$6:$D$17,0))=Calc!$K$8,SUM(CY_Target!$F6:L6),AVERAGE(CY_Target!$F6:L6)),"")</f>
        <v>120</v>
      </c>
      <c r="M6" s="194">
        <f>IFERROR(IF(INDEX(Metrics!$G$6:$G$17,MATCH(CY_Target_Cumulative!$D6,Metrics!$D$6:$D$17,0))=Calc!$K$8,SUM(CY_Target!$F6:M6),AVERAGE(CY_Target!$F6:M6)),"")</f>
        <v>120</v>
      </c>
      <c r="N6" s="194">
        <f>IFERROR(IF(INDEX(Metrics!$G$6:$G$17,MATCH(CY_Target_Cumulative!$D6,Metrics!$D$6:$D$17,0))=Calc!$K$8,SUM(CY_Target!$F6:N6),AVERAGE(CY_Target!$F6:N6)),"")</f>
        <v>120</v>
      </c>
      <c r="O6" s="194">
        <f>IFERROR(IF(INDEX(Metrics!$G$6:$G$17,MATCH(CY_Target_Cumulative!$D6,Metrics!$D$6:$D$17,0))=Calc!$K$8,SUM(CY_Target!$F6:O6),AVERAGE(CY_Target!$F6:O6)),"")</f>
        <v>120</v>
      </c>
      <c r="P6" s="194">
        <f>IFERROR(IF(INDEX(Metrics!$G$6:$G$17,MATCH(CY_Target_Cumulative!$D6,Metrics!$D$6:$D$17,0))=Calc!$K$8,SUM(CY_Target!$F6:P6),AVERAGE(CY_Target!$F6:P6)),"")</f>
        <v>120</v>
      </c>
      <c r="Q6" s="195">
        <f>IFERROR(IF(INDEX(Metrics!$G$6:$G$17,MATCH(CY_Target_Cumulative!$D6,Metrics!$D$6:$D$17,0))=Calc!$K$8,SUM(CY_Target!$F6:Q6),AVERAGE(CY_Target!$F6:Q6)),"")</f>
        <v>120</v>
      </c>
    </row>
    <row r="7" spans="1:17" x14ac:dyDescent="0.25">
      <c r="A7" s="3"/>
      <c r="B7" s="62">
        <f>IFERROR(IF(LEN(INDEX(Metrics!$B$6:$E$17,ROW($A7)-ROW($A$5),MATCH(B$5,Metrics!$B$5:$E$5,0)))=0,"",INDEX(Metrics!$B$6:$E$17,ROW($A7)-ROW($A$5),MATCH(B$5,Metrics!$B$5:$E$5,0))),"")</f>
        <v>102</v>
      </c>
      <c r="C7" s="160" t="str">
        <f>IFERROR(IF(LEN(INDEX(Metrics!$B$6:$E$17,ROW($A7)-ROW($A$5),MATCH(C$5,Metrics!$B$5:$E$5,0)))=0,"",INDEX(Metrics!$B$6:$E$17,ROW($A7)-ROW($A$5),MATCH(C$5,Metrics!$B$5:$E$5,0))),"")</f>
        <v>Performance Management</v>
      </c>
      <c r="D7" s="160" t="str">
        <f>IFERROR(IF(LEN(INDEX(Metrics!$B$6:$E$17,ROW($A7)-ROW($A$5),MATCH(D$5,Metrics!$B$5:$E$5,0)))=0,"",INDEX(Metrics!$B$6:$E$17,ROW($A7)-ROW($A$5),MATCH(D$5,Metrics!$B$5:$E$5,0))),"")</f>
        <v>Open vs. Total Tickets (Total dept.)</v>
      </c>
      <c r="E7" s="42" t="str">
        <f>IFERROR(IF(LEN(INDEX(Metrics!$B$6:$E$17,ROW($A7)-ROW($A$5),MATCH(E$5,Metrics!$B$5:$E$5,0)))=0,"",INDEX(Metrics!$B$6:$E$17,ROW($A7)-ROW($A$5),MATCH(E$5,Metrics!$B$5:$E$5,0))),"")</f>
        <v>%</v>
      </c>
      <c r="F7" s="202">
        <f>IFERROR(IF(INDEX(Metrics!$G$6:$G$17,MATCH(CY_Target_Cumulative!$D7,Metrics!$D$6:$D$17,0))=Calc!$K$8,SUM(CY_Target!$F7:F7),AVERAGE(CY_Target!$F7:F7)),"")</f>
        <v>0.12</v>
      </c>
      <c r="G7" s="202">
        <f>IFERROR(IF(INDEX(Metrics!$G$6:$G$17,MATCH(CY_Target_Cumulative!$D7,Metrics!$D$6:$D$17,0))=Calc!$K$8,SUM(CY_Target!$F7:G7),AVERAGE(CY_Target!$F7:G7)),"")</f>
        <v>0.12</v>
      </c>
      <c r="H7" s="202">
        <f>IFERROR(IF(INDEX(Metrics!$G$6:$G$17,MATCH(CY_Target_Cumulative!$D7,Metrics!$D$6:$D$17,0))=Calc!$K$8,SUM(CY_Target!$F7:H7),AVERAGE(CY_Target!$F7:H7)),"")</f>
        <v>0.12</v>
      </c>
      <c r="I7" s="202">
        <f>IFERROR(IF(INDEX(Metrics!$G$6:$G$17,MATCH(CY_Target_Cumulative!$D7,Metrics!$D$6:$D$17,0))=Calc!$K$8,SUM(CY_Target!$F7:I7),AVERAGE(CY_Target!$F7:I7)),"")</f>
        <v>0.12</v>
      </c>
      <c r="J7" s="202">
        <f>IFERROR(IF(INDEX(Metrics!$G$6:$G$17,MATCH(CY_Target_Cumulative!$D7,Metrics!$D$6:$D$17,0))=Calc!$K$8,SUM(CY_Target!$F7:J7),AVERAGE(CY_Target!$F7:J7)),"")</f>
        <v>0.12</v>
      </c>
      <c r="K7" s="202">
        <f>IFERROR(IF(INDEX(Metrics!$G$6:$G$17,MATCH(CY_Target_Cumulative!$D7,Metrics!$D$6:$D$17,0))=Calc!$K$8,SUM(CY_Target!$F7:K7),AVERAGE(CY_Target!$F7:K7)),"")</f>
        <v>0.12</v>
      </c>
      <c r="L7" s="200">
        <f>IFERROR(IF(INDEX(Metrics!$G$6:$G$17,MATCH(CY_Target_Cumulative!$D7,Metrics!$D$6:$D$17,0))=Calc!$K$8,SUM(CY_Target!$F7:L7),AVERAGE(CY_Target!$F7:L7)),"")</f>
        <v>0.12</v>
      </c>
      <c r="M7" s="200">
        <f>IFERROR(IF(INDEX(Metrics!$G$6:$G$17,MATCH(CY_Target_Cumulative!$D7,Metrics!$D$6:$D$17,0))=Calc!$K$8,SUM(CY_Target!$F7:M7),AVERAGE(CY_Target!$F7:M7)),"")</f>
        <v>0.12</v>
      </c>
      <c r="N7" s="200">
        <f>IFERROR(IF(INDEX(Metrics!$G$6:$G$17,MATCH(CY_Target_Cumulative!$D7,Metrics!$D$6:$D$17,0))=Calc!$K$8,SUM(CY_Target!$F7:N7),AVERAGE(CY_Target!$F7:N7)),"")</f>
        <v>0.12</v>
      </c>
      <c r="O7" s="200">
        <f>IFERROR(IF(INDEX(Metrics!$G$6:$G$17,MATCH(CY_Target_Cumulative!$D7,Metrics!$D$6:$D$17,0))=Calc!$K$8,SUM(CY_Target!$F7:O7),AVERAGE(CY_Target!$F7:O7)),"")</f>
        <v>0.12</v>
      </c>
      <c r="P7" s="200">
        <f>IFERROR(IF(INDEX(Metrics!$G$6:$G$17,MATCH(CY_Target_Cumulative!$D7,Metrics!$D$6:$D$17,0))=Calc!$K$8,SUM(CY_Target!$F7:P7),AVERAGE(CY_Target!$F7:P7)),"")</f>
        <v>0.12</v>
      </c>
      <c r="Q7" s="201">
        <f>IFERROR(IF(INDEX(Metrics!$G$6:$G$17,MATCH(CY_Target_Cumulative!$D7,Metrics!$D$6:$D$17,0))=Calc!$K$8,SUM(CY_Target!$F7:Q7),AVERAGE(CY_Target!$F7:Q7)),"")</f>
        <v>0.12</v>
      </c>
    </row>
    <row r="8" spans="1:17" x14ac:dyDescent="0.25">
      <c r="A8" s="3"/>
      <c r="B8" s="62">
        <f>IFERROR(IF(LEN(INDEX(Metrics!$B$6:$E$17,ROW($A8)-ROW($A$5),MATCH(B$5,Metrics!$B$5:$E$5,0)))=0,"",INDEX(Metrics!$B$6:$E$17,ROW($A8)-ROW($A$5),MATCH(B$5,Metrics!$B$5:$E$5,0))),"")</f>
        <v>103</v>
      </c>
      <c r="C8" s="160" t="str">
        <f>IFERROR(IF(LEN(INDEX(Metrics!$B$6:$E$17,ROW($A8)-ROW($A$5),MATCH(C$5,Metrics!$B$5:$E$5,0)))=0,"",INDEX(Metrics!$B$6:$E$17,ROW($A8)-ROW($A$5),MATCH(C$5,Metrics!$B$5:$E$5,0))),"")</f>
        <v>Performance Management</v>
      </c>
      <c r="D8" s="160" t="str">
        <f>IFERROR(IF(LEN(INDEX(Metrics!$B$6:$E$17,ROW($A8)-ROW($A$5),MATCH(D$5,Metrics!$B$5:$E$5,0)))=0,"",INDEX(Metrics!$B$6:$E$17,ROW($A8)-ROW($A$5),MATCH(D$5,Metrics!$B$5:$E$5,0))),"")</f>
        <v>Open vs. Total Tickets (per employee)</v>
      </c>
      <c r="E8" s="42" t="str">
        <f>IFERROR(IF(LEN(INDEX(Metrics!$B$6:$E$17,ROW($A8)-ROW($A$5),MATCH(E$5,Metrics!$B$5:$E$5,0)))=0,"",INDEX(Metrics!$B$6:$E$17,ROW($A8)-ROW($A$5),MATCH(E$5,Metrics!$B$5:$E$5,0))),"")</f>
        <v>%</v>
      </c>
      <c r="F8" s="202">
        <f>IFERROR(IF(INDEX(Metrics!$G$6:$G$17,MATCH(CY_Target_Cumulative!$D8,Metrics!$D$6:$D$17,0))=Calc!$K$8,SUM(CY_Target!$F8:F8),AVERAGE(CY_Target!$F8:F8)),"")</f>
        <v>0.1</v>
      </c>
      <c r="G8" s="202">
        <f>IFERROR(IF(INDEX(Metrics!$G$6:$G$17,MATCH(CY_Target_Cumulative!$D8,Metrics!$D$6:$D$17,0))=Calc!$K$8,SUM(CY_Target!$F8:G8),AVERAGE(CY_Target!$F8:G8)),"")</f>
        <v>0.1</v>
      </c>
      <c r="H8" s="202">
        <f>IFERROR(IF(INDEX(Metrics!$G$6:$G$17,MATCH(CY_Target_Cumulative!$D8,Metrics!$D$6:$D$17,0))=Calc!$K$8,SUM(CY_Target!$F8:H8),AVERAGE(CY_Target!$F8:H8)),"")</f>
        <v>0.10000000000000002</v>
      </c>
      <c r="I8" s="202">
        <f>IFERROR(IF(INDEX(Metrics!$G$6:$G$17,MATCH(CY_Target_Cumulative!$D8,Metrics!$D$6:$D$17,0))=Calc!$K$8,SUM(CY_Target!$F8:I8),AVERAGE(CY_Target!$F8:I8)),"")</f>
        <v>0.1</v>
      </c>
      <c r="J8" s="202">
        <f>IFERROR(IF(INDEX(Metrics!$G$6:$G$17,MATCH(CY_Target_Cumulative!$D8,Metrics!$D$6:$D$17,0))=Calc!$K$8,SUM(CY_Target!$F8:J8),AVERAGE(CY_Target!$F8:J8)),"")</f>
        <v>0.1</v>
      </c>
      <c r="K8" s="202">
        <f>IFERROR(IF(INDEX(Metrics!$G$6:$G$17,MATCH(CY_Target_Cumulative!$D8,Metrics!$D$6:$D$17,0))=Calc!$K$8,SUM(CY_Target!$F8:K8),AVERAGE(CY_Target!$F8:K8)),"")</f>
        <v>9.9999999999999992E-2</v>
      </c>
      <c r="L8" s="200">
        <f>IFERROR(IF(INDEX(Metrics!$G$6:$G$17,MATCH(CY_Target_Cumulative!$D8,Metrics!$D$6:$D$17,0))=Calc!$K$8,SUM(CY_Target!$F8:L8),AVERAGE(CY_Target!$F8:L8)),"")</f>
        <v>9.9999999999999992E-2</v>
      </c>
      <c r="M8" s="200">
        <f>IFERROR(IF(INDEX(Metrics!$G$6:$G$17,MATCH(CY_Target_Cumulative!$D8,Metrics!$D$6:$D$17,0))=Calc!$K$8,SUM(CY_Target!$F8:M8),AVERAGE(CY_Target!$F8:M8)),"")</f>
        <v>9.9999999999999992E-2</v>
      </c>
      <c r="N8" s="200">
        <f>IFERROR(IF(INDEX(Metrics!$G$6:$G$17,MATCH(CY_Target_Cumulative!$D8,Metrics!$D$6:$D$17,0))=Calc!$K$8,SUM(CY_Target!$F8:N8),AVERAGE(CY_Target!$F8:N8)),"")</f>
        <v>9.9999999999999992E-2</v>
      </c>
      <c r="O8" s="200">
        <f>IFERROR(IF(INDEX(Metrics!$G$6:$G$17,MATCH(CY_Target_Cumulative!$D8,Metrics!$D$6:$D$17,0))=Calc!$K$8,SUM(CY_Target!$F8:O8),AVERAGE(CY_Target!$F8:O8)),"")</f>
        <v>9.9999999999999992E-2</v>
      </c>
      <c r="P8" s="200">
        <f>IFERROR(IF(INDEX(Metrics!$G$6:$G$17,MATCH(CY_Target_Cumulative!$D8,Metrics!$D$6:$D$17,0))=Calc!$K$8,SUM(CY_Target!$F8:P8),AVERAGE(CY_Target!$F8:P8)),"")</f>
        <v>9.9999999999999992E-2</v>
      </c>
      <c r="Q8" s="201">
        <f>IFERROR(IF(INDEX(Metrics!$G$6:$G$17,MATCH(CY_Target_Cumulative!$D8,Metrics!$D$6:$D$17,0))=Calc!$K$8,SUM(CY_Target!$F8:Q8),AVERAGE(CY_Target!$F8:Q8)),"")</f>
        <v>9.9999999999999992E-2</v>
      </c>
    </row>
    <row r="9" spans="1:17" x14ac:dyDescent="0.25">
      <c r="A9" s="3"/>
      <c r="B9" s="62">
        <f>IFERROR(IF(LEN(INDEX(Metrics!$B$6:$E$17,ROW($A9)-ROW($A$5),MATCH(B$5,Metrics!$B$5:$E$5,0)))=0,"",INDEX(Metrics!$B$6:$E$17,ROW($A9)-ROW($A$5),MATCH(B$5,Metrics!$B$5:$E$5,0))),"")</f>
        <v>104</v>
      </c>
      <c r="C9" s="160" t="str">
        <f>IFERROR(IF(LEN(INDEX(Metrics!$B$6:$E$17,ROW($A9)-ROW($A$5),MATCH(C$5,Metrics!$B$5:$E$5,0)))=0,"",INDEX(Metrics!$B$6:$E$17,ROW($A9)-ROW($A$5),MATCH(C$5,Metrics!$B$5:$E$5,0))),"")</f>
        <v>Performance Management</v>
      </c>
      <c r="D9" s="160" t="str">
        <f>IFERROR(IF(LEN(INDEX(Metrics!$B$6:$E$17,ROW($A9)-ROW($A$5),MATCH(D$5,Metrics!$B$5:$E$5,0)))=0,"",INDEX(Metrics!$B$6:$E$17,ROW($A9)-ROW($A$5),MATCH(D$5,Metrics!$B$5:$E$5,0))),"")</f>
        <v>Average Task Completion Time</v>
      </c>
      <c r="E9" s="42" t="str">
        <f>IFERROR(IF(LEN(INDEX(Metrics!$B$6:$E$17,ROW($A9)-ROW($A$5),MATCH(E$5,Metrics!$B$5:$E$5,0)))=0,"",INDEX(Metrics!$B$6:$E$17,ROW($A9)-ROW($A$5),MATCH(E$5,Metrics!$B$5:$E$5,0))),"")</f>
        <v>Days</v>
      </c>
      <c r="F9" s="191">
        <f>IFERROR(IF(INDEX(Metrics!$G$6:$G$17,MATCH(CY_Target_Cumulative!$D9,Metrics!$D$6:$D$17,0))=Calc!$K$8,SUM(CY_Target!$F9:F9),AVERAGE(CY_Target!$F9:F9)),"")</f>
        <v>4</v>
      </c>
      <c r="G9" s="191">
        <f>IFERROR(IF(INDEX(Metrics!$G$6:$G$17,MATCH(CY_Target_Cumulative!$D9,Metrics!$D$6:$D$17,0))=Calc!$K$8,SUM(CY_Target!$F9:G9),AVERAGE(CY_Target!$F9:G9)),"")</f>
        <v>4</v>
      </c>
      <c r="H9" s="191">
        <f>IFERROR(IF(INDEX(Metrics!$G$6:$G$17,MATCH(CY_Target_Cumulative!$D9,Metrics!$D$6:$D$17,0))=Calc!$K$8,SUM(CY_Target!$F9:H9),AVERAGE(CY_Target!$F9:H9)),"")</f>
        <v>4</v>
      </c>
      <c r="I9" s="191">
        <f>IFERROR(IF(INDEX(Metrics!$G$6:$G$17,MATCH(CY_Target_Cumulative!$D9,Metrics!$D$6:$D$17,0))=Calc!$K$8,SUM(CY_Target!$F9:I9),AVERAGE(CY_Target!$F9:I9)),"")</f>
        <v>4</v>
      </c>
      <c r="J9" s="191">
        <f>IFERROR(IF(INDEX(Metrics!$G$6:$G$17,MATCH(CY_Target_Cumulative!$D9,Metrics!$D$6:$D$17,0))=Calc!$K$8,SUM(CY_Target!$F9:J9),AVERAGE(CY_Target!$F9:J9)),"")</f>
        <v>4</v>
      </c>
      <c r="K9" s="191">
        <f>IFERROR(IF(INDEX(Metrics!$G$6:$G$17,MATCH(CY_Target_Cumulative!$D9,Metrics!$D$6:$D$17,0))=Calc!$K$8,SUM(CY_Target!$F9:K9),AVERAGE(CY_Target!$F9:K9)),"")</f>
        <v>4</v>
      </c>
      <c r="L9" s="191">
        <f>IFERROR(IF(INDEX(Metrics!$G$6:$G$17,MATCH(CY_Target_Cumulative!$D9,Metrics!$D$6:$D$17,0))=Calc!$K$8,SUM(CY_Target!$F9:L9),AVERAGE(CY_Target!$F9:L9)),"")</f>
        <v>4</v>
      </c>
      <c r="M9" s="191">
        <f>IFERROR(IF(INDEX(Metrics!$G$6:$G$17,MATCH(CY_Target_Cumulative!$D9,Metrics!$D$6:$D$17,0))=Calc!$K$8,SUM(CY_Target!$F9:M9),AVERAGE(CY_Target!$F9:M9)),"")</f>
        <v>4</v>
      </c>
      <c r="N9" s="191">
        <f>IFERROR(IF(INDEX(Metrics!$G$6:$G$17,MATCH(CY_Target_Cumulative!$D9,Metrics!$D$6:$D$17,0))=Calc!$K$8,SUM(CY_Target!$F9:N9),AVERAGE(CY_Target!$F9:N9)),"")</f>
        <v>4</v>
      </c>
      <c r="O9" s="191">
        <f>IFERROR(IF(INDEX(Metrics!$G$6:$G$17,MATCH(CY_Target_Cumulative!$D9,Metrics!$D$6:$D$17,0))=Calc!$K$8,SUM(CY_Target!$F9:O9),AVERAGE(CY_Target!$F9:O9)),"")</f>
        <v>4</v>
      </c>
      <c r="P9" s="191">
        <f>IFERROR(IF(INDEX(Metrics!$G$6:$G$17,MATCH(CY_Target_Cumulative!$D9,Metrics!$D$6:$D$17,0))=Calc!$K$8,SUM(CY_Target!$F9:P9),AVERAGE(CY_Target!$F9:P9)),"")</f>
        <v>4</v>
      </c>
      <c r="Q9" s="192">
        <f>IFERROR(IF(INDEX(Metrics!$G$6:$G$17,MATCH(CY_Target_Cumulative!$D9,Metrics!$D$6:$D$17,0))=Calc!$K$8,SUM(CY_Target!$F9:Q9),AVERAGE(CY_Target!$F9:Q9)),"")</f>
        <v>4</v>
      </c>
    </row>
    <row r="10" spans="1:17" x14ac:dyDescent="0.25">
      <c r="A10" s="3"/>
      <c r="B10" s="62">
        <f>IFERROR(IF(LEN(INDEX(Metrics!$B$6:$E$17,ROW($A10)-ROW($A$5),MATCH(B$5,Metrics!$B$5:$E$5,0)))=0,"",INDEX(Metrics!$B$6:$E$17,ROW($A10)-ROW($A$5),MATCH(B$5,Metrics!$B$5:$E$5,0))),"")</f>
        <v>105</v>
      </c>
      <c r="C10" s="160" t="str">
        <f>IFERROR(IF(LEN(INDEX(Metrics!$B$6:$E$17,ROW($A10)-ROW($A$5),MATCH(C$5,Metrics!$B$5:$E$5,0)))=0,"",INDEX(Metrics!$B$6:$E$17,ROW($A10)-ROW($A$5),MATCH(C$5,Metrics!$B$5:$E$5,0))),"")</f>
        <v>Performance Management</v>
      </c>
      <c r="D10" s="160" t="str">
        <f>IFERROR(IF(LEN(INDEX(Metrics!$B$6:$E$17,ROW($A10)-ROW($A$5),MATCH(D$5,Metrics!$B$5:$E$5,0)))=0,"",INDEX(Metrics!$B$6:$E$17,ROW($A10)-ROW($A$5),MATCH(D$5,Metrics!$B$5:$E$5,0))),"")</f>
        <v>Support Employee per End User</v>
      </c>
      <c r="E10" s="42" t="str">
        <f>IFERROR(IF(LEN(INDEX(Metrics!$B$6:$E$17,ROW($A10)-ROW($A$5),MATCH(E$5,Metrics!$B$5:$E$5,0)))=0,"",INDEX(Metrics!$B$6:$E$17,ROW($A10)-ROW($A$5),MATCH(E$5,Metrics!$B$5:$E$5,0))),"")</f>
        <v>#</v>
      </c>
      <c r="F10" s="132">
        <f>IFERROR(IF(INDEX(Metrics!$G$6:$G$17,MATCH(CY_Target_Cumulative!$D10,Metrics!$D$6:$D$17,0))=Calc!$K$8,SUM(CY_Target!$F10:F10),AVERAGE(CY_Target!$F10:F10)),"")</f>
        <v>0.02</v>
      </c>
      <c r="G10" s="132">
        <f>IFERROR(IF(INDEX(Metrics!$G$6:$G$17,MATCH(CY_Target_Cumulative!$D10,Metrics!$D$6:$D$17,0))=Calc!$K$8,SUM(CY_Target!$F10:G10),AVERAGE(CY_Target!$F10:G10)),"")</f>
        <v>0.02</v>
      </c>
      <c r="H10" s="132">
        <f>IFERROR(IF(INDEX(Metrics!$G$6:$G$17,MATCH(CY_Target_Cumulative!$D10,Metrics!$D$6:$D$17,0))=Calc!$K$8,SUM(CY_Target!$F10:H10),AVERAGE(CY_Target!$F10:H10)),"")</f>
        <v>0.02</v>
      </c>
      <c r="I10" s="132">
        <f>IFERROR(IF(INDEX(Metrics!$G$6:$G$17,MATCH(CY_Target_Cumulative!$D10,Metrics!$D$6:$D$17,0))=Calc!$K$8,SUM(CY_Target!$F10:I10),AVERAGE(CY_Target!$F10:I10)),"")</f>
        <v>0.02</v>
      </c>
      <c r="J10" s="132">
        <f>IFERROR(IF(INDEX(Metrics!$G$6:$G$17,MATCH(CY_Target_Cumulative!$D10,Metrics!$D$6:$D$17,0))=Calc!$K$8,SUM(CY_Target!$F10:J10),AVERAGE(CY_Target!$F10:J10)),"")</f>
        <v>0.02</v>
      </c>
      <c r="K10" s="132">
        <f>IFERROR(IF(INDEX(Metrics!$G$6:$G$17,MATCH(CY_Target_Cumulative!$D10,Metrics!$D$6:$D$17,0))=Calc!$K$8,SUM(CY_Target!$F10:K10),AVERAGE(CY_Target!$F10:K10)),"")</f>
        <v>0.02</v>
      </c>
      <c r="L10" s="45">
        <f>IFERROR(IF(INDEX(Metrics!$G$6:$G$17,MATCH(CY_Target_Cumulative!$D10,Metrics!$D$6:$D$17,0))=Calc!$K$8,SUM(CY_Target!$F10:L10),AVERAGE(CY_Target!$F10:L10)),"")</f>
        <v>0.02</v>
      </c>
      <c r="M10" s="45">
        <f>IFERROR(IF(INDEX(Metrics!$G$6:$G$17,MATCH(CY_Target_Cumulative!$D10,Metrics!$D$6:$D$17,0))=Calc!$K$8,SUM(CY_Target!$F10:M10),AVERAGE(CY_Target!$F10:M10)),"")</f>
        <v>0.02</v>
      </c>
      <c r="N10" s="45">
        <f>IFERROR(IF(INDEX(Metrics!$G$6:$G$17,MATCH(CY_Target_Cumulative!$D10,Metrics!$D$6:$D$17,0))=Calc!$K$8,SUM(CY_Target!$F10:N10),AVERAGE(CY_Target!$F10:N10)),"")</f>
        <v>0.02</v>
      </c>
      <c r="O10" s="45">
        <f>IFERROR(IF(INDEX(Metrics!$G$6:$G$17,MATCH(CY_Target_Cumulative!$D10,Metrics!$D$6:$D$17,0))=Calc!$K$8,SUM(CY_Target!$F10:O10),AVERAGE(CY_Target!$F10:O10)),"")</f>
        <v>0.02</v>
      </c>
      <c r="P10" s="45">
        <f>IFERROR(IF(INDEX(Metrics!$G$6:$G$17,MATCH(CY_Target_Cumulative!$D10,Metrics!$D$6:$D$17,0))=Calc!$K$8,SUM(CY_Target!$F10:P10),AVERAGE(CY_Target!$F10:P10)),"")</f>
        <v>0.02</v>
      </c>
      <c r="Q10" s="69">
        <f>IFERROR(IF(INDEX(Metrics!$G$6:$G$17,MATCH(CY_Target_Cumulative!$D10,Metrics!$D$6:$D$17,0))=Calc!$K$8,SUM(CY_Target!$F10:Q10),AVERAGE(CY_Target!$F10:Q10)),"")</f>
        <v>0.02</v>
      </c>
    </row>
    <row r="11" spans="1:17" x14ac:dyDescent="0.25">
      <c r="A11" s="3"/>
      <c r="B11" s="62">
        <f>IFERROR(IF(LEN(INDEX(Metrics!$B$6:$E$17,ROW($A11)-ROW($A$5),MATCH(B$5,Metrics!$B$5:$E$5,0)))=0,"",INDEX(Metrics!$B$6:$E$17,ROW($A11)-ROW($A$5),MATCH(B$5,Metrics!$B$5:$E$5,0))),"")</f>
        <v>106</v>
      </c>
      <c r="C11" s="160" t="str">
        <f>IFERROR(IF(LEN(INDEX(Metrics!$B$6:$E$17,ROW($A11)-ROW($A$5),MATCH(C$5,Metrics!$B$5:$E$5,0)))=0,"",INDEX(Metrics!$B$6:$E$17,ROW($A11)-ROW($A$5),MATCH(C$5,Metrics!$B$5:$E$5,0))),"")</f>
        <v>Performance Management</v>
      </c>
      <c r="D11" s="160" t="str">
        <f>IFERROR(IF(LEN(INDEX(Metrics!$B$6:$E$17,ROW($A11)-ROW($A$5),MATCH(D$5,Metrics!$B$5:$E$5,0)))=0,"",INDEX(Metrics!$B$6:$E$17,ROW($A11)-ROW($A$5),MATCH(D$5,Metrics!$B$5:$E$5,0))),"")</f>
        <v>ff</v>
      </c>
      <c r="E11" s="42" t="str">
        <f>IFERROR(IF(LEN(INDEX(Metrics!$B$6:$E$17,ROW($A11)-ROW($A$5),MATCH(E$5,Metrics!$B$5:$E$5,0)))=0,"",INDEX(Metrics!$B$6:$E$17,ROW($A11)-ROW($A$5),MATCH(E$5,Metrics!$B$5:$E$5,0))),"")</f>
        <v/>
      </c>
      <c r="F11" s="132" t="str">
        <f>IFERROR(IF(INDEX(Metrics!$G$6:$G$17,MATCH(CY_Target_Cumulative!$D11,Metrics!$D$6:$D$17,0))=Calc!$K$8,SUM(CY_Target!$F11:F11),AVERAGE(CY_Target!$F11:F11)),"")</f>
        <v/>
      </c>
      <c r="G11" s="132" t="str">
        <f>IFERROR(IF(INDEX(Metrics!$G$6:$G$17,MATCH(CY_Target_Cumulative!$D11,Metrics!$D$6:$D$17,0))=Calc!$K$8,SUM(CY_Target!$F11:G11),AVERAGE(CY_Target!$F11:G11)),"")</f>
        <v/>
      </c>
      <c r="H11" s="132" t="str">
        <f>IFERROR(IF(INDEX(Metrics!$G$6:$G$17,MATCH(CY_Target_Cumulative!$D11,Metrics!$D$6:$D$17,0))=Calc!$K$8,SUM(CY_Target!$F11:H11),AVERAGE(CY_Target!$F11:H11)),"")</f>
        <v/>
      </c>
      <c r="I11" s="132" t="str">
        <f>IFERROR(IF(INDEX(Metrics!$G$6:$G$17,MATCH(CY_Target_Cumulative!$D11,Metrics!$D$6:$D$17,0))=Calc!$K$8,SUM(CY_Target!$F11:I11),AVERAGE(CY_Target!$F11:I11)),"")</f>
        <v/>
      </c>
      <c r="J11" s="132" t="str">
        <f>IFERROR(IF(INDEX(Metrics!$G$6:$G$17,MATCH(CY_Target_Cumulative!$D11,Metrics!$D$6:$D$17,0))=Calc!$K$8,SUM(CY_Target!$F11:J11),AVERAGE(CY_Target!$F11:J11)),"")</f>
        <v/>
      </c>
      <c r="K11" s="132" t="str">
        <f>IFERROR(IF(INDEX(Metrics!$G$6:$G$17,MATCH(CY_Target_Cumulative!$D11,Metrics!$D$6:$D$17,0))=Calc!$K$8,SUM(CY_Target!$F11:K11),AVERAGE(CY_Target!$F11:K11)),"")</f>
        <v/>
      </c>
      <c r="L11" s="45" t="str">
        <f>IFERROR(IF(INDEX(Metrics!$G$6:$G$17,MATCH(CY_Target_Cumulative!$D11,Metrics!$D$6:$D$17,0))=Calc!$K$8,SUM(CY_Target!$F11:L11),AVERAGE(CY_Target!$F11:L11)),"")</f>
        <v/>
      </c>
      <c r="M11" s="45" t="str">
        <f>IFERROR(IF(INDEX(Metrics!$G$6:$G$17,MATCH(CY_Target_Cumulative!$D11,Metrics!$D$6:$D$17,0))=Calc!$K$8,SUM(CY_Target!$F11:M11),AVERAGE(CY_Target!$F11:M11)),"")</f>
        <v/>
      </c>
      <c r="N11" s="45" t="str">
        <f>IFERROR(IF(INDEX(Metrics!$G$6:$G$17,MATCH(CY_Target_Cumulative!$D11,Metrics!$D$6:$D$17,0))=Calc!$K$8,SUM(CY_Target!$F11:N11),AVERAGE(CY_Target!$F11:N11)),"")</f>
        <v/>
      </c>
      <c r="O11" s="45" t="str">
        <f>IFERROR(IF(INDEX(Metrics!$G$6:$G$17,MATCH(CY_Target_Cumulative!$D11,Metrics!$D$6:$D$17,0))=Calc!$K$8,SUM(CY_Target!$F11:O11),AVERAGE(CY_Target!$F11:O11)),"")</f>
        <v/>
      </c>
      <c r="P11" s="45" t="str">
        <f>IFERROR(IF(INDEX(Metrics!$G$6:$G$17,MATCH(CY_Target_Cumulative!$D11,Metrics!$D$6:$D$17,0))=Calc!$K$8,SUM(CY_Target!$F11:P11),AVERAGE(CY_Target!$F11:P11)),"")</f>
        <v/>
      </c>
      <c r="Q11" s="69" t="str">
        <f>IFERROR(IF(INDEX(Metrics!$G$6:$G$17,MATCH(CY_Target_Cumulative!$D11,Metrics!$D$6:$D$17,0))=Calc!$K$8,SUM(CY_Target!$F11:Q11),AVERAGE(CY_Target!$F11:Q11)),"")</f>
        <v/>
      </c>
    </row>
    <row r="12" spans="1:17" x14ac:dyDescent="0.25">
      <c r="A12" s="3"/>
      <c r="B12" s="62">
        <f>IFERROR(IF(LEN(INDEX(Metrics!$B$6:$E$17,ROW($A12)-ROW($A$5),MATCH(B$5,Metrics!$B$5:$E$5,0)))=0,"",INDEX(Metrics!$B$6:$E$17,ROW($A12)-ROW($A$5),MATCH(B$5,Metrics!$B$5:$E$5,0))),"")</f>
        <v>107</v>
      </c>
      <c r="C12" s="160" t="str">
        <f>IFERROR(IF(LEN(INDEX(Metrics!$B$6:$E$17,ROW($A12)-ROW($A$5),MATCH(C$5,Metrics!$B$5:$E$5,0)))=0,"",INDEX(Metrics!$B$6:$E$17,ROW($A12)-ROW($A$5),MATCH(C$5,Metrics!$B$5:$E$5,0))),"")</f>
        <v>Performance Management</v>
      </c>
      <c r="D12" s="160" t="str">
        <f>IFERROR(IF(LEN(INDEX(Metrics!$B$6:$E$17,ROW($A12)-ROW($A$5),MATCH(D$5,Metrics!$B$5:$E$5,0)))=0,"",INDEX(Metrics!$B$6:$E$17,ROW($A12)-ROW($A$5),MATCH(D$5,Metrics!$B$5:$E$5,0))),"")</f>
        <v>dd</v>
      </c>
      <c r="E12" s="42" t="str">
        <f>IFERROR(IF(LEN(INDEX(Metrics!$B$6:$E$17,ROW($A12)-ROW($A$5),MATCH(E$5,Metrics!$B$5:$E$5,0)))=0,"",INDEX(Metrics!$B$6:$E$17,ROW($A12)-ROW($A$5),MATCH(E$5,Metrics!$B$5:$E$5,0))),"")</f>
        <v/>
      </c>
      <c r="F12" s="132" t="str">
        <f>IFERROR(IF(INDEX(Metrics!$G$6:$G$17,MATCH(CY_Target_Cumulative!$D12,Metrics!$D$6:$D$17,0))=Calc!$K$8,SUM(CY_Target!$F12:F12),AVERAGE(CY_Target!$F12:F12)),"")</f>
        <v/>
      </c>
      <c r="G12" s="132" t="str">
        <f>IFERROR(IF(INDEX(Metrics!$G$6:$G$17,MATCH(CY_Target_Cumulative!$D12,Metrics!$D$6:$D$17,0))=Calc!$K$8,SUM(CY_Target!$F12:G12),AVERAGE(CY_Target!$F12:G12)),"")</f>
        <v/>
      </c>
      <c r="H12" s="132" t="str">
        <f>IFERROR(IF(INDEX(Metrics!$G$6:$G$17,MATCH(CY_Target_Cumulative!$D12,Metrics!$D$6:$D$17,0))=Calc!$K$8,SUM(CY_Target!$F12:H12),AVERAGE(CY_Target!$F12:H12)),"")</f>
        <v/>
      </c>
      <c r="I12" s="132" t="str">
        <f>IFERROR(IF(INDEX(Metrics!$G$6:$G$17,MATCH(CY_Target_Cumulative!$D12,Metrics!$D$6:$D$17,0))=Calc!$K$8,SUM(CY_Target!$F12:I12),AVERAGE(CY_Target!$F12:I12)),"")</f>
        <v/>
      </c>
      <c r="J12" s="132" t="str">
        <f>IFERROR(IF(INDEX(Metrics!$G$6:$G$17,MATCH(CY_Target_Cumulative!$D12,Metrics!$D$6:$D$17,0))=Calc!$K$8,SUM(CY_Target!$F12:J12),AVERAGE(CY_Target!$F12:J12)),"")</f>
        <v/>
      </c>
      <c r="K12" s="132" t="str">
        <f>IFERROR(IF(INDEX(Metrics!$G$6:$G$17,MATCH(CY_Target_Cumulative!$D12,Metrics!$D$6:$D$17,0))=Calc!$K$8,SUM(CY_Target!$F12:K12),AVERAGE(CY_Target!$F12:K12)),"")</f>
        <v/>
      </c>
      <c r="L12" s="132" t="str">
        <f>IFERROR(IF(INDEX(Metrics!$G$6:$G$17,MATCH(CY_Target_Cumulative!$D12,Metrics!$D$6:$D$17,0))=Calc!$K$8,SUM(CY_Target!$F12:L12),AVERAGE(CY_Target!$F12:L12)),"")</f>
        <v/>
      </c>
      <c r="M12" s="132" t="str">
        <f>IFERROR(IF(INDEX(Metrics!$G$6:$G$17,MATCH(CY_Target_Cumulative!$D12,Metrics!$D$6:$D$17,0))=Calc!$K$8,SUM(CY_Target!$F12:M12),AVERAGE(CY_Target!$F12:M12)),"")</f>
        <v/>
      </c>
      <c r="N12" s="132" t="str">
        <f>IFERROR(IF(INDEX(Metrics!$G$6:$G$17,MATCH(CY_Target_Cumulative!$D12,Metrics!$D$6:$D$17,0))=Calc!$K$8,SUM(CY_Target!$F12:N12),AVERAGE(CY_Target!$F12:N12)),"")</f>
        <v/>
      </c>
      <c r="O12" s="132" t="str">
        <f>IFERROR(IF(INDEX(Metrics!$G$6:$G$17,MATCH(CY_Target_Cumulative!$D12,Metrics!$D$6:$D$17,0))=Calc!$K$8,SUM(CY_Target!$F12:O12),AVERAGE(CY_Target!$F12:O12)),"")</f>
        <v/>
      </c>
      <c r="P12" s="132" t="str">
        <f>IFERROR(IF(INDEX(Metrics!$G$6:$G$17,MATCH(CY_Target_Cumulative!$D12,Metrics!$D$6:$D$17,0))=Calc!$K$8,SUM(CY_Target!$F12:P12),AVERAGE(CY_Target!$F12:P12)),"")</f>
        <v/>
      </c>
      <c r="Q12" s="133" t="str">
        <f>IFERROR(IF(INDEX(Metrics!$G$6:$G$17,MATCH(CY_Target_Cumulative!$D12,Metrics!$D$6:$D$17,0))=Calc!$K$8,SUM(CY_Target!$F12:Q12),AVERAGE(CY_Target!$F12:Q12)),"")</f>
        <v/>
      </c>
    </row>
    <row r="13" spans="1:17" x14ac:dyDescent="0.25">
      <c r="A13" s="3"/>
      <c r="B13" s="62">
        <f>IFERROR(IF(LEN(INDEX(Metrics!$B$6:$E$17,ROW($A13)-ROW($A$5),MATCH(B$5,Metrics!$B$5:$E$5,0)))=0,"",INDEX(Metrics!$B$6:$E$17,ROW($A13)-ROW($A$5),MATCH(B$5,Metrics!$B$5:$E$5,0))),"")</f>
        <v>201</v>
      </c>
      <c r="C13" s="160" t="str">
        <f>IFERROR(IF(LEN(INDEX(Metrics!$B$6:$E$17,ROW($A13)-ROW($A$5),MATCH(C$5,Metrics!$B$5:$E$5,0)))=0,"",INDEX(Metrics!$B$6:$E$17,ROW($A13)-ROW($A$5),MATCH(C$5,Metrics!$B$5:$E$5,0))),"")</f>
        <v>Process Management</v>
      </c>
      <c r="D13" s="160" t="str">
        <f>IFERROR(IF(LEN(INDEX(Metrics!$B$6:$E$17,ROW($A13)-ROW($A$5),MATCH(D$5,Metrics!$B$5:$E$5,0)))=0,"",INDEX(Metrics!$B$6:$E$17,ROW($A13)-ROW($A$5),MATCH(D$5,Metrics!$B$5:$E$5,0))),"")</f>
        <v>% of Projects Delivered on Time</v>
      </c>
      <c r="E13" s="42" t="str">
        <f>IFERROR(IF(LEN(INDEX(Metrics!$B$6:$E$17,ROW($A13)-ROW($A$5),MATCH(E$5,Metrics!$B$5:$E$5,0)))=0,"",INDEX(Metrics!$B$6:$E$17,ROW($A13)-ROW($A$5),MATCH(E$5,Metrics!$B$5:$E$5,0))),"")</f>
        <v>%</v>
      </c>
      <c r="F13" s="200">
        <f>IFERROR(IF(INDEX(Metrics!$G$6:$G$17,MATCH(CY_Target_Cumulative!$D13,Metrics!$D$6:$D$17,0))=Calc!$K$8,SUM(CY_Target!$F13:F13),AVERAGE(CY_Target!$F13:F13)),"")</f>
        <v>0.8</v>
      </c>
      <c r="G13" s="200">
        <f>IFERROR(IF(INDEX(Metrics!$G$6:$G$17,MATCH(CY_Target_Cumulative!$D13,Metrics!$D$6:$D$17,0))=Calc!$K$8,SUM(CY_Target!$F13:G13),AVERAGE(CY_Target!$F13:G13)),"")</f>
        <v>0.8</v>
      </c>
      <c r="H13" s="200">
        <f>IFERROR(IF(INDEX(Metrics!$G$6:$G$17,MATCH(CY_Target_Cumulative!$D13,Metrics!$D$6:$D$17,0))=Calc!$K$8,SUM(CY_Target!$F13:H13),AVERAGE(CY_Target!$F13:H13)),"")</f>
        <v>0.80000000000000016</v>
      </c>
      <c r="I13" s="200">
        <f>IFERROR(IF(INDEX(Metrics!$G$6:$G$17,MATCH(CY_Target_Cumulative!$D13,Metrics!$D$6:$D$17,0))=Calc!$K$8,SUM(CY_Target!$F13:I13),AVERAGE(CY_Target!$F13:I13)),"")</f>
        <v>0.8</v>
      </c>
      <c r="J13" s="200">
        <f>IFERROR(IF(INDEX(Metrics!$G$6:$G$17,MATCH(CY_Target_Cumulative!$D13,Metrics!$D$6:$D$17,0))=Calc!$K$8,SUM(CY_Target!$F13:J13),AVERAGE(CY_Target!$F13:J13)),"")</f>
        <v>0.8</v>
      </c>
      <c r="K13" s="200">
        <f>IFERROR(IF(INDEX(Metrics!$G$6:$G$17,MATCH(CY_Target_Cumulative!$D13,Metrics!$D$6:$D$17,0))=Calc!$K$8,SUM(CY_Target!$F13:K13),AVERAGE(CY_Target!$F13:K13)),"")</f>
        <v>0.79999999999999993</v>
      </c>
      <c r="L13" s="200">
        <f>IFERROR(IF(INDEX(Metrics!$G$6:$G$17,MATCH(CY_Target_Cumulative!$D13,Metrics!$D$6:$D$17,0))=Calc!$K$8,SUM(CY_Target!$F13:L13),AVERAGE(CY_Target!$F13:L13)),"")</f>
        <v>0.79999999999999993</v>
      </c>
      <c r="M13" s="200">
        <f>IFERROR(IF(INDEX(Metrics!$G$6:$G$17,MATCH(CY_Target_Cumulative!$D13,Metrics!$D$6:$D$17,0))=Calc!$K$8,SUM(CY_Target!$F13:M13),AVERAGE(CY_Target!$F13:M13)),"")</f>
        <v>0.79999999999999993</v>
      </c>
      <c r="N13" s="200">
        <f>IFERROR(IF(INDEX(Metrics!$G$6:$G$17,MATCH(CY_Target_Cumulative!$D13,Metrics!$D$6:$D$17,0))=Calc!$K$8,SUM(CY_Target!$F13:N13),AVERAGE(CY_Target!$F13:N13)),"")</f>
        <v>0.79999999999999993</v>
      </c>
      <c r="O13" s="200">
        <f>IFERROR(IF(INDEX(Metrics!$G$6:$G$17,MATCH(CY_Target_Cumulative!$D13,Metrics!$D$6:$D$17,0))=Calc!$K$8,SUM(CY_Target!$F13:O13),AVERAGE(CY_Target!$F13:O13)),"")</f>
        <v>0.79999999999999993</v>
      </c>
      <c r="P13" s="200">
        <f>IFERROR(IF(INDEX(Metrics!$G$6:$G$17,MATCH(CY_Target_Cumulative!$D13,Metrics!$D$6:$D$17,0))=Calc!$K$8,SUM(CY_Target!$F13:P13),AVERAGE(CY_Target!$F13:P13)),"")</f>
        <v>0.79999999999999993</v>
      </c>
      <c r="Q13" s="201">
        <f>IFERROR(IF(INDEX(Metrics!$G$6:$G$17,MATCH(CY_Target_Cumulative!$D13,Metrics!$D$6:$D$17,0))=Calc!$K$8,SUM(CY_Target!$F13:Q13),AVERAGE(CY_Target!$F13:Q13)),"")</f>
        <v>0.79999999999999993</v>
      </c>
    </row>
    <row r="14" spans="1:17" x14ac:dyDescent="0.25">
      <c r="A14" s="3"/>
      <c r="B14" s="62">
        <f>IFERROR(IF(LEN(INDEX(Metrics!$B$6:$E$17,ROW($A14)-ROW($A$5),MATCH(B$5,Metrics!$B$5:$E$5,0)))=0,"",INDEX(Metrics!$B$6:$E$17,ROW($A14)-ROW($A$5),MATCH(B$5,Metrics!$B$5:$E$5,0))),"")</f>
        <v>202</v>
      </c>
      <c r="C14" s="160" t="str">
        <f>IFERROR(IF(LEN(INDEX(Metrics!$B$6:$E$17,ROW($A14)-ROW($A$5),MATCH(C$5,Metrics!$B$5:$E$5,0)))=0,"",INDEX(Metrics!$B$6:$E$17,ROW($A14)-ROW($A$5),MATCH(C$5,Metrics!$B$5:$E$5,0))),"")</f>
        <v>Process Management</v>
      </c>
      <c r="D14" s="160" t="str">
        <f>IFERROR(IF(LEN(INDEX(Metrics!$B$6:$E$17,ROW($A14)-ROW($A$5),MATCH(D$5,Metrics!$B$5:$E$5,0)))=0,"",INDEX(Metrics!$B$6:$E$17,ROW($A14)-ROW($A$5),MATCH(D$5,Metrics!$B$5:$E$5,0))),"")</f>
        <v>Quality Assurance per Project</v>
      </c>
      <c r="E14" s="42" t="str">
        <f>IFERROR(IF(LEN(INDEX(Metrics!$B$6:$E$17,ROW($A14)-ROW($A$5),MATCH(E$5,Metrics!$B$5:$E$5,0)))=0,"",INDEX(Metrics!$B$6:$E$17,ROW($A14)-ROW($A$5),MATCH(E$5,Metrics!$B$5:$E$5,0))),"")</f>
        <v>#</v>
      </c>
      <c r="F14" s="196">
        <f>IFERROR(IF(INDEX(Metrics!$G$6:$G$17,MATCH(CY_Target_Cumulative!$D14,Metrics!$D$6:$D$17,0))=Calc!$K$8,SUM(CY_Target!$F14:F14),AVERAGE(CY_Target!$F14:F14)),"")</f>
        <v>5</v>
      </c>
      <c r="G14" s="196">
        <f>IFERROR(IF(INDEX(Metrics!$G$6:$G$17,MATCH(CY_Target_Cumulative!$D14,Metrics!$D$6:$D$17,0))=Calc!$K$8,SUM(CY_Target!$F14:G14),AVERAGE(CY_Target!$F14:G14)),"")</f>
        <v>10</v>
      </c>
      <c r="H14" s="196">
        <f>IFERROR(IF(INDEX(Metrics!$G$6:$G$17,MATCH(CY_Target_Cumulative!$D14,Metrics!$D$6:$D$17,0))=Calc!$K$8,SUM(CY_Target!$F14:H14),AVERAGE(CY_Target!$F14:H14)),"")</f>
        <v>15</v>
      </c>
      <c r="I14" s="196">
        <f>IFERROR(IF(INDEX(Metrics!$G$6:$G$17,MATCH(CY_Target_Cumulative!$D14,Metrics!$D$6:$D$17,0))=Calc!$K$8,SUM(CY_Target!$F14:I14),AVERAGE(CY_Target!$F14:I14)),"")</f>
        <v>20</v>
      </c>
      <c r="J14" s="196">
        <f>IFERROR(IF(INDEX(Metrics!$G$6:$G$17,MATCH(CY_Target_Cumulative!$D14,Metrics!$D$6:$D$17,0))=Calc!$K$8,SUM(CY_Target!$F14:J14),AVERAGE(CY_Target!$F14:J14)),"")</f>
        <v>25</v>
      </c>
      <c r="K14" s="196">
        <f>IFERROR(IF(INDEX(Metrics!$G$6:$G$17,MATCH(CY_Target_Cumulative!$D14,Metrics!$D$6:$D$17,0))=Calc!$K$8,SUM(CY_Target!$F14:K14),AVERAGE(CY_Target!$F14:K14)),"")</f>
        <v>30</v>
      </c>
      <c r="L14" s="196">
        <f>IFERROR(IF(INDEX(Metrics!$G$6:$G$17,MATCH(CY_Target_Cumulative!$D14,Metrics!$D$6:$D$17,0))=Calc!$K$8,SUM(CY_Target!$F14:L14),AVERAGE(CY_Target!$F14:L14)),"")</f>
        <v>30</v>
      </c>
      <c r="M14" s="196">
        <f>IFERROR(IF(INDEX(Metrics!$G$6:$G$17,MATCH(CY_Target_Cumulative!$D14,Metrics!$D$6:$D$17,0))=Calc!$K$8,SUM(CY_Target!$F14:M14),AVERAGE(CY_Target!$F14:M14)),"")</f>
        <v>30</v>
      </c>
      <c r="N14" s="196">
        <f>IFERROR(IF(INDEX(Metrics!$G$6:$G$17,MATCH(CY_Target_Cumulative!$D14,Metrics!$D$6:$D$17,0))=Calc!$K$8,SUM(CY_Target!$F14:N14),AVERAGE(CY_Target!$F14:N14)),"")</f>
        <v>30</v>
      </c>
      <c r="O14" s="196">
        <f>IFERROR(IF(INDEX(Metrics!$G$6:$G$17,MATCH(CY_Target_Cumulative!$D14,Metrics!$D$6:$D$17,0))=Calc!$K$8,SUM(CY_Target!$F14:O14),AVERAGE(CY_Target!$F14:O14)),"")</f>
        <v>30</v>
      </c>
      <c r="P14" s="196">
        <f>IFERROR(IF(INDEX(Metrics!$G$6:$G$17,MATCH(CY_Target_Cumulative!$D14,Metrics!$D$6:$D$17,0))=Calc!$K$8,SUM(CY_Target!$F14:P14),AVERAGE(CY_Target!$F14:P14)),"")</f>
        <v>30</v>
      </c>
      <c r="Q14" s="197">
        <f>IFERROR(IF(INDEX(Metrics!$G$6:$G$17,MATCH(CY_Target_Cumulative!$D14,Metrics!$D$6:$D$17,0))=Calc!$K$8,SUM(CY_Target!$F14:Q14),AVERAGE(CY_Target!$F14:Q14)),"")</f>
        <v>30</v>
      </c>
    </row>
    <row r="15" spans="1:17" x14ac:dyDescent="0.25">
      <c r="A15" s="3"/>
      <c r="B15" s="62">
        <f>IFERROR(IF(LEN(INDEX(Metrics!$B$6:$E$17,ROW($A15)-ROW($A$5),MATCH(B$5,Metrics!$B$5:$E$5,0)))=0,"",INDEX(Metrics!$B$6:$E$17,ROW($A15)-ROW($A$5),MATCH(B$5,Metrics!$B$5:$E$5,0))),"")</f>
        <v>203</v>
      </c>
      <c r="C15" s="160" t="str">
        <f>IFERROR(IF(LEN(INDEX(Metrics!$B$6:$E$17,ROW($A15)-ROW($A$5),MATCH(C$5,Metrics!$B$5:$E$5,0)))=0,"",INDEX(Metrics!$B$6:$E$17,ROW($A15)-ROW($A$5),MATCH(C$5,Metrics!$B$5:$E$5,0))),"")</f>
        <v>Process Management</v>
      </c>
      <c r="D15" s="160" t="str">
        <f>IFERROR(IF(LEN(INDEX(Metrics!$B$6:$E$17,ROW($A15)-ROW($A$5),MATCH(D$5,Metrics!$B$5:$E$5,0)))=0,"",INDEX(Metrics!$B$6:$E$17,ROW($A15)-ROW($A$5),MATCH(D$5,Metrics!$B$5:$E$5,0))),"")</f>
        <v>IT Service Chargeback or Showback</v>
      </c>
      <c r="E15" s="42" t="str">
        <f>IFERROR(IF(LEN(INDEX(Metrics!$B$6:$E$17,ROW($A15)-ROW($A$5),MATCH(E$5,Metrics!$B$5:$E$5,0)))=0,"",INDEX(Metrics!$B$6:$E$17,ROW($A15)-ROW($A$5),MATCH(E$5,Metrics!$B$5:$E$5,0))),"")</f>
        <v>USD</v>
      </c>
      <c r="F15" s="198">
        <f>IFERROR(IF(INDEX(Metrics!$G$6:$G$17,MATCH(CY_Target_Cumulative!$D15,Metrics!$D$6:$D$17,0))=Calc!$K$8,SUM(CY_Target!$F15:F15),AVERAGE(CY_Target!$F15:F15)),"")</f>
        <v>5200</v>
      </c>
      <c r="G15" s="198">
        <f>IFERROR(IF(INDEX(Metrics!$G$6:$G$17,MATCH(CY_Target_Cumulative!$D15,Metrics!$D$6:$D$17,0))=Calc!$K$8,SUM(CY_Target!$F15:G15),AVERAGE(CY_Target!$F15:G15)),"")</f>
        <v>10400</v>
      </c>
      <c r="H15" s="198">
        <f>IFERROR(IF(INDEX(Metrics!$G$6:$G$17,MATCH(CY_Target_Cumulative!$D15,Metrics!$D$6:$D$17,0))=Calc!$K$8,SUM(CY_Target!$F15:H15),AVERAGE(CY_Target!$F15:H15)),"")</f>
        <v>15600</v>
      </c>
      <c r="I15" s="198">
        <f>IFERROR(IF(INDEX(Metrics!$G$6:$G$17,MATCH(CY_Target_Cumulative!$D15,Metrics!$D$6:$D$17,0))=Calc!$K$8,SUM(CY_Target!$F15:I15),AVERAGE(CY_Target!$F15:I15)),"")</f>
        <v>20800</v>
      </c>
      <c r="J15" s="198">
        <f>IFERROR(IF(INDEX(Metrics!$G$6:$G$17,MATCH(CY_Target_Cumulative!$D15,Metrics!$D$6:$D$17,0))=Calc!$K$8,SUM(CY_Target!$F15:J15),AVERAGE(CY_Target!$F15:J15)),"")</f>
        <v>26000</v>
      </c>
      <c r="K15" s="198">
        <f>IFERROR(IF(INDEX(Metrics!$G$6:$G$17,MATCH(CY_Target_Cumulative!$D15,Metrics!$D$6:$D$17,0))=Calc!$K$8,SUM(CY_Target!$F15:K15),AVERAGE(CY_Target!$F15:K15)),"")</f>
        <v>31200</v>
      </c>
      <c r="L15" s="198">
        <f>IFERROR(IF(INDEX(Metrics!$G$6:$G$17,MATCH(CY_Target_Cumulative!$D15,Metrics!$D$6:$D$17,0))=Calc!$K$8,SUM(CY_Target!$F15:L15),AVERAGE(CY_Target!$F15:L15)),"")</f>
        <v>31200</v>
      </c>
      <c r="M15" s="198">
        <f>IFERROR(IF(INDEX(Metrics!$G$6:$G$17,MATCH(CY_Target_Cumulative!$D15,Metrics!$D$6:$D$17,0))=Calc!$K$8,SUM(CY_Target!$F15:M15),AVERAGE(CY_Target!$F15:M15)),"")</f>
        <v>31200</v>
      </c>
      <c r="N15" s="198">
        <f>IFERROR(IF(INDEX(Metrics!$G$6:$G$17,MATCH(CY_Target_Cumulative!$D15,Metrics!$D$6:$D$17,0))=Calc!$K$8,SUM(CY_Target!$F15:N15),AVERAGE(CY_Target!$F15:N15)),"")</f>
        <v>31200</v>
      </c>
      <c r="O15" s="198">
        <f>IFERROR(IF(INDEX(Metrics!$G$6:$G$17,MATCH(CY_Target_Cumulative!$D15,Metrics!$D$6:$D$17,0))=Calc!$K$8,SUM(CY_Target!$F15:O15),AVERAGE(CY_Target!$F15:O15)),"")</f>
        <v>31200</v>
      </c>
      <c r="P15" s="198">
        <f>IFERROR(IF(INDEX(Metrics!$G$6:$G$17,MATCH(CY_Target_Cumulative!$D15,Metrics!$D$6:$D$17,0))=Calc!$K$8,SUM(CY_Target!$F15:P15),AVERAGE(CY_Target!$F15:P15)),"")</f>
        <v>31200</v>
      </c>
      <c r="Q15" s="199">
        <f>IFERROR(IF(INDEX(Metrics!$G$6:$G$17,MATCH(CY_Target_Cumulative!$D15,Metrics!$D$6:$D$17,0))=Calc!$K$8,SUM(CY_Target!$F15:Q15),AVERAGE(CY_Target!$F15:Q15)),"")</f>
        <v>31200</v>
      </c>
    </row>
    <row r="16" spans="1:17" x14ac:dyDescent="0.25">
      <c r="A16" s="3"/>
      <c r="B16" s="62">
        <f>IFERROR(IF(LEN(INDEX(Metrics!$B$6:$E$17,ROW($A16)-ROW($A$5),MATCH(B$5,Metrics!$B$5:$E$5,0)))=0,"",INDEX(Metrics!$B$6:$E$17,ROW($A16)-ROW($A$5),MATCH(B$5,Metrics!$B$5:$E$5,0))),"")</f>
        <v>204</v>
      </c>
      <c r="C16" s="160" t="str">
        <f>IFERROR(IF(LEN(INDEX(Metrics!$B$6:$E$17,ROW($A16)-ROW($A$5),MATCH(C$5,Metrics!$B$5:$E$5,0)))=0,"",INDEX(Metrics!$B$6:$E$17,ROW($A16)-ROW($A$5),MATCH(C$5,Metrics!$B$5:$E$5,0))),"")</f>
        <v>Process Management</v>
      </c>
      <c r="D16" s="160" t="str">
        <f>IFERROR(IF(LEN(INDEX(Metrics!$B$6:$E$17,ROW($A16)-ROW($A$5),MATCH(D$5,Metrics!$B$5:$E$5,0)))=0,"",INDEX(Metrics!$B$6:$E$17,ROW($A16)-ROW($A$5),MATCH(D$5,Metrics!$B$5:$E$5,0))),"")</f>
        <v>kk</v>
      </c>
      <c r="E16" s="42" t="str">
        <f>IFERROR(IF(LEN(INDEX(Metrics!$B$6:$E$17,ROW($A16)-ROW($A$5),MATCH(E$5,Metrics!$B$5:$E$5,0)))=0,"",INDEX(Metrics!$B$6:$E$17,ROW($A16)-ROW($A$5),MATCH(E$5,Metrics!$B$5:$E$5,0))),"")</f>
        <v/>
      </c>
      <c r="F16" s="132" t="str">
        <f>IFERROR(IF(INDEX(Metrics!$G$6:$G$17,MATCH(CY_Target_Cumulative!$D16,Metrics!$D$6:$D$17,0))=Calc!$K$8,SUM(CY_Target!$F16:F16),AVERAGE(CY_Target!$F16:F16)),"")</f>
        <v/>
      </c>
      <c r="G16" s="132" t="str">
        <f>IFERROR(IF(INDEX(Metrics!$G$6:$G$17,MATCH(CY_Target_Cumulative!$D16,Metrics!$D$6:$D$17,0))=Calc!$K$8,SUM(CY_Target!$F16:G16),AVERAGE(CY_Target!$F16:G16)),"")</f>
        <v/>
      </c>
      <c r="H16" s="132" t="str">
        <f>IFERROR(IF(INDEX(Metrics!$G$6:$G$17,MATCH(CY_Target_Cumulative!$D16,Metrics!$D$6:$D$17,0))=Calc!$K$8,SUM(CY_Target!$F16:H16),AVERAGE(CY_Target!$F16:H16)),"")</f>
        <v/>
      </c>
      <c r="I16" s="132" t="str">
        <f>IFERROR(IF(INDEX(Metrics!$G$6:$G$17,MATCH(CY_Target_Cumulative!$D16,Metrics!$D$6:$D$17,0))=Calc!$K$8,SUM(CY_Target!$F16:I16),AVERAGE(CY_Target!$F16:I16)),"")</f>
        <v/>
      </c>
      <c r="J16" s="132" t="str">
        <f>IFERROR(IF(INDEX(Metrics!$G$6:$G$17,MATCH(CY_Target_Cumulative!$D16,Metrics!$D$6:$D$17,0))=Calc!$K$8,SUM(CY_Target!$F16:J16),AVERAGE(CY_Target!$F16:J16)),"")</f>
        <v/>
      </c>
      <c r="K16" s="132" t="str">
        <f>IFERROR(IF(INDEX(Metrics!$G$6:$G$17,MATCH(CY_Target_Cumulative!$D16,Metrics!$D$6:$D$17,0))=Calc!$K$8,SUM(CY_Target!$F16:K16),AVERAGE(CY_Target!$F16:K16)),"")</f>
        <v/>
      </c>
      <c r="L16" s="45" t="str">
        <f>IFERROR(IF(INDEX(Metrics!$G$6:$G$17,MATCH(CY_Target_Cumulative!$D16,Metrics!$D$6:$D$17,0))=Calc!$K$8,SUM(CY_Target!$F16:L16),AVERAGE(CY_Target!$F16:L16)),"")</f>
        <v/>
      </c>
      <c r="M16" s="45" t="str">
        <f>IFERROR(IF(INDEX(Metrics!$G$6:$G$17,MATCH(CY_Target_Cumulative!$D16,Metrics!$D$6:$D$17,0))=Calc!$K$8,SUM(CY_Target!$F16:M16),AVERAGE(CY_Target!$F16:M16)),"")</f>
        <v/>
      </c>
      <c r="N16" s="45" t="str">
        <f>IFERROR(IF(INDEX(Metrics!$G$6:$G$17,MATCH(CY_Target_Cumulative!$D16,Metrics!$D$6:$D$17,0))=Calc!$K$8,SUM(CY_Target!$F16:N16),AVERAGE(CY_Target!$F16:N16)),"")</f>
        <v/>
      </c>
      <c r="O16" s="45" t="str">
        <f>IFERROR(IF(INDEX(Metrics!$G$6:$G$17,MATCH(CY_Target_Cumulative!$D16,Metrics!$D$6:$D$17,0))=Calc!$K$8,SUM(CY_Target!$F16:O16),AVERAGE(CY_Target!$F16:O16)),"")</f>
        <v/>
      </c>
      <c r="P16" s="45" t="str">
        <f>IFERROR(IF(INDEX(Metrics!$G$6:$G$17,MATCH(CY_Target_Cumulative!$D16,Metrics!$D$6:$D$17,0))=Calc!$K$8,SUM(CY_Target!$F16:P16),AVERAGE(CY_Target!$F16:P16)),"")</f>
        <v/>
      </c>
      <c r="Q16" s="69" t="str">
        <f>IFERROR(IF(INDEX(Metrics!$G$6:$G$17,MATCH(CY_Target_Cumulative!$D16,Metrics!$D$6:$D$17,0))=Calc!$K$8,SUM(CY_Target!$F16:Q16),AVERAGE(CY_Target!$F16:Q16)),"")</f>
        <v/>
      </c>
    </row>
    <row r="17" spans="1:17" x14ac:dyDescent="0.25">
      <c r="A17" s="3"/>
      <c r="B17" s="62">
        <f>IFERROR(IF(LEN(INDEX(Metrics!$B$6:$E$17,ROW($A17)-ROW($A$5),MATCH(B$5,Metrics!$B$5:$E$5,0)))=0,"",INDEX(Metrics!$B$6:$E$17,ROW($A17)-ROW($A$5),MATCH(B$5,Metrics!$B$5:$E$5,0))),"")</f>
        <v>205</v>
      </c>
      <c r="C17" s="160" t="str">
        <f>IFERROR(IF(LEN(INDEX(Metrics!$B$6:$E$17,ROW($A17)-ROW($A$5),MATCH(C$5,Metrics!$B$5:$E$5,0)))=0,"",INDEX(Metrics!$B$6:$E$17,ROW($A17)-ROW($A$5),MATCH(C$5,Metrics!$B$5:$E$5,0))),"")</f>
        <v>Process Management</v>
      </c>
      <c r="D17" s="160" t="str">
        <f>IFERROR(IF(LEN(INDEX(Metrics!$B$6:$E$17,ROW($A17)-ROW($A$5),MATCH(D$5,Metrics!$B$5:$E$5,0)))=0,"",INDEX(Metrics!$B$6:$E$17,ROW($A17)-ROW($A$5),MATCH(D$5,Metrics!$B$5:$E$5,0))),"")</f>
        <v>hh</v>
      </c>
      <c r="E17" s="42" t="str">
        <f>IFERROR(IF(LEN(INDEX(Metrics!$B$6:$E$17,ROW($A17)-ROW($A$5),MATCH(E$5,Metrics!$B$5:$E$5,0)))=0,"",INDEX(Metrics!$B$6:$E$17,ROW($A17)-ROW($A$5),MATCH(E$5,Metrics!$B$5:$E$5,0))),"")</f>
        <v/>
      </c>
      <c r="F17" s="132" t="str">
        <f>IFERROR(IF(INDEX(Metrics!$G$6:$G$17,MATCH(CY_Target_Cumulative!$D17,Metrics!$D$6:$D$17,0))=Calc!$K$8,SUM(CY_Target!$F17:F17),AVERAGE(CY_Target!$F17:F17)),"")</f>
        <v/>
      </c>
      <c r="G17" s="132" t="str">
        <f>IFERROR(IF(INDEX(Metrics!$G$6:$G$17,MATCH(CY_Target_Cumulative!$D17,Metrics!$D$6:$D$17,0))=Calc!$K$8,SUM(CY_Target!$F17:G17),AVERAGE(CY_Target!$F17:G17)),"")</f>
        <v/>
      </c>
      <c r="H17" s="132" t="str">
        <f>IFERROR(IF(INDEX(Metrics!$G$6:$G$17,MATCH(CY_Target_Cumulative!$D17,Metrics!$D$6:$D$17,0))=Calc!$K$8,SUM(CY_Target!$F17:H17),AVERAGE(CY_Target!$F17:H17)),"")</f>
        <v/>
      </c>
      <c r="I17" s="132" t="str">
        <f>IFERROR(IF(INDEX(Metrics!$G$6:$G$17,MATCH(CY_Target_Cumulative!$D17,Metrics!$D$6:$D$17,0))=Calc!$K$8,SUM(CY_Target!$F17:I17),AVERAGE(CY_Target!$F17:I17)),"")</f>
        <v/>
      </c>
      <c r="J17" s="132" t="str">
        <f>IFERROR(IF(INDEX(Metrics!$G$6:$G$17,MATCH(CY_Target_Cumulative!$D17,Metrics!$D$6:$D$17,0))=Calc!$K$8,SUM(CY_Target!$F17:J17),AVERAGE(CY_Target!$F17:J17)),"")</f>
        <v/>
      </c>
      <c r="K17" s="132" t="str">
        <f>IFERROR(IF(INDEX(Metrics!$G$6:$G$17,MATCH(CY_Target_Cumulative!$D17,Metrics!$D$6:$D$17,0))=Calc!$K$8,SUM(CY_Target!$F17:K17),AVERAGE(CY_Target!$F17:K17)),"")</f>
        <v/>
      </c>
      <c r="L17" s="45" t="str">
        <f>IFERROR(IF(INDEX(Metrics!$G$6:$G$17,MATCH(CY_Target_Cumulative!$D17,Metrics!$D$6:$D$17,0))=Calc!$K$8,SUM(CY_Target!$F17:L17),AVERAGE(CY_Target!$F17:L17)),"")</f>
        <v/>
      </c>
      <c r="M17" s="45" t="str">
        <f>IFERROR(IF(INDEX(Metrics!$G$6:$G$17,MATCH(CY_Target_Cumulative!$D17,Metrics!$D$6:$D$17,0))=Calc!$K$8,SUM(CY_Target!$F17:M17),AVERAGE(CY_Target!$F17:M17)),"")</f>
        <v/>
      </c>
      <c r="N17" s="45" t="str">
        <f>IFERROR(IF(INDEX(Metrics!$G$6:$G$17,MATCH(CY_Target_Cumulative!$D17,Metrics!$D$6:$D$17,0))=Calc!$K$8,SUM(CY_Target!$F17:N17),AVERAGE(CY_Target!$F17:N17)),"")</f>
        <v/>
      </c>
      <c r="O17" s="45" t="str">
        <f>IFERROR(IF(INDEX(Metrics!$G$6:$G$17,MATCH(CY_Target_Cumulative!$D17,Metrics!$D$6:$D$17,0))=Calc!$K$8,SUM(CY_Target!$F17:O17),AVERAGE(CY_Target!$F17:O17)),"")</f>
        <v/>
      </c>
      <c r="P17" s="45" t="str">
        <f>IFERROR(IF(INDEX(Metrics!$G$6:$G$17,MATCH(CY_Target_Cumulative!$D17,Metrics!$D$6:$D$17,0))=Calc!$K$8,SUM(CY_Target!$F17:P17),AVERAGE(CY_Target!$F17:P17)),"")</f>
        <v/>
      </c>
      <c r="Q17" s="69" t="str">
        <f>IFERROR(IF(INDEX(Metrics!$G$6:$G$17,MATCH(CY_Target_Cumulative!$D17,Metrics!$D$6:$D$17,0))=Calc!$K$8,SUM(CY_Target!$F17:Q17),AVERAGE(CY_Target!$F17:Q17)),"")</f>
        <v/>
      </c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2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2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4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4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4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4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4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4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45"/>
      <c r="G26" s="243"/>
      <c r="H26" s="243"/>
      <c r="I26" s="243"/>
      <c r="J26" s="243"/>
      <c r="K26" s="243"/>
      <c r="L26" s="245"/>
      <c r="M26" s="243"/>
      <c r="N26" s="243"/>
      <c r="O26" s="243"/>
      <c r="P26" s="243"/>
      <c r="Q26" s="244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4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4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45"/>
      <c r="G29" s="243"/>
      <c r="H29" s="243"/>
      <c r="I29" s="243"/>
      <c r="J29" s="243"/>
      <c r="K29" s="243"/>
      <c r="L29" s="245"/>
      <c r="M29" s="243"/>
      <c r="N29" s="243"/>
      <c r="O29" s="243"/>
      <c r="P29" s="243"/>
      <c r="Q29" s="244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41"/>
      <c r="G30" s="241"/>
      <c r="H30" s="241"/>
      <c r="I30" s="241"/>
      <c r="J30" s="241"/>
      <c r="K30" s="241"/>
      <c r="L30" s="243"/>
      <c r="M30" s="243"/>
      <c r="N30" s="243"/>
      <c r="O30" s="243"/>
      <c r="P30" s="243"/>
      <c r="Q30" s="244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18"/>
      <c r="C32" s="219"/>
      <c r="D32" s="219"/>
      <c r="E32" s="220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4"/>
    </row>
    <row r="33" spans="1:17" x14ac:dyDescent="0.25">
      <c r="A33" s="3"/>
      <c r="B33" s="218"/>
      <c r="C33" s="219"/>
      <c r="D33" s="219"/>
      <c r="E33" s="220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4"/>
    </row>
    <row r="34" spans="1:17" x14ac:dyDescent="0.25">
      <c r="A34" s="3"/>
      <c r="B34" s="218"/>
      <c r="C34" s="219"/>
      <c r="D34" s="219"/>
      <c r="E34" s="220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4"/>
    </row>
    <row r="35" spans="1:17" x14ac:dyDescent="0.25">
      <c r="A35" s="3"/>
      <c r="B35" s="218"/>
      <c r="C35" s="219"/>
      <c r="D35" s="219"/>
      <c r="E35" s="220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">
      <c r="A36" s="3"/>
      <c r="B36" s="218"/>
      <c r="C36" s="219"/>
      <c r="D36" s="219"/>
      <c r="E36" s="220"/>
      <c r="F36" s="245"/>
      <c r="G36" s="243"/>
      <c r="H36" s="243"/>
      <c r="I36" s="243"/>
      <c r="J36" s="243"/>
      <c r="K36" s="243"/>
      <c r="L36" s="245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">
      <c r="A38" s="3"/>
      <c r="B38" s="218"/>
      <c r="C38" s="219"/>
      <c r="D38" s="219"/>
      <c r="E38" s="220"/>
      <c r="F38" s="245"/>
      <c r="G38" s="243"/>
      <c r="H38" s="243"/>
      <c r="I38" s="243"/>
      <c r="J38" s="243"/>
      <c r="K38" s="243"/>
      <c r="L38" s="245"/>
      <c r="M38" s="243"/>
      <c r="N38" s="243"/>
      <c r="O38" s="243"/>
      <c r="P38" s="243"/>
      <c r="Q38" s="244"/>
    </row>
    <row r="39" spans="1:17" x14ac:dyDescent="0.25">
      <c r="A39" s="3"/>
      <c r="B39" s="218"/>
      <c r="C39" s="219"/>
      <c r="D39" s="219"/>
      <c r="E39" s="220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18"/>
      <c r="C41" s="219"/>
      <c r="D41" s="219"/>
      <c r="E41" s="220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18"/>
      <c r="C42" s="219"/>
      <c r="D42" s="219"/>
      <c r="E42" s="220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18"/>
      <c r="C43" s="219"/>
      <c r="D43" s="219"/>
      <c r="E43" s="220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BH242U8nK+9kZM3xphJCSoxo1Obt6ZJmYPk9nomisG/6uM/3c9T7yDj/0Y+FufTsvbviuDDLWO6qfc8cknKwjw==" saltValue="adoAxyzHSi0tbRyyhjab6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IFERROR(IF(LEN(INDEX(Metrics!$B$6:$E$17,ROW($A6)-ROW($A$5),MATCH(B$5,Metrics!$B$5:$E$5,0)))=0,"",INDEX(Metrics!$B$6:$E$17,ROW($A6)-ROW($A$5),MATCH(B$5,Metrics!$B$5:$E$5,0))),"")</f>
        <v>101</v>
      </c>
      <c r="C6" s="161" t="str">
        <f>IFERROR(IF(LEN(INDEX(Metrics!$B$6:$E$17,ROW($A6)-ROW($A$5),MATCH(C$5,Metrics!$B$5:$E$5,0)))=0,"",INDEX(Metrics!$B$6:$E$17,ROW($A6)-ROW($A$5),MATCH(C$5,Metrics!$B$5:$E$5,0))),"")</f>
        <v>Performance Management</v>
      </c>
      <c r="D6" s="161" t="str">
        <f>IFERROR(IF(LEN(INDEX(Metrics!$B$6:$E$17,ROW($A6)-ROW($A$5),MATCH(D$5,Metrics!$B$5:$E$5,0)))=0,"",INDEX(Metrics!$B$6:$E$17,ROW($A6)-ROW($A$5),MATCH(D$5,Metrics!$B$5:$E$5,0))),"")</f>
        <v>Number of New Tickets</v>
      </c>
      <c r="E6" s="68" t="str">
        <f>IFERROR(IF(LEN(INDEX(Metrics!$B$6:$E$17,ROW($A6)-ROW($A$5),MATCH(E$5,Metrics!$B$5:$E$5,0)))=0,"",INDEX(Metrics!$B$6:$E$17,ROW($A6)-ROW($A$5),MATCH(E$5,Metrics!$B$5:$E$5,0))),"")</f>
        <v>#</v>
      </c>
      <c r="F6" s="193">
        <f>IFERROR(IF(INDEX(Metrics!$G$6:$G$17,MATCH(PY_Actual_Cumulative!$D6,Metrics!$D$6:$D$17,0))=Calc!$K$8,SUM(PY_Actual!$F6:F6),AVERAGE(PY_Actual!$F6:F6)),"")</f>
        <v>23</v>
      </c>
      <c r="G6" s="193">
        <f>IFERROR(IF(INDEX(Metrics!$G$6:$G$17,MATCH(PY_Actual_Cumulative!$D6,Metrics!$D$6:$D$17,0))=Calc!$K$8,SUM(PY_Actual!$F6:G6),AVERAGE(PY_Actual!$F6:G6)),"")</f>
        <v>41</v>
      </c>
      <c r="H6" s="193">
        <f>IFERROR(IF(INDEX(Metrics!$G$6:$G$17,MATCH(PY_Actual_Cumulative!$D6,Metrics!$D$6:$D$17,0))=Calc!$K$8,SUM(PY_Actual!$F6:H6),AVERAGE(PY_Actual!$F6:H6)),"")</f>
        <v>56</v>
      </c>
      <c r="I6" s="193">
        <f>IFERROR(IF(INDEX(Metrics!$G$6:$G$17,MATCH(PY_Actual_Cumulative!$D6,Metrics!$D$6:$D$17,0))=Calc!$K$8,SUM(PY_Actual!$F6:I6),AVERAGE(PY_Actual!$F6:I6)),"")</f>
        <v>90</v>
      </c>
      <c r="J6" s="193">
        <f>IFERROR(IF(INDEX(Metrics!$G$6:$G$17,MATCH(PY_Actual_Cumulative!$D6,Metrics!$D$6:$D$17,0))=Calc!$K$8,SUM(PY_Actual!$F6:J6),AVERAGE(PY_Actual!$F6:J6)),"")</f>
        <v>115</v>
      </c>
      <c r="K6" s="193">
        <f>IFERROR(IF(INDEX(Metrics!$G$6:$G$17,MATCH(PY_Actual_Cumulative!$D6,Metrics!$D$6:$D$17,0))=Calc!$K$8,SUM(PY_Actual!$F6:K6),AVERAGE(PY_Actual!$F6:K6)),"")</f>
        <v>134</v>
      </c>
      <c r="L6" s="194">
        <f>IFERROR(IF(INDEX(Metrics!$G$6:$G$17,MATCH(PY_Actual_Cumulative!$D6,Metrics!$D$6:$D$17,0))=Calc!$K$8,SUM(PY_Actual!$F6:L6),AVERAGE(PY_Actual!$F6:L6)),"")</f>
        <v>134</v>
      </c>
      <c r="M6" s="194">
        <f>IFERROR(IF(INDEX(Metrics!$G$6:$G$17,MATCH(PY_Actual_Cumulative!$D6,Metrics!$D$6:$D$17,0))=Calc!$K$8,SUM(PY_Actual!$F6:M6),AVERAGE(PY_Actual!$F6:M6)),"")</f>
        <v>134</v>
      </c>
      <c r="N6" s="194">
        <f>IFERROR(IF(INDEX(Metrics!$G$6:$G$17,MATCH(PY_Actual_Cumulative!$D6,Metrics!$D$6:$D$17,0))=Calc!$K$8,SUM(PY_Actual!$F6:N6),AVERAGE(PY_Actual!$F6:N6)),"")</f>
        <v>134</v>
      </c>
      <c r="O6" s="194">
        <f>IFERROR(IF(INDEX(Metrics!$G$6:$G$17,MATCH(PY_Actual_Cumulative!$D6,Metrics!$D$6:$D$17,0))=Calc!$K$8,SUM(PY_Actual!$F6:O6),AVERAGE(PY_Actual!$F6:O6)),"")</f>
        <v>134</v>
      </c>
      <c r="P6" s="194">
        <f>IFERROR(IF(INDEX(Metrics!$G$6:$G$17,MATCH(PY_Actual_Cumulative!$D6,Metrics!$D$6:$D$17,0))=Calc!$K$8,SUM(PY_Actual!$F6:P6),AVERAGE(PY_Actual!$F6:P6)),"")</f>
        <v>134</v>
      </c>
      <c r="Q6" s="195">
        <f>IFERROR(IF(INDEX(Metrics!$G$6:$G$17,MATCH(PY_Actual_Cumulative!$D6,Metrics!$D$6:$D$17,0))=Calc!$K$8,SUM(PY_Actual!$F6:Q6),AVERAGE(PY_Actual!$F6:Q6)),"")</f>
        <v>134</v>
      </c>
    </row>
    <row r="7" spans="1:17" x14ac:dyDescent="0.25">
      <c r="A7" s="3"/>
      <c r="B7" s="62">
        <f>IFERROR(IF(LEN(INDEX(Metrics!$B$6:$E$17,ROW($A7)-ROW($A$5),MATCH(B$5,Metrics!$B$5:$E$5,0)))=0,"",INDEX(Metrics!$B$6:$E$17,ROW($A7)-ROW($A$5),MATCH(B$5,Metrics!$B$5:$E$5,0))),"")</f>
        <v>102</v>
      </c>
      <c r="C7" s="160" t="str">
        <f>IFERROR(IF(LEN(INDEX(Metrics!$B$6:$E$17,ROW($A7)-ROW($A$5),MATCH(C$5,Metrics!$B$5:$E$5,0)))=0,"",INDEX(Metrics!$B$6:$E$17,ROW($A7)-ROW($A$5),MATCH(C$5,Metrics!$B$5:$E$5,0))),"")</f>
        <v>Performance Management</v>
      </c>
      <c r="D7" s="160" t="str">
        <f>IFERROR(IF(LEN(INDEX(Metrics!$B$6:$E$17,ROW($A7)-ROW($A$5),MATCH(D$5,Metrics!$B$5:$E$5,0)))=0,"",INDEX(Metrics!$B$6:$E$17,ROW($A7)-ROW($A$5),MATCH(D$5,Metrics!$B$5:$E$5,0))),"")</f>
        <v>Open vs. Total Tickets (Total dept.)</v>
      </c>
      <c r="E7" s="42" t="str">
        <f>IFERROR(IF(LEN(INDEX(Metrics!$B$6:$E$17,ROW($A7)-ROW($A$5),MATCH(E$5,Metrics!$B$5:$E$5,0)))=0,"",INDEX(Metrics!$B$6:$E$17,ROW($A7)-ROW($A$5),MATCH(E$5,Metrics!$B$5:$E$5,0))),"")</f>
        <v>%</v>
      </c>
      <c r="F7" s="202">
        <f>IFERROR(IF(INDEX(Metrics!$G$6:$G$17,MATCH(PY_Actual_Cumulative!$D7,Metrics!$D$6:$D$17,0))=Calc!$K$8,SUM(PY_Actual!$F7:F7),AVERAGE(PY_Actual!$F7:F7)),"")</f>
        <v>0.13</v>
      </c>
      <c r="G7" s="202">
        <f>IFERROR(IF(INDEX(Metrics!$G$6:$G$17,MATCH(PY_Actual_Cumulative!$D7,Metrics!$D$6:$D$17,0))=Calc!$K$8,SUM(PY_Actual!$F7:G7),AVERAGE(PY_Actual!$F7:G7)),"")</f>
        <v>0.14300000000000002</v>
      </c>
      <c r="H7" s="202">
        <f>IFERROR(IF(INDEX(Metrics!$G$6:$G$17,MATCH(PY_Actual_Cumulative!$D7,Metrics!$D$6:$D$17,0))=Calc!$K$8,SUM(PY_Actual!$F7:H7),AVERAGE(PY_Actual!$F7:H7)),"")</f>
        <v>0.14333333333333334</v>
      </c>
      <c r="I7" s="202">
        <f>IFERROR(IF(INDEX(Metrics!$G$6:$G$17,MATCH(PY_Actual_Cumulative!$D7,Metrics!$D$6:$D$17,0))=Calc!$K$8,SUM(PY_Actual!$F7:I7),AVERAGE(PY_Actual!$F7:I7)),"")</f>
        <v>0.13500000000000001</v>
      </c>
      <c r="J7" s="202">
        <f>IFERROR(IF(INDEX(Metrics!$G$6:$G$17,MATCH(PY_Actual_Cumulative!$D7,Metrics!$D$6:$D$17,0))=Calc!$K$8,SUM(PY_Actual!$F7:J7),AVERAGE(PY_Actual!$F7:J7)),"")</f>
        <v>0.13200000000000001</v>
      </c>
      <c r="K7" s="202">
        <f>IFERROR(IF(INDEX(Metrics!$G$6:$G$17,MATCH(PY_Actual_Cumulative!$D7,Metrics!$D$6:$D$17,0))=Calc!$K$8,SUM(PY_Actual!$F7:K7),AVERAGE(PY_Actual!$F7:K7)),"")</f>
        <v>0.126</v>
      </c>
      <c r="L7" s="200">
        <f>IFERROR(IF(INDEX(Metrics!$G$6:$G$17,MATCH(PY_Actual_Cumulative!$D7,Metrics!$D$6:$D$17,0))=Calc!$K$8,SUM(PY_Actual!$F7:L7),AVERAGE(PY_Actual!$F7:L7)),"")</f>
        <v>0.126</v>
      </c>
      <c r="M7" s="200">
        <f>IFERROR(IF(INDEX(Metrics!$G$6:$G$17,MATCH(PY_Actual_Cumulative!$D7,Metrics!$D$6:$D$17,0))=Calc!$K$8,SUM(PY_Actual!$F7:M7),AVERAGE(PY_Actual!$F7:M7)),"")</f>
        <v>0.126</v>
      </c>
      <c r="N7" s="200">
        <f>IFERROR(IF(INDEX(Metrics!$G$6:$G$17,MATCH(PY_Actual_Cumulative!$D7,Metrics!$D$6:$D$17,0))=Calc!$K$8,SUM(PY_Actual!$F7:N7),AVERAGE(PY_Actual!$F7:N7)),"")</f>
        <v>0.126</v>
      </c>
      <c r="O7" s="200">
        <f>IFERROR(IF(INDEX(Metrics!$G$6:$G$17,MATCH(PY_Actual_Cumulative!$D7,Metrics!$D$6:$D$17,0))=Calc!$K$8,SUM(PY_Actual!$F7:O7),AVERAGE(PY_Actual!$F7:O7)),"")</f>
        <v>0.126</v>
      </c>
      <c r="P7" s="200">
        <f>IFERROR(IF(INDEX(Metrics!$G$6:$G$17,MATCH(PY_Actual_Cumulative!$D7,Metrics!$D$6:$D$17,0))=Calc!$K$8,SUM(PY_Actual!$F7:P7),AVERAGE(PY_Actual!$F7:P7)),"")</f>
        <v>0.126</v>
      </c>
      <c r="Q7" s="201">
        <f>IFERROR(IF(INDEX(Metrics!$G$6:$G$17,MATCH(PY_Actual_Cumulative!$D7,Metrics!$D$6:$D$17,0))=Calc!$K$8,SUM(PY_Actual!$F7:Q7),AVERAGE(PY_Actual!$F7:Q7)),"")</f>
        <v>0.126</v>
      </c>
    </row>
    <row r="8" spans="1:17" x14ac:dyDescent="0.25">
      <c r="A8" s="3"/>
      <c r="B8" s="62">
        <f>IFERROR(IF(LEN(INDEX(Metrics!$B$6:$E$17,ROW($A8)-ROW($A$5),MATCH(B$5,Metrics!$B$5:$E$5,0)))=0,"",INDEX(Metrics!$B$6:$E$17,ROW($A8)-ROW($A$5),MATCH(B$5,Metrics!$B$5:$E$5,0))),"")</f>
        <v>103</v>
      </c>
      <c r="C8" s="160" t="str">
        <f>IFERROR(IF(LEN(INDEX(Metrics!$B$6:$E$17,ROW($A8)-ROW($A$5),MATCH(C$5,Metrics!$B$5:$E$5,0)))=0,"",INDEX(Metrics!$B$6:$E$17,ROW($A8)-ROW($A$5),MATCH(C$5,Metrics!$B$5:$E$5,0))),"")</f>
        <v>Performance Management</v>
      </c>
      <c r="D8" s="160" t="str">
        <f>IFERROR(IF(LEN(INDEX(Metrics!$B$6:$E$17,ROW($A8)-ROW($A$5),MATCH(D$5,Metrics!$B$5:$E$5,0)))=0,"",INDEX(Metrics!$B$6:$E$17,ROW($A8)-ROW($A$5),MATCH(D$5,Metrics!$B$5:$E$5,0))),"")</f>
        <v>Open vs. Total Tickets (per employee)</v>
      </c>
      <c r="E8" s="42" t="str">
        <f>IFERROR(IF(LEN(INDEX(Metrics!$B$6:$E$17,ROW($A8)-ROW($A$5),MATCH(E$5,Metrics!$B$5:$E$5,0)))=0,"",INDEX(Metrics!$B$6:$E$17,ROW($A8)-ROW($A$5),MATCH(E$5,Metrics!$B$5:$E$5,0))),"")</f>
        <v>%</v>
      </c>
      <c r="F8" s="202">
        <f>IFERROR(IF(INDEX(Metrics!$G$6:$G$17,MATCH(PY_Actual_Cumulative!$D8,Metrics!$D$6:$D$17,0))=Calc!$K$8,SUM(PY_Actual!$F8:F8),AVERAGE(PY_Actual!$F8:F8)),"")</f>
        <v>0.12</v>
      </c>
      <c r="G8" s="202">
        <f>IFERROR(IF(INDEX(Metrics!$G$6:$G$17,MATCH(PY_Actual_Cumulative!$D8,Metrics!$D$6:$D$17,0))=Calc!$K$8,SUM(PY_Actual!$F8:G8),AVERAGE(PY_Actual!$F8:G8)),"")</f>
        <v>0.12</v>
      </c>
      <c r="H8" s="202">
        <f>IFERROR(IF(INDEX(Metrics!$G$6:$G$17,MATCH(PY_Actual_Cumulative!$D8,Metrics!$D$6:$D$17,0))=Calc!$K$8,SUM(PY_Actual!$F8:H8),AVERAGE(PY_Actual!$F8:H8)),"")</f>
        <v>0.124</v>
      </c>
      <c r="I8" s="202">
        <f>IFERROR(IF(INDEX(Metrics!$G$6:$G$17,MATCH(PY_Actual_Cumulative!$D8,Metrics!$D$6:$D$17,0))=Calc!$K$8,SUM(PY_Actual!$F8:I8),AVERAGE(PY_Actual!$F8:I8)),"")</f>
        <v>0.126</v>
      </c>
      <c r="J8" s="202">
        <f>IFERROR(IF(INDEX(Metrics!$G$6:$G$17,MATCH(PY_Actual_Cumulative!$D8,Metrics!$D$6:$D$17,0))=Calc!$K$8,SUM(PY_Actual!$F8:J8),AVERAGE(PY_Actual!$F8:J8)),"")</f>
        <v>0.12279999999999999</v>
      </c>
      <c r="K8" s="202">
        <f>IFERROR(IF(INDEX(Metrics!$G$6:$G$17,MATCH(PY_Actual_Cumulative!$D8,Metrics!$D$6:$D$17,0))=Calc!$K$8,SUM(PY_Actual!$F8:K8),AVERAGE(PY_Actual!$F8:K8)),"")</f>
        <v>0.11983333333333333</v>
      </c>
      <c r="L8" s="200">
        <f>IFERROR(IF(INDEX(Metrics!$G$6:$G$17,MATCH(PY_Actual_Cumulative!$D8,Metrics!$D$6:$D$17,0))=Calc!$K$8,SUM(PY_Actual!$F8:L8),AVERAGE(PY_Actual!$F8:L8)),"")</f>
        <v>0.11983333333333333</v>
      </c>
      <c r="M8" s="200">
        <f>IFERROR(IF(INDEX(Metrics!$G$6:$G$17,MATCH(PY_Actual_Cumulative!$D8,Metrics!$D$6:$D$17,0))=Calc!$K$8,SUM(PY_Actual!$F8:M8),AVERAGE(PY_Actual!$F8:M8)),"")</f>
        <v>0.11983333333333333</v>
      </c>
      <c r="N8" s="200">
        <f>IFERROR(IF(INDEX(Metrics!$G$6:$G$17,MATCH(PY_Actual_Cumulative!$D8,Metrics!$D$6:$D$17,0))=Calc!$K$8,SUM(PY_Actual!$F8:N8),AVERAGE(PY_Actual!$F8:N8)),"")</f>
        <v>0.11983333333333333</v>
      </c>
      <c r="O8" s="200">
        <f>IFERROR(IF(INDEX(Metrics!$G$6:$G$17,MATCH(PY_Actual_Cumulative!$D8,Metrics!$D$6:$D$17,0))=Calc!$K$8,SUM(PY_Actual!$F8:O8),AVERAGE(PY_Actual!$F8:O8)),"")</f>
        <v>0.11983333333333333</v>
      </c>
      <c r="P8" s="200">
        <f>IFERROR(IF(INDEX(Metrics!$G$6:$G$17,MATCH(PY_Actual_Cumulative!$D8,Metrics!$D$6:$D$17,0))=Calc!$K$8,SUM(PY_Actual!$F8:P8),AVERAGE(PY_Actual!$F8:P8)),"")</f>
        <v>0.11983333333333333</v>
      </c>
      <c r="Q8" s="201">
        <f>IFERROR(IF(INDEX(Metrics!$G$6:$G$17,MATCH(PY_Actual_Cumulative!$D8,Metrics!$D$6:$D$17,0))=Calc!$K$8,SUM(PY_Actual!$F8:Q8),AVERAGE(PY_Actual!$F8:Q8)),"")</f>
        <v>0.11983333333333333</v>
      </c>
    </row>
    <row r="9" spans="1:17" x14ac:dyDescent="0.25">
      <c r="A9" s="3"/>
      <c r="B9" s="62">
        <f>IFERROR(IF(LEN(INDEX(Metrics!$B$6:$E$17,ROW($A9)-ROW($A$5),MATCH(B$5,Metrics!$B$5:$E$5,0)))=0,"",INDEX(Metrics!$B$6:$E$17,ROW($A9)-ROW($A$5),MATCH(B$5,Metrics!$B$5:$E$5,0))),"")</f>
        <v>104</v>
      </c>
      <c r="C9" s="160" t="str">
        <f>IFERROR(IF(LEN(INDEX(Metrics!$B$6:$E$17,ROW($A9)-ROW($A$5),MATCH(C$5,Metrics!$B$5:$E$5,0)))=0,"",INDEX(Metrics!$B$6:$E$17,ROW($A9)-ROW($A$5),MATCH(C$5,Metrics!$B$5:$E$5,0))),"")</f>
        <v>Performance Management</v>
      </c>
      <c r="D9" s="160" t="str">
        <f>IFERROR(IF(LEN(INDEX(Metrics!$B$6:$E$17,ROW($A9)-ROW($A$5),MATCH(D$5,Metrics!$B$5:$E$5,0)))=0,"",INDEX(Metrics!$B$6:$E$17,ROW($A9)-ROW($A$5),MATCH(D$5,Metrics!$B$5:$E$5,0))),"")</f>
        <v>Average Task Completion Time</v>
      </c>
      <c r="E9" s="42" t="str">
        <f>IFERROR(IF(LEN(INDEX(Metrics!$B$6:$E$17,ROW($A9)-ROW($A$5),MATCH(E$5,Metrics!$B$5:$E$5,0)))=0,"",INDEX(Metrics!$B$6:$E$17,ROW($A9)-ROW($A$5),MATCH(E$5,Metrics!$B$5:$E$5,0))),"")</f>
        <v>Days</v>
      </c>
      <c r="F9" s="191">
        <f>IFERROR(IF(INDEX(Metrics!$G$6:$G$17,MATCH(PY_Actual_Cumulative!$D9,Metrics!$D$6:$D$17,0))=Calc!$K$8,SUM(PY_Actual!$F9:F9),AVERAGE(PY_Actual!$F9:F9)),"")</f>
        <v>3.5</v>
      </c>
      <c r="G9" s="191">
        <f>IFERROR(IF(INDEX(Metrics!$G$6:$G$17,MATCH(PY_Actual_Cumulative!$D9,Metrics!$D$6:$D$17,0))=Calc!$K$8,SUM(PY_Actual!$F9:G9),AVERAGE(PY_Actual!$F9:G9)),"")</f>
        <v>4.0250000000000004</v>
      </c>
      <c r="H9" s="191">
        <f>IFERROR(IF(INDEX(Metrics!$G$6:$G$17,MATCH(PY_Actual_Cumulative!$D9,Metrics!$D$6:$D$17,0))=Calc!$K$8,SUM(PY_Actual!$F9:H9),AVERAGE(PY_Actual!$F9:H9)),"")</f>
        <v>4.416666666666667</v>
      </c>
      <c r="I9" s="191">
        <f>IFERROR(IF(INDEX(Metrics!$G$6:$G$17,MATCH(PY_Actual_Cumulative!$D9,Metrics!$D$6:$D$17,0))=Calc!$K$8,SUM(PY_Actual!$F9:I9),AVERAGE(PY_Actual!$F9:I9)),"")</f>
        <v>4.1875</v>
      </c>
      <c r="J9" s="191">
        <f>IFERROR(IF(INDEX(Metrics!$G$6:$G$17,MATCH(PY_Actual_Cumulative!$D9,Metrics!$D$6:$D$17,0))=Calc!$K$8,SUM(PY_Actual!$F9:J9),AVERAGE(PY_Actual!$F9:J9)),"")</f>
        <v>4.1899999999999995</v>
      </c>
      <c r="K9" s="191">
        <f>IFERROR(IF(INDEX(Metrics!$G$6:$G$17,MATCH(PY_Actual_Cumulative!$D9,Metrics!$D$6:$D$17,0))=Calc!$K$8,SUM(PY_Actual!$F9:K9),AVERAGE(PY_Actual!$F9:K9)),"")</f>
        <v>4.2116666666666669</v>
      </c>
      <c r="L9" s="191">
        <f>IFERROR(IF(INDEX(Metrics!$G$6:$G$17,MATCH(PY_Actual_Cumulative!$D9,Metrics!$D$6:$D$17,0))=Calc!$K$8,SUM(PY_Actual!$F9:L9),AVERAGE(PY_Actual!$F9:L9)),"")</f>
        <v>4.2116666666666669</v>
      </c>
      <c r="M9" s="191">
        <f>IFERROR(IF(INDEX(Metrics!$G$6:$G$17,MATCH(PY_Actual_Cumulative!$D9,Metrics!$D$6:$D$17,0))=Calc!$K$8,SUM(PY_Actual!$F9:M9),AVERAGE(PY_Actual!$F9:M9)),"")</f>
        <v>4.2116666666666669</v>
      </c>
      <c r="N9" s="191">
        <f>IFERROR(IF(INDEX(Metrics!$G$6:$G$17,MATCH(PY_Actual_Cumulative!$D9,Metrics!$D$6:$D$17,0))=Calc!$K$8,SUM(PY_Actual!$F9:N9),AVERAGE(PY_Actual!$F9:N9)),"")</f>
        <v>4.2116666666666669</v>
      </c>
      <c r="O9" s="191">
        <f>IFERROR(IF(INDEX(Metrics!$G$6:$G$17,MATCH(PY_Actual_Cumulative!$D9,Metrics!$D$6:$D$17,0))=Calc!$K$8,SUM(PY_Actual!$F9:O9),AVERAGE(PY_Actual!$F9:O9)),"")</f>
        <v>4.2116666666666669</v>
      </c>
      <c r="P9" s="191">
        <f>IFERROR(IF(INDEX(Metrics!$G$6:$G$17,MATCH(PY_Actual_Cumulative!$D9,Metrics!$D$6:$D$17,0))=Calc!$K$8,SUM(PY_Actual!$F9:P9),AVERAGE(PY_Actual!$F9:P9)),"")</f>
        <v>4.2116666666666669</v>
      </c>
      <c r="Q9" s="192">
        <f>IFERROR(IF(INDEX(Metrics!$G$6:$G$17,MATCH(PY_Actual_Cumulative!$D9,Metrics!$D$6:$D$17,0))=Calc!$K$8,SUM(PY_Actual!$F9:Q9),AVERAGE(PY_Actual!$F9:Q9)),"")</f>
        <v>4.2116666666666669</v>
      </c>
    </row>
    <row r="10" spans="1:17" x14ac:dyDescent="0.25">
      <c r="A10" s="3"/>
      <c r="B10" s="62">
        <f>IFERROR(IF(LEN(INDEX(Metrics!$B$6:$E$17,ROW($A10)-ROW($A$5),MATCH(B$5,Metrics!$B$5:$E$5,0)))=0,"",INDEX(Metrics!$B$6:$E$17,ROW($A10)-ROW($A$5),MATCH(B$5,Metrics!$B$5:$E$5,0))),"")</f>
        <v>105</v>
      </c>
      <c r="C10" s="160" t="str">
        <f>IFERROR(IF(LEN(INDEX(Metrics!$B$6:$E$17,ROW($A10)-ROW($A$5),MATCH(C$5,Metrics!$B$5:$E$5,0)))=0,"",INDEX(Metrics!$B$6:$E$17,ROW($A10)-ROW($A$5),MATCH(C$5,Metrics!$B$5:$E$5,0))),"")</f>
        <v>Performance Management</v>
      </c>
      <c r="D10" s="160" t="str">
        <f>IFERROR(IF(LEN(INDEX(Metrics!$B$6:$E$17,ROW($A10)-ROW($A$5),MATCH(D$5,Metrics!$B$5:$E$5,0)))=0,"",INDEX(Metrics!$B$6:$E$17,ROW($A10)-ROW($A$5),MATCH(D$5,Metrics!$B$5:$E$5,0))),"")</f>
        <v>Support Employee per End User</v>
      </c>
      <c r="E10" s="42" t="str">
        <f>IFERROR(IF(LEN(INDEX(Metrics!$B$6:$E$17,ROW($A10)-ROW($A$5),MATCH(E$5,Metrics!$B$5:$E$5,0)))=0,"",INDEX(Metrics!$B$6:$E$17,ROW($A10)-ROW($A$5),MATCH(E$5,Metrics!$B$5:$E$5,0))),"")</f>
        <v>#</v>
      </c>
      <c r="F10" s="132">
        <f>IFERROR(IF(INDEX(Metrics!$G$6:$G$17,MATCH(PY_Actual_Cumulative!$D10,Metrics!$D$6:$D$17,0))=Calc!$K$8,SUM(PY_Actual!$F10:F10),AVERAGE(PY_Actual!$F10:F10)),"")</f>
        <v>0.01</v>
      </c>
      <c r="G10" s="132">
        <f>IFERROR(IF(INDEX(Metrics!$G$6:$G$17,MATCH(PY_Actual_Cumulative!$D10,Metrics!$D$6:$D$17,0))=Calc!$K$8,SUM(PY_Actual!$F10:G10),AVERAGE(PY_Actual!$F10:G10)),"")</f>
        <v>0.02</v>
      </c>
      <c r="H10" s="132">
        <f>IFERROR(IF(INDEX(Metrics!$G$6:$G$17,MATCH(PY_Actual_Cumulative!$D10,Metrics!$D$6:$D$17,0))=Calc!$K$8,SUM(PY_Actual!$F10:H10),AVERAGE(PY_Actual!$F10:H10)),"")</f>
        <v>0.02</v>
      </c>
      <c r="I10" s="132">
        <f>IFERROR(IF(INDEX(Metrics!$G$6:$G$17,MATCH(PY_Actual_Cumulative!$D10,Metrics!$D$6:$D$17,0))=Calc!$K$8,SUM(PY_Actual!$F10:I10),AVERAGE(PY_Actual!$F10:I10)),"")</f>
        <v>0.02</v>
      </c>
      <c r="J10" s="132">
        <f>IFERROR(IF(INDEX(Metrics!$G$6:$G$17,MATCH(PY_Actual_Cumulative!$D10,Metrics!$D$6:$D$17,0))=Calc!$K$8,SUM(PY_Actual!$F10:J10),AVERAGE(PY_Actual!$F10:J10)),"")</f>
        <v>0.02</v>
      </c>
      <c r="K10" s="132">
        <f>IFERROR(IF(INDEX(Metrics!$G$6:$G$17,MATCH(PY_Actual_Cumulative!$D10,Metrics!$D$6:$D$17,0))=Calc!$K$8,SUM(PY_Actual!$F10:K10),AVERAGE(PY_Actual!$F10:K10)),"")</f>
        <v>1.8333333333333333E-2</v>
      </c>
      <c r="L10" s="45">
        <f>IFERROR(IF(INDEX(Metrics!$G$6:$G$17,MATCH(PY_Actual_Cumulative!$D10,Metrics!$D$6:$D$17,0))=Calc!$K$8,SUM(PY_Actual!$F10:L10),AVERAGE(PY_Actual!$F10:L10)),"")</f>
        <v>1.8333333333333333E-2</v>
      </c>
      <c r="M10" s="45">
        <f>IFERROR(IF(INDEX(Metrics!$G$6:$G$17,MATCH(PY_Actual_Cumulative!$D10,Metrics!$D$6:$D$17,0))=Calc!$K$8,SUM(PY_Actual!$F10:M10),AVERAGE(PY_Actual!$F10:M10)),"")</f>
        <v>1.8333333333333333E-2</v>
      </c>
      <c r="N10" s="45">
        <f>IFERROR(IF(INDEX(Metrics!$G$6:$G$17,MATCH(PY_Actual_Cumulative!$D10,Metrics!$D$6:$D$17,0))=Calc!$K$8,SUM(PY_Actual!$F10:N10),AVERAGE(PY_Actual!$F10:N10)),"")</f>
        <v>1.8333333333333333E-2</v>
      </c>
      <c r="O10" s="45">
        <f>IFERROR(IF(INDEX(Metrics!$G$6:$G$17,MATCH(PY_Actual_Cumulative!$D10,Metrics!$D$6:$D$17,0))=Calc!$K$8,SUM(PY_Actual!$F10:O10),AVERAGE(PY_Actual!$F10:O10)),"")</f>
        <v>1.8333333333333333E-2</v>
      </c>
      <c r="P10" s="45">
        <f>IFERROR(IF(INDEX(Metrics!$G$6:$G$17,MATCH(PY_Actual_Cumulative!$D10,Metrics!$D$6:$D$17,0))=Calc!$K$8,SUM(PY_Actual!$F10:P10),AVERAGE(PY_Actual!$F10:P10)),"")</f>
        <v>1.8333333333333333E-2</v>
      </c>
      <c r="Q10" s="69">
        <f>IFERROR(IF(INDEX(Metrics!$G$6:$G$17,MATCH(PY_Actual_Cumulative!$D10,Metrics!$D$6:$D$17,0))=Calc!$K$8,SUM(PY_Actual!$F10:Q10),AVERAGE(PY_Actual!$F10:Q10)),"")</f>
        <v>1.8333333333333333E-2</v>
      </c>
    </row>
    <row r="11" spans="1:17" x14ac:dyDescent="0.25">
      <c r="A11" s="3"/>
      <c r="B11" s="62">
        <f>IFERROR(IF(LEN(INDEX(Metrics!$B$6:$E$17,ROW($A11)-ROW($A$5),MATCH(B$5,Metrics!$B$5:$E$5,0)))=0,"",INDEX(Metrics!$B$6:$E$17,ROW($A11)-ROW($A$5),MATCH(B$5,Metrics!$B$5:$E$5,0))),"")</f>
        <v>106</v>
      </c>
      <c r="C11" s="160" t="str">
        <f>IFERROR(IF(LEN(INDEX(Metrics!$B$6:$E$17,ROW($A11)-ROW($A$5),MATCH(C$5,Metrics!$B$5:$E$5,0)))=0,"",INDEX(Metrics!$B$6:$E$17,ROW($A11)-ROW($A$5),MATCH(C$5,Metrics!$B$5:$E$5,0))),"")</f>
        <v>Performance Management</v>
      </c>
      <c r="D11" s="160" t="str">
        <f>IFERROR(IF(LEN(INDEX(Metrics!$B$6:$E$17,ROW($A11)-ROW($A$5),MATCH(D$5,Metrics!$B$5:$E$5,0)))=0,"",INDEX(Metrics!$B$6:$E$17,ROW($A11)-ROW($A$5),MATCH(D$5,Metrics!$B$5:$E$5,0))),"")</f>
        <v>ff</v>
      </c>
      <c r="E11" s="42" t="str">
        <f>IFERROR(IF(LEN(INDEX(Metrics!$B$6:$E$17,ROW($A11)-ROW($A$5),MATCH(E$5,Metrics!$B$5:$E$5,0)))=0,"",INDEX(Metrics!$B$6:$E$17,ROW($A11)-ROW($A$5),MATCH(E$5,Metrics!$B$5:$E$5,0))),"")</f>
        <v/>
      </c>
      <c r="F11" s="132" t="str">
        <f>IFERROR(IF(INDEX(Metrics!$G$6:$G$17,MATCH(PY_Actual_Cumulative!$D11,Metrics!$D$6:$D$17,0))=Calc!$K$8,SUM(PY_Actual!$F11:F11),AVERAGE(PY_Actual!$F11:F11)),"")</f>
        <v/>
      </c>
      <c r="G11" s="132" t="str">
        <f>IFERROR(IF(INDEX(Metrics!$G$6:$G$17,MATCH(PY_Actual_Cumulative!$D11,Metrics!$D$6:$D$17,0))=Calc!$K$8,SUM(PY_Actual!$F11:G11),AVERAGE(PY_Actual!$F11:G11)),"")</f>
        <v/>
      </c>
      <c r="H11" s="132" t="str">
        <f>IFERROR(IF(INDEX(Metrics!$G$6:$G$17,MATCH(PY_Actual_Cumulative!$D11,Metrics!$D$6:$D$17,0))=Calc!$K$8,SUM(PY_Actual!$F11:H11),AVERAGE(PY_Actual!$F11:H11)),"")</f>
        <v/>
      </c>
      <c r="I11" s="132" t="str">
        <f>IFERROR(IF(INDEX(Metrics!$G$6:$G$17,MATCH(PY_Actual_Cumulative!$D11,Metrics!$D$6:$D$17,0))=Calc!$K$8,SUM(PY_Actual!$F11:I11),AVERAGE(PY_Actual!$F11:I11)),"")</f>
        <v/>
      </c>
      <c r="J11" s="132" t="str">
        <f>IFERROR(IF(INDEX(Metrics!$G$6:$G$17,MATCH(PY_Actual_Cumulative!$D11,Metrics!$D$6:$D$17,0))=Calc!$K$8,SUM(PY_Actual!$F11:J11),AVERAGE(PY_Actual!$F11:J11)),"")</f>
        <v/>
      </c>
      <c r="K11" s="132" t="str">
        <f>IFERROR(IF(INDEX(Metrics!$G$6:$G$17,MATCH(PY_Actual_Cumulative!$D11,Metrics!$D$6:$D$17,0))=Calc!$K$8,SUM(PY_Actual!$F11:K11),AVERAGE(PY_Actual!$F11:K11)),"")</f>
        <v/>
      </c>
      <c r="L11" s="45" t="str">
        <f>IFERROR(IF(INDEX(Metrics!$G$6:$G$17,MATCH(PY_Actual_Cumulative!$D11,Metrics!$D$6:$D$17,0))=Calc!$K$8,SUM(PY_Actual!$F11:L11),AVERAGE(PY_Actual!$F11:L11)),"")</f>
        <v/>
      </c>
      <c r="M11" s="45" t="str">
        <f>IFERROR(IF(INDEX(Metrics!$G$6:$G$17,MATCH(PY_Actual_Cumulative!$D11,Metrics!$D$6:$D$17,0))=Calc!$K$8,SUM(PY_Actual!$F11:M11),AVERAGE(PY_Actual!$F11:M11)),"")</f>
        <v/>
      </c>
      <c r="N11" s="45" t="str">
        <f>IFERROR(IF(INDEX(Metrics!$G$6:$G$17,MATCH(PY_Actual_Cumulative!$D11,Metrics!$D$6:$D$17,0))=Calc!$K$8,SUM(PY_Actual!$F11:N11),AVERAGE(PY_Actual!$F11:N11)),"")</f>
        <v/>
      </c>
      <c r="O11" s="45" t="str">
        <f>IFERROR(IF(INDEX(Metrics!$G$6:$G$17,MATCH(PY_Actual_Cumulative!$D11,Metrics!$D$6:$D$17,0))=Calc!$K$8,SUM(PY_Actual!$F11:O11),AVERAGE(PY_Actual!$F11:O11)),"")</f>
        <v/>
      </c>
      <c r="P11" s="45" t="str">
        <f>IFERROR(IF(INDEX(Metrics!$G$6:$G$17,MATCH(PY_Actual_Cumulative!$D11,Metrics!$D$6:$D$17,0))=Calc!$K$8,SUM(PY_Actual!$F11:P11),AVERAGE(PY_Actual!$F11:P11)),"")</f>
        <v/>
      </c>
      <c r="Q11" s="69" t="str">
        <f>IFERROR(IF(INDEX(Metrics!$G$6:$G$17,MATCH(PY_Actual_Cumulative!$D11,Metrics!$D$6:$D$17,0))=Calc!$K$8,SUM(PY_Actual!$F11:Q11),AVERAGE(PY_Actual!$F11:Q11)),"")</f>
        <v/>
      </c>
    </row>
    <row r="12" spans="1:17" x14ac:dyDescent="0.25">
      <c r="A12" s="3"/>
      <c r="B12" s="62">
        <f>IFERROR(IF(LEN(INDEX(Metrics!$B$6:$E$17,ROW($A12)-ROW($A$5),MATCH(B$5,Metrics!$B$5:$E$5,0)))=0,"",INDEX(Metrics!$B$6:$E$17,ROW($A12)-ROW($A$5),MATCH(B$5,Metrics!$B$5:$E$5,0))),"")</f>
        <v>107</v>
      </c>
      <c r="C12" s="160" t="str">
        <f>IFERROR(IF(LEN(INDEX(Metrics!$B$6:$E$17,ROW($A12)-ROW($A$5),MATCH(C$5,Metrics!$B$5:$E$5,0)))=0,"",INDEX(Metrics!$B$6:$E$17,ROW($A12)-ROW($A$5),MATCH(C$5,Metrics!$B$5:$E$5,0))),"")</f>
        <v>Performance Management</v>
      </c>
      <c r="D12" s="160" t="str">
        <f>IFERROR(IF(LEN(INDEX(Metrics!$B$6:$E$17,ROW($A12)-ROW($A$5),MATCH(D$5,Metrics!$B$5:$E$5,0)))=0,"",INDEX(Metrics!$B$6:$E$17,ROW($A12)-ROW($A$5),MATCH(D$5,Metrics!$B$5:$E$5,0))),"")</f>
        <v>dd</v>
      </c>
      <c r="E12" s="42" t="str">
        <f>IFERROR(IF(LEN(INDEX(Metrics!$B$6:$E$17,ROW($A12)-ROW($A$5),MATCH(E$5,Metrics!$B$5:$E$5,0)))=0,"",INDEX(Metrics!$B$6:$E$17,ROW($A12)-ROW($A$5),MATCH(E$5,Metrics!$B$5:$E$5,0))),"")</f>
        <v/>
      </c>
      <c r="F12" s="132" t="str">
        <f>IFERROR(IF(INDEX(Metrics!$G$6:$G$17,MATCH(PY_Actual_Cumulative!$D12,Metrics!$D$6:$D$17,0))=Calc!$K$8,SUM(PY_Actual!$F12:F12),AVERAGE(PY_Actual!$F12:F12)),"")</f>
        <v/>
      </c>
      <c r="G12" s="132" t="str">
        <f>IFERROR(IF(INDEX(Metrics!$G$6:$G$17,MATCH(PY_Actual_Cumulative!$D12,Metrics!$D$6:$D$17,0))=Calc!$K$8,SUM(PY_Actual!$F12:G12),AVERAGE(PY_Actual!$F12:G12)),"")</f>
        <v/>
      </c>
      <c r="H12" s="132" t="str">
        <f>IFERROR(IF(INDEX(Metrics!$G$6:$G$17,MATCH(PY_Actual_Cumulative!$D12,Metrics!$D$6:$D$17,0))=Calc!$K$8,SUM(PY_Actual!$F12:H12),AVERAGE(PY_Actual!$F12:H12)),"")</f>
        <v/>
      </c>
      <c r="I12" s="132" t="str">
        <f>IFERROR(IF(INDEX(Metrics!$G$6:$G$17,MATCH(PY_Actual_Cumulative!$D12,Metrics!$D$6:$D$17,0))=Calc!$K$8,SUM(PY_Actual!$F12:I12),AVERAGE(PY_Actual!$F12:I12)),"")</f>
        <v/>
      </c>
      <c r="J12" s="132" t="str">
        <f>IFERROR(IF(INDEX(Metrics!$G$6:$G$17,MATCH(PY_Actual_Cumulative!$D12,Metrics!$D$6:$D$17,0))=Calc!$K$8,SUM(PY_Actual!$F12:J12),AVERAGE(PY_Actual!$F12:J12)),"")</f>
        <v/>
      </c>
      <c r="K12" s="132" t="str">
        <f>IFERROR(IF(INDEX(Metrics!$G$6:$G$17,MATCH(PY_Actual_Cumulative!$D12,Metrics!$D$6:$D$17,0))=Calc!$K$8,SUM(PY_Actual!$F12:K12),AVERAGE(PY_Actual!$F12:K12)),"")</f>
        <v/>
      </c>
      <c r="L12" s="132" t="str">
        <f>IFERROR(IF(INDEX(Metrics!$G$6:$G$17,MATCH(PY_Actual_Cumulative!$D12,Metrics!$D$6:$D$17,0))=Calc!$K$8,SUM(PY_Actual!$F12:L12),AVERAGE(PY_Actual!$F12:L12)),"")</f>
        <v/>
      </c>
      <c r="M12" s="132" t="str">
        <f>IFERROR(IF(INDEX(Metrics!$G$6:$G$17,MATCH(PY_Actual_Cumulative!$D12,Metrics!$D$6:$D$17,0))=Calc!$K$8,SUM(PY_Actual!$F12:M12),AVERAGE(PY_Actual!$F12:M12)),"")</f>
        <v/>
      </c>
      <c r="N12" s="132" t="str">
        <f>IFERROR(IF(INDEX(Metrics!$G$6:$G$17,MATCH(PY_Actual_Cumulative!$D12,Metrics!$D$6:$D$17,0))=Calc!$K$8,SUM(PY_Actual!$F12:N12),AVERAGE(PY_Actual!$F12:N12)),"")</f>
        <v/>
      </c>
      <c r="O12" s="132" t="str">
        <f>IFERROR(IF(INDEX(Metrics!$G$6:$G$17,MATCH(PY_Actual_Cumulative!$D12,Metrics!$D$6:$D$17,0))=Calc!$K$8,SUM(PY_Actual!$F12:O12),AVERAGE(PY_Actual!$F12:O12)),"")</f>
        <v/>
      </c>
      <c r="P12" s="132" t="str">
        <f>IFERROR(IF(INDEX(Metrics!$G$6:$G$17,MATCH(PY_Actual_Cumulative!$D12,Metrics!$D$6:$D$17,0))=Calc!$K$8,SUM(PY_Actual!$F12:P12),AVERAGE(PY_Actual!$F12:P12)),"")</f>
        <v/>
      </c>
      <c r="Q12" s="133" t="str">
        <f>IFERROR(IF(INDEX(Metrics!$G$6:$G$17,MATCH(PY_Actual_Cumulative!$D12,Metrics!$D$6:$D$17,0))=Calc!$K$8,SUM(PY_Actual!$F12:Q12),AVERAGE(PY_Actual!$F12:Q12)),"")</f>
        <v/>
      </c>
    </row>
    <row r="13" spans="1:17" x14ac:dyDescent="0.25">
      <c r="A13" s="3"/>
      <c r="B13" s="62">
        <f>IFERROR(IF(LEN(INDEX(Metrics!$B$6:$E$17,ROW($A13)-ROW($A$5),MATCH(B$5,Metrics!$B$5:$E$5,0)))=0,"",INDEX(Metrics!$B$6:$E$17,ROW($A13)-ROW($A$5),MATCH(B$5,Metrics!$B$5:$E$5,0))),"")</f>
        <v>201</v>
      </c>
      <c r="C13" s="160" t="str">
        <f>IFERROR(IF(LEN(INDEX(Metrics!$B$6:$E$17,ROW($A13)-ROW($A$5),MATCH(C$5,Metrics!$B$5:$E$5,0)))=0,"",INDEX(Metrics!$B$6:$E$17,ROW($A13)-ROW($A$5),MATCH(C$5,Metrics!$B$5:$E$5,0))),"")</f>
        <v>Process Management</v>
      </c>
      <c r="D13" s="160" t="str">
        <f>IFERROR(IF(LEN(INDEX(Metrics!$B$6:$E$17,ROW($A13)-ROW($A$5),MATCH(D$5,Metrics!$B$5:$E$5,0)))=0,"",INDEX(Metrics!$B$6:$E$17,ROW($A13)-ROW($A$5),MATCH(D$5,Metrics!$B$5:$E$5,0))),"")</f>
        <v>% of Projects Delivered on Time</v>
      </c>
      <c r="E13" s="42" t="str">
        <f>IFERROR(IF(LEN(INDEX(Metrics!$B$6:$E$17,ROW($A13)-ROW($A$5),MATCH(E$5,Metrics!$B$5:$E$5,0)))=0,"",INDEX(Metrics!$B$6:$E$17,ROW($A13)-ROW($A$5),MATCH(E$5,Metrics!$B$5:$E$5,0))),"")</f>
        <v>%</v>
      </c>
      <c r="F13" s="200">
        <f>IFERROR(IF(INDEX(Metrics!$G$6:$G$17,MATCH(PY_Actual_Cumulative!$D13,Metrics!$D$6:$D$17,0))=Calc!$K$8,SUM(PY_Actual!$F13:F13),AVERAGE(PY_Actual!$F13:F13)),"")</f>
        <v>0.77</v>
      </c>
      <c r="G13" s="200">
        <f>IFERROR(IF(INDEX(Metrics!$G$6:$G$17,MATCH(PY_Actual_Cumulative!$D13,Metrics!$D$6:$D$17,0))=Calc!$K$8,SUM(PY_Actual!$F13:G13),AVERAGE(PY_Actual!$F13:G13)),"")</f>
        <v>0.76500000000000001</v>
      </c>
      <c r="H13" s="200">
        <f>IFERROR(IF(INDEX(Metrics!$G$6:$G$17,MATCH(PY_Actual_Cumulative!$D13,Metrics!$D$6:$D$17,0))=Calc!$K$8,SUM(PY_Actual!$F13:H13),AVERAGE(PY_Actual!$F13:H13)),"")</f>
        <v>0.77666666666666673</v>
      </c>
      <c r="I13" s="200">
        <f>IFERROR(IF(INDEX(Metrics!$G$6:$G$17,MATCH(PY_Actual_Cumulative!$D13,Metrics!$D$6:$D$17,0))=Calc!$K$8,SUM(PY_Actual!$F13:I13),AVERAGE(PY_Actual!$F13:I13)),"")</f>
        <v>0.78</v>
      </c>
      <c r="J13" s="200">
        <f>IFERROR(IF(INDEX(Metrics!$G$6:$G$17,MATCH(PY_Actual_Cumulative!$D13,Metrics!$D$6:$D$17,0))=Calc!$K$8,SUM(PY_Actual!$F13:J13),AVERAGE(PY_Actual!$F13:J13)),"")</f>
        <v>0.78800000000000003</v>
      </c>
      <c r="K13" s="200">
        <f>IFERROR(IF(INDEX(Metrics!$G$6:$G$17,MATCH(PY_Actual_Cumulative!$D13,Metrics!$D$6:$D$17,0))=Calc!$K$8,SUM(PY_Actual!$F13:K13),AVERAGE(PY_Actual!$F13:K13)),"")</f>
        <v>0.79833333333333334</v>
      </c>
      <c r="L13" s="200">
        <f>IFERROR(IF(INDEX(Metrics!$G$6:$G$17,MATCH(PY_Actual_Cumulative!$D13,Metrics!$D$6:$D$17,0))=Calc!$K$8,SUM(PY_Actual!$F13:L13),AVERAGE(PY_Actual!$F13:L13)),"")</f>
        <v>0.79833333333333334</v>
      </c>
      <c r="M13" s="200">
        <f>IFERROR(IF(INDEX(Metrics!$G$6:$G$17,MATCH(PY_Actual_Cumulative!$D13,Metrics!$D$6:$D$17,0))=Calc!$K$8,SUM(PY_Actual!$F13:M13),AVERAGE(PY_Actual!$F13:M13)),"")</f>
        <v>0.79833333333333334</v>
      </c>
      <c r="N13" s="200">
        <f>IFERROR(IF(INDEX(Metrics!$G$6:$G$17,MATCH(PY_Actual_Cumulative!$D13,Metrics!$D$6:$D$17,0))=Calc!$K$8,SUM(PY_Actual!$F13:N13),AVERAGE(PY_Actual!$F13:N13)),"")</f>
        <v>0.79833333333333334</v>
      </c>
      <c r="O13" s="200">
        <f>IFERROR(IF(INDEX(Metrics!$G$6:$G$17,MATCH(PY_Actual_Cumulative!$D13,Metrics!$D$6:$D$17,0))=Calc!$K$8,SUM(PY_Actual!$F13:O13),AVERAGE(PY_Actual!$F13:O13)),"")</f>
        <v>0.79833333333333334</v>
      </c>
      <c r="P13" s="200">
        <f>IFERROR(IF(INDEX(Metrics!$G$6:$G$17,MATCH(PY_Actual_Cumulative!$D13,Metrics!$D$6:$D$17,0))=Calc!$K$8,SUM(PY_Actual!$F13:P13),AVERAGE(PY_Actual!$F13:P13)),"")</f>
        <v>0.79833333333333334</v>
      </c>
      <c r="Q13" s="201">
        <f>IFERROR(IF(INDEX(Metrics!$G$6:$G$17,MATCH(PY_Actual_Cumulative!$D13,Metrics!$D$6:$D$17,0))=Calc!$K$8,SUM(PY_Actual!$F13:Q13),AVERAGE(PY_Actual!$F13:Q13)),"")</f>
        <v>0.79833333333333334</v>
      </c>
    </row>
    <row r="14" spans="1:17" x14ac:dyDescent="0.25">
      <c r="A14" s="3"/>
      <c r="B14" s="62">
        <f>IFERROR(IF(LEN(INDEX(Metrics!$B$6:$E$17,ROW($A14)-ROW($A$5),MATCH(B$5,Metrics!$B$5:$E$5,0)))=0,"",INDEX(Metrics!$B$6:$E$17,ROW($A14)-ROW($A$5),MATCH(B$5,Metrics!$B$5:$E$5,0))),"")</f>
        <v>202</v>
      </c>
      <c r="C14" s="160" t="str">
        <f>IFERROR(IF(LEN(INDEX(Metrics!$B$6:$E$17,ROW($A14)-ROW($A$5),MATCH(C$5,Metrics!$B$5:$E$5,0)))=0,"",INDEX(Metrics!$B$6:$E$17,ROW($A14)-ROW($A$5),MATCH(C$5,Metrics!$B$5:$E$5,0))),"")</f>
        <v>Process Management</v>
      </c>
      <c r="D14" s="160" t="str">
        <f>IFERROR(IF(LEN(INDEX(Metrics!$B$6:$E$17,ROW($A14)-ROW($A$5),MATCH(D$5,Metrics!$B$5:$E$5,0)))=0,"",INDEX(Metrics!$B$6:$E$17,ROW($A14)-ROW($A$5),MATCH(D$5,Metrics!$B$5:$E$5,0))),"")</f>
        <v>Quality Assurance per Project</v>
      </c>
      <c r="E14" s="42" t="str">
        <f>IFERROR(IF(LEN(INDEX(Metrics!$B$6:$E$17,ROW($A14)-ROW($A$5),MATCH(E$5,Metrics!$B$5:$E$5,0)))=0,"",INDEX(Metrics!$B$6:$E$17,ROW($A14)-ROW($A$5),MATCH(E$5,Metrics!$B$5:$E$5,0))),"")</f>
        <v>#</v>
      </c>
      <c r="F14" s="196">
        <f>IFERROR(IF(INDEX(Metrics!$G$6:$G$17,MATCH(PY_Actual_Cumulative!$D14,Metrics!$D$6:$D$17,0))=Calc!$K$8,SUM(PY_Actual!$F14:F14),AVERAGE(PY_Actual!$F14:F14)),"")</f>
        <v>6</v>
      </c>
      <c r="G14" s="196">
        <f>IFERROR(IF(INDEX(Metrics!$G$6:$G$17,MATCH(PY_Actual_Cumulative!$D14,Metrics!$D$6:$D$17,0))=Calc!$K$8,SUM(PY_Actual!$F14:G14),AVERAGE(PY_Actual!$F14:G14)),"")</f>
        <v>11</v>
      </c>
      <c r="H14" s="196">
        <f>IFERROR(IF(INDEX(Metrics!$G$6:$G$17,MATCH(PY_Actual_Cumulative!$D14,Metrics!$D$6:$D$17,0))=Calc!$K$8,SUM(PY_Actual!$F14:H14),AVERAGE(PY_Actual!$F14:H14)),"")</f>
        <v>17</v>
      </c>
      <c r="I14" s="196">
        <f>IFERROR(IF(INDEX(Metrics!$G$6:$G$17,MATCH(PY_Actual_Cumulative!$D14,Metrics!$D$6:$D$17,0))=Calc!$K$8,SUM(PY_Actual!$F14:I14),AVERAGE(PY_Actual!$F14:I14)),"")</f>
        <v>24</v>
      </c>
      <c r="J14" s="196">
        <f>IFERROR(IF(INDEX(Metrics!$G$6:$G$17,MATCH(PY_Actual_Cumulative!$D14,Metrics!$D$6:$D$17,0))=Calc!$K$8,SUM(PY_Actual!$F14:J14),AVERAGE(PY_Actual!$F14:J14)),"")</f>
        <v>29</v>
      </c>
      <c r="K14" s="196">
        <f>IFERROR(IF(INDEX(Metrics!$G$6:$G$17,MATCH(PY_Actual_Cumulative!$D14,Metrics!$D$6:$D$17,0))=Calc!$K$8,SUM(PY_Actual!$F14:K14),AVERAGE(PY_Actual!$F14:K14)),"")</f>
        <v>33</v>
      </c>
      <c r="L14" s="196">
        <f>IFERROR(IF(INDEX(Metrics!$G$6:$G$17,MATCH(PY_Actual_Cumulative!$D14,Metrics!$D$6:$D$17,0))=Calc!$K$8,SUM(PY_Actual!$F14:L14),AVERAGE(PY_Actual!$F14:L14)),"")</f>
        <v>33</v>
      </c>
      <c r="M14" s="196">
        <f>IFERROR(IF(INDEX(Metrics!$G$6:$G$17,MATCH(PY_Actual_Cumulative!$D14,Metrics!$D$6:$D$17,0))=Calc!$K$8,SUM(PY_Actual!$F14:M14),AVERAGE(PY_Actual!$F14:M14)),"")</f>
        <v>33</v>
      </c>
      <c r="N14" s="196">
        <f>IFERROR(IF(INDEX(Metrics!$G$6:$G$17,MATCH(PY_Actual_Cumulative!$D14,Metrics!$D$6:$D$17,0))=Calc!$K$8,SUM(PY_Actual!$F14:N14),AVERAGE(PY_Actual!$F14:N14)),"")</f>
        <v>33</v>
      </c>
      <c r="O14" s="196">
        <f>IFERROR(IF(INDEX(Metrics!$G$6:$G$17,MATCH(PY_Actual_Cumulative!$D14,Metrics!$D$6:$D$17,0))=Calc!$K$8,SUM(PY_Actual!$F14:O14),AVERAGE(PY_Actual!$F14:O14)),"")</f>
        <v>33</v>
      </c>
      <c r="P14" s="196">
        <f>IFERROR(IF(INDEX(Metrics!$G$6:$G$17,MATCH(PY_Actual_Cumulative!$D14,Metrics!$D$6:$D$17,0))=Calc!$K$8,SUM(PY_Actual!$F14:P14),AVERAGE(PY_Actual!$F14:P14)),"")</f>
        <v>33</v>
      </c>
      <c r="Q14" s="197">
        <f>IFERROR(IF(INDEX(Metrics!$G$6:$G$17,MATCH(PY_Actual_Cumulative!$D14,Metrics!$D$6:$D$17,0))=Calc!$K$8,SUM(PY_Actual!$F14:Q14),AVERAGE(PY_Actual!$F14:Q14)),"")</f>
        <v>33</v>
      </c>
    </row>
    <row r="15" spans="1:17" x14ac:dyDescent="0.25">
      <c r="A15" s="3"/>
      <c r="B15" s="62">
        <f>IFERROR(IF(LEN(INDEX(Metrics!$B$6:$E$17,ROW($A15)-ROW($A$5),MATCH(B$5,Metrics!$B$5:$E$5,0)))=0,"",INDEX(Metrics!$B$6:$E$17,ROW($A15)-ROW($A$5),MATCH(B$5,Metrics!$B$5:$E$5,0))),"")</f>
        <v>203</v>
      </c>
      <c r="C15" s="160" t="str">
        <f>IFERROR(IF(LEN(INDEX(Metrics!$B$6:$E$17,ROW($A15)-ROW($A$5),MATCH(C$5,Metrics!$B$5:$E$5,0)))=0,"",INDEX(Metrics!$B$6:$E$17,ROW($A15)-ROW($A$5),MATCH(C$5,Metrics!$B$5:$E$5,0))),"")</f>
        <v>Process Management</v>
      </c>
      <c r="D15" s="160" t="str">
        <f>IFERROR(IF(LEN(INDEX(Metrics!$B$6:$E$17,ROW($A15)-ROW($A$5),MATCH(D$5,Metrics!$B$5:$E$5,0)))=0,"",INDEX(Metrics!$B$6:$E$17,ROW($A15)-ROW($A$5),MATCH(D$5,Metrics!$B$5:$E$5,0))),"")</f>
        <v>IT Service Chargeback or Showback</v>
      </c>
      <c r="E15" s="42" t="str">
        <f>IFERROR(IF(LEN(INDEX(Metrics!$B$6:$E$17,ROW($A15)-ROW($A$5),MATCH(E$5,Metrics!$B$5:$E$5,0)))=0,"",INDEX(Metrics!$B$6:$E$17,ROW($A15)-ROW($A$5),MATCH(E$5,Metrics!$B$5:$E$5,0))),"")</f>
        <v>USD</v>
      </c>
      <c r="F15" s="198">
        <f>IFERROR(IF(INDEX(Metrics!$G$6:$G$17,MATCH(PY_Actual_Cumulative!$D15,Metrics!$D$6:$D$17,0))=Calc!$K$8,SUM(PY_Actual!$F15:F15),AVERAGE(PY_Actual!$F15:F15)),"")</f>
        <v>4700</v>
      </c>
      <c r="G15" s="198">
        <f>IFERROR(IF(INDEX(Metrics!$G$6:$G$17,MATCH(PY_Actual_Cumulative!$D15,Metrics!$D$6:$D$17,0))=Calc!$K$8,SUM(PY_Actual!$F15:G15),AVERAGE(PY_Actual!$F15:G15)),"")</f>
        <v>9450</v>
      </c>
      <c r="H15" s="198">
        <f>IFERROR(IF(INDEX(Metrics!$G$6:$G$17,MATCH(PY_Actual_Cumulative!$D15,Metrics!$D$6:$D$17,0))=Calc!$K$8,SUM(PY_Actual!$F15:H15),AVERAGE(PY_Actual!$F15:H15)),"")</f>
        <v>14950</v>
      </c>
      <c r="I15" s="198">
        <f>IFERROR(IF(INDEX(Metrics!$G$6:$G$17,MATCH(PY_Actual_Cumulative!$D15,Metrics!$D$6:$D$17,0))=Calc!$K$8,SUM(PY_Actual!$F15:I15),AVERAGE(PY_Actual!$F15:I15)),"")</f>
        <v>21150</v>
      </c>
      <c r="J15" s="198">
        <f>IFERROR(IF(INDEX(Metrics!$G$6:$G$17,MATCH(PY_Actual_Cumulative!$D15,Metrics!$D$6:$D$17,0))=Calc!$K$8,SUM(PY_Actual!$F15:J15),AVERAGE(PY_Actual!$F15:J15)),"")</f>
        <v>26150</v>
      </c>
      <c r="K15" s="198">
        <f>IFERROR(IF(INDEX(Metrics!$G$6:$G$17,MATCH(PY_Actual_Cumulative!$D15,Metrics!$D$6:$D$17,0))=Calc!$K$8,SUM(PY_Actual!$F15:K15),AVERAGE(PY_Actual!$F15:K15)),"")</f>
        <v>31100</v>
      </c>
      <c r="L15" s="198">
        <f>IFERROR(IF(INDEX(Metrics!$G$6:$G$17,MATCH(PY_Actual_Cumulative!$D15,Metrics!$D$6:$D$17,0))=Calc!$K$8,SUM(PY_Actual!$F15:L15),AVERAGE(PY_Actual!$F15:L15)),"")</f>
        <v>31100</v>
      </c>
      <c r="M15" s="198">
        <f>IFERROR(IF(INDEX(Metrics!$G$6:$G$17,MATCH(PY_Actual_Cumulative!$D15,Metrics!$D$6:$D$17,0))=Calc!$K$8,SUM(PY_Actual!$F15:M15),AVERAGE(PY_Actual!$F15:M15)),"")</f>
        <v>31100</v>
      </c>
      <c r="N15" s="198">
        <f>IFERROR(IF(INDEX(Metrics!$G$6:$G$17,MATCH(PY_Actual_Cumulative!$D15,Metrics!$D$6:$D$17,0))=Calc!$K$8,SUM(PY_Actual!$F15:N15),AVERAGE(PY_Actual!$F15:N15)),"")</f>
        <v>31100</v>
      </c>
      <c r="O15" s="198">
        <f>IFERROR(IF(INDEX(Metrics!$G$6:$G$17,MATCH(PY_Actual_Cumulative!$D15,Metrics!$D$6:$D$17,0))=Calc!$K$8,SUM(PY_Actual!$F15:O15),AVERAGE(PY_Actual!$F15:O15)),"")</f>
        <v>31100</v>
      </c>
      <c r="P15" s="198">
        <f>IFERROR(IF(INDEX(Metrics!$G$6:$G$17,MATCH(PY_Actual_Cumulative!$D15,Metrics!$D$6:$D$17,0))=Calc!$K$8,SUM(PY_Actual!$F15:P15),AVERAGE(PY_Actual!$F15:P15)),"")</f>
        <v>31100</v>
      </c>
      <c r="Q15" s="199">
        <f>IFERROR(IF(INDEX(Metrics!$G$6:$G$17,MATCH(PY_Actual_Cumulative!$D15,Metrics!$D$6:$D$17,0))=Calc!$K$8,SUM(PY_Actual!$F15:Q15),AVERAGE(PY_Actual!$F15:Q15)),"")</f>
        <v>31100</v>
      </c>
    </row>
    <row r="16" spans="1:17" x14ac:dyDescent="0.25">
      <c r="A16" s="3"/>
      <c r="B16" s="62">
        <f>IFERROR(IF(LEN(INDEX(Metrics!$B$6:$E$17,ROW($A16)-ROW($A$5),MATCH(B$5,Metrics!$B$5:$E$5,0)))=0,"",INDEX(Metrics!$B$6:$E$17,ROW($A16)-ROW($A$5),MATCH(B$5,Metrics!$B$5:$E$5,0))),"")</f>
        <v>204</v>
      </c>
      <c r="C16" s="160" t="str">
        <f>IFERROR(IF(LEN(INDEX(Metrics!$B$6:$E$17,ROW($A16)-ROW($A$5),MATCH(C$5,Metrics!$B$5:$E$5,0)))=0,"",INDEX(Metrics!$B$6:$E$17,ROW($A16)-ROW($A$5),MATCH(C$5,Metrics!$B$5:$E$5,0))),"")</f>
        <v>Process Management</v>
      </c>
      <c r="D16" s="160" t="str">
        <f>IFERROR(IF(LEN(INDEX(Metrics!$B$6:$E$17,ROW($A16)-ROW($A$5),MATCH(D$5,Metrics!$B$5:$E$5,0)))=0,"",INDEX(Metrics!$B$6:$E$17,ROW($A16)-ROW($A$5),MATCH(D$5,Metrics!$B$5:$E$5,0))),"")</f>
        <v>kk</v>
      </c>
      <c r="E16" s="42" t="str">
        <f>IFERROR(IF(LEN(INDEX(Metrics!$B$6:$E$17,ROW($A16)-ROW($A$5),MATCH(E$5,Metrics!$B$5:$E$5,0)))=0,"",INDEX(Metrics!$B$6:$E$17,ROW($A16)-ROW($A$5),MATCH(E$5,Metrics!$B$5:$E$5,0))),"")</f>
        <v/>
      </c>
      <c r="F16" s="132" t="str">
        <f>IFERROR(IF(INDEX(Metrics!$G$6:$G$17,MATCH(PY_Actual_Cumulative!$D16,Metrics!$D$6:$D$17,0))=Calc!$K$8,SUM(PY_Actual!$F16:F16),AVERAGE(PY_Actual!$F16:F16)),"")</f>
        <v/>
      </c>
      <c r="G16" s="132" t="str">
        <f>IFERROR(IF(INDEX(Metrics!$G$6:$G$17,MATCH(PY_Actual_Cumulative!$D16,Metrics!$D$6:$D$17,0))=Calc!$K$8,SUM(PY_Actual!$F16:G16),AVERAGE(PY_Actual!$F16:G16)),"")</f>
        <v/>
      </c>
      <c r="H16" s="132" t="str">
        <f>IFERROR(IF(INDEX(Metrics!$G$6:$G$17,MATCH(PY_Actual_Cumulative!$D16,Metrics!$D$6:$D$17,0))=Calc!$K$8,SUM(PY_Actual!$F16:H16),AVERAGE(PY_Actual!$F16:H16)),"")</f>
        <v/>
      </c>
      <c r="I16" s="132" t="str">
        <f>IFERROR(IF(INDEX(Metrics!$G$6:$G$17,MATCH(PY_Actual_Cumulative!$D16,Metrics!$D$6:$D$17,0))=Calc!$K$8,SUM(PY_Actual!$F16:I16),AVERAGE(PY_Actual!$F16:I16)),"")</f>
        <v/>
      </c>
      <c r="J16" s="132" t="str">
        <f>IFERROR(IF(INDEX(Metrics!$G$6:$G$17,MATCH(PY_Actual_Cumulative!$D16,Metrics!$D$6:$D$17,0))=Calc!$K$8,SUM(PY_Actual!$F16:J16),AVERAGE(PY_Actual!$F16:J16)),"")</f>
        <v/>
      </c>
      <c r="K16" s="132" t="str">
        <f>IFERROR(IF(INDEX(Metrics!$G$6:$G$17,MATCH(PY_Actual_Cumulative!$D16,Metrics!$D$6:$D$17,0))=Calc!$K$8,SUM(PY_Actual!$F16:K16),AVERAGE(PY_Actual!$F16:K16)),"")</f>
        <v/>
      </c>
      <c r="L16" s="45" t="str">
        <f>IFERROR(IF(INDEX(Metrics!$G$6:$G$17,MATCH(PY_Actual_Cumulative!$D16,Metrics!$D$6:$D$17,0))=Calc!$K$8,SUM(PY_Actual!$F16:L16),AVERAGE(PY_Actual!$F16:L16)),"")</f>
        <v/>
      </c>
      <c r="M16" s="45" t="str">
        <f>IFERROR(IF(INDEX(Metrics!$G$6:$G$17,MATCH(PY_Actual_Cumulative!$D16,Metrics!$D$6:$D$17,0))=Calc!$K$8,SUM(PY_Actual!$F16:M16),AVERAGE(PY_Actual!$F16:M16)),"")</f>
        <v/>
      </c>
      <c r="N16" s="45" t="str">
        <f>IFERROR(IF(INDEX(Metrics!$G$6:$G$17,MATCH(PY_Actual_Cumulative!$D16,Metrics!$D$6:$D$17,0))=Calc!$K$8,SUM(PY_Actual!$F16:N16),AVERAGE(PY_Actual!$F16:N16)),"")</f>
        <v/>
      </c>
      <c r="O16" s="45" t="str">
        <f>IFERROR(IF(INDEX(Metrics!$G$6:$G$17,MATCH(PY_Actual_Cumulative!$D16,Metrics!$D$6:$D$17,0))=Calc!$K$8,SUM(PY_Actual!$F16:O16),AVERAGE(PY_Actual!$F16:O16)),"")</f>
        <v/>
      </c>
      <c r="P16" s="45" t="str">
        <f>IFERROR(IF(INDEX(Metrics!$G$6:$G$17,MATCH(PY_Actual_Cumulative!$D16,Metrics!$D$6:$D$17,0))=Calc!$K$8,SUM(PY_Actual!$F16:P16),AVERAGE(PY_Actual!$F16:P16)),"")</f>
        <v/>
      </c>
      <c r="Q16" s="69" t="str">
        <f>IFERROR(IF(INDEX(Metrics!$G$6:$G$17,MATCH(PY_Actual_Cumulative!$D16,Metrics!$D$6:$D$17,0))=Calc!$K$8,SUM(PY_Actual!$F16:Q16),AVERAGE(PY_Actual!$F16:Q16)),"")</f>
        <v/>
      </c>
    </row>
    <row r="17" spans="1:17" x14ac:dyDescent="0.25">
      <c r="A17" s="3"/>
      <c r="B17" s="62">
        <f>IFERROR(IF(LEN(INDEX(Metrics!$B$6:$E$17,ROW($A17)-ROW($A$5),MATCH(B$5,Metrics!$B$5:$E$5,0)))=0,"",INDEX(Metrics!$B$6:$E$17,ROW($A17)-ROW($A$5),MATCH(B$5,Metrics!$B$5:$E$5,0))),"")</f>
        <v>205</v>
      </c>
      <c r="C17" s="160" t="str">
        <f>IFERROR(IF(LEN(INDEX(Metrics!$B$6:$E$17,ROW($A17)-ROW($A$5),MATCH(C$5,Metrics!$B$5:$E$5,0)))=0,"",INDEX(Metrics!$B$6:$E$17,ROW($A17)-ROW($A$5),MATCH(C$5,Metrics!$B$5:$E$5,0))),"")</f>
        <v>Process Management</v>
      </c>
      <c r="D17" s="160" t="str">
        <f>IFERROR(IF(LEN(INDEX(Metrics!$B$6:$E$17,ROW($A17)-ROW($A$5),MATCH(D$5,Metrics!$B$5:$E$5,0)))=0,"",INDEX(Metrics!$B$6:$E$17,ROW($A17)-ROW($A$5),MATCH(D$5,Metrics!$B$5:$E$5,0))),"")</f>
        <v>hh</v>
      </c>
      <c r="E17" s="42" t="str">
        <f>IFERROR(IF(LEN(INDEX(Metrics!$B$6:$E$17,ROW($A17)-ROW($A$5),MATCH(E$5,Metrics!$B$5:$E$5,0)))=0,"",INDEX(Metrics!$B$6:$E$17,ROW($A17)-ROW($A$5),MATCH(E$5,Metrics!$B$5:$E$5,0))),"")</f>
        <v/>
      </c>
      <c r="F17" s="132" t="str">
        <f>IFERROR(IF(INDEX(Metrics!$G$6:$G$17,MATCH(PY_Actual_Cumulative!$D17,Metrics!$D$6:$D$17,0))=Calc!$K$8,SUM(PY_Actual!$F17:F17),AVERAGE(PY_Actual!$F17:F17)),"")</f>
        <v/>
      </c>
      <c r="G17" s="132" t="str">
        <f>IFERROR(IF(INDEX(Metrics!$G$6:$G$17,MATCH(PY_Actual_Cumulative!$D17,Metrics!$D$6:$D$17,0))=Calc!$K$8,SUM(PY_Actual!$F17:G17),AVERAGE(PY_Actual!$F17:G17)),"")</f>
        <v/>
      </c>
      <c r="H17" s="132" t="str">
        <f>IFERROR(IF(INDEX(Metrics!$G$6:$G$17,MATCH(PY_Actual_Cumulative!$D17,Metrics!$D$6:$D$17,0))=Calc!$K$8,SUM(PY_Actual!$F17:H17),AVERAGE(PY_Actual!$F17:H17)),"")</f>
        <v/>
      </c>
      <c r="I17" s="132" t="str">
        <f>IFERROR(IF(INDEX(Metrics!$G$6:$G$17,MATCH(PY_Actual_Cumulative!$D17,Metrics!$D$6:$D$17,0))=Calc!$K$8,SUM(PY_Actual!$F17:I17),AVERAGE(PY_Actual!$F17:I17)),"")</f>
        <v/>
      </c>
      <c r="J17" s="132" t="str">
        <f>IFERROR(IF(INDEX(Metrics!$G$6:$G$17,MATCH(PY_Actual_Cumulative!$D17,Metrics!$D$6:$D$17,0))=Calc!$K$8,SUM(PY_Actual!$F17:J17),AVERAGE(PY_Actual!$F17:J17)),"")</f>
        <v/>
      </c>
      <c r="K17" s="132" t="str">
        <f>IFERROR(IF(INDEX(Metrics!$G$6:$G$17,MATCH(PY_Actual_Cumulative!$D17,Metrics!$D$6:$D$17,0))=Calc!$K$8,SUM(PY_Actual!$F17:K17),AVERAGE(PY_Actual!$F17:K17)),"")</f>
        <v/>
      </c>
      <c r="L17" s="45" t="str">
        <f>IFERROR(IF(INDEX(Metrics!$G$6:$G$17,MATCH(PY_Actual_Cumulative!$D17,Metrics!$D$6:$D$17,0))=Calc!$K$8,SUM(PY_Actual!$F17:L17),AVERAGE(PY_Actual!$F17:L17)),"")</f>
        <v/>
      </c>
      <c r="M17" s="45" t="str">
        <f>IFERROR(IF(INDEX(Metrics!$G$6:$G$17,MATCH(PY_Actual_Cumulative!$D17,Metrics!$D$6:$D$17,0))=Calc!$K$8,SUM(PY_Actual!$F17:M17),AVERAGE(PY_Actual!$F17:M17)),"")</f>
        <v/>
      </c>
      <c r="N17" s="45" t="str">
        <f>IFERROR(IF(INDEX(Metrics!$G$6:$G$17,MATCH(PY_Actual_Cumulative!$D17,Metrics!$D$6:$D$17,0))=Calc!$K$8,SUM(PY_Actual!$F17:N17),AVERAGE(PY_Actual!$F17:N17)),"")</f>
        <v/>
      </c>
      <c r="O17" s="45" t="str">
        <f>IFERROR(IF(INDEX(Metrics!$G$6:$G$17,MATCH(PY_Actual_Cumulative!$D17,Metrics!$D$6:$D$17,0))=Calc!$K$8,SUM(PY_Actual!$F17:O17),AVERAGE(PY_Actual!$F17:O17)),"")</f>
        <v/>
      </c>
      <c r="P17" s="45" t="str">
        <f>IFERROR(IF(INDEX(Metrics!$G$6:$G$17,MATCH(PY_Actual_Cumulative!$D17,Metrics!$D$6:$D$17,0))=Calc!$K$8,SUM(PY_Actual!$F17:P17),AVERAGE(PY_Actual!$F17:P17)),"")</f>
        <v/>
      </c>
      <c r="Q17" s="69" t="str">
        <f>IFERROR(IF(INDEX(Metrics!$G$6:$G$17,MATCH(PY_Actual_Cumulative!$D17,Metrics!$D$6:$D$17,0))=Calc!$K$8,SUM(PY_Actual!$F17:Q17),AVERAGE(PY_Actual!$F17:Q17)),"")</f>
        <v/>
      </c>
    </row>
    <row r="18" spans="1:17" x14ac:dyDescent="0.25">
      <c r="A18" s="3"/>
      <c r="B18" s="218">
        <v>301</v>
      </c>
      <c r="C18" s="219" t="s">
        <v>120</v>
      </c>
      <c r="D18" s="219" t="s">
        <v>121</v>
      </c>
      <c r="E18" s="220" t="s">
        <v>103</v>
      </c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2"/>
    </row>
    <row r="19" spans="1:17" x14ac:dyDescent="0.25">
      <c r="A19" s="3"/>
      <c r="B19" s="218">
        <v>302</v>
      </c>
      <c r="C19" s="219" t="s">
        <v>120</v>
      </c>
      <c r="D19" s="219" t="s">
        <v>123</v>
      </c>
      <c r="E19" s="220" t="s">
        <v>103</v>
      </c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2"/>
    </row>
    <row r="20" spans="1:17" x14ac:dyDescent="0.25">
      <c r="A20" s="3"/>
      <c r="B20" s="218">
        <v>303</v>
      </c>
      <c r="C20" s="219" t="s">
        <v>120</v>
      </c>
      <c r="D20" s="219" t="s">
        <v>125</v>
      </c>
      <c r="E20" s="220" t="s">
        <v>103</v>
      </c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4"/>
    </row>
    <row r="21" spans="1:17" x14ac:dyDescent="0.25">
      <c r="A21" s="3"/>
      <c r="B21" s="218">
        <v>304</v>
      </c>
      <c r="C21" s="219" t="s">
        <v>120</v>
      </c>
      <c r="D21" s="219" t="s">
        <v>127</v>
      </c>
      <c r="E21" s="220" t="s">
        <v>103</v>
      </c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4"/>
    </row>
    <row r="22" spans="1:17" x14ac:dyDescent="0.25">
      <c r="A22" s="3"/>
      <c r="B22" s="218">
        <v>305</v>
      </c>
      <c r="C22" s="219" t="s">
        <v>120</v>
      </c>
      <c r="D22" s="219" t="s">
        <v>141</v>
      </c>
      <c r="E22" s="220" t="s">
        <v>141</v>
      </c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4"/>
    </row>
    <row r="23" spans="1:17" x14ac:dyDescent="0.25">
      <c r="A23" s="3"/>
      <c r="B23" s="218">
        <v>306</v>
      </c>
      <c r="C23" s="219" t="s">
        <v>120</v>
      </c>
      <c r="D23" s="219" t="s">
        <v>141</v>
      </c>
      <c r="E23" s="220" t="s">
        <v>141</v>
      </c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4"/>
    </row>
    <row r="24" spans="1:17" x14ac:dyDescent="0.25">
      <c r="A24" s="3"/>
      <c r="B24" s="218">
        <v>401</v>
      </c>
      <c r="C24" s="219" t="s">
        <v>129</v>
      </c>
      <c r="D24" s="219" t="s">
        <v>130</v>
      </c>
      <c r="E24" s="220" t="s">
        <v>103</v>
      </c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4"/>
    </row>
    <row r="25" spans="1:17" x14ac:dyDescent="0.25">
      <c r="A25" s="3"/>
      <c r="B25" s="218">
        <v>402</v>
      </c>
      <c r="C25" s="219" t="s">
        <v>129</v>
      </c>
      <c r="D25" s="219" t="s">
        <v>132</v>
      </c>
      <c r="E25" s="220" t="s">
        <v>133</v>
      </c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4"/>
    </row>
    <row r="26" spans="1:17" x14ac:dyDescent="0.2">
      <c r="A26" s="3"/>
      <c r="B26" s="218">
        <v>403</v>
      </c>
      <c r="C26" s="219" t="s">
        <v>129</v>
      </c>
      <c r="D26" s="219" t="s">
        <v>141</v>
      </c>
      <c r="E26" s="220" t="s">
        <v>141</v>
      </c>
      <c r="F26" s="245"/>
      <c r="G26" s="243"/>
      <c r="H26" s="243"/>
      <c r="I26" s="243"/>
      <c r="J26" s="243"/>
      <c r="K26" s="243"/>
      <c r="L26" s="245"/>
      <c r="M26" s="243"/>
      <c r="N26" s="243"/>
      <c r="O26" s="243"/>
      <c r="P26" s="243"/>
      <c r="Q26" s="244"/>
    </row>
    <row r="27" spans="1:17" x14ac:dyDescent="0.25">
      <c r="A27" s="3"/>
      <c r="B27" s="218">
        <v>404</v>
      </c>
      <c r="C27" s="219" t="s">
        <v>129</v>
      </c>
      <c r="D27" s="219" t="s">
        <v>141</v>
      </c>
      <c r="E27" s="220" t="s">
        <v>141</v>
      </c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4"/>
    </row>
    <row r="28" spans="1:17" x14ac:dyDescent="0.25">
      <c r="A28" s="3"/>
      <c r="B28" s="218">
        <v>501</v>
      </c>
      <c r="C28" s="219" t="s">
        <v>135</v>
      </c>
      <c r="D28" s="219" t="s">
        <v>136</v>
      </c>
      <c r="E28" s="220" t="s">
        <v>100</v>
      </c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4"/>
    </row>
    <row r="29" spans="1:17" x14ac:dyDescent="0.2">
      <c r="A29" s="3"/>
      <c r="B29" s="218">
        <v>502</v>
      </c>
      <c r="C29" s="219" t="s">
        <v>135</v>
      </c>
      <c r="D29" s="222" t="s">
        <v>138</v>
      </c>
      <c r="E29" s="223" t="s">
        <v>100</v>
      </c>
      <c r="F29" s="245"/>
      <c r="G29" s="243"/>
      <c r="H29" s="243"/>
      <c r="I29" s="243"/>
      <c r="J29" s="243"/>
      <c r="K29" s="243"/>
      <c r="L29" s="245"/>
      <c r="M29" s="243"/>
      <c r="N29" s="243"/>
      <c r="O29" s="243"/>
      <c r="P29" s="243"/>
      <c r="Q29" s="244"/>
    </row>
    <row r="30" spans="1:17" x14ac:dyDescent="0.25">
      <c r="A30" s="3"/>
      <c r="B30" s="218">
        <v>503</v>
      </c>
      <c r="C30" s="219" t="s">
        <v>135</v>
      </c>
      <c r="D30" s="219" t="s">
        <v>141</v>
      </c>
      <c r="E30" s="220" t="s">
        <v>141</v>
      </c>
      <c r="F30" s="241"/>
      <c r="G30" s="241"/>
      <c r="H30" s="241"/>
      <c r="I30" s="241"/>
      <c r="J30" s="241"/>
      <c r="K30" s="241"/>
      <c r="L30" s="243"/>
      <c r="M30" s="243"/>
      <c r="N30" s="243"/>
      <c r="O30" s="243"/>
      <c r="P30" s="243"/>
      <c r="Q30" s="244"/>
    </row>
    <row r="31" spans="1:17" x14ac:dyDescent="0.25">
      <c r="A31" s="3"/>
      <c r="B31" s="218">
        <v>504</v>
      </c>
      <c r="C31" s="219" t="s">
        <v>135</v>
      </c>
      <c r="D31" s="219" t="s">
        <v>141</v>
      </c>
      <c r="E31" s="220" t="s">
        <v>141</v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18"/>
      <c r="C32" s="219"/>
      <c r="D32" s="219"/>
      <c r="E32" s="220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4"/>
    </row>
    <row r="33" spans="1:17" x14ac:dyDescent="0.25">
      <c r="A33" s="3"/>
      <c r="B33" s="218"/>
      <c r="C33" s="219"/>
      <c r="D33" s="219"/>
      <c r="E33" s="220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4"/>
    </row>
    <row r="34" spans="1:17" x14ac:dyDescent="0.25">
      <c r="A34" s="3"/>
      <c r="B34" s="218"/>
      <c r="C34" s="219"/>
      <c r="D34" s="219"/>
      <c r="E34" s="220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4"/>
    </row>
    <row r="35" spans="1:17" x14ac:dyDescent="0.25">
      <c r="A35" s="3"/>
      <c r="B35" s="218"/>
      <c r="C35" s="219"/>
      <c r="D35" s="219"/>
      <c r="E35" s="220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">
      <c r="A36" s="3"/>
      <c r="B36" s="218"/>
      <c r="C36" s="219"/>
      <c r="D36" s="219"/>
      <c r="E36" s="220"/>
      <c r="F36" s="245"/>
      <c r="G36" s="243"/>
      <c r="H36" s="243"/>
      <c r="I36" s="243"/>
      <c r="J36" s="243"/>
      <c r="K36" s="243"/>
      <c r="L36" s="245"/>
      <c r="M36" s="243"/>
      <c r="N36" s="243"/>
      <c r="O36" s="243"/>
      <c r="P36" s="243"/>
      <c r="Q36" s="244"/>
    </row>
    <row r="37" spans="1:17" x14ac:dyDescent="0.25">
      <c r="A37" s="3"/>
      <c r="B37" s="218"/>
      <c r="C37" s="219"/>
      <c r="D37" s="219"/>
      <c r="E37" s="220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">
      <c r="A38" s="3"/>
      <c r="B38" s="218"/>
      <c r="C38" s="219"/>
      <c r="D38" s="219"/>
      <c r="E38" s="220"/>
      <c r="F38" s="245"/>
      <c r="G38" s="243"/>
      <c r="H38" s="243"/>
      <c r="I38" s="243"/>
      <c r="J38" s="243"/>
      <c r="K38" s="243"/>
      <c r="L38" s="245"/>
      <c r="M38" s="243"/>
      <c r="N38" s="243"/>
      <c r="O38" s="243"/>
      <c r="P38" s="243"/>
      <c r="Q38" s="244"/>
    </row>
    <row r="39" spans="1:17" x14ac:dyDescent="0.25">
      <c r="A39" s="3"/>
      <c r="B39" s="218"/>
      <c r="C39" s="219"/>
      <c r="D39" s="219"/>
      <c r="E39" s="220"/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2"/>
    </row>
    <row r="40" spans="1:17" x14ac:dyDescent="0.25">
      <c r="A40" s="3"/>
      <c r="B40" s="218"/>
      <c r="C40" s="219"/>
      <c r="D40" s="219"/>
      <c r="E40" s="220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18"/>
      <c r="C41" s="219"/>
      <c r="D41" s="219"/>
      <c r="E41" s="220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18"/>
      <c r="C42" s="219"/>
      <c r="D42" s="219"/>
      <c r="E42" s="220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18"/>
      <c r="C43" s="219"/>
      <c r="D43" s="219"/>
      <c r="E43" s="220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A44" s="3"/>
      <c r="B44" s="218"/>
      <c r="C44" s="219"/>
      <c r="D44" s="219"/>
      <c r="E44" s="220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2"/>
    </row>
    <row r="45" spans="1:17" x14ac:dyDescent="0.25">
      <c r="A45" s="3"/>
      <c r="B45" s="218"/>
      <c r="C45" s="219"/>
      <c r="D45" s="219"/>
      <c r="E45" s="220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2"/>
    </row>
    <row r="46" spans="1:17" x14ac:dyDescent="0.25">
      <c r="A46" s="3"/>
      <c r="B46" s="218"/>
      <c r="C46" s="219"/>
      <c r="D46" s="219"/>
      <c r="E46" s="220"/>
      <c r="F46" s="241"/>
      <c r="G46" s="241"/>
      <c r="H46" s="241"/>
      <c r="I46" s="241"/>
      <c r="J46" s="241"/>
      <c r="K46" s="241"/>
      <c r="L46" s="241"/>
      <c r="M46" s="241"/>
      <c r="N46" s="241"/>
      <c r="O46" s="241"/>
      <c r="P46" s="241"/>
      <c r="Q46" s="242"/>
    </row>
    <row r="47" spans="1:17" x14ac:dyDescent="0.25">
      <c r="A47" s="3"/>
      <c r="B47" s="218"/>
      <c r="C47" s="219"/>
      <c r="D47" s="219"/>
      <c r="E47" s="220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2"/>
    </row>
    <row r="48" spans="1:17" x14ac:dyDescent="0.25">
      <c r="A48" s="3"/>
      <c r="B48" s="218"/>
      <c r="C48" s="219"/>
      <c r="D48" s="219"/>
      <c r="E48" s="220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2"/>
    </row>
    <row r="49" spans="1:17" x14ac:dyDescent="0.25">
      <c r="A49" s="3"/>
      <c r="B49" s="218"/>
      <c r="C49" s="219"/>
      <c r="D49" s="219"/>
      <c r="E49" s="220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2"/>
    </row>
    <row r="50" spans="1:17" x14ac:dyDescent="0.25">
      <c r="A50" s="3"/>
      <c r="B50" s="218"/>
      <c r="C50" s="219"/>
      <c r="D50" s="219"/>
      <c r="E50" s="220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2"/>
    </row>
    <row r="51" spans="1:17" x14ac:dyDescent="0.25">
      <c r="A51" s="3"/>
      <c r="B51" s="218"/>
      <c r="C51" s="219"/>
      <c r="D51" s="219"/>
      <c r="E51" s="220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2"/>
    </row>
    <row r="52" spans="1:17" x14ac:dyDescent="0.25">
      <c r="A52" s="3"/>
      <c r="B52" s="218"/>
      <c r="C52" s="219"/>
      <c r="D52" s="219"/>
      <c r="E52" s="220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2"/>
    </row>
    <row r="53" spans="1:17" x14ac:dyDescent="0.25">
      <c r="A53" s="3"/>
      <c r="B53" s="218"/>
      <c r="C53" s="219"/>
      <c r="D53" s="219"/>
      <c r="E53" s="220"/>
      <c r="F53" s="241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42"/>
    </row>
    <row r="54" spans="1:17" x14ac:dyDescent="0.25">
      <c r="A54" s="3"/>
      <c r="B54" s="218"/>
      <c r="C54" s="219"/>
      <c r="D54" s="219"/>
      <c r="E54" s="220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2"/>
    </row>
    <row r="55" spans="1:17" x14ac:dyDescent="0.25">
      <c r="A55" s="3"/>
      <c r="B55" s="218"/>
      <c r="C55" s="219"/>
      <c r="D55" s="219"/>
      <c r="E55" s="220"/>
      <c r="F55" s="241"/>
      <c r="G55" s="241"/>
      <c r="H55" s="241"/>
      <c r="I55" s="241"/>
      <c r="J55" s="241"/>
      <c r="K55" s="241"/>
      <c r="L55" s="241"/>
      <c r="M55" s="241"/>
      <c r="N55" s="241"/>
      <c r="O55" s="241"/>
      <c r="P55" s="241"/>
      <c r="Q55" s="242"/>
    </row>
    <row r="56" spans="1:17" x14ac:dyDescent="0.25">
      <c r="B56" s="218"/>
      <c r="C56" s="219"/>
      <c r="D56" s="219"/>
      <c r="E56" s="220"/>
      <c r="F56" s="241"/>
      <c r="G56" s="241"/>
      <c r="H56" s="241"/>
      <c r="I56" s="241"/>
      <c r="J56" s="241"/>
      <c r="K56" s="241"/>
      <c r="L56" s="241"/>
      <c r="M56" s="241"/>
      <c r="N56" s="241"/>
      <c r="O56" s="241"/>
      <c r="P56" s="241"/>
      <c r="Q56" s="242"/>
    </row>
    <row r="57" spans="1:17" x14ac:dyDescent="0.25">
      <c r="B57" s="218"/>
      <c r="C57" s="219"/>
      <c r="D57" s="219"/>
      <c r="E57" s="220"/>
      <c r="F57" s="241"/>
      <c r="G57" s="241"/>
      <c r="H57" s="241"/>
      <c r="I57" s="241"/>
      <c r="J57" s="241"/>
      <c r="K57" s="241"/>
      <c r="L57" s="241"/>
      <c r="M57" s="241"/>
      <c r="N57" s="241"/>
      <c r="O57" s="241"/>
      <c r="P57" s="241"/>
      <c r="Q57" s="242"/>
    </row>
    <row r="58" spans="1:17" x14ac:dyDescent="0.25">
      <c r="B58" s="218"/>
      <c r="C58" s="219"/>
      <c r="D58" s="219"/>
      <c r="E58" s="220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2"/>
    </row>
    <row r="59" spans="1:17" x14ac:dyDescent="0.25">
      <c r="B59" s="218"/>
      <c r="C59" s="219"/>
      <c r="D59" s="219"/>
      <c r="E59" s="220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2"/>
    </row>
    <row r="60" spans="1:17" x14ac:dyDescent="0.25">
      <c r="B60" s="218"/>
      <c r="C60" s="219"/>
      <c r="D60" s="219"/>
      <c r="E60" s="220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2"/>
    </row>
    <row r="61" spans="1:17" x14ac:dyDescent="0.25">
      <c r="B61" s="218"/>
      <c r="C61" s="219"/>
      <c r="D61" s="219"/>
      <c r="E61" s="220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2"/>
    </row>
    <row r="62" spans="1:17" x14ac:dyDescent="0.25">
      <c r="B62" s="218"/>
      <c r="C62" s="219"/>
      <c r="D62" s="219"/>
      <c r="E62" s="220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2"/>
    </row>
    <row r="63" spans="1:17" x14ac:dyDescent="0.25">
      <c r="B63" s="218"/>
      <c r="C63" s="219"/>
      <c r="D63" s="219"/>
      <c r="E63" s="220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2"/>
    </row>
    <row r="64" spans="1:17" x14ac:dyDescent="0.25">
      <c r="B64" s="218"/>
      <c r="C64" s="219"/>
      <c r="D64" s="219"/>
      <c r="E64" s="220"/>
      <c r="F64" s="241"/>
      <c r="G64" s="241"/>
      <c r="H64" s="241"/>
      <c r="I64" s="241"/>
      <c r="J64" s="241"/>
      <c r="K64" s="241"/>
      <c r="L64" s="241"/>
      <c r="M64" s="241"/>
      <c r="N64" s="241"/>
      <c r="O64" s="241"/>
      <c r="P64" s="241"/>
      <c r="Q64" s="242"/>
    </row>
    <row r="65" spans="2:17" x14ac:dyDescent="0.25">
      <c r="B65" s="218"/>
      <c r="C65" s="219"/>
      <c r="D65" s="219"/>
      <c r="E65" s="220"/>
      <c r="F65" s="241"/>
      <c r="G65" s="241"/>
      <c r="H65" s="241"/>
      <c r="I65" s="241"/>
      <c r="J65" s="241"/>
      <c r="K65" s="241"/>
      <c r="L65" s="241"/>
      <c r="M65" s="241"/>
      <c r="N65" s="241"/>
      <c r="O65" s="241"/>
      <c r="P65" s="241"/>
      <c r="Q65" s="242"/>
    </row>
    <row r="66" spans="2:17" x14ac:dyDescent="0.25">
      <c r="B66" s="218"/>
      <c r="C66" s="219"/>
      <c r="D66" s="219"/>
      <c r="E66" s="220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2"/>
    </row>
    <row r="67" spans="2:17" x14ac:dyDescent="0.25">
      <c r="B67" s="218"/>
      <c r="C67" s="219"/>
      <c r="D67" s="219"/>
      <c r="E67" s="220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2"/>
    </row>
    <row r="68" spans="2:17" x14ac:dyDescent="0.25">
      <c r="B68" s="218"/>
      <c r="C68" s="219"/>
      <c r="D68" s="219"/>
      <c r="E68" s="220"/>
      <c r="F68" s="241"/>
      <c r="G68" s="241"/>
      <c r="H68" s="241"/>
      <c r="I68" s="241"/>
      <c r="J68" s="241"/>
      <c r="K68" s="241"/>
      <c r="L68" s="241"/>
      <c r="M68" s="241"/>
      <c r="N68" s="241"/>
      <c r="O68" s="241"/>
      <c r="P68" s="241"/>
      <c r="Q68" s="242"/>
    </row>
    <row r="69" spans="2:17" x14ac:dyDescent="0.25">
      <c r="B69" s="218"/>
      <c r="C69" s="219"/>
      <c r="D69" s="219"/>
      <c r="E69" s="220"/>
      <c r="F69" s="241"/>
      <c r="G69" s="241"/>
      <c r="H69" s="241"/>
      <c r="I69" s="241"/>
      <c r="J69" s="241"/>
      <c r="K69" s="241"/>
      <c r="L69" s="241"/>
      <c r="M69" s="241"/>
      <c r="N69" s="241"/>
      <c r="O69" s="241"/>
      <c r="P69" s="241"/>
      <c r="Q69" s="242"/>
    </row>
    <row r="70" spans="2:17" x14ac:dyDescent="0.25">
      <c r="B70" s="225"/>
      <c r="C70" s="226"/>
      <c r="D70" s="226"/>
      <c r="E70" s="227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7"/>
    </row>
  </sheetData>
  <sheetProtection algorithmName="SHA-512" hashValue="LIQaerSjFGdSbUCzK/3ZztSz6bg+NGHTbOhC50GqhyxGyubLwRJWIurDka+KygBb1XL8JDOZaSKOq/KNHa/kWQ==" saltValue="ycgbwvgmYsDLm2Bhy4Sd+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6">
        <f>IFERROR(IF(LEN(INDEX(Metrics!$B$6:$E$17,ROW($A8)-ROW($A$7),MATCH(B$7,Metrics!$B$5:$E$5,0)))=0,"",INDEX(Metrics!$B$6:$E$17,ROW($A8)-ROW($A$7),MATCH(B$7,Metrics!$B$5:$E$5,0))),"")</f>
        <v>101</v>
      </c>
      <c r="C8" s="162" t="str">
        <f>IFERROR(IF(LEN(INDEX(Metrics!$B$6:$E$17,ROW($A8)-ROW($A$7),MATCH(C$7,Metrics!$B$5:$E$5,0)))=0,"",INDEX(Metrics!$B$6:$E$17,ROW($A8)-ROW($A$7),MATCH(C$7,Metrics!$B$5:$E$5,0))),"")</f>
        <v>Performance Management</v>
      </c>
      <c r="D8" s="162" t="str">
        <f>IFERROR(IF(LEN(INDEX(Metrics!$B$6:$E$17,ROW($A8)-ROW($A$7),MATCH(D$7,Metrics!$B$5:$E$5,0)))=0,"",INDEX(Metrics!$B$6:$E$17,ROW($A8)-ROW($A$7),MATCH(D$7,Metrics!$B$5:$E$5,0))),"")</f>
        <v>Number of New Tickets</v>
      </c>
      <c r="E8" s="142" t="str">
        <f>IFERROR(IF(LEN(INDEX(Metrics!$B$6:$E$17,ROW($A8)-ROW($A$7),MATCH(E$7,Metrics!$B$5:$E$5,0)))=0,"",INDEX(Metrics!$B$6:$E$17,ROW($A8)-ROW($A$7),MATCH(E$7,Metrics!$B$5:$E$5,0))),"")</f>
        <v>#</v>
      </c>
      <c r="F8" s="46"/>
      <c r="G8" s="205">
        <f>IFERROR(IF(D8="","",IF(LEN(INDEX(PY_Actual!$F$6:$Q$17,MATCH(Monthly_Analysis!$D8,PY_Actual!$D$6:$D$17,0),MATCH(Calc!$L$11,PY_Actual!$F$5:$Q$5,0)))=0,"",INDEX(PY_Actual!$F$6:$Q$17,MATCH(Monthly_Analysis!$D8,PY_Actual!$D$6:$D$17,0),MATCH(Calc!$L$11,PY_Actual!$F$5:$Q$5,0)))),"")</f>
        <v>34</v>
      </c>
      <c r="H8" s="206">
        <f>IFERROR(IF(D8="","",IF(LEN(INDEX(CY_Target!$F$6:$Q$17,MATCH(Monthly_Analysis!$D8,CY_Target!$D$6:$D$17,0),MATCH(Calc!$L$10,CY_Target!$F$5:$Q$5,0)))=0,"",INDEX(CY_Target!$F$6:$Q$17,MATCH(Monthly_Analysis!$D8,CY_Target!$D$6:$D$17,0),MATCH(Calc!$L$10,CY_Target!$F$5:$Q$5,0)))),"")</f>
        <v>20</v>
      </c>
      <c r="I8" s="206">
        <f>IFERROR(IF(D8="","",IF(LEN(INDEX(CY_Actual!$F$6:$Q$17,MATCH(Monthly_Analysis!$D8,CY_Actual!$D$6:$D$17,0),MATCH(Calc!$L$10,CY_Actual!$F$5:$Q$5,0)))=0,"",INDEX(CY_Actual!$F$6:$Q$17,MATCH(Monthly_Analysis!$D8,CY_Actual!$D$6:$D$17,0),MATCH(Calc!$L$10,CY_Actual!$F$5:$Q$5,0)))),"")</f>
        <v>34</v>
      </c>
      <c r="J8" s="138">
        <f>IFERROR(IF(OR(LEN($D8)=0,LEN(G8)=0,LEN(I8)=0),"",IF(INDEX(Metrics!$F$6:$F$17,MATCH(Monthly_Analysis!$B8,Metrics!$B$6:$B$17,0))=Calc!$L$7,G8/I8*100,I8/G8*100)),100)</f>
        <v>100</v>
      </c>
      <c r="K8" s="139">
        <f>IFERROR(IF(OR(LEN($D8)=0,LEN(H8)=0,LEN(I8)=0),"",IF(INDEX(Metrics!$F$6:$F$17,MATCH(Monthly_Analysis!$B8,Metrics!$B$6:$B$17,0))=Calc!$L$7,H8/I8*100,I8/H8*100)),100)</f>
        <v>170</v>
      </c>
      <c r="L8" s="57"/>
      <c r="M8" s="205">
        <f>IFERROR(IF(B8="","",INDEX(PY_Actual_Cumulative!$F$6:$Q$17,MATCH(Monthly_Analysis!$B8,PY_Actual_Cumulative!$B$6:$B$17,0),MATCH(Calc!$L$11,PY_Actual_Cumulative!$F$5:$Q$5,0))),"")</f>
        <v>90</v>
      </c>
      <c r="N8" s="206">
        <f>IFERROR(IF(B8="","",INDEX(CY_Target_Cumulative!$F$6:$Q$17,MATCH(Monthly_Analysis!$B8,CY_Target_Cumulative!$B$6:$B$17,0),MATCH(Calc!$L$10,CY_Target_Cumulative!$F$5:$Q$5,0))),"")</f>
        <v>80</v>
      </c>
      <c r="O8" s="206">
        <f>IFERROR(IF(B8="","",INDEX(CY_Actual_Cumulative!$F$6:$Q$17,MATCH(Monthly_Analysis!$B8,CY_Actual_Cumulative!$B$6:$B$17,0),MATCH(Calc!$L$10,CY_Actual_Cumulative!$F$5:$Q$5,0))),"")</f>
        <v>97</v>
      </c>
      <c r="P8" s="138">
        <f>IFERROR(IF(OR(LEN($D8)=0,LEN(M8)=0,LEN(O8)=0),"",IF(INDEX(Metrics!$F$6:$F$17,MATCH(Monthly_Analysis!$B8,Metrics!$B$6:$B$17,0))=Calc!$L$7,M8/O8*100,O8/M8*100)),100)</f>
        <v>107.77777777777777</v>
      </c>
      <c r="Q8" s="139">
        <f>IFERROR(IF(OR(LEN($D8)=0,LEN(N8)=0,LEN(O8)=0),"",IF(INDEX(Metrics!$F$6:$F$17,MATCH(Monthly_Analysis!$B8,Metrics!$B$6:$B$17,0))=Calc!$L$7,N8/O8*100,O8/N8*100)),100)</f>
        <v>121.24999999999999</v>
      </c>
      <c r="S8" s="3"/>
    </row>
    <row r="9" spans="1:20" x14ac:dyDescent="0.25">
      <c r="A9" s="3"/>
      <c r="B9" s="137">
        <f>IFERROR(IF(LEN(INDEX(Metrics!$B$6:$E$17,ROW($A9)-ROW($A$7),MATCH(B$7,Metrics!$B$5:$E$5,0)))=0,"",INDEX(Metrics!$B$6:$E$17,ROW($A9)-ROW($A$7),MATCH(B$7,Metrics!$B$5:$E$5,0))),"")</f>
        <v>102</v>
      </c>
      <c r="C9" s="163" t="str">
        <f>IFERROR(IF(LEN(INDEX(Metrics!$B$6:$E$17,ROW($A9)-ROW($A$7),MATCH(C$7,Metrics!$B$5:$E$5,0)))=0,"",INDEX(Metrics!$B$6:$E$17,ROW($A9)-ROW($A$7),MATCH(C$7,Metrics!$B$5:$E$5,0))),"")</f>
        <v>Performance Management</v>
      </c>
      <c r="D9" s="163" t="str">
        <f>IFERROR(IF(LEN(INDEX(Metrics!$B$6:$E$17,ROW($A9)-ROW($A$7),MATCH(D$7,Metrics!$B$5:$E$5,0)))=0,"",INDEX(Metrics!$B$6:$E$17,ROW($A9)-ROW($A$7),MATCH(D$7,Metrics!$B$5:$E$5,0))),"")</f>
        <v>Open vs. Total Tickets (Total dept.)</v>
      </c>
      <c r="E9" s="143" t="str">
        <f>IFERROR(IF(LEN(INDEX(Metrics!$B$6:$E$17,ROW($A9)-ROW($A$7),MATCH(E$7,Metrics!$B$5:$E$5,0)))=0,"",INDEX(Metrics!$B$6:$E$17,ROW($A9)-ROW($A$7),MATCH(E$7,Metrics!$B$5:$E$5,0))),"")</f>
        <v>%</v>
      </c>
      <c r="F9" s="46"/>
      <c r="G9" s="209">
        <f>IFERROR(IF(D9="","",IF(LEN(INDEX(PY_Actual!$F$6:$Q$17,MATCH(Monthly_Analysis!$D9,PY_Actual!$D$6:$D$17,0),MATCH(Calc!$L$11,PY_Actual!$F$5:$Q$5,0)))=0,"",INDEX(PY_Actual!$F$6:$Q$17,MATCH(Monthly_Analysis!$D9,PY_Actual!$D$6:$D$17,0),MATCH(Calc!$L$11,PY_Actual!$F$5:$Q$5,0)))),"")</f>
        <v>0.11000000000000001</v>
      </c>
      <c r="H9" s="210">
        <f>IFERROR(IF(D9="","",IF(LEN(INDEX(CY_Target!$F$6:$Q$17,MATCH(Monthly_Analysis!$D9,CY_Target!$D$6:$D$17,0),MATCH(Calc!$L$10,CY_Target!$F$5:$Q$5,0)))=0,"",INDEX(CY_Target!$F$6:$Q$17,MATCH(Monthly_Analysis!$D9,CY_Target!$D$6:$D$17,0),MATCH(Calc!$L$10,CY_Target!$F$5:$Q$5,0)))),"")</f>
        <v>0.12</v>
      </c>
      <c r="I9" s="210">
        <f>IFERROR(IF(D9="","",IF(LEN(INDEX(CY_Actual!$F$6:$Q$17,MATCH(Monthly_Analysis!$D9,CY_Actual!$D$6:$D$17,0),MATCH(Calc!$L$10,CY_Actual!$F$5:$Q$5,0)))=0,"",INDEX(CY_Actual!$F$6:$Q$17,MATCH(Monthly_Analysis!$D9,CY_Actual!$D$6:$D$17,0),MATCH(Calc!$L$10,CY_Actual!$F$5:$Q$5,0)))),"")</f>
        <v>0.1</v>
      </c>
      <c r="J9" s="140">
        <f>IFERROR(IF(OR(LEN($D9)=0,LEN(G9)=0,LEN(I9)=0),"",IF(INDEX(Metrics!$F$6:$F$17,MATCH(Monthly_Analysis!$B9,Metrics!$B$6:$B$17,0))=Calc!$L$7,G9/I9*100,I9/G9*100)),100)</f>
        <v>90.909090909090907</v>
      </c>
      <c r="K9" s="141">
        <f>IFERROR(IF(OR(LEN($D9)=0,LEN(H9)=0,LEN(I9)=0),"",IF(INDEX(Metrics!$F$6:$F$17,MATCH(Monthly_Analysis!$B9,Metrics!$B$6:$B$17,0))=Calc!$L$7,H9/I9*100,I9/H9*100)),100)</f>
        <v>83.333333333333343</v>
      </c>
      <c r="L9" s="57"/>
      <c r="M9" s="209">
        <f>IFERROR(IF(B9="","",INDEX(PY_Actual_Cumulative!$F$6:$Q$17,MATCH(Monthly_Analysis!$B9,PY_Actual_Cumulative!$B$6:$B$17,0),MATCH(Calc!$L$11,PY_Actual_Cumulative!$F$5:$Q$5,0))),"")</f>
        <v>0.13500000000000001</v>
      </c>
      <c r="N9" s="210">
        <f>IFERROR(IF(B9="","",INDEX(CY_Target_Cumulative!$F$6:$Q$17,MATCH(Monthly_Analysis!$B9,CY_Target_Cumulative!$B$6:$B$17,0),MATCH(Calc!$L$10,CY_Target_Cumulative!$F$5:$Q$5,0))),"")</f>
        <v>0.12</v>
      </c>
      <c r="O9" s="210">
        <f>IFERROR(IF(B9="","",INDEX(CY_Actual_Cumulative!$F$6:$Q$17,MATCH(Monthly_Analysis!$B9,CY_Actual_Cumulative!$B$6:$B$17,0),MATCH(Calc!$L$10,CY_Actual_Cumulative!$F$5:$Q$5,0))),"")</f>
        <v>0.125</v>
      </c>
      <c r="P9" s="140">
        <f>IFERROR(IF(OR(LEN($D9)=0,LEN(M9)=0,LEN(O9)=0),"",IF(INDEX(Metrics!$F$6:$F$17,MATCH(Monthly_Analysis!$B9,Metrics!$B$6:$B$17,0))=Calc!$L$7,M9/O9*100,O9/M9*100)),100)</f>
        <v>92.592592592592581</v>
      </c>
      <c r="Q9" s="141">
        <f>IFERROR(IF(OR(LEN($D9)=0,LEN(N9)=0,LEN(O9)=0),"",IF(INDEX(Metrics!$F$6:$F$17,MATCH(Monthly_Analysis!$B9,Metrics!$B$6:$B$17,0))=Calc!$L$7,N9/O9*100,O9/N9*100)),100)</f>
        <v>104.16666666666667</v>
      </c>
      <c r="S9" s="3"/>
    </row>
    <row r="10" spans="1:20" x14ac:dyDescent="0.25">
      <c r="A10" s="3"/>
      <c r="B10" s="137">
        <f>IFERROR(IF(LEN(INDEX(Metrics!$B$6:$E$17,ROW($A10)-ROW($A$7),MATCH(B$7,Metrics!$B$5:$E$5,0)))=0,"",INDEX(Metrics!$B$6:$E$17,ROW($A10)-ROW($A$7),MATCH(B$7,Metrics!$B$5:$E$5,0))),"")</f>
        <v>103</v>
      </c>
      <c r="C10" s="163" t="str">
        <f>IFERROR(IF(LEN(INDEX(Metrics!$B$6:$E$17,ROW($A10)-ROW($A$7),MATCH(C$7,Metrics!$B$5:$E$5,0)))=0,"",INDEX(Metrics!$B$6:$E$17,ROW($A10)-ROW($A$7),MATCH(C$7,Metrics!$B$5:$E$5,0))),"")</f>
        <v>Performance Management</v>
      </c>
      <c r="D10" s="163" t="str">
        <f>IFERROR(IF(LEN(INDEX(Metrics!$B$6:$E$17,ROW($A10)-ROW($A$7),MATCH(D$7,Metrics!$B$5:$E$5,0)))=0,"",INDEX(Metrics!$B$6:$E$17,ROW($A10)-ROW($A$7),MATCH(D$7,Metrics!$B$5:$E$5,0))),"")</f>
        <v>Open vs. Total Tickets (per employee)</v>
      </c>
      <c r="E10" s="143" t="str">
        <f>IFERROR(IF(LEN(INDEX(Metrics!$B$6:$E$17,ROW($A10)-ROW($A$7),MATCH(E$7,Metrics!$B$5:$E$5,0)))=0,"",INDEX(Metrics!$B$6:$E$17,ROW($A10)-ROW($A$7),MATCH(E$7,Metrics!$B$5:$E$5,0))),"")</f>
        <v>%</v>
      </c>
      <c r="F10" s="46"/>
      <c r="G10" s="209">
        <f>IFERROR(IF(D10="","",IF(LEN(INDEX(PY_Actual!$F$6:$Q$17,MATCH(Monthly_Analysis!$D10,PY_Actual!$D$6:$D$17,0),MATCH(Calc!$L$11,PY_Actual!$F$5:$Q$5,0)))=0,"",INDEX(PY_Actual!$F$6:$Q$17,MATCH(Monthly_Analysis!$D10,PY_Actual!$D$6:$D$17,0),MATCH(Calc!$L$11,PY_Actual!$F$5:$Q$5,0)))),"")</f>
        <v>0.13200000000000001</v>
      </c>
      <c r="H10" s="210">
        <f>IFERROR(IF(D10="","",IF(LEN(INDEX(CY_Target!$F$6:$Q$17,MATCH(Monthly_Analysis!$D10,CY_Target!$D$6:$D$17,0),MATCH(Calc!$L$10,CY_Target!$F$5:$Q$5,0)))=0,"",INDEX(CY_Target!$F$6:$Q$17,MATCH(Monthly_Analysis!$D10,CY_Target!$D$6:$D$17,0),MATCH(Calc!$L$10,CY_Target!$F$5:$Q$5,0)))),"")</f>
        <v>0.1</v>
      </c>
      <c r="I10" s="210">
        <f>IFERROR(IF(D10="","",IF(LEN(INDEX(CY_Actual!$F$6:$Q$17,MATCH(Monthly_Analysis!$D10,CY_Actual!$D$6:$D$17,0),MATCH(Calc!$L$10,CY_Actual!$F$5:$Q$5,0)))=0,"",INDEX(CY_Actual!$F$6:$Q$17,MATCH(Monthly_Analysis!$D10,CY_Actual!$D$6:$D$17,0),MATCH(Calc!$L$10,CY_Actual!$F$5:$Q$5,0)))),"")</f>
        <v>0.12</v>
      </c>
      <c r="J10" s="140">
        <f>IFERROR(IF(OR(LEN($D10)=0,LEN(G10)=0,LEN(I10)=0),"",IF(INDEX(Metrics!$F$6:$F$17,MATCH(Monthly_Analysis!$B10,Metrics!$B$6:$B$17,0))=Calc!$L$7,G10/I10*100,I10/G10*100)),100)</f>
        <v>90.909090909090907</v>
      </c>
      <c r="K10" s="141">
        <f>IFERROR(IF(OR(LEN($D10)=0,LEN(H10)=0,LEN(I10)=0),"",IF(INDEX(Metrics!$F$6:$F$17,MATCH(Monthly_Analysis!$B10,Metrics!$B$6:$B$17,0))=Calc!$L$7,H10/I10*100,I10/H10*100)),100)</f>
        <v>120</v>
      </c>
      <c r="L10" s="57"/>
      <c r="M10" s="209">
        <f>IFERROR(IF(B10="","",INDEX(PY_Actual_Cumulative!$F$6:$Q$17,MATCH(Monthly_Analysis!$B10,PY_Actual_Cumulative!$B$6:$B$17,0),MATCH(Calc!$L$11,PY_Actual_Cumulative!$F$5:$Q$5,0))),"")</f>
        <v>0.126</v>
      </c>
      <c r="N10" s="210">
        <f>IFERROR(IF(B10="","",INDEX(CY_Target_Cumulative!$F$6:$Q$17,MATCH(Monthly_Analysis!$B10,CY_Target_Cumulative!$B$6:$B$17,0),MATCH(Calc!$L$10,CY_Target_Cumulative!$F$5:$Q$5,0))),"")</f>
        <v>0.1</v>
      </c>
      <c r="O10" s="210">
        <f>IFERROR(IF(B10="","",INDEX(CY_Actual_Cumulative!$F$6:$Q$17,MATCH(Monthly_Analysis!$B10,CY_Actual_Cumulative!$B$6:$B$17,0),MATCH(Calc!$L$10,CY_Actual_Cumulative!$F$5:$Q$5,0))),"")</f>
        <v>0.1225</v>
      </c>
      <c r="P10" s="140">
        <f>IFERROR(IF(OR(LEN($D10)=0,LEN(M10)=0,LEN(O10)=0),"",IF(INDEX(Metrics!$F$6:$F$17,MATCH(Monthly_Analysis!$B10,Metrics!$B$6:$B$17,0))=Calc!$L$7,M10/O10*100,O10/M10*100)),100)</f>
        <v>97.222222222222214</v>
      </c>
      <c r="Q10" s="141">
        <f>IFERROR(IF(OR(LEN($D10)=0,LEN(N10)=0,LEN(O10)=0),"",IF(INDEX(Metrics!$F$6:$F$17,MATCH(Monthly_Analysis!$B10,Metrics!$B$6:$B$17,0))=Calc!$L$7,N10/O10*100,O10/N10*100)),100)</f>
        <v>122.49999999999999</v>
      </c>
      <c r="S10" s="3"/>
    </row>
    <row r="11" spans="1:20" x14ac:dyDescent="0.25">
      <c r="A11" s="3"/>
      <c r="B11" s="137">
        <f>IFERROR(IF(LEN(INDEX(Metrics!$B$6:$E$17,ROW($A11)-ROW($A$7),MATCH(B$7,Metrics!$B$5:$E$5,0)))=0,"",INDEX(Metrics!$B$6:$E$17,ROW($A11)-ROW($A$7),MATCH(B$7,Metrics!$B$5:$E$5,0))),"")</f>
        <v>104</v>
      </c>
      <c r="C11" s="163" t="str">
        <f>IFERROR(IF(LEN(INDEX(Metrics!$B$6:$E$17,ROW($A11)-ROW($A$7),MATCH(C$7,Metrics!$B$5:$E$5,0)))=0,"",INDEX(Metrics!$B$6:$E$17,ROW($A11)-ROW($A$7),MATCH(C$7,Metrics!$B$5:$E$5,0))),"")</f>
        <v>Performance Management</v>
      </c>
      <c r="D11" s="163" t="str">
        <f>IFERROR(IF(LEN(INDEX(Metrics!$B$6:$E$17,ROW($A11)-ROW($A$7),MATCH(D$7,Metrics!$B$5:$E$5,0)))=0,"",INDEX(Metrics!$B$6:$E$17,ROW($A11)-ROW($A$7),MATCH(D$7,Metrics!$B$5:$E$5,0))),"")</f>
        <v>Average Task Completion Time</v>
      </c>
      <c r="E11" s="143" t="str">
        <f>IFERROR(IF(LEN(INDEX(Metrics!$B$6:$E$17,ROW($A11)-ROW($A$7),MATCH(E$7,Metrics!$B$5:$E$5,0)))=0,"",INDEX(Metrics!$B$6:$E$17,ROW($A11)-ROW($A$7),MATCH(E$7,Metrics!$B$5:$E$5,0))),"")</f>
        <v>Days</v>
      </c>
      <c r="F11" s="46"/>
      <c r="G11" s="203">
        <f>IFERROR(IF(D11="","",IF(LEN(INDEX(PY_Actual!$F$6:$Q$17,MATCH(Monthly_Analysis!$D11,PY_Actual!$D$6:$D$17,0),MATCH(Calc!$L$11,PY_Actual!$F$5:$Q$5,0)))=0,"",INDEX(PY_Actual!$F$6:$Q$17,MATCH(Monthly_Analysis!$D11,PY_Actual!$D$6:$D$17,0),MATCH(Calc!$L$11,PY_Actual!$F$5:$Q$5,0)))),"")</f>
        <v>3.5</v>
      </c>
      <c r="H11" s="204">
        <f>IFERROR(IF(D11="","",IF(LEN(INDEX(CY_Target!$F$6:$Q$17,MATCH(Monthly_Analysis!$D11,CY_Target!$D$6:$D$17,0),MATCH(Calc!$L$10,CY_Target!$F$5:$Q$5,0)))=0,"",INDEX(CY_Target!$F$6:$Q$17,MATCH(Monthly_Analysis!$D11,CY_Target!$D$6:$D$17,0),MATCH(Calc!$L$10,CY_Target!$F$5:$Q$5,0)))),"")</f>
        <v>4</v>
      </c>
      <c r="I11" s="204">
        <f>IFERROR(IF(D11="","",IF(LEN(INDEX(CY_Actual!$F$6:$Q$17,MATCH(Monthly_Analysis!$D11,CY_Actual!$D$6:$D$17,0),MATCH(Calc!$L$10,CY_Actual!$F$5:$Q$5,0)))=0,"",INDEX(CY_Actual!$F$6:$Q$17,MATCH(Monthly_Analysis!$D11,CY_Actual!$D$6:$D$17,0),MATCH(Calc!$L$10,CY_Actual!$F$5:$Q$5,0)))),"")</f>
        <v>3.5</v>
      </c>
      <c r="J11" s="140">
        <f>IFERROR(IF(OR(LEN($D11)=0,LEN(G11)=0,LEN(I11)=0),"",IF(INDEX(Metrics!$F$6:$F$17,MATCH(Monthly_Analysis!$B11,Metrics!$B$6:$B$17,0))=Calc!$L$7,G11/I11*100,I11/G11*100)),100)</f>
        <v>100</v>
      </c>
      <c r="K11" s="141">
        <f>IFERROR(IF(OR(LEN($D11)=0,LEN(H11)=0,LEN(I11)=0),"",IF(INDEX(Metrics!$F$6:$F$17,MATCH(Monthly_Analysis!$B11,Metrics!$B$6:$B$17,0))=Calc!$L$7,H11/I11*100,I11/H11*100)),100)</f>
        <v>114.28571428571428</v>
      </c>
      <c r="L11" s="57"/>
      <c r="M11" s="203">
        <f>IFERROR(IF(B11="","",INDEX(PY_Actual_Cumulative!$F$6:$Q$17,MATCH(Monthly_Analysis!$B11,PY_Actual_Cumulative!$B$6:$B$17,0),MATCH(Calc!$L$11,PY_Actual_Cumulative!$F$5:$Q$5,0))),"")</f>
        <v>4.1875</v>
      </c>
      <c r="N11" s="204">
        <f>IFERROR(IF(B11="","",INDEX(CY_Target_Cumulative!$F$6:$Q$17,MATCH(Monthly_Analysis!$B11,CY_Target_Cumulative!$B$6:$B$17,0),MATCH(Calc!$L$10,CY_Target_Cumulative!$F$5:$Q$5,0))),"")</f>
        <v>4</v>
      </c>
      <c r="O11" s="204">
        <f>IFERROR(IF(B11="","",INDEX(CY_Actual_Cumulative!$F$6:$Q$17,MATCH(Monthly_Analysis!$B11,CY_Actual_Cumulative!$B$6:$B$17,0),MATCH(Calc!$L$10,CY_Actual_Cumulative!$F$5:$Q$5,0))),"")</f>
        <v>4</v>
      </c>
      <c r="P11" s="140">
        <f>IFERROR(IF(OR(LEN($D11)=0,LEN(M11)=0,LEN(O11)=0),"",IF(INDEX(Metrics!$F$6:$F$17,MATCH(Monthly_Analysis!$B11,Metrics!$B$6:$B$17,0))=Calc!$L$7,M11/O11*100,O11/M11*100)),100)</f>
        <v>104.6875</v>
      </c>
      <c r="Q11" s="141">
        <f>IFERROR(IF(OR(LEN($D11)=0,LEN(N11)=0,LEN(O11)=0),"",IF(INDEX(Metrics!$F$6:$F$17,MATCH(Monthly_Analysis!$B11,Metrics!$B$6:$B$17,0))=Calc!$L$7,N11/O11*100,O11/N11*100)),100)</f>
        <v>100</v>
      </c>
      <c r="S11" s="3"/>
    </row>
    <row r="12" spans="1:20" x14ac:dyDescent="0.25">
      <c r="A12" s="3"/>
      <c r="B12" s="137">
        <f>IFERROR(IF(LEN(INDEX(Metrics!$B$6:$E$17,ROW($A12)-ROW($A$7),MATCH(B$7,Metrics!$B$5:$E$5,0)))=0,"",INDEX(Metrics!$B$6:$E$17,ROW($A12)-ROW($A$7),MATCH(B$7,Metrics!$B$5:$E$5,0))),"")</f>
        <v>105</v>
      </c>
      <c r="C12" s="163" t="str">
        <f>IFERROR(IF(LEN(INDEX(Metrics!$B$6:$E$17,ROW($A12)-ROW($A$7),MATCH(C$7,Metrics!$B$5:$E$5,0)))=0,"",INDEX(Metrics!$B$6:$E$17,ROW($A12)-ROW($A$7),MATCH(C$7,Metrics!$B$5:$E$5,0))),"")</f>
        <v>Performance Management</v>
      </c>
      <c r="D12" s="163" t="str">
        <f>IFERROR(IF(LEN(INDEX(Metrics!$B$6:$E$17,ROW($A12)-ROW($A$7),MATCH(D$7,Metrics!$B$5:$E$5,0)))=0,"",INDEX(Metrics!$B$6:$E$17,ROW($A12)-ROW($A$7),MATCH(D$7,Metrics!$B$5:$E$5,0))),"")</f>
        <v>Support Employee per End User</v>
      </c>
      <c r="E12" s="143" t="str">
        <f>IFERROR(IF(LEN(INDEX(Metrics!$B$6:$E$17,ROW($A12)-ROW($A$7),MATCH(E$7,Metrics!$B$5:$E$5,0)))=0,"",INDEX(Metrics!$B$6:$E$17,ROW($A12)-ROW($A$7),MATCH(E$7,Metrics!$B$5:$E$5,0))),"")</f>
        <v>#</v>
      </c>
      <c r="F12" s="46"/>
      <c r="G12" s="118">
        <f>IFERROR(IF(D12="","",IF(LEN(INDEX(PY_Actual!$F$6:$Q$17,MATCH(Monthly_Analysis!$D12,PY_Actual!$D$6:$D$17,0),MATCH(Calc!$L$11,PY_Actual!$F$5:$Q$5,0)))=0,"",INDEX(PY_Actual!$F$6:$Q$17,MATCH(Monthly_Analysis!$D12,PY_Actual!$D$6:$D$17,0),MATCH(Calc!$L$11,PY_Actual!$F$5:$Q$5,0)))),"")</f>
        <v>0.02</v>
      </c>
      <c r="H12" s="119">
        <f>IFERROR(IF(D12="","",IF(LEN(INDEX(CY_Target!$F$6:$Q$17,MATCH(Monthly_Analysis!$D12,CY_Target!$D$6:$D$17,0),MATCH(Calc!$L$10,CY_Target!$F$5:$Q$5,0)))=0,"",INDEX(CY_Target!$F$6:$Q$17,MATCH(Monthly_Analysis!$D12,CY_Target!$D$6:$D$17,0),MATCH(Calc!$L$10,CY_Target!$F$5:$Q$5,0)))),"")</f>
        <v>0.02</v>
      </c>
      <c r="I12" s="119">
        <f>IFERROR(IF(D12="","",IF(LEN(INDEX(CY_Actual!$F$6:$Q$17,MATCH(Monthly_Analysis!$D12,CY_Actual!$D$6:$D$17,0),MATCH(Calc!$L$10,CY_Actual!$F$5:$Q$5,0)))=0,"",INDEX(CY_Actual!$F$6:$Q$17,MATCH(Monthly_Analysis!$D12,CY_Actual!$D$6:$D$17,0),MATCH(Calc!$L$10,CY_Actual!$F$5:$Q$5,0)))),"")</f>
        <v>0.03</v>
      </c>
      <c r="J12" s="140">
        <f>IFERROR(IF(OR(LEN($D12)=0,LEN(G12)=0,LEN(I12)=0),"",IF(INDEX(Metrics!$F$6:$F$17,MATCH(Monthly_Analysis!$B12,Metrics!$B$6:$B$17,0))=Calc!$L$7,G12/I12*100,I12/G12*100)),100)</f>
        <v>150</v>
      </c>
      <c r="K12" s="141">
        <f>IFERROR(IF(OR(LEN($D12)=0,LEN(H12)=0,LEN(I12)=0),"",IF(INDEX(Metrics!$F$6:$F$17,MATCH(Monthly_Analysis!$B12,Metrics!$B$6:$B$17,0))=Calc!$L$7,H12/I12*100,I12/H12*100)),100)</f>
        <v>150</v>
      </c>
      <c r="L12" s="57"/>
      <c r="M12" s="118">
        <f>IFERROR(IF(B12="","",INDEX(PY_Actual_Cumulative!$F$6:$Q$17,MATCH(Monthly_Analysis!$B12,PY_Actual_Cumulative!$B$6:$B$17,0),MATCH(Calc!$L$11,PY_Actual_Cumulative!$F$5:$Q$5,0))),"")</f>
        <v>0.02</v>
      </c>
      <c r="N12" s="119">
        <f>IFERROR(IF(B12="","",INDEX(CY_Target_Cumulative!$F$6:$Q$17,MATCH(Monthly_Analysis!$B12,CY_Target_Cumulative!$B$6:$B$17,0),MATCH(Calc!$L$10,CY_Target_Cumulative!$F$5:$Q$5,0))),"")</f>
        <v>0.02</v>
      </c>
      <c r="O12" s="119">
        <f>IFERROR(IF(B12="","",INDEX(CY_Actual_Cumulative!$F$6:$Q$17,MATCH(Monthly_Analysis!$B12,CY_Actual_Cumulative!$B$6:$B$17,0),MATCH(Calc!$L$10,CY_Actual_Cumulative!$F$5:$Q$5,0))),"")</f>
        <v>2.2499999999999999E-2</v>
      </c>
      <c r="P12" s="140">
        <f>IFERROR(IF(OR(LEN($D12)=0,LEN(M12)=0,LEN(O12)=0),"",IF(INDEX(Metrics!$F$6:$F$17,MATCH(Monthly_Analysis!$B12,Metrics!$B$6:$B$17,0))=Calc!$L$7,M12/O12*100,O12/M12*100)),100)</f>
        <v>112.5</v>
      </c>
      <c r="Q12" s="141">
        <f>IFERROR(IF(OR(LEN($D12)=0,LEN(N12)=0,LEN(O12)=0),"",IF(INDEX(Metrics!$F$6:$F$17,MATCH(Monthly_Analysis!$B12,Metrics!$B$6:$B$17,0))=Calc!$L$7,N12/O12*100,O12/N12*100)),100)</f>
        <v>112.5</v>
      </c>
      <c r="S12" s="3"/>
    </row>
    <row r="13" spans="1:20" x14ac:dyDescent="0.25">
      <c r="A13" s="3"/>
      <c r="B13" s="137">
        <f>IFERROR(IF(LEN(INDEX(Metrics!$B$6:$E$17,ROW($A13)-ROW($A$7),MATCH(B$7,Metrics!$B$5:$E$5,0)))=0,"",INDEX(Metrics!$B$6:$E$17,ROW($A13)-ROW($A$7),MATCH(B$7,Metrics!$B$5:$E$5,0))),"")</f>
        <v>106</v>
      </c>
      <c r="C13" s="163" t="str">
        <f>IFERROR(IF(LEN(INDEX(Metrics!$B$6:$E$17,ROW($A13)-ROW($A$7),MATCH(C$7,Metrics!$B$5:$E$5,0)))=0,"",INDEX(Metrics!$B$6:$E$17,ROW($A13)-ROW($A$7),MATCH(C$7,Metrics!$B$5:$E$5,0))),"")</f>
        <v>Performance Management</v>
      </c>
      <c r="D13" s="163" t="str">
        <f>IFERROR(IF(LEN(INDEX(Metrics!$B$6:$E$17,ROW($A13)-ROW($A$7),MATCH(D$7,Metrics!$B$5:$E$5,0)))=0,"",INDEX(Metrics!$B$6:$E$17,ROW($A13)-ROW($A$7),MATCH(D$7,Metrics!$B$5:$E$5,0))),"")</f>
        <v>ff</v>
      </c>
      <c r="E13" s="143" t="str">
        <f>IFERROR(IF(LEN(INDEX(Metrics!$B$6:$E$17,ROW($A13)-ROW($A$7),MATCH(E$7,Metrics!$B$5:$E$5,0)))=0,"",INDEX(Metrics!$B$6:$E$17,ROW($A13)-ROW($A$7),MATCH(E$7,Metrics!$B$5:$E$5,0))),"")</f>
        <v/>
      </c>
      <c r="F13" s="46"/>
      <c r="G13" s="118" t="str">
        <f>IFERROR(IF(D13="","",IF(LEN(INDEX(PY_Actual!$F$6:$Q$17,MATCH(Monthly_Analysis!$D13,PY_Actual!$D$6:$D$17,0),MATCH(Calc!$L$11,PY_Actual!$F$5:$Q$5,0)))=0,"",INDEX(PY_Actual!$F$6:$Q$17,MATCH(Monthly_Analysis!$D13,PY_Actual!$D$6:$D$17,0),MATCH(Calc!$L$11,PY_Actual!$F$5:$Q$5,0)))),"")</f>
        <v/>
      </c>
      <c r="H13" s="119" t="str">
        <f>IFERROR(IF(D13="","",IF(LEN(INDEX(CY_Target!$F$6:$Q$17,MATCH(Monthly_Analysis!$D13,CY_Target!$D$6:$D$17,0),MATCH(Calc!$L$10,CY_Target!$F$5:$Q$5,0)))=0,"",INDEX(CY_Target!$F$6:$Q$17,MATCH(Monthly_Analysis!$D13,CY_Target!$D$6:$D$17,0),MATCH(Calc!$L$10,CY_Target!$F$5:$Q$5,0)))),"")</f>
        <v/>
      </c>
      <c r="I13" s="119" t="str">
        <f>IFERROR(IF(D13="","",IF(LEN(INDEX(CY_Actual!$F$6:$Q$17,MATCH(Monthly_Analysis!$D13,CY_Actual!$D$6:$D$17,0),MATCH(Calc!$L$10,CY_Actual!$F$5:$Q$5,0)))=0,"",INDEX(CY_Actual!$F$6:$Q$17,MATCH(Monthly_Analysis!$D13,CY_Actual!$D$6:$D$17,0),MATCH(Calc!$L$10,CY_Actual!$F$5:$Q$5,0)))),"")</f>
        <v/>
      </c>
      <c r="J13" s="140" t="str">
        <f>IFERROR(IF(OR(LEN($D13)=0,LEN(G13)=0,LEN(I13)=0),"",IF(INDEX(Metrics!$F$6:$F$17,MATCH(Monthly_Analysis!$B13,Metrics!$B$6:$B$17,0))=Calc!$L$7,G13/I13*100,I13/G13*100)),100)</f>
        <v/>
      </c>
      <c r="K13" s="141" t="str">
        <f>IFERROR(IF(OR(LEN($D13)=0,LEN(H13)=0,LEN(I13)=0),"",IF(INDEX(Metrics!$F$6:$F$17,MATCH(Monthly_Analysis!$B13,Metrics!$B$6:$B$17,0))=Calc!$L$7,H13/I13*100,I13/H13*100)),100)</f>
        <v/>
      </c>
      <c r="L13" s="57"/>
      <c r="M13" s="118" t="str">
        <f>IFERROR(IF(B13="","",INDEX(PY_Actual_Cumulative!$F$6:$Q$17,MATCH(Monthly_Analysis!$B13,PY_Actual_Cumulative!$B$6:$B$17,0),MATCH(Calc!$L$11,PY_Actual_Cumulative!$F$5:$Q$5,0))),"")</f>
        <v/>
      </c>
      <c r="N13" s="119" t="str">
        <f>IFERROR(IF(B13="","",INDEX(CY_Target_Cumulative!$F$6:$Q$17,MATCH(Monthly_Analysis!$B13,CY_Target_Cumulative!$B$6:$B$17,0),MATCH(Calc!$L$10,CY_Target_Cumulative!$F$5:$Q$5,0))),"")</f>
        <v/>
      </c>
      <c r="O13" s="119" t="str">
        <f>IFERROR(IF(B13="","",INDEX(CY_Actual_Cumulative!$F$6:$Q$17,MATCH(Monthly_Analysis!$B13,CY_Actual_Cumulative!$B$6:$B$17,0),MATCH(Calc!$L$10,CY_Actual_Cumulative!$F$5:$Q$5,0))),"")</f>
        <v/>
      </c>
      <c r="P13" s="140" t="str">
        <f>IFERROR(IF(OR(LEN($D13)=0,LEN(M13)=0,LEN(O13)=0),"",IF(INDEX(Metrics!$F$6:$F$17,MATCH(Monthly_Analysis!$B13,Metrics!$B$6:$B$17,0))=Calc!$L$7,M13/O13*100,O13/M13*100)),100)</f>
        <v/>
      </c>
      <c r="Q13" s="141" t="str">
        <f>IFERROR(IF(OR(LEN($D13)=0,LEN(N13)=0,LEN(O13)=0),"",IF(INDEX(Metrics!$F$6:$F$17,MATCH(Monthly_Analysis!$B13,Metrics!$B$6:$B$17,0))=Calc!$L$7,N13/O13*100,O13/N13*100)),100)</f>
        <v/>
      </c>
      <c r="S13" s="3"/>
    </row>
    <row r="14" spans="1:20" x14ac:dyDescent="0.25">
      <c r="A14" s="3"/>
      <c r="B14" s="137">
        <f>IFERROR(IF(LEN(INDEX(Metrics!$B$6:$E$17,ROW($A14)-ROW($A$7),MATCH(B$7,Metrics!$B$5:$E$5,0)))=0,"",INDEX(Metrics!$B$6:$E$17,ROW($A14)-ROW($A$7),MATCH(B$7,Metrics!$B$5:$E$5,0))),"")</f>
        <v>107</v>
      </c>
      <c r="C14" s="163" t="str">
        <f>IFERROR(IF(LEN(INDEX(Metrics!$B$6:$E$17,ROW($A14)-ROW($A$7),MATCH(C$7,Metrics!$B$5:$E$5,0)))=0,"",INDEX(Metrics!$B$6:$E$17,ROW($A14)-ROW($A$7),MATCH(C$7,Metrics!$B$5:$E$5,0))),"")</f>
        <v>Performance Management</v>
      </c>
      <c r="D14" s="163" t="str">
        <f>IFERROR(IF(LEN(INDEX(Metrics!$B$6:$E$17,ROW($A14)-ROW($A$7),MATCH(D$7,Metrics!$B$5:$E$5,0)))=0,"",INDEX(Metrics!$B$6:$E$17,ROW($A14)-ROW($A$7),MATCH(D$7,Metrics!$B$5:$E$5,0))),"")</f>
        <v>dd</v>
      </c>
      <c r="E14" s="143" t="str">
        <f>IFERROR(IF(LEN(INDEX(Metrics!$B$6:$E$17,ROW($A14)-ROW($A$7),MATCH(E$7,Metrics!$B$5:$E$5,0)))=0,"",INDEX(Metrics!$B$6:$E$17,ROW($A14)-ROW($A$7),MATCH(E$7,Metrics!$B$5:$E$5,0))),"")</f>
        <v/>
      </c>
      <c r="F14" s="46"/>
      <c r="G14" s="118" t="str">
        <f>IFERROR(IF(D14="","",IF(LEN(INDEX(PY_Actual!$F$6:$Q$17,MATCH(Monthly_Analysis!$D14,PY_Actual!$D$6:$D$17,0),MATCH(Calc!$L$11,PY_Actual!$F$5:$Q$5,0)))=0,"",INDEX(PY_Actual!$F$6:$Q$17,MATCH(Monthly_Analysis!$D14,PY_Actual!$D$6:$D$17,0),MATCH(Calc!$L$11,PY_Actual!$F$5:$Q$5,0)))),"")</f>
        <v/>
      </c>
      <c r="H14" s="119" t="str">
        <f>IFERROR(IF(D14="","",IF(LEN(INDEX(CY_Target!$F$6:$Q$17,MATCH(Monthly_Analysis!$D14,CY_Target!$D$6:$D$17,0),MATCH(Calc!$L$10,CY_Target!$F$5:$Q$5,0)))=0,"",INDEX(CY_Target!$F$6:$Q$17,MATCH(Monthly_Analysis!$D14,CY_Target!$D$6:$D$17,0),MATCH(Calc!$L$10,CY_Target!$F$5:$Q$5,0)))),"")</f>
        <v/>
      </c>
      <c r="I14" s="119" t="str">
        <f>IFERROR(IF(D14="","",IF(LEN(INDEX(CY_Actual!$F$6:$Q$17,MATCH(Monthly_Analysis!$D14,CY_Actual!$D$6:$D$17,0),MATCH(Calc!$L$10,CY_Actual!$F$5:$Q$5,0)))=0,"",INDEX(CY_Actual!$F$6:$Q$17,MATCH(Monthly_Analysis!$D14,CY_Actual!$D$6:$D$17,0),MATCH(Calc!$L$10,CY_Actual!$F$5:$Q$5,0)))),"")</f>
        <v/>
      </c>
      <c r="J14" s="140" t="str">
        <f>IFERROR(IF(OR(LEN($D14)=0,LEN(G14)=0,LEN(I14)=0),"",IF(INDEX(Metrics!$F$6:$F$17,MATCH(Monthly_Analysis!$B14,Metrics!$B$6:$B$17,0))=Calc!$L$7,G14/I14*100,I14/G14*100)),100)</f>
        <v/>
      </c>
      <c r="K14" s="141" t="str">
        <f>IFERROR(IF(OR(LEN($D14)=0,LEN(H14)=0,LEN(I14)=0),"",IF(INDEX(Metrics!$F$6:$F$17,MATCH(Monthly_Analysis!$B14,Metrics!$B$6:$B$17,0))=Calc!$L$7,H14/I14*100,I14/H14*100)),100)</f>
        <v/>
      </c>
      <c r="L14" s="57"/>
      <c r="M14" s="118" t="str">
        <f>IFERROR(IF(B14="","",INDEX(PY_Actual_Cumulative!$F$6:$Q$17,MATCH(Monthly_Analysis!$B14,PY_Actual_Cumulative!$B$6:$B$17,0),MATCH(Calc!$L$11,PY_Actual_Cumulative!$F$5:$Q$5,0))),"")</f>
        <v/>
      </c>
      <c r="N14" s="119" t="str">
        <f>IFERROR(IF(B14="","",INDEX(CY_Target_Cumulative!$F$6:$Q$17,MATCH(Monthly_Analysis!$B14,CY_Target_Cumulative!$B$6:$B$17,0),MATCH(Calc!$L$10,CY_Target_Cumulative!$F$5:$Q$5,0))),"")</f>
        <v/>
      </c>
      <c r="O14" s="119" t="str">
        <f>IFERROR(IF(B14="","",INDEX(CY_Actual_Cumulative!$F$6:$Q$17,MATCH(Monthly_Analysis!$B14,CY_Actual_Cumulative!$B$6:$B$17,0),MATCH(Calc!$L$10,CY_Actual_Cumulative!$F$5:$Q$5,0))),"")</f>
        <v/>
      </c>
      <c r="P14" s="140" t="str">
        <f>IFERROR(IF(OR(LEN($D14)=0,LEN(M14)=0,LEN(O14)=0),"",IF(INDEX(Metrics!$F$6:$F$17,MATCH(Monthly_Analysis!$B14,Metrics!$B$6:$B$17,0))=Calc!$L$7,M14/O14*100,O14/M14*100)),100)</f>
        <v/>
      </c>
      <c r="Q14" s="141" t="str">
        <f>IFERROR(IF(OR(LEN($D14)=0,LEN(N14)=0,LEN(O14)=0),"",IF(INDEX(Metrics!$F$6:$F$17,MATCH(Monthly_Analysis!$B14,Metrics!$B$6:$B$17,0))=Calc!$L$7,N14/O14*100,O14/N14*100)),100)</f>
        <v/>
      </c>
      <c r="S14" s="3"/>
    </row>
    <row r="15" spans="1:20" x14ac:dyDescent="0.25">
      <c r="A15" s="3"/>
      <c r="B15" s="137">
        <f>IFERROR(IF(LEN(INDEX(Metrics!$B$6:$E$17,ROW($A15)-ROW($A$7),MATCH(B$7,Metrics!$B$5:$E$5,0)))=0,"",INDEX(Metrics!$B$6:$E$17,ROW($A15)-ROW($A$7),MATCH(B$7,Metrics!$B$5:$E$5,0))),"")</f>
        <v>201</v>
      </c>
      <c r="C15" s="163" t="str">
        <f>IFERROR(IF(LEN(INDEX(Metrics!$B$6:$E$17,ROW($A15)-ROW($A$7),MATCH(C$7,Metrics!$B$5:$E$5,0)))=0,"",INDEX(Metrics!$B$6:$E$17,ROW($A15)-ROW($A$7),MATCH(C$7,Metrics!$B$5:$E$5,0))),"")</f>
        <v>Process Management</v>
      </c>
      <c r="D15" s="163" t="str">
        <f>IFERROR(IF(LEN(INDEX(Metrics!$B$6:$E$17,ROW($A15)-ROW($A$7),MATCH(D$7,Metrics!$B$5:$E$5,0)))=0,"",INDEX(Metrics!$B$6:$E$17,ROW($A15)-ROW($A$7),MATCH(D$7,Metrics!$B$5:$E$5,0))),"")</f>
        <v>% of Projects Delivered on Time</v>
      </c>
      <c r="E15" s="143" t="str">
        <f>IFERROR(IF(LEN(INDEX(Metrics!$B$6:$E$17,ROW($A15)-ROW($A$7),MATCH(E$7,Metrics!$B$5:$E$5,0)))=0,"",INDEX(Metrics!$B$6:$E$17,ROW($A15)-ROW($A$7),MATCH(E$7,Metrics!$B$5:$E$5,0))),"")</f>
        <v>%</v>
      </c>
      <c r="F15" s="46"/>
      <c r="G15" s="209">
        <f>IFERROR(IF(D15="","",IF(LEN(INDEX(PY_Actual!$F$6:$Q$17,MATCH(Monthly_Analysis!$D15,PY_Actual!$D$6:$D$17,0),MATCH(Calc!$L$11,PY_Actual!$F$5:$Q$5,0)))=0,"",INDEX(PY_Actual!$F$6:$Q$17,MATCH(Monthly_Analysis!$D15,PY_Actual!$D$6:$D$17,0),MATCH(Calc!$L$11,PY_Actual!$F$5:$Q$5,0)))),"")</f>
        <v>0.79</v>
      </c>
      <c r="H15" s="210">
        <f>IFERROR(IF(D15="","",IF(LEN(INDEX(CY_Target!$F$6:$Q$17,MATCH(Monthly_Analysis!$D15,CY_Target!$D$6:$D$17,0),MATCH(Calc!$L$10,CY_Target!$F$5:$Q$5,0)))=0,"",INDEX(CY_Target!$F$6:$Q$17,MATCH(Monthly_Analysis!$D15,CY_Target!$D$6:$D$17,0),MATCH(Calc!$L$10,CY_Target!$F$5:$Q$5,0)))),"")</f>
        <v>0.8</v>
      </c>
      <c r="I15" s="210">
        <f>IFERROR(IF(D15="","",IF(LEN(INDEX(CY_Actual!$F$6:$Q$17,MATCH(Monthly_Analysis!$D15,CY_Actual!$D$6:$D$17,0),MATCH(Calc!$L$10,CY_Actual!$F$5:$Q$5,0)))=0,"",INDEX(CY_Actual!$F$6:$Q$17,MATCH(Monthly_Analysis!$D15,CY_Actual!$D$6:$D$17,0),MATCH(Calc!$L$10,CY_Actual!$F$5:$Q$5,0)))),"")</f>
        <v>0.91</v>
      </c>
      <c r="J15" s="140">
        <f>IFERROR(IF(OR(LEN($D15)=0,LEN(G15)=0,LEN(I15)=0),"",IF(INDEX(Metrics!$F$6:$F$17,MATCH(Monthly_Analysis!$B15,Metrics!$B$6:$B$17,0))=Calc!$L$7,G15/I15*100,I15/G15*100)),100)</f>
        <v>115.18987341772151</v>
      </c>
      <c r="K15" s="141">
        <f>IFERROR(IF(OR(LEN($D15)=0,LEN(H15)=0,LEN(I15)=0),"",IF(INDEX(Metrics!$F$6:$F$17,MATCH(Monthly_Analysis!$B15,Metrics!$B$6:$B$17,0))=Calc!$L$7,H15/I15*100,I15/H15*100)),100)</f>
        <v>113.75</v>
      </c>
      <c r="L15" s="57"/>
      <c r="M15" s="209">
        <f>IFERROR(IF(B15="","",INDEX(PY_Actual_Cumulative!$F$6:$Q$17,MATCH(Monthly_Analysis!$B15,PY_Actual_Cumulative!$B$6:$B$17,0),MATCH(Calc!$L$11,PY_Actual_Cumulative!$F$5:$Q$5,0))),"")</f>
        <v>0.78</v>
      </c>
      <c r="N15" s="210">
        <f>IFERROR(IF(B15="","",INDEX(CY_Target_Cumulative!$F$6:$Q$17,MATCH(Monthly_Analysis!$B15,CY_Target_Cumulative!$B$6:$B$17,0),MATCH(Calc!$L$10,CY_Target_Cumulative!$F$5:$Q$5,0))),"")</f>
        <v>0.8</v>
      </c>
      <c r="O15" s="210">
        <f>IFERROR(IF(B15="","",INDEX(CY_Actual_Cumulative!$F$6:$Q$17,MATCH(Monthly_Analysis!$B15,CY_Actual_Cumulative!$B$6:$B$17,0),MATCH(Calc!$L$10,CY_Actual_Cumulative!$F$5:$Q$5,0))),"")</f>
        <v>0.82000000000000006</v>
      </c>
      <c r="P15" s="140">
        <f>IFERROR(IF(OR(LEN($D15)=0,LEN(M15)=0,LEN(O15)=0),"",IF(INDEX(Metrics!$F$6:$F$17,MATCH(Monthly_Analysis!$B15,Metrics!$B$6:$B$17,0))=Calc!$L$7,M15/O15*100,O15/M15*100)),100)</f>
        <v>105.12820512820514</v>
      </c>
      <c r="Q15" s="141">
        <f>IFERROR(IF(OR(LEN($D15)=0,LEN(N15)=0,LEN(O15)=0),"",IF(INDEX(Metrics!$F$6:$F$17,MATCH(Monthly_Analysis!$B15,Metrics!$B$6:$B$17,0))=Calc!$L$7,N15/O15*100,O15/N15*100)),100)</f>
        <v>102.49999999999999</v>
      </c>
      <c r="S15" s="3"/>
    </row>
    <row r="16" spans="1:20" x14ac:dyDescent="0.25">
      <c r="A16" s="3"/>
      <c r="B16" s="137">
        <f>IFERROR(IF(LEN(INDEX(Metrics!$B$6:$E$17,ROW($A16)-ROW($A$7),MATCH(B$7,Metrics!$B$5:$E$5,0)))=0,"",INDEX(Metrics!$B$6:$E$17,ROW($A16)-ROW($A$7),MATCH(B$7,Metrics!$B$5:$E$5,0))),"")</f>
        <v>202</v>
      </c>
      <c r="C16" s="163" t="str">
        <f>IFERROR(IF(LEN(INDEX(Metrics!$B$6:$E$17,ROW($A16)-ROW($A$7),MATCH(C$7,Metrics!$B$5:$E$5,0)))=0,"",INDEX(Metrics!$B$6:$E$17,ROW($A16)-ROW($A$7),MATCH(C$7,Metrics!$B$5:$E$5,0))),"")</f>
        <v>Process Management</v>
      </c>
      <c r="D16" s="163" t="str">
        <f>IFERROR(IF(LEN(INDEX(Metrics!$B$6:$E$17,ROW($A16)-ROW($A$7),MATCH(D$7,Metrics!$B$5:$E$5,0)))=0,"",INDEX(Metrics!$B$6:$E$17,ROW($A16)-ROW($A$7),MATCH(D$7,Metrics!$B$5:$E$5,0))),"")</f>
        <v>Quality Assurance per Project</v>
      </c>
      <c r="E16" s="143" t="str">
        <f>IFERROR(IF(LEN(INDEX(Metrics!$B$6:$E$17,ROW($A16)-ROW($A$7),MATCH(E$7,Metrics!$B$5:$E$5,0)))=0,"",INDEX(Metrics!$B$6:$E$17,ROW($A16)-ROW($A$7),MATCH(E$7,Metrics!$B$5:$E$5,0))),"")</f>
        <v>#</v>
      </c>
      <c r="F16" s="46"/>
      <c r="G16" s="207">
        <f>IFERROR(IF(D16="","",IF(LEN(INDEX(PY_Actual!$F$6:$Q$17,MATCH(Monthly_Analysis!$D16,PY_Actual!$D$6:$D$17,0),MATCH(Calc!$L$11,PY_Actual!$F$5:$Q$5,0)))=0,"",INDEX(PY_Actual!$F$6:$Q$17,MATCH(Monthly_Analysis!$D16,PY_Actual!$D$6:$D$17,0),MATCH(Calc!$L$11,PY_Actual!$F$5:$Q$5,0)))),"")</f>
        <v>7</v>
      </c>
      <c r="H16" s="208">
        <f>IFERROR(IF(D16="","",IF(LEN(INDEX(CY_Target!$F$6:$Q$17,MATCH(Monthly_Analysis!$D16,CY_Target!$D$6:$D$17,0),MATCH(Calc!$L$10,CY_Target!$F$5:$Q$5,0)))=0,"",INDEX(CY_Target!$F$6:$Q$17,MATCH(Monthly_Analysis!$D16,CY_Target!$D$6:$D$17,0),MATCH(Calc!$L$10,CY_Target!$F$5:$Q$5,0)))),"")</f>
        <v>5</v>
      </c>
      <c r="I16" s="208">
        <f>IFERROR(IF(D16="","",IF(LEN(INDEX(CY_Actual!$F$6:$Q$17,MATCH(Monthly_Analysis!$D16,CY_Actual!$D$6:$D$17,0),MATCH(Calc!$L$10,CY_Actual!$F$5:$Q$5,0)))=0,"",INDEX(CY_Actual!$F$6:$Q$17,MATCH(Monthly_Analysis!$D16,CY_Actual!$D$6:$D$17,0),MATCH(Calc!$L$10,CY_Actual!$F$5:$Q$5,0)))),"")</f>
        <v>3</v>
      </c>
      <c r="J16" s="140">
        <f>IFERROR(IF(OR(LEN($D16)=0,LEN(G16)=0,LEN(I16)=0),"",IF(INDEX(Metrics!$F$6:$F$17,MATCH(Monthly_Analysis!$B16,Metrics!$B$6:$B$17,0))=Calc!$L$7,G16/I16*100,I16/G16*100)),100)</f>
        <v>233.33333333333334</v>
      </c>
      <c r="K16" s="141">
        <f>IFERROR(IF(OR(LEN($D16)=0,LEN(H16)=0,LEN(I16)=0),"",IF(INDEX(Metrics!$F$6:$F$17,MATCH(Monthly_Analysis!$B16,Metrics!$B$6:$B$17,0))=Calc!$L$7,H16/I16*100,I16/H16*100)),100)</f>
        <v>166.66666666666669</v>
      </c>
      <c r="L16" s="57"/>
      <c r="M16" s="207">
        <f>IFERROR(IF(B16="","",INDEX(PY_Actual_Cumulative!$F$6:$Q$17,MATCH(Monthly_Analysis!$B16,PY_Actual_Cumulative!$B$6:$B$17,0),MATCH(Calc!$L$11,PY_Actual_Cumulative!$F$5:$Q$5,0))),"")</f>
        <v>24</v>
      </c>
      <c r="N16" s="208">
        <f>IFERROR(IF(B16="","",INDEX(CY_Target_Cumulative!$F$6:$Q$17,MATCH(Monthly_Analysis!$B16,CY_Target_Cumulative!$B$6:$B$17,0),MATCH(Calc!$L$10,CY_Target_Cumulative!$F$5:$Q$5,0))),"")</f>
        <v>20</v>
      </c>
      <c r="O16" s="208">
        <f>IFERROR(IF(B16="","",INDEX(CY_Actual_Cumulative!$F$6:$Q$17,MATCH(Monthly_Analysis!$B16,CY_Actual_Cumulative!$B$6:$B$17,0),MATCH(Calc!$L$10,CY_Actual_Cumulative!$F$5:$Q$5,0))),"")</f>
        <v>15</v>
      </c>
      <c r="P16" s="140">
        <f>IFERROR(IF(OR(LEN($D16)=0,LEN(M16)=0,LEN(O16)=0),"",IF(INDEX(Metrics!$F$6:$F$17,MATCH(Monthly_Analysis!$B16,Metrics!$B$6:$B$17,0))=Calc!$L$7,M16/O16*100,O16/M16*100)),100)</f>
        <v>160</v>
      </c>
      <c r="Q16" s="141">
        <f>IFERROR(IF(OR(LEN($D16)=0,LEN(N16)=0,LEN(O16)=0),"",IF(INDEX(Metrics!$F$6:$F$17,MATCH(Monthly_Analysis!$B16,Metrics!$B$6:$B$17,0))=Calc!$L$7,N16/O16*100,O16/N16*100)),100)</f>
        <v>133.33333333333331</v>
      </c>
      <c r="S16" s="3"/>
    </row>
    <row r="17" spans="1:19" x14ac:dyDescent="0.25">
      <c r="A17" s="3"/>
      <c r="B17" s="137">
        <f>IFERROR(IF(LEN(INDEX(Metrics!$B$6:$E$17,ROW($A17)-ROW($A$7),MATCH(B$7,Metrics!$B$5:$E$5,0)))=0,"",INDEX(Metrics!$B$6:$E$17,ROW($A17)-ROW($A$7),MATCH(B$7,Metrics!$B$5:$E$5,0))),"")</f>
        <v>203</v>
      </c>
      <c r="C17" s="163" t="str">
        <f>IFERROR(IF(LEN(INDEX(Metrics!$B$6:$E$17,ROW($A17)-ROW($A$7),MATCH(C$7,Metrics!$B$5:$E$5,0)))=0,"",INDEX(Metrics!$B$6:$E$17,ROW($A17)-ROW($A$7),MATCH(C$7,Metrics!$B$5:$E$5,0))),"")</f>
        <v>Process Management</v>
      </c>
      <c r="D17" s="163" t="str">
        <f>IFERROR(IF(LEN(INDEX(Metrics!$B$6:$E$17,ROW($A17)-ROW($A$7),MATCH(D$7,Metrics!$B$5:$E$5,0)))=0,"",INDEX(Metrics!$B$6:$E$17,ROW($A17)-ROW($A$7),MATCH(D$7,Metrics!$B$5:$E$5,0))),"")</f>
        <v>IT Service Chargeback or Showback</v>
      </c>
      <c r="E17" s="143" t="str">
        <f>IFERROR(IF(LEN(INDEX(Metrics!$B$6:$E$17,ROW($A17)-ROW($A$7),MATCH(E$7,Metrics!$B$5:$E$5,0)))=0,"",INDEX(Metrics!$B$6:$E$17,ROW($A17)-ROW($A$7),MATCH(E$7,Metrics!$B$5:$E$5,0))),"")</f>
        <v>USD</v>
      </c>
      <c r="F17" s="46"/>
      <c r="G17" s="207">
        <f>IFERROR(IF(D17="","",IF(LEN(INDEX(PY_Actual!$F$6:$Q$17,MATCH(Monthly_Analysis!$D17,PY_Actual!$D$6:$D$17,0),MATCH(Calc!$L$11,PY_Actual!$F$5:$Q$5,0)))=0,"",INDEX(PY_Actual!$F$6:$Q$17,MATCH(Monthly_Analysis!$D17,PY_Actual!$D$6:$D$17,0),MATCH(Calc!$L$11,PY_Actual!$F$5:$Q$5,0)))),"")</f>
        <v>6200</v>
      </c>
      <c r="H17" s="208">
        <f>IFERROR(IF(D17="","",IF(LEN(INDEX(CY_Target!$F$6:$Q$17,MATCH(Monthly_Analysis!$D17,CY_Target!$D$6:$D$17,0),MATCH(Calc!$L$10,CY_Target!$F$5:$Q$5,0)))=0,"",INDEX(CY_Target!$F$6:$Q$17,MATCH(Monthly_Analysis!$D17,CY_Target!$D$6:$D$17,0),MATCH(Calc!$L$10,CY_Target!$F$5:$Q$5,0)))),"")</f>
        <v>5200</v>
      </c>
      <c r="I17" s="208">
        <f>IFERROR(IF(D17="","",IF(LEN(INDEX(CY_Actual!$F$6:$Q$17,MATCH(Monthly_Analysis!$D17,CY_Actual!$D$6:$D$17,0),MATCH(Calc!$L$10,CY_Actual!$F$5:$Q$5,0)))=0,"",INDEX(CY_Actual!$F$6:$Q$17,MATCH(Monthly_Analysis!$D17,CY_Actual!$D$6:$D$17,0),MATCH(Calc!$L$10,CY_Actual!$F$5:$Q$5,0)))),"")</f>
        <v>4900</v>
      </c>
      <c r="J17" s="140">
        <f>IFERROR(IF(OR(LEN($D17)=0,LEN(G17)=0,LEN(I17)=0),"",IF(INDEX(Metrics!$F$6:$F$17,MATCH(Monthly_Analysis!$B17,Metrics!$B$6:$B$17,0))=Calc!$L$7,G17/I17*100,I17/G17*100)),100)</f>
        <v>126.53061224489797</v>
      </c>
      <c r="K17" s="141">
        <f>IFERROR(IF(OR(LEN($D17)=0,LEN(H17)=0,LEN(I17)=0),"",IF(INDEX(Metrics!$F$6:$F$17,MATCH(Monthly_Analysis!$B17,Metrics!$B$6:$B$17,0))=Calc!$L$7,H17/I17*100,I17/H17*100)),100)</f>
        <v>106.12244897959184</v>
      </c>
      <c r="L17" s="57"/>
      <c r="M17" s="207">
        <f>IFERROR(IF(B17="","",INDEX(PY_Actual_Cumulative!$F$6:$Q$17,MATCH(Monthly_Analysis!$B17,PY_Actual_Cumulative!$B$6:$B$17,0),MATCH(Calc!$L$11,PY_Actual_Cumulative!$F$5:$Q$5,0))),"")</f>
        <v>21150</v>
      </c>
      <c r="N17" s="208">
        <f>IFERROR(IF(B17="","",INDEX(CY_Target_Cumulative!$F$6:$Q$17,MATCH(Monthly_Analysis!$B17,CY_Target_Cumulative!$B$6:$B$17,0),MATCH(Calc!$L$10,CY_Target_Cumulative!$F$5:$Q$5,0))),"")</f>
        <v>20800</v>
      </c>
      <c r="O17" s="208">
        <f>IFERROR(IF(B17="","",INDEX(CY_Actual_Cumulative!$F$6:$Q$17,MATCH(Monthly_Analysis!$B17,CY_Actual_Cumulative!$B$6:$B$17,0),MATCH(Calc!$L$10,CY_Actual_Cumulative!$F$5:$Q$5,0))),"")</f>
        <v>20200</v>
      </c>
      <c r="P17" s="140">
        <f>IFERROR(IF(OR(LEN($D17)=0,LEN(M17)=0,LEN(O17)=0),"",IF(INDEX(Metrics!$F$6:$F$17,MATCH(Monthly_Analysis!$B17,Metrics!$B$6:$B$17,0))=Calc!$L$7,M17/O17*100,O17/M17*100)),100)</f>
        <v>104.70297029702971</v>
      </c>
      <c r="Q17" s="141">
        <f>IFERROR(IF(OR(LEN($D17)=0,LEN(N17)=0,LEN(O17)=0),"",IF(INDEX(Metrics!$F$6:$F$17,MATCH(Monthly_Analysis!$B17,Metrics!$B$6:$B$17,0))=Calc!$L$7,N17/O17*100,O17/N17*100)),100)</f>
        <v>102.97029702970298</v>
      </c>
      <c r="S17" s="3"/>
    </row>
    <row r="18" spans="1:19" x14ac:dyDescent="0.25">
      <c r="A18" s="3"/>
      <c r="B18" s="137">
        <f>IFERROR(IF(LEN(INDEX(Metrics!$B$6:$E$17,ROW($A18)-ROW($A$7),MATCH(B$7,Metrics!$B$5:$E$5,0)))=0,"",INDEX(Metrics!$B$6:$E$17,ROW($A18)-ROW($A$7),MATCH(B$7,Metrics!$B$5:$E$5,0))),"")</f>
        <v>204</v>
      </c>
      <c r="C18" s="163" t="str">
        <f>IFERROR(IF(LEN(INDEX(Metrics!$B$6:$E$17,ROW($A18)-ROW($A$7),MATCH(C$7,Metrics!$B$5:$E$5,0)))=0,"",INDEX(Metrics!$B$6:$E$17,ROW($A18)-ROW($A$7),MATCH(C$7,Metrics!$B$5:$E$5,0))),"")</f>
        <v>Process Management</v>
      </c>
      <c r="D18" s="163" t="str">
        <f>IFERROR(IF(LEN(INDEX(Metrics!$B$6:$E$17,ROW($A18)-ROW($A$7),MATCH(D$7,Metrics!$B$5:$E$5,0)))=0,"",INDEX(Metrics!$B$6:$E$17,ROW($A18)-ROW($A$7),MATCH(D$7,Metrics!$B$5:$E$5,0))),"")</f>
        <v>kk</v>
      </c>
      <c r="E18" s="143" t="str">
        <f>IFERROR(IF(LEN(INDEX(Metrics!$B$6:$E$17,ROW($A18)-ROW($A$7),MATCH(E$7,Metrics!$B$5:$E$5,0)))=0,"",INDEX(Metrics!$B$6:$E$17,ROW($A18)-ROW($A$7),MATCH(E$7,Metrics!$B$5:$E$5,0))),"")</f>
        <v/>
      </c>
      <c r="F18" s="46"/>
      <c r="G18" s="118" t="str">
        <f>IFERROR(IF(D18="","",IF(LEN(INDEX(PY_Actual!$F$6:$Q$17,MATCH(Monthly_Analysis!$D18,PY_Actual!$D$6:$D$17,0),MATCH(Calc!$L$11,PY_Actual!$F$5:$Q$5,0)))=0,"",INDEX(PY_Actual!$F$6:$Q$17,MATCH(Monthly_Analysis!$D18,PY_Actual!$D$6:$D$17,0),MATCH(Calc!$L$11,PY_Actual!$F$5:$Q$5,0)))),"")</f>
        <v/>
      </c>
      <c r="H18" s="119" t="str">
        <f>IFERROR(IF(D18="","",IF(LEN(INDEX(CY_Target!$F$6:$Q$17,MATCH(Monthly_Analysis!$D18,CY_Target!$D$6:$D$17,0),MATCH(Calc!$L$10,CY_Target!$F$5:$Q$5,0)))=0,"",INDEX(CY_Target!$F$6:$Q$17,MATCH(Monthly_Analysis!$D18,CY_Target!$D$6:$D$17,0),MATCH(Calc!$L$10,CY_Target!$F$5:$Q$5,0)))),"")</f>
        <v/>
      </c>
      <c r="I18" s="119" t="str">
        <f>IFERROR(IF(D18="","",IF(LEN(INDEX(CY_Actual!$F$6:$Q$17,MATCH(Monthly_Analysis!$D18,CY_Actual!$D$6:$D$17,0),MATCH(Calc!$L$10,CY_Actual!$F$5:$Q$5,0)))=0,"",INDEX(CY_Actual!$F$6:$Q$17,MATCH(Monthly_Analysis!$D18,CY_Actual!$D$6:$D$17,0),MATCH(Calc!$L$10,CY_Actual!$F$5:$Q$5,0)))),"")</f>
        <v/>
      </c>
      <c r="J18" s="140" t="str">
        <f>IFERROR(IF(OR(LEN($D18)=0,LEN(G18)=0,LEN(I18)=0),"",IF(INDEX(Metrics!$F$6:$F$17,MATCH(Monthly_Analysis!$B18,Metrics!$B$6:$B$17,0))=Calc!$L$7,G18/I18*100,I18/G18*100)),100)</f>
        <v/>
      </c>
      <c r="K18" s="141" t="str">
        <f>IFERROR(IF(OR(LEN($D18)=0,LEN(H18)=0,LEN(I18)=0),"",IF(INDEX(Metrics!$F$6:$F$17,MATCH(Monthly_Analysis!$B18,Metrics!$B$6:$B$17,0))=Calc!$L$7,H18/I18*100,I18/H18*100)),100)</f>
        <v/>
      </c>
      <c r="L18" s="57"/>
      <c r="M18" s="118" t="str">
        <f>IFERROR(IF(B18="","",INDEX(PY_Actual_Cumulative!$F$6:$Q$17,MATCH(Monthly_Analysis!$B18,PY_Actual_Cumulative!$B$6:$B$17,0),MATCH(Calc!$L$11,PY_Actual_Cumulative!$F$5:$Q$5,0))),"")</f>
        <v/>
      </c>
      <c r="N18" s="119" t="str">
        <f>IFERROR(IF(B18="","",INDEX(CY_Target_Cumulative!$F$6:$Q$17,MATCH(Monthly_Analysis!$B18,CY_Target_Cumulative!$B$6:$B$17,0),MATCH(Calc!$L$10,CY_Target_Cumulative!$F$5:$Q$5,0))),"")</f>
        <v/>
      </c>
      <c r="O18" s="119" t="str">
        <f>IFERROR(IF(B18="","",INDEX(CY_Actual_Cumulative!$F$6:$Q$17,MATCH(Monthly_Analysis!$B18,CY_Actual_Cumulative!$B$6:$B$17,0),MATCH(Calc!$L$10,CY_Actual_Cumulative!$F$5:$Q$5,0))),"")</f>
        <v/>
      </c>
      <c r="P18" s="140" t="str">
        <f>IFERROR(IF(OR(LEN($D18)=0,LEN(M18)=0,LEN(O18)=0),"",IF(INDEX(Metrics!$F$6:$F$17,MATCH(Monthly_Analysis!$B18,Metrics!$B$6:$B$17,0))=Calc!$L$7,M18/O18*100,O18/M18*100)),100)</f>
        <v/>
      </c>
      <c r="Q18" s="141" t="str">
        <f>IFERROR(IF(OR(LEN($D18)=0,LEN(N18)=0,LEN(O18)=0),"",IF(INDEX(Metrics!$F$6:$F$17,MATCH(Monthly_Analysis!$B18,Metrics!$B$6:$B$17,0))=Calc!$L$7,N18/O18*100,O18/N18*100)),100)</f>
        <v/>
      </c>
      <c r="S18" s="3"/>
    </row>
    <row r="19" spans="1:19" x14ac:dyDescent="0.25">
      <c r="A19" s="3"/>
      <c r="B19" s="252">
        <f>IFERROR(IF(LEN(INDEX(Metrics!$B$6:$E$17,ROW($A19)-ROW($A$7),MATCH(B$7,Metrics!$B$5:$E$5,0)))=0,"",INDEX(Metrics!$B$6:$E$17,ROW($A19)-ROW($A$7),MATCH(B$7,Metrics!$B$5:$E$5,0))),"")</f>
        <v>205</v>
      </c>
      <c r="C19" s="253" t="str">
        <f>IFERROR(IF(LEN(INDEX(Metrics!$B$6:$E$17,ROW($A19)-ROW($A$7),MATCH(C$7,Metrics!$B$5:$E$5,0)))=0,"",INDEX(Metrics!$B$6:$E$17,ROW($A19)-ROW($A$7),MATCH(C$7,Metrics!$B$5:$E$5,0))),"")</f>
        <v>Process Management</v>
      </c>
      <c r="D19" s="253" t="str">
        <f>IFERROR(IF(LEN(INDEX(Metrics!$B$6:$E$17,ROW($A19)-ROW($A$7),MATCH(D$7,Metrics!$B$5:$E$5,0)))=0,"",INDEX(Metrics!$B$6:$E$17,ROW($A19)-ROW($A$7),MATCH(D$7,Metrics!$B$5:$E$5,0))),"")</f>
        <v>hh</v>
      </c>
      <c r="E19" s="254" t="str">
        <f>IFERROR(IF(LEN(INDEX(Metrics!$B$6:$E$17,ROW($A19)-ROW($A$7),MATCH(E$7,Metrics!$B$5:$E$5,0)))=0,"",INDEX(Metrics!$B$6:$E$17,ROW($A19)-ROW($A$7),MATCH(E$7,Metrics!$B$5:$E$5,0))),"")</f>
        <v/>
      </c>
      <c r="F19" s="46"/>
      <c r="G19" s="255" t="str">
        <f>IFERROR(IF(D19="","",IF(LEN(INDEX(PY_Actual!$F$6:$Q$17,MATCH(Monthly_Analysis!$D19,PY_Actual!$D$6:$D$17,0),MATCH(Calc!$L$11,PY_Actual!$F$5:$Q$5,0)))=0,"",INDEX(PY_Actual!$F$6:$Q$17,MATCH(Monthly_Analysis!$D19,PY_Actual!$D$6:$D$17,0),MATCH(Calc!$L$11,PY_Actual!$F$5:$Q$5,0)))),"")</f>
        <v/>
      </c>
      <c r="H19" s="256" t="str">
        <f>IFERROR(IF(D19="","",IF(LEN(INDEX(CY_Target!$F$6:$Q$17,MATCH(Monthly_Analysis!$D19,CY_Target!$D$6:$D$17,0),MATCH(Calc!$L$10,CY_Target!$F$5:$Q$5,0)))=0,"",INDEX(CY_Target!$F$6:$Q$17,MATCH(Monthly_Analysis!$D19,CY_Target!$D$6:$D$17,0),MATCH(Calc!$L$10,CY_Target!$F$5:$Q$5,0)))),"")</f>
        <v/>
      </c>
      <c r="I19" s="256" t="str">
        <f>IFERROR(IF(D19="","",IF(LEN(INDEX(CY_Actual!$F$6:$Q$17,MATCH(Monthly_Analysis!$D19,CY_Actual!$D$6:$D$17,0),MATCH(Calc!$L$10,CY_Actual!$F$5:$Q$5,0)))=0,"",INDEX(CY_Actual!$F$6:$Q$17,MATCH(Monthly_Analysis!$D19,CY_Actual!$D$6:$D$17,0),MATCH(Calc!$L$10,CY_Actual!$F$5:$Q$5,0)))),"")</f>
        <v/>
      </c>
      <c r="J19" s="257" t="str">
        <f>IFERROR(IF(OR(LEN($D19)=0,LEN(G19)=0,LEN(I19)=0),"",IF(INDEX(Metrics!$F$6:$F$17,MATCH(Monthly_Analysis!$B19,Metrics!$B$6:$B$17,0))=Calc!$L$7,G19/I19*100,I19/G19*100)),100)</f>
        <v/>
      </c>
      <c r="K19" s="258" t="str">
        <f>IFERROR(IF(OR(LEN($D19)=0,LEN(H19)=0,LEN(I19)=0),"",IF(INDEX(Metrics!$F$6:$F$17,MATCH(Monthly_Analysis!$B19,Metrics!$B$6:$B$17,0))=Calc!$L$7,H19/I19*100,I19/H19*100)),100)</f>
        <v/>
      </c>
      <c r="L19" s="57"/>
      <c r="M19" s="255" t="str">
        <f>IFERROR(IF(B19="","",INDEX(PY_Actual_Cumulative!$F$6:$Q$17,MATCH(Monthly_Analysis!$B19,PY_Actual_Cumulative!$B$6:$B$17,0),MATCH(Calc!$L$11,PY_Actual_Cumulative!$F$5:$Q$5,0))),"")</f>
        <v/>
      </c>
      <c r="N19" s="256" t="str">
        <f>IFERROR(IF(B19="","",INDEX(CY_Target_Cumulative!$F$6:$Q$17,MATCH(Monthly_Analysis!$B19,CY_Target_Cumulative!$B$6:$B$17,0),MATCH(Calc!$L$10,CY_Target_Cumulative!$F$5:$Q$5,0))),"")</f>
        <v/>
      </c>
      <c r="O19" s="256" t="str">
        <f>IFERROR(IF(B19="","",INDEX(CY_Actual_Cumulative!$F$6:$Q$17,MATCH(Monthly_Analysis!$B19,CY_Actual_Cumulative!$B$6:$B$17,0),MATCH(Calc!$L$10,CY_Actual_Cumulative!$F$5:$Q$5,0))),"")</f>
        <v/>
      </c>
      <c r="P19" s="257" t="str">
        <f>IFERROR(IF(OR(LEN($D19)=0,LEN(M19)=0,LEN(O19)=0),"",IF(INDEX(Metrics!$F$6:$F$17,MATCH(Monthly_Analysis!$B19,Metrics!$B$6:$B$17,0))=Calc!$L$7,M19/O19*100,O19/M19*100)),100)</f>
        <v/>
      </c>
      <c r="Q19" s="258" t="str">
        <f>IFERROR(IF(OR(LEN($D19)=0,LEN(N19)=0,LEN(O19)=0),"",IF(INDEX(Metrics!$F$6:$F$17,MATCH(Monthly_Analysis!$B19,Metrics!$B$6:$B$17,0))=Calc!$L$7,N19/O19*100,O19/N19*100)),100)</f>
        <v/>
      </c>
      <c r="S19" s="3"/>
    </row>
    <row r="20" spans="1:19" x14ac:dyDescent="0.25">
      <c r="A20" s="3"/>
      <c r="B20" s="259">
        <v>301</v>
      </c>
      <c r="C20" s="260" t="s">
        <v>120</v>
      </c>
      <c r="D20" s="260" t="s">
        <v>121</v>
      </c>
      <c r="E20" s="261" t="s">
        <v>103</v>
      </c>
      <c r="F20" s="46"/>
      <c r="G20" s="265"/>
      <c r="H20" s="266"/>
      <c r="I20" s="266"/>
      <c r="J20" s="267"/>
      <c r="K20" s="268"/>
      <c r="L20" s="57"/>
      <c r="M20" s="265"/>
      <c r="N20" s="266"/>
      <c r="O20" s="266"/>
      <c r="P20" s="267"/>
      <c r="Q20" s="268"/>
      <c r="S20" s="18"/>
    </row>
    <row r="21" spans="1:19" x14ac:dyDescent="0.25">
      <c r="A21" s="3"/>
      <c r="B21" s="259">
        <v>302</v>
      </c>
      <c r="C21" s="260" t="s">
        <v>120</v>
      </c>
      <c r="D21" s="260" t="s">
        <v>123</v>
      </c>
      <c r="E21" s="261" t="s">
        <v>103</v>
      </c>
      <c r="F21" s="46"/>
      <c r="G21" s="265"/>
      <c r="H21" s="266"/>
      <c r="I21" s="266"/>
      <c r="J21" s="267"/>
      <c r="K21" s="268"/>
      <c r="L21" s="57"/>
      <c r="M21" s="265"/>
      <c r="N21" s="266"/>
      <c r="O21" s="266"/>
      <c r="P21" s="267"/>
      <c r="Q21" s="268"/>
      <c r="S21" s="18"/>
    </row>
    <row r="22" spans="1:19" x14ac:dyDescent="0.25">
      <c r="A22" s="3"/>
      <c r="B22" s="259">
        <v>303</v>
      </c>
      <c r="C22" s="260" t="s">
        <v>120</v>
      </c>
      <c r="D22" s="260" t="s">
        <v>125</v>
      </c>
      <c r="E22" s="261" t="s">
        <v>103</v>
      </c>
      <c r="F22" s="46"/>
      <c r="G22" s="265"/>
      <c r="H22" s="266"/>
      <c r="I22" s="266"/>
      <c r="J22" s="267"/>
      <c r="K22" s="268"/>
      <c r="L22" s="57"/>
      <c r="M22" s="265"/>
      <c r="N22" s="266"/>
      <c r="O22" s="266"/>
      <c r="P22" s="267"/>
      <c r="Q22" s="268"/>
      <c r="S22" s="18"/>
    </row>
    <row r="23" spans="1:19" x14ac:dyDescent="0.25">
      <c r="A23" s="3"/>
      <c r="B23" s="259">
        <v>304</v>
      </c>
      <c r="C23" s="260" t="s">
        <v>120</v>
      </c>
      <c r="D23" s="260" t="s">
        <v>127</v>
      </c>
      <c r="E23" s="261" t="s">
        <v>103</v>
      </c>
      <c r="F23" s="46"/>
      <c r="G23" s="265"/>
      <c r="H23" s="266"/>
      <c r="I23" s="266"/>
      <c r="J23" s="267"/>
      <c r="K23" s="268"/>
      <c r="L23" s="57"/>
      <c r="M23" s="265"/>
      <c r="N23" s="266"/>
      <c r="O23" s="266"/>
      <c r="P23" s="267"/>
      <c r="Q23" s="268"/>
      <c r="S23" s="18"/>
    </row>
    <row r="24" spans="1:19" x14ac:dyDescent="0.25">
      <c r="A24" s="3"/>
      <c r="B24" s="259">
        <v>305</v>
      </c>
      <c r="C24" s="260" t="s">
        <v>120</v>
      </c>
      <c r="D24" s="260" t="s">
        <v>141</v>
      </c>
      <c r="E24" s="261" t="s">
        <v>141</v>
      </c>
      <c r="F24" s="46"/>
      <c r="G24" s="265"/>
      <c r="H24" s="266"/>
      <c r="I24" s="266"/>
      <c r="J24" s="267"/>
      <c r="K24" s="268"/>
      <c r="L24" s="57"/>
      <c r="M24" s="265"/>
      <c r="N24" s="266"/>
      <c r="O24" s="266"/>
      <c r="P24" s="267"/>
      <c r="Q24" s="268"/>
      <c r="S24" s="18"/>
    </row>
    <row r="25" spans="1:19" x14ac:dyDescent="0.25">
      <c r="A25" s="3"/>
      <c r="B25" s="259">
        <v>306</v>
      </c>
      <c r="C25" s="260" t="s">
        <v>120</v>
      </c>
      <c r="D25" s="260" t="s">
        <v>141</v>
      </c>
      <c r="E25" s="261" t="s">
        <v>141</v>
      </c>
      <c r="F25" s="46"/>
      <c r="G25" s="265"/>
      <c r="H25" s="266"/>
      <c r="I25" s="266"/>
      <c r="J25" s="267"/>
      <c r="K25" s="268"/>
      <c r="L25" s="57"/>
      <c r="M25" s="265"/>
      <c r="N25" s="266"/>
      <c r="O25" s="266"/>
      <c r="P25" s="267"/>
      <c r="Q25" s="268"/>
      <c r="S25" s="18"/>
    </row>
    <row r="26" spans="1:19" x14ac:dyDescent="0.25">
      <c r="A26" s="3"/>
      <c r="B26" s="259">
        <v>401</v>
      </c>
      <c r="C26" s="260" t="s">
        <v>129</v>
      </c>
      <c r="D26" s="260" t="s">
        <v>130</v>
      </c>
      <c r="E26" s="261" t="s">
        <v>103</v>
      </c>
      <c r="F26" s="46"/>
      <c r="G26" s="265"/>
      <c r="H26" s="266"/>
      <c r="I26" s="266"/>
      <c r="J26" s="267"/>
      <c r="K26" s="268"/>
      <c r="L26" s="57"/>
      <c r="M26" s="265"/>
      <c r="N26" s="266"/>
      <c r="O26" s="266"/>
      <c r="P26" s="267"/>
      <c r="Q26" s="268"/>
      <c r="S26" s="18"/>
    </row>
    <row r="27" spans="1:19" x14ac:dyDescent="0.25">
      <c r="A27" s="3"/>
      <c r="B27" s="259">
        <v>402</v>
      </c>
      <c r="C27" s="260" t="s">
        <v>129</v>
      </c>
      <c r="D27" s="260" t="s">
        <v>132</v>
      </c>
      <c r="E27" s="261" t="s">
        <v>133</v>
      </c>
      <c r="F27" s="46"/>
      <c r="G27" s="265"/>
      <c r="H27" s="266"/>
      <c r="I27" s="266"/>
      <c r="J27" s="267"/>
      <c r="K27" s="268"/>
      <c r="L27" s="57"/>
      <c r="M27" s="265"/>
      <c r="N27" s="266"/>
      <c r="O27" s="266"/>
      <c r="P27" s="267"/>
      <c r="Q27" s="268"/>
      <c r="S27" s="18"/>
    </row>
    <row r="28" spans="1:19" x14ac:dyDescent="0.25">
      <c r="A28" s="3"/>
      <c r="B28" s="259">
        <v>403</v>
      </c>
      <c r="C28" s="260" t="s">
        <v>129</v>
      </c>
      <c r="D28" s="260" t="s">
        <v>141</v>
      </c>
      <c r="E28" s="261" t="s">
        <v>141</v>
      </c>
      <c r="F28" s="46"/>
      <c r="G28" s="265"/>
      <c r="H28" s="266"/>
      <c r="I28" s="266"/>
      <c r="J28" s="267"/>
      <c r="K28" s="268"/>
      <c r="L28" s="57"/>
      <c r="M28" s="265"/>
      <c r="N28" s="266"/>
      <c r="O28" s="266"/>
      <c r="P28" s="267"/>
      <c r="Q28" s="268"/>
      <c r="S28" s="18"/>
    </row>
    <row r="29" spans="1:19" x14ac:dyDescent="0.25">
      <c r="A29" s="3"/>
      <c r="B29" s="259">
        <v>404</v>
      </c>
      <c r="C29" s="260" t="s">
        <v>129</v>
      </c>
      <c r="D29" s="260" t="s">
        <v>141</v>
      </c>
      <c r="E29" s="261" t="s">
        <v>141</v>
      </c>
      <c r="F29" s="46"/>
      <c r="G29" s="265"/>
      <c r="H29" s="266"/>
      <c r="I29" s="266"/>
      <c r="J29" s="267"/>
      <c r="K29" s="268"/>
      <c r="L29" s="57"/>
      <c r="M29" s="265"/>
      <c r="N29" s="266"/>
      <c r="O29" s="266"/>
      <c r="P29" s="267"/>
      <c r="Q29" s="268"/>
      <c r="S29" s="18"/>
    </row>
    <row r="30" spans="1:19" x14ac:dyDescent="0.25">
      <c r="A30" s="3"/>
      <c r="B30" s="259">
        <v>501</v>
      </c>
      <c r="C30" s="260" t="s">
        <v>135</v>
      </c>
      <c r="D30" s="260" t="s">
        <v>136</v>
      </c>
      <c r="E30" s="261" t="s">
        <v>100</v>
      </c>
      <c r="F30" s="46"/>
      <c r="G30" s="265"/>
      <c r="H30" s="266"/>
      <c r="I30" s="266"/>
      <c r="J30" s="267"/>
      <c r="K30" s="268"/>
      <c r="L30" s="57"/>
      <c r="M30" s="265"/>
      <c r="N30" s="266"/>
      <c r="O30" s="266"/>
      <c r="P30" s="267"/>
      <c r="Q30" s="268"/>
      <c r="S30" s="18"/>
    </row>
    <row r="31" spans="1:19" x14ac:dyDescent="0.25">
      <c r="A31" s="3"/>
      <c r="B31" s="259">
        <v>502</v>
      </c>
      <c r="C31" s="260" t="s">
        <v>135</v>
      </c>
      <c r="D31" s="260" t="s">
        <v>138</v>
      </c>
      <c r="E31" s="261" t="s">
        <v>100</v>
      </c>
      <c r="F31" s="46"/>
      <c r="G31" s="265"/>
      <c r="H31" s="266"/>
      <c r="I31" s="266"/>
      <c r="J31" s="267"/>
      <c r="K31" s="268"/>
      <c r="L31" s="57"/>
      <c r="M31" s="265"/>
      <c r="N31" s="266"/>
      <c r="O31" s="266"/>
      <c r="P31" s="267"/>
      <c r="Q31" s="268"/>
      <c r="S31" s="18"/>
    </row>
    <row r="32" spans="1:19" x14ac:dyDescent="0.25">
      <c r="A32" s="3"/>
      <c r="B32" s="259">
        <v>503</v>
      </c>
      <c r="C32" s="260" t="s">
        <v>135</v>
      </c>
      <c r="D32" s="260" t="s">
        <v>141</v>
      </c>
      <c r="E32" s="261" t="s">
        <v>141</v>
      </c>
      <c r="F32" s="46"/>
      <c r="G32" s="265"/>
      <c r="H32" s="266"/>
      <c r="I32" s="266"/>
      <c r="J32" s="267"/>
      <c r="K32" s="268"/>
      <c r="L32" s="57"/>
      <c r="M32" s="265"/>
      <c r="N32" s="266"/>
      <c r="O32" s="266"/>
      <c r="P32" s="267"/>
      <c r="Q32" s="268"/>
      <c r="S32" s="18"/>
    </row>
    <row r="33" spans="1:19" x14ac:dyDescent="0.25">
      <c r="A33" s="3"/>
      <c r="B33" s="259">
        <v>504</v>
      </c>
      <c r="C33" s="260" t="s">
        <v>135</v>
      </c>
      <c r="D33" s="260" t="s">
        <v>141</v>
      </c>
      <c r="E33" s="261" t="s">
        <v>141</v>
      </c>
      <c r="F33" s="46"/>
      <c r="G33" s="265"/>
      <c r="H33" s="266"/>
      <c r="I33" s="266"/>
      <c r="J33" s="267"/>
      <c r="K33" s="268"/>
      <c r="L33" s="57"/>
      <c r="M33" s="265"/>
      <c r="N33" s="266"/>
      <c r="O33" s="266"/>
      <c r="P33" s="267"/>
      <c r="Q33" s="268"/>
      <c r="S33" s="18"/>
    </row>
    <row r="34" spans="1:19" x14ac:dyDescent="0.25">
      <c r="A34" s="3"/>
      <c r="B34" s="259"/>
      <c r="C34" s="260"/>
      <c r="D34" s="260"/>
      <c r="E34" s="261"/>
      <c r="F34" s="46"/>
      <c r="G34" s="265"/>
      <c r="H34" s="266"/>
      <c r="I34" s="266"/>
      <c r="J34" s="267"/>
      <c r="K34" s="268"/>
      <c r="L34" s="57"/>
      <c r="M34" s="265"/>
      <c r="N34" s="266"/>
      <c r="O34" s="266"/>
      <c r="P34" s="267"/>
      <c r="Q34" s="268"/>
      <c r="S34" s="18"/>
    </row>
    <row r="35" spans="1:19" x14ac:dyDescent="0.25">
      <c r="A35" s="3"/>
      <c r="B35" s="259"/>
      <c r="C35" s="260"/>
      <c r="D35" s="260"/>
      <c r="E35" s="261"/>
      <c r="F35" s="46"/>
      <c r="G35" s="265"/>
      <c r="H35" s="266"/>
      <c r="I35" s="266"/>
      <c r="J35" s="267"/>
      <c r="K35" s="268"/>
      <c r="L35" s="57"/>
      <c r="M35" s="265"/>
      <c r="N35" s="266"/>
      <c r="O35" s="266"/>
      <c r="P35" s="267"/>
      <c r="Q35" s="268"/>
      <c r="S35" s="18"/>
    </row>
    <row r="36" spans="1:19" x14ac:dyDescent="0.25">
      <c r="A36" s="3"/>
      <c r="B36" s="259"/>
      <c r="C36" s="260"/>
      <c r="D36" s="260"/>
      <c r="E36" s="261"/>
      <c r="F36" s="46"/>
      <c r="G36" s="265"/>
      <c r="H36" s="266"/>
      <c r="I36" s="266"/>
      <c r="J36" s="267"/>
      <c r="K36" s="268"/>
      <c r="L36" s="57"/>
      <c r="M36" s="265"/>
      <c r="N36" s="266"/>
      <c r="O36" s="266"/>
      <c r="P36" s="267"/>
      <c r="Q36" s="268"/>
      <c r="S36" s="18"/>
    </row>
    <row r="37" spans="1:19" x14ac:dyDescent="0.25">
      <c r="A37" s="3"/>
      <c r="B37" s="259"/>
      <c r="C37" s="260"/>
      <c r="D37" s="260"/>
      <c r="E37" s="261"/>
      <c r="F37" s="46"/>
      <c r="G37" s="265"/>
      <c r="H37" s="266"/>
      <c r="I37" s="266"/>
      <c r="J37" s="267"/>
      <c r="K37" s="268"/>
      <c r="L37" s="57"/>
      <c r="M37" s="265"/>
      <c r="N37" s="266"/>
      <c r="O37" s="266"/>
      <c r="P37" s="267"/>
      <c r="Q37" s="268"/>
      <c r="S37" s="18"/>
    </row>
    <row r="38" spans="1:19" x14ac:dyDescent="0.25">
      <c r="A38" s="3"/>
      <c r="B38" s="259"/>
      <c r="C38" s="260"/>
      <c r="D38" s="260"/>
      <c r="E38" s="261"/>
      <c r="F38" s="46"/>
      <c r="G38" s="265"/>
      <c r="H38" s="266"/>
      <c r="I38" s="266"/>
      <c r="J38" s="267"/>
      <c r="K38" s="268"/>
      <c r="L38" s="57"/>
      <c r="M38" s="265"/>
      <c r="N38" s="266"/>
      <c r="O38" s="266"/>
      <c r="P38" s="267"/>
      <c r="Q38" s="268"/>
      <c r="S38" s="18"/>
    </row>
    <row r="39" spans="1:19" x14ac:dyDescent="0.25">
      <c r="A39" s="3"/>
      <c r="B39" s="259"/>
      <c r="C39" s="260"/>
      <c r="D39" s="260"/>
      <c r="E39" s="261"/>
      <c r="F39" s="46"/>
      <c r="G39" s="269"/>
      <c r="H39" s="270"/>
      <c r="I39" s="270"/>
      <c r="J39" s="267"/>
      <c r="K39" s="268"/>
      <c r="L39" s="57"/>
      <c r="M39" s="269"/>
      <c r="N39" s="270"/>
      <c r="O39" s="270"/>
      <c r="P39" s="267"/>
      <c r="Q39" s="268"/>
      <c r="S39" s="18"/>
    </row>
    <row r="40" spans="1:19" x14ac:dyDescent="0.25">
      <c r="A40" s="3"/>
      <c r="B40" s="259"/>
      <c r="C40" s="260"/>
      <c r="D40" s="260"/>
      <c r="E40" s="261"/>
      <c r="F40" s="46"/>
      <c r="G40" s="265"/>
      <c r="H40" s="266"/>
      <c r="I40" s="266"/>
      <c r="J40" s="267"/>
      <c r="K40" s="268"/>
      <c r="L40" s="57"/>
      <c r="M40" s="265"/>
      <c r="N40" s="266"/>
      <c r="O40" s="266"/>
      <c r="P40" s="267"/>
      <c r="Q40" s="268"/>
      <c r="S40" s="18"/>
    </row>
    <row r="41" spans="1:19" x14ac:dyDescent="0.25">
      <c r="A41" s="3"/>
      <c r="B41" s="259"/>
      <c r="C41" s="260"/>
      <c r="D41" s="260"/>
      <c r="E41" s="261"/>
      <c r="F41" s="46"/>
      <c r="G41" s="265"/>
      <c r="H41" s="266"/>
      <c r="I41" s="266"/>
      <c r="J41" s="267"/>
      <c r="K41" s="268"/>
      <c r="L41" s="57"/>
      <c r="M41" s="265"/>
      <c r="N41" s="266"/>
      <c r="O41" s="266"/>
      <c r="P41" s="267"/>
      <c r="Q41" s="268"/>
      <c r="S41" s="18"/>
    </row>
    <row r="42" spans="1:19" x14ac:dyDescent="0.25">
      <c r="A42" s="3"/>
      <c r="B42" s="259"/>
      <c r="C42" s="260"/>
      <c r="D42" s="260"/>
      <c r="E42" s="261"/>
      <c r="F42" s="46"/>
      <c r="G42" s="265"/>
      <c r="H42" s="266"/>
      <c r="I42" s="266"/>
      <c r="J42" s="267"/>
      <c r="K42" s="268"/>
      <c r="L42" s="57"/>
      <c r="M42" s="265"/>
      <c r="N42" s="266"/>
      <c r="O42" s="266"/>
      <c r="P42" s="267"/>
      <c r="Q42" s="268"/>
      <c r="S42" s="18"/>
    </row>
    <row r="43" spans="1:19" x14ac:dyDescent="0.25">
      <c r="A43" s="3"/>
      <c r="B43" s="259"/>
      <c r="C43" s="260"/>
      <c r="D43" s="260"/>
      <c r="E43" s="261"/>
      <c r="F43" s="46"/>
      <c r="G43" s="269"/>
      <c r="H43" s="270"/>
      <c r="I43" s="270"/>
      <c r="J43" s="267"/>
      <c r="K43" s="268"/>
      <c r="L43" s="57"/>
      <c r="M43" s="269"/>
      <c r="N43" s="270"/>
      <c r="O43" s="270"/>
      <c r="P43" s="267"/>
      <c r="Q43" s="268"/>
      <c r="S43" s="18"/>
    </row>
    <row r="44" spans="1:19" x14ac:dyDescent="0.25">
      <c r="A44" s="3"/>
      <c r="B44" s="259"/>
      <c r="C44" s="260"/>
      <c r="D44" s="260"/>
      <c r="E44" s="261"/>
      <c r="F44" s="46"/>
      <c r="G44" s="269"/>
      <c r="H44" s="270"/>
      <c r="I44" s="270"/>
      <c r="J44" s="267"/>
      <c r="K44" s="268"/>
      <c r="L44" s="57"/>
      <c r="M44" s="269"/>
      <c r="N44" s="270"/>
      <c r="O44" s="270"/>
      <c r="P44" s="267"/>
      <c r="Q44" s="268"/>
      <c r="S44" s="18"/>
    </row>
    <row r="45" spans="1:19" x14ac:dyDescent="0.25">
      <c r="A45" s="3"/>
      <c r="B45" s="259"/>
      <c r="C45" s="260"/>
      <c r="D45" s="260"/>
      <c r="E45" s="261"/>
      <c r="F45" s="46"/>
      <c r="G45" s="269"/>
      <c r="H45" s="270"/>
      <c r="I45" s="270"/>
      <c r="J45" s="267"/>
      <c r="K45" s="268"/>
      <c r="L45" s="57"/>
      <c r="M45" s="269"/>
      <c r="N45" s="270"/>
      <c r="O45" s="270"/>
      <c r="P45" s="267"/>
      <c r="Q45" s="268"/>
      <c r="S45" s="18"/>
    </row>
    <row r="46" spans="1:19" x14ac:dyDescent="0.25">
      <c r="A46" s="3"/>
      <c r="B46" s="259"/>
      <c r="C46" s="260"/>
      <c r="D46" s="260"/>
      <c r="E46" s="261"/>
      <c r="F46" s="46"/>
      <c r="G46" s="269"/>
      <c r="H46" s="270"/>
      <c r="I46" s="270"/>
      <c r="J46" s="267"/>
      <c r="K46" s="268"/>
      <c r="L46" s="57"/>
      <c r="M46" s="269"/>
      <c r="N46" s="270"/>
      <c r="O46" s="270"/>
      <c r="P46" s="267"/>
      <c r="Q46" s="268"/>
      <c r="S46" s="18"/>
    </row>
    <row r="47" spans="1:19" x14ac:dyDescent="0.25">
      <c r="B47" s="259"/>
      <c r="C47" s="260"/>
      <c r="D47" s="260"/>
      <c r="E47" s="261"/>
      <c r="F47" s="46"/>
      <c r="G47" s="265"/>
      <c r="H47" s="266"/>
      <c r="I47" s="266"/>
      <c r="J47" s="267"/>
      <c r="K47" s="268"/>
      <c r="L47" s="57"/>
      <c r="M47" s="265"/>
      <c r="N47" s="266"/>
      <c r="O47" s="266"/>
      <c r="P47" s="267"/>
      <c r="Q47" s="268"/>
      <c r="S47" s="18"/>
    </row>
    <row r="48" spans="1:19" x14ac:dyDescent="0.25">
      <c r="B48" s="259"/>
      <c r="C48" s="260"/>
      <c r="D48" s="260"/>
      <c r="E48" s="261"/>
      <c r="F48" s="46"/>
      <c r="G48" s="265"/>
      <c r="H48" s="266"/>
      <c r="I48" s="266"/>
      <c r="J48" s="267"/>
      <c r="K48" s="268"/>
      <c r="L48" s="57"/>
      <c r="M48" s="265"/>
      <c r="N48" s="266"/>
      <c r="O48" s="266"/>
      <c r="P48" s="267"/>
      <c r="Q48" s="268"/>
      <c r="S48" s="18"/>
    </row>
    <row r="49" spans="2:19" x14ac:dyDescent="0.25">
      <c r="B49" s="259"/>
      <c r="C49" s="260"/>
      <c r="D49" s="260"/>
      <c r="E49" s="261"/>
      <c r="F49" s="46"/>
      <c r="G49" s="269"/>
      <c r="H49" s="270"/>
      <c r="I49" s="270"/>
      <c r="J49" s="267"/>
      <c r="K49" s="268"/>
      <c r="L49" s="57"/>
      <c r="M49" s="269"/>
      <c r="N49" s="270"/>
      <c r="O49" s="270"/>
      <c r="P49" s="267"/>
      <c r="Q49" s="268"/>
      <c r="S49" s="18"/>
    </row>
    <row r="50" spans="2:19" x14ac:dyDescent="0.25">
      <c r="B50" s="259"/>
      <c r="C50" s="260"/>
      <c r="D50" s="260"/>
      <c r="E50" s="261"/>
      <c r="F50" s="46"/>
      <c r="G50" s="269"/>
      <c r="H50" s="270"/>
      <c r="I50" s="270"/>
      <c r="J50" s="267"/>
      <c r="K50" s="268"/>
      <c r="L50" s="57"/>
      <c r="M50" s="269"/>
      <c r="N50" s="270"/>
      <c r="O50" s="270"/>
      <c r="P50" s="267"/>
      <c r="Q50" s="268"/>
      <c r="S50" s="18"/>
    </row>
    <row r="51" spans="2:19" x14ac:dyDescent="0.25">
      <c r="B51" s="259"/>
      <c r="C51" s="260"/>
      <c r="D51" s="260"/>
      <c r="E51" s="261"/>
      <c r="F51" s="46"/>
      <c r="G51" s="269"/>
      <c r="H51" s="270"/>
      <c r="I51" s="270"/>
      <c r="J51" s="267"/>
      <c r="K51" s="268"/>
      <c r="L51" s="57"/>
      <c r="M51" s="269"/>
      <c r="N51" s="270"/>
      <c r="O51" s="270"/>
      <c r="P51" s="267"/>
      <c r="Q51" s="268"/>
      <c r="S51" s="18"/>
    </row>
    <row r="52" spans="2:19" x14ac:dyDescent="0.25">
      <c r="B52" s="259"/>
      <c r="C52" s="260"/>
      <c r="D52" s="260"/>
      <c r="E52" s="261"/>
      <c r="F52" s="46"/>
      <c r="G52" s="269"/>
      <c r="H52" s="270"/>
      <c r="I52" s="270"/>
      <c r="J52" s="267"/>
      <c r="K52" s="268"/>
      <c r="L52" s="57"/>
      <c r="M52" s="269"/>
      <c r="N52" s="270"/>
      <c r="O52" s="270"/>
      <c r="P52" s="267"/>
      <c r="Q52" s="268"/>
      <c r="S52" s="18"/>
    </row>
    <row r="53" spans="2:19" x14ac:dyDescent="0.25">
      <c r="B53" s="259"/>
      <c r="C53" s="260"/>
      <c r="D53" s="260"/>
      <c r="E53" s="261"/>
      <c r="F53" s="46"/>
      <c r="G53" s="269"/>
      <c r="H53" s="270"/>
      <c r="I53" s="270"/>
      <c r="J53" s="267"/>
      <c r="K53" s="268"/>
      <c r="L53" s="57"/>
      <c r="M53" s="269"/>
      <c r="N53" s="270"/>
      <c r="O53" s="270"/>
      <c r="P53" s="267"/>
      <c r="Q53" s="268"/>
      <c r="S53" s="18"/>
    </row>
    <row r="54" spans="2:19" x14ac:dyDescent="0.25">
      <c r="B54" s="259"/>
      <c r="C54" s="260"/>
      <c r="D54" s="260"/>
      <c r="E54" s="261"/>
      <c r="F54" s="46"/>
      <c r="G54" s="269"/>
      <c r="H54" s="270"/>
      <c r="I54" s="270"/>
      <c r="J54" s="267"/>
      <c r="K54" s="268"/>
      <c r="L54" s="57"/>
      <c r="M54" s="269"/>
      <c r="N54" s="270"/>
      <c r="O54" s="270"/>
      <c r="P54" s="267"/>
      <c r="Q54" s="268"/>
      <c r="S54" s="18"/>
    </row>
    <row r="55" spans="2:19" x14ac:dyDescent="0.25">
      <c r="B55" s="259"/>
      <c r="C55" s="260"/>
      <c r="D55" s="260"/>
      <c r="E55" s="261"/>
      <c r="F55" s="46"/>
      <c r="G55" s="269"/>
      <c r="H55" s="270"/>
      <c r="I55" s="270"/>
      <c r="J55" s="267"/>
      <c r="K55" s="268"/>
      <c r="L55" s="57"/>
      <c r="M55" s="269"/>
      <c r="N55" s="270"/>
      <c r="O55" s="270"/>
      <c r="P55" s="267"/>
      <c r="Q55" s="268"/>
      <c r="S55" s="18"/>
    </row>
    <row r="56" spans="2:19" x14ac:dyDescent="0.25">
      <c r="B56" s="259"/>
      <c r="C56" s="260"/>
      <c r="D56" s="260"/>
      <c r="E56" s="261"/>
      <c r="F56" s="46"/>
      <c r="G56" s="269"/>
      <c r="H56" s="270"/>
      <c r="I56" s="270"/>
      <c r="J56" s="267"/>
      <c r="K56" s="268"/>
      <c r="L56" s="57"/>
      <c r="M56" s="269"/>
      <c r="N56" s="270"/>
      <c r="O56" s="270"/>
      <c r="P56" s="267"/>
      <c r="Q56" s="268"/>
      <c r="S56" s="18"/>
    </row>
    <row r="57" spans="2:19" x14ac:dyDescent="0.25">
      <c r="B57" s="259"/>
      <c r="C57" s="260"/>
      <c r="D57" s="260"/>
      <c r="E57" s="261"/>
      <c r="F57" s="46"/>
      <c r="G57" s="269"/>
      <c r="H57" s="270"/>
      <c r="I57" s="270"/>
      <c r="J57" s="271"/>
      <c r="K57" s="272"/>
      <c r="L57" s="46"/>
      <c r="M57" s="269"/>
      <c r="N57" s="270"/>
      <c r="O57" s="270"/>
      <c r="P57" s="271"/>
      <c r="Q57" s="272"/>
    </row>
    <row r="58" spans="2:19" x14ac:dyDescent="0.25">
      <c r="B58" s="259"/>
      <c r="C58" s="260"/>
      <c r="D58" s="260"/>
      <c r="E58" s="261"/>
      <c r="F58" s="46"/>
      <c r="G58" s="269"/>
      <c r="H58" s="270"/>
      <c r="I58" s="270"/>
      <c r="J58" s="271"/>
      <c r="K58" s="272"/>
      <c r="L58" s="46"/>
      <c r="M58" s="269"/>
      <c r="N58" s="270"/>
      <c r="O58" s="270"/>
      <c r="P58" s="271"/>
      <c r="Q58" s="272"/>
      <c r="S58" s="23"/>
    </row>
    <row r="59" spans="2:19" x14ac:dyDescent="0.25">
      <c r="B59" s="259"/>
      <c r="C59" s="260"/>
      <c r="D59" s="260"/>
      <c r="E59" s="261"/>
      <c r="F59" s="46"/>
      <c r="G59" s="269"/>
      <c r="H59" s="270"/>
      <c r="I59" s="270"/>
      <c r="J59" s="271"/>
      <c r="K59" s="272"/>
      <c r="L59" s="46"/>
      <c r="M59" s="269"/>
      <c r="N59" s="270"/>
      <c r="O59" s="270"/>
      <c r="P59" s="271"/>
      <c r="Q59" s="272"/>
    </row>
    <row r="60" spans="2:19" x14ac:dyDescent="0.25">
      <c r="B60" s="259"/>
      <c r="C60" s="260"/>
      <c r="D60" s="260"/>
      <c r="E60" s="261"/>
      <c r="F60" s="46"/>
      <c r="G60" s="269"/>
      <c r="H60" s="270"/>
      <c r="I60" s="270"/>
      <c r="J60" s="271"/>
      <c r="K60" s="272"/>
      <c r="L60" s="46"/>
      <c r="M60" s="269"/>
      <c r="N60" s="270"/>
      <c r="O60" s="270"/>
      <c r="P60" s="271"/>
      <c r="Q60" s="272"/>
    </row>
    <row r="61" spans="2:19" x14ac:dyDescent="0.25">
      <c r="B61" s="259"/>
      <c r="C61" s="260"/>
      <c r="D61" s="260"/>
      <c r="E61" s="261"/>
      <c r="F61" s="46"/>
      <c r="G61" s="269"/>
      <c r="H61" s="270"/>
      <c r="I61" s="270"/>
      <c r="J61" s="271"/>
      <c r="K61" s="272"/>
      <c r="L61" s="46"/>
      <c r="M61" s="269"/>
      <c r="N61" s="270"/>
      <c r="O61" s="270"/>
      <c r="P61" s="271"/>
      <c r="Q61" s="272"/>
    </row>
    <row r="62" spans="2:19" x14ac:dyDescent="0.25">
      <c r="B62" s="259"/>
      <c r="C62" s="260"/>
      <c r="D62" s="260"/>
      <c r="E62" s="261"/>
      <c r="F62" s="46"/>
      <c r="G62" s="269"/>
      <c r="H62" s="270"/>
      <c r="I62" s="270"/>
      <c r="J62" s="271"/>
      <c r="K62" s="272"/>
      <c r="L62" s="46"/>
      <c r="M62" s="269"/>
      <c r="N62" s="270"/>
      <c r="O62" s="270"/>
      <c r="P62" s="271"/>
      <c r="Q62" s="272"/>
    </row>
    <row r="63" spans="2:19" x14ac:dyDescent="0.25">
      <c r="B63" s="259"/>
      <c r="C63" s="260"/>
      <c r="D63" s="260"/>
      <c r="E63" s="261"/>
      <c r="F63" s="46"/>
      <c r="G63" s="269"/>
      <c r="H63" s="270"/>
      <c r="I63" s="270"/>
      <c r="J63" s="271"/>
      <c r="K63" s="272"/>
      <c r="L63" s="46"/>
      <c r="M63" s="269"/>
      <c r="N63" s="270"/>
      <c r="O63" s="270"/>
      <c r="P63" s="271"/>
      <c r="Q63" s="272"/>
    </row>
    <row r="64" spans="2:19" x14ac:dyDescent="0.25">
      <c r="B64" s="259"/>
      <c r="C64" s="260"/>
      <c r="D64" s="260"/>
      <c r="E64" s="261"/>
      <c r="F64" s="46"/>
      <c r="G64" s="269"/>
      <c r="H64" s="270"/>
      <c r="I64" s="270"/>
      <c r="J64" s="271"/>
      <c r="K64" s="272"/>
      <c r="L64" s="46"/>
      <c r="M64" s="269"/>
      <c r="N64" s="270"/>
      <c r="O64" s="270"/>
      <c r="P64" s="271"/>
      <c r="Q64" s="272"/>
    </row>
    <row r="65" spans="2:17" x14ac:dyDescent="0.25">
      <c r="B65" s="259"/>
      <c r="C65" s="260"/>
      <c r="D65" s="260"/>
      <c r="E65" s="261"/>
      <c r="F65" s="46"/>
      <c r="G65" s="269"/>
      <c r="H65" s="270"/>
      <c r="I65" s="270"/>
      <c r="J65" s="271"/>
      <c r="K65" s="272"/>
      <c r="L65" s="46"/>
      <c r="M65" s="269"/>
      <c r="N65" s="270"/>
      <c r="O65" s="270"/>
      <c r="P65" s="271"/>
      <c r="Q65" s="272"/>
    </row>
    <row r="66" spans="2:17" x14ac:dyDescent="0.25">
      <c r="B66" s="259"/>
      <c r="C66" s="260"/>
      <c r="D66" s="260"/>
      <c r="E66" s="261"/>
      <c r="F66" s="46"/>
      <c r="G66" s="269"/>
      <c r="H66" s="270"/>
      <c r="I66" s="270"/>
      <c r="J66" s="271"/>
      <c r="K66" s="272"/>
      <c r="L66" s="46"/>
      <c r="M66" s="269"/>
      <c r="N66" s="270"/>
      <c r="O66" s="270"/>
      <c r="P66" s="271"/>
      <c r="Q66" s="272"/>
    </row>
    <row r="67" spans="2:17" x14ac:dyDescent="0.25">
      <c r="B67" s="259"/>
      <c r="C67" s="260"/>
      <c r="D67" s="260"/>
      <c r="E67" s="261"/>
      <c r="F67" s="46"/>
      <c r="G67" s="269"/>
      <c r="H67" s="270"/>
      <c r="I67" s="270"/>
      <c r="J67" s="271"/>
      <c r="K67" s="272"/>
      <c r="L67" s="46"/>
      <c r="M67" s="269"/>
      <c r="N67" s="270"/>
      <c r="O67" s="270"/>
      <c r="P67" s="271"/>
      <c r="Q67" s="272"/>
    </row>
    <row r="68" spans="2:17" x14ac:dyDescent="0.25">
      <c r="B68" s="259"/>
      <c r="C68" s="260"/>
      <c r="D68" s="260"/>
      <c r="E68" s="261"/>
      <c r="F68" s="46"/>
      <c r="G68" s="269"/>
      <c r="H68" s="270"/>
      <c r="I68" s="270"/>
      <c r="J68" s="271"/>
      <c r="K68" s="272"/>
      <c r="L68" s="46"/>
      <c r="M68" s="269"/>
      <c r="N68" s="270"/>
      <c r="O68" s="270"/>
      <c r="P68" s="271"/>
      <c r="Q68" s="272"/>
    </row>
    <row r="69" spans="2:17" x14ac:dyDescent="0.25">
      <c r="B69" s="259"/>
      <c r="C69" s="260"/>
      <c r="D69" s="260"/>
      <c r="E69" s="261"/>
      <c r="F69" s="46"/>
      <c r="G69" s="269"/>
      <c r="H69" s="270"/>
      <c r="I69" s="270"/>
      <c r="J69" s="271"/>
      <c r="K69" s="272"/>
      <c r="L69" s="46"/>
      <c r="M69" s="269"/>
      <c r="N69" s="270"/>
      <c r="O69" s="270"/>
      <c r="P69" s="271"/>
      <c r="Q69" s="272"/>
    </row>
    <row r="70" spans="2:17" x14ac:dyDescent="0.25">
      <c r="B70" s="259"/>
      <c r="C70" s="260"/>
      <c r="D70" s="260"/>
      <c r="E70" s="261"/>
      <c r="F70" s="46"/>
      <c r="G70" s="269"/>
      <c r="H70" s="270"/>
      <c r="I70" s="270"/>
      <c r="J70" s="271"/>
      <c r="K70" s="272"/>
      <c r="L70" s="46"/>
      <c r="M70" s="269"/>
      <c r="N70" s="270"/>
      <c r="O70" s="270"/>
      <c r="P70" s="271"/>
      <c r="Q70" s="272"/>
    </row>
    <row r="71" spans="2:17" x14ac:dyDescent="0.25">
      <c r="B71" s="259"/>
      <c r="C71" s="260"/>
      <c r="D71" s="260"/>
      <c r="E71" s="261"/>
      <c r="F71" s="46"/>
      <c r="G71" s="269"/>
      <c r="H71" s="270"/>
      <c r="I71" s="270"/>
      <c r="J71" s="271"/>
      <c r="K71" s="272"/>
      <c r="L71" s="46"/>
      <c r="M71" s="269"/>
      <c r="N71" s="270"/>
      <c r="O71" s="270"/>
      <c r="P71" s="271"/>
      <c r="Q71" s="272"/>
    </row>
    <row r="72" spans="2:17" x14ac:dyDescent="0.25">
      <c r="B72" s="262"/>
      <c r="C72" s="263"/>
      <c r="D72" s="263"/>
      <c r="E72" s="264"/>
      <c r="F72" s="46"/>
      <c r="G72" s="273"/>
      <c r="H72" s="274"/>
      <c r="I72" s="274"/>
      <c r="J72" s="275"/>
      <c r="K72" s="276"/>
      <c r="L72" s="46"/>
      <c r="M72" s="273"/>
      <c r="N72" s="274"/>
      <c r="O72" s="274"/>
      <c r="P72" s="275"/>
      <c r="Q72" s="276"/>
    </row>
  </sheetData>
  <sheetProtection algorithmName="SHA-512" hashValue="5sPI7iQWSm1CpF4ktSEjhwsVTK9OOez+ZyVPAmoRaIKZOxH2W7HE0saZ3HyitjIwjBegsI057R9aZD/OjJdM+g==" saltValue="B5Ua0hAE2XYRqYqafxrQ3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19 P8:Q19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P8:Q19 J8:K19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4" t="s">
        <v>140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6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11" t="s">
        <v>2</v>
      </c>
      <c r="C9" s="170" t="s">
        <v>44</v>
      </c>
      <c r="D9" s="164">
        <f>IFERROR(IF(Calc!$L$15="","",INDEX(PY_Actual!$F$6:$Q$17,MATCH(Calc!$L$15,PY_Actual!$D$6:$D$17,0),MATCH(INDEX(Calc!$I$7:$I$18,MATCH(KPI_Analysis!D$8,Calc!$H$7:$H$18,0)),PY_Actual!$F$5:$Q$5,0))),"")</f>
        <v>23</v>
      </c>
      <c r="E9" s="164">
        <f>IFERROR(IF(Calc!$L$15="","",INDEX(PY_Actual!$F$6:$Q$17,MATCH(Calc!$L$15,PY_Actual!$D$6:$D$17,0),MATCH(INDEX(Calc!$I$7:$I$18,MATCH(KPI_Analysis!E$8,Calc!$H$7:$H$18,0)),PY_Actual!$F$5:$Q$5,0))),"")</f>
        <v>18</v>
      </c>
      <c r="F9" s="164">
        <f>IFERROR(IF(Calc!$L$15="","",INDEX(PY_Actual!$F$6:$Q$17,MATCH(Calc!$L$15,PY_Actual!$D$6:$D$17,0),MATCH(INDEX(Calc!$I$7:$I$18,MATCH(KPI_Analysis!F$8,Calc!$H$7:$H$18,0)),PY_Actual!$F$5:$Q$5,0))),"")</f>
        <v>15</v>
      </c>
      <c r="G9" s="164">
        <f>IFERROR(IF(Calc!$L$15="","",INDEX(PY_Actual!$F$6:$Q$17,MATCH(Calc!$L$15,PY_Actual!$D$6:$D$17,0),MATCH(INDEX(Calc!$I$7:$I$18,MATCH(KPI_Analysis!G$8,Calc!$H$7:$H$18,0)),PY_Actual!$F$5:$Q$5,0))),"")</f>
        <v>34</v>
      </c>
      <c r="H9" s="164">
        <f>IFERROR(IF(Calc!$L$15="","",INDEX(PY_Actual!$F$6:$Q$17,MATCH(Calc!$L$15,PY_Actual!$D$6:$D$17,0),MATCH(INDEX(Calc!$I$7:$I$18,MATCH(KPI_Analysis!H$8,Calc!$H$7:$H$18,0)),PY_Actual!$F$5:$Q$5,0))),"")</f>
        <v>25</v>
      </c>
      <c r="I9" s="164">
        <f>IFERROR(IF(Calc!$L$15="","",INDEX(PY_Actual!$F$6:$Q$17,MATCH(Calc!$L$15,PY_Actual!$D$6:$D$17,0),MATCH(INDEX(Calc!$I$7:$I$18,MATCH(KPI_Analysis!I$8,Calc!$H$7:$H$18,0)),PY_Actual!$F$5:$Q$5,0))),"")</f>
        <v>19</v>
      </c>
      <c r="J9" s="164">
        <f>IFERROR(IF(Calc!$L$15="","",INDEX(PY_Actual!$F$6:$Q$17,MATCH(Calc!$L$15,PY_Actual!$D$6:$D$17,0),MATCH(INDEX(Calc!$I$7:$I$18,MATCH(KPI_Analysis!J$8,Calc!$H$7:$H$18,0)),PY_Actual!$F$5:$Q$5,0))),"")</f>
        <v>0</v>
      </c>
      <c r="K9" s="164">
        <f>IFERROR(IF(Calc!$L$15="","",INDEX(PY_Actual!$F$6:$Q$17,MATCH(Calc!$L$15,PY_Actual!$D$6:$D$17,0),MATCH(INDEX(Calc!$I$7:$I$18,MATCH(KPI_Analysis!K$8,Calc!$H$7:$H$18,0)),PY_Actual!$F$5:$Q$5,0))),"")</f>
        <v>0</v>
      </c>
      <c r="L9" s="164">
        <f>IFERROR(IF(Calc!$L$15="","",INDEX(PY_Actual!$F$6:$Q$17,MATCH(Calc!$L$15,PY_Actual!$D$6:$D$17,0),MATCH(INDEX(Calc!$I$7:$I$18,MATCH(KPI_Analysis!L$8,Calc!$H$7:$H$18,0)),PY_Actual!$F$5:$Q$5,0))),"")</f>
        <v>0</v>
      </c>
      <c r="M9" s="164">
        <f>IFERROR(IF(Calc!$L$15="","",INDEX(PY_Actual!$F$6:$Q$17,MATCH(Calc!$L$15,PY_Actual!$D$6:$D$17,0),MATCH(INDEX(Calc!$I$7:$I$18,MATCH(KPI_Analysis!M$8,Calc!$H$7:$H$18,0)),PY_Actual!$F$5:$Q$5,0))),"")</f>
        <v>0</v>
      </c>
      <c r="N9" s="164">
        <f>IFERROR(IF(Calc!$L$15="","",INDEX(PY_Actual!$F$6:$Q$17,MATCH(Calc!$L$15,PY_Actual!$D$6:$D$17,0),MATCH(INDEX(Calc!$I$7:$I$18,MATCH(KPI_Analysis!N$8,Calc!$H$7:$H$18,0)),PY_Actual!$F$5:$Q$5,0))),"")</f>
        <v>0</v>
      </c>
      <c r="O9" s="165">
        <f>IFERROR(IF(Calc!$L$15="","",INDEX(PY_Actual!$F$6:$Q$17,MATCH(Calc!$L$15,PY_Actual!$D$6:$D$17,0),MATCH(INDEX(Calc!$I$7:$I$18,MATCH(KPI_Analysis!O$8,Calc!$H$7:$H$18,0)),PY_Actual!$F$5:$Q$5,0))),"")</f>
        <v>0</v>
      </c>
    </row>
    <row r="10" spans="1:23" ht="15" customHeight="1" x14ac:dyDescent="0.25">
      <c r="A10" s="3"/>
      <c r="B10" s="212"/>
      <c r="C10" s="171" t="s">
        <v>4</v>
      </c>
      <c r="D10" s="166">
        <f>IFERROR(IF(Calc!$L$15="","",INDEX(CY_Target!$F$6:$Q$17,MATCH(Calc!$L$15,CY_Target!$D$6:$D$17,0),MATCH(KPI_Analysis!D$8,CY_Target!$F$5:$Q$5,0))),"")</f>
        <v>20</v>
      </c>
      <c r="E10" s="166">
        <f>IFERROR(IF(Calc!$L$15="","",INDEX(CY_Target!$F$6:$Q$17,MATCH(Calc!$L$15,CY_Target!$D$6:$D$17,0),MATCH(KPI_Analysis!E$8,CY_Target!$F$5:$Q$5,0))),"")</f>
        <v>20</v>
      </c>
      <c r="F10" s="166">
        <f>IFERROR(IF(Calc!$L$15="","",INDEX(CY_Target!$F$6:$Q$17,MATCH(Calc!$L$15,CY_Target!$D$6:$D$17,0),MATCH(KPI_Analysis!F$8,CY_Target!$F$5:$Q$5,0))),"")</f>
        <v>20</v>
      </c>
      <c r="G10" s="166">
        <f>IFERROR(IF(Calc!$L$15="","",INDEX(CY_Target!$F$6:$Q$17,MATCH(Calc!$L$15,CY_Target!$D$6:$D$17,0),MATCH(KPI_Analysis!G$8,CY_Target!$F$5:$Q$5,0))),"")</f>
        <v>20</v>
      </c>
      <c r="H10" s="166">
        <f>IFERROR(IF(Calc!$L$15="","",INDEX(CY_Target!$F$6:$Q$17,MATCH(Calc!$L$15,CY_Target!$D$6:$D$17,0),MATCH(KPI_Analysis!H$8,CY_Target!$F$5:$Q$5,0))),"")</f>
        <v>20</v>
      </c>
      <c r="I10" s="166">
        <f>IFERROR(IF(Calc!$L$15="","",INDEX(CY_Target!$F$6:$Q$17,MATCH(Calc!$L$15,CY_Target!$D$6:$D$17,0),MATCH(KPI_Analysis!I$8,CY_Target!$F$5:$Q$5,0))),"")</f>
        <v>20</v>
      </c>
      <c r="J10" s="166">
        <f>IFERROR(IF(Calc!$L$15="","",INDEX(CY_Target!$F$6:$Q$17,MATCH(Calc!$L$15,CY_Target!$D$6:$D$17,0),MATCH(KPI_Analysis!J$8,CY_Target!$F$5:$Q$5,0))),"")</f>
        <v>0</v>
      </c>
      <c r="K10" s="166">
        <f>IFERROR(IF(Calc!$L$15="","",INDEX(CY_Target!$F$6:$Q$17,MATCH(Calc!$L$15,CY_Target!$D$6:$D$17,0),MATCH(KPI_Analysis!K$8,CY_Target!$F$5:$Q$5,0))),"")</f>
        <v>0</v>
      </c>
      <c r="L10" s="166">
        <f>IFERROR(IF(Calc!$L$15="","",INDEX(CY_Target!$F$6:$Q$17,MATCH(Calc!$L$15,CY_Target!$D$6:$D$17,0),MATCH(KPI_Analysis!L$8,CY_Target!$F$5:$Q$5,0))),"")</f>
        <v>0</v>
      </c>
      <c r="M10" s="166">
        <f>IFERROR(IF(Calc!$L$15="","",INDEX(CY_Target!$F$6:$Q$17,MATCH(Calc!$L$15,CY_Target!$D$6:$D$17,0),MATCH(KPI_Analysis!M$8,CY_Target!$F$5:$Q$5,0))),"")</f>
        <v>0</v>
      </c>
      <c r="N10" s="166">
        <f>IFERROR(IF(Calc!$L$15="","",INDEX(CY_Target!$F$6:$Q$17,MATCH(Calc!$L$15,CY_Target!$D$6:$D$17,0),MATCH(KPI_Analysis!N$8,CY_Target!$F$5:$Q$5,0))),"")</f>
        <v>0</v>
      </c>
      <c r="O10" s="167">
        <f>IFERROR(IF(Calc!$L$15="","",INDEX(CY_Target!$F$6:$Q$17,MATCH(Calc!$L$15,CY_Target!$D$6:$D$17,0),MATCH(KPI_Analysis!O$8,CY_Target!$F$5:$Q$5,0))),"")</f>
        <v>0</v>
      </c>
    </row>
    <row r="11" spans="1:23" ht="15" customHeight="1" x14ac:dyDescent="0.25">
      <c r="A11" s="3"/>
      <c r="B11" s="212"/>
      <c r="C11" s="171" t="s">
        <v>5</v>
      </c>
      <c r="D11" s="166">
        <f>IFERROR(IF(Calc!$L$15="","",INDEX(CY_Actual!$F$6:$Q$17,MATCH(Calc!$L$15,CY_Actual!$D$6:$D$17,0),MATCH(KPI_Analysis!D$8,CY_Actual!$F$5:$Q$5,0))),"")</f>
        <v>23</v>
      </c>
      <c r="E11" s="166">
        <f>IFERROR(IF(Calc!$L$15="","",INDEX(CY_Actual!$F$6:$Q$17,MATCH(Calc!$L$15,CY_Actual!$D$6:$D$17,0),MATCH(KPI_Analysis!E$8,CY_Actual!$F$5:$Q$5,0))),"")</f>
        <v>22</v>
      </c>
      <c r="F11" s="166">
        <f>IFERROR(IF(Calc!$L$15="","",INDEX(CY_Actual!$F$6:$Q$17,MATCH(Calc!$L$15,CY_Actual!$D$6:$D$17,0),MATCH(KPI_Analysis!F$8,CY_Actual!$F$5:$Q$5,0))),"")</f>
        <v>18</v>
      </c>
      <c r="G11" s="166">
        <f>IFERROR(IF(Calc!$L$15="","",INDEX(CY_Actual!$F$6:$Q$17,MATCH(Calc!$L$15,CY_Actual!$D$6:$D$17,0),MATCH(KPI_Analysis!G$8,CY_Actual!$F$5:$Q$5,0))),"")</f>
        <v>34</v>
      </c>
      <c r="H11" s="166">
        <f>IFERROR(IF(Calc!$L$15="","",INDEX(CY_Actual!$F$6:$Q$17,MATCH(Calc!$L$15,CY_Actual!$D$6:$D$17,0),MATCH(KPI_Analysis!H$8,CY_Actual!$F$5:$Q$5,0))),"")</f>
        <v>25</v>
      </c>
      <c r="I11" s="166">
        <f>IFERROR(IF(Calc!$L$15="","",INDEX(CY_Actual!$F$6:$Q$17,MATCH(Calc!$L$15,CY_Actual!$D$6:$D$17,0),MATCH(KPI_Analysis!I$8,CY_Actual!$F$5:$Q$5,0))),"")</f>
        <v>20</v>
      </c>
      <c r="J11" s="166">
        <f>IFERROR(IF(Calc!$L$15="","",INDEX(CY_Actual!$F$6:$Q$17,MATCH(Calc!$L$15,CY_Actual!$D$6:$D$17,0),MATCH(KPI_Analysis!J$8,CY_Actual!$F$5:$Q$5,0))),"")</f>
        <v>0</v>
      </c>
      <c r="K11" s="166">
        <f>IFERROR(IF(Calc!$L$15="","",INDEX(CY_Actual!$F$6:$Q$17,MATCH(Calc!$L$15,CY_Actual!$D$6:$D$17,0),MATCH(KPI_Analysis!K$8,CY_Actual!$F$5:$Q$5,0))),"")</f>
        <v>0</v>
      </c>
      <c r="L11" s="166">
        <f>IFERROR(IF(Calc!$L$15="","",INDEX(CY_Actual!$F$6:$Q$17,MATCH(Calc!$L$15,CY_Actual!$D$6:$D$17,0),MATCH(KPI_Analysis!L$8,CY_Actual!$F$5:$Q$5,0))),"")</f>
        <v>0</v>
      </c>
      <c r="M11" s="166">
        <f>IFERROR(IF(Calc!$L$15="","",INDEX(CY_Actual!$F$6:$Q$17,MATCH(Calc!$L$15,CY_Actual!$D$6:$D$17,0),MATCH(KPI_Analysis!M$8,CY_Actual!$F$5:$Q$5,0))),"")</f>
        <v>0</v>
      </c>
      <c r="N11" s="166">
        <f>IFERROR(IF(Calc!$L$15="","",INDEX(CY_Actual!$F$6:$Q$17,MATCH(Calc!$L$15,CY_Actual!$D$6:$D$17,0),MATCH(KPI_Analysis!N$8,CY_Actual!$F$5:$Q$5,0))),"")</f>
        <v>0</v>
      </c>
      <c r="O11" s="167">
        <f>IFERROR(IF(Calc!$L$15="","",INDEX(CY_Actual!$F$6:$Q$17,MATCH(Calc!$L$15,CY_Actual!$D$6:$D$17,0),MATCH(KPI_Analysis!O$8,CY_Actual!$F$5:$Q$5,0))),"")</f>
        <v>0</v>
      </c>
    </row>
    <row r="12" spans="1:23" ht="15" customHeight="1" x14ac:dyDescent="0.25">
      <c r="A12" s="3"/>
      <c r="B12" s="213"/>
      <c r="C12" s="172" t="s">
        <v>9</v>
      </c>
      <c r="D12" s="168">
        <f>IF(OR(LEN(D$10)=0,LEN(D$11)=0),"",IFERROR(IF(Calc!$L$16=Calc!$L$7,D$10/D$11*100,D$11/D$10*100),""))</f>
        <v>114.99999999999999</v>
      </c>
      <c r="E12" s="168">
        <f>IF(OR(LEN(E$10)=0,LEN(E$11)=0),"",IFERROR(IF(Calc!$L$16=Calc!$L$7,E$10/E$11*100,E$11/E$10*100),""))</f>
        <v>110.00000000000001</v>
      </c>
      <c r="F12" s="168">
        <f>IF(OR(LEN(F$10)=0,LEN(F$11)=0),"",IFERROR(IF(Calc!$L$16=Calc!$L$7,F$10/F$11*100,F$11/F$10*100),""))</f>
        <v>90</v>
      </c>
      <c r="G12" s="168">
        <f>IF(OR(LEN(G$10)=0,LEN(G$11)=0),"",IFERROR(IF(Calc!$L$16=Calc!$L$7,G$10/G$11*100,G$11/G$10*100),""))</f>
        <v>170</v>
      </c>
      <c r="H12" s="168">
        <f>IF(OR(LEN(H$10)=0,LEN(H$11)=0),"",IFERROR(IF(Calc!$L$16=Calc!$L$7,H$10/H$11*100,H$11/H$10*100),""))</f>
        <v>125</v>
      </c>
      <c r="I12" s="168">
        <f>IF(OR(LEN(I$10)=0,LEN(I$11)=0),"",IFERROR(IF(Calc!$L$16=Calc!$L$7,I$10/I$11*100,I$11/I$10*100),""))</f>
        <v>100</v>
      </c>
      <c r="J12" s="168" t="str">
        <f>IF(OR(LEN(J$10)=0,LEN(J$11)=0),"",IFERROR(IF(Calc!$L$16=Calc!$L$7,J$10/J$11*100,J$11/J$10*100),""))</f>
        <v/>
      </c>
      <c r="K12" s="168" t="str">
        <f>IF(OR(LEN(K$10)=0,LEN(K$11)=0),"",IFERROR(IF(Calc!$L$16=Calc!$L$7,K$10/K$11*100,K$11/K$10*100),""))</f>
        <v/>
      </c>
      <c r="L12" s="168" t="str">
        <f>IF(OR(LEN(L$10)=0,LEN(L$11)=0),"",IFERROR(IF(Calc!$L$16=Calc!$L$7,L$10/L$11*100,L$11/L$10*100),""))</f>
        <v/>
      </c>
      <c r="M12" s="168" t="str">
        <f>IF(OR(LEN(M$10)=0,LEN(M$11)=0),"",IFERROR(IF(Calc!$L$16=Calc!$L$7,M$10/M$11*100,M$11/M$10*100),""))</f>
        <v/>
      </c>
      <c r="N12" s="168" t="str">
        <f>IF(OR(LEN(N$10)=0,LEN(N$11)=0),"",IFERROR(IF(Calc!$L$16=Calc!$L$7,N$10/N$11*100,N$11/N$10*100),""))</f>
        <v/>
      </c>
      <c r="O12" s="169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11" t="s">
        <v>3</v>
      </c>
      <c r="C13" s="170" t="s">
        <v>51</v>
      </c>
      <c r="D13" s="164">
        <f>IFERROR(IF(Calc!$L$15="","",INDEX(PY_Actual_Cumulative!$F$6:$Q$17,MATCH(Calc!$L$15,PY_Actual_Cumulative!$D$6:$D$17,0),MATCH(INDEX(Calc!$I$7:$I$18,MATCH(KPI_Analysis!D$8,Calc!$H$7:$H$18,0)),PY_Actual_Cumulative!$F$5:$Q$5,0))),"")</f>
        <v>23</v>
      </c>
      <c r="E13" s="164">
        <f>IFERROR(IF(Calc!$L$15="","",INDEX(PY_Actual_Cumulative!$F$6:$Q$17,MATCH(Calc!$L$15,PY_Actual_Cumulative!$D$6:$D$17,0),MATCH(INDEX(Calc!$I$7:$I$18,MATCH(KPI_Analysis!E$8,Calc!$H$7:$H$18,0)),PY_Actual_Cumulative!$F$5:$Q$5,0))),"")</f>
        <v>41</v>
      </c>
      <c r="F13" s="164">
        <f>IFERROR(IF(Calc!$L$15="","",INDEX(PY_Actual_Cumulative!$F$6:$Q$17,MATCH(Calc!$L$15,PY_Actual_Cumulative!$D$6:$D$17,0),MATCH(INDEX(Calc!$I$7:$I$18,MATCH(KPI_Analysis!F$8,Calc!$H$7:$H$18,0)),PY_Actual_Cumulative!$F$5:$Q$5,0))),"")</f>
        <v>56</v>
      </c>
      <c r="G13" s="164">
        <f>IFERROR(IF(Calc!$L$15="","",INDEX(PY_Actual_Cumulative!$F$6:$Q$17,MATCH(Calc!$L$15,PY_Actual_Cumulative!$D$6:$D$17,0),MATCH(INDEX(Calc!$I$7:$I$18,MATCH(KPI_Analysis!G$8,Calc!$H$7:$H$18,0)),PY_Actual_Cumulative!$F$5:$Q$5,0))),"")</f>
        <v>90</v>
      </c>
      <c r="H13" s="164">
        <f>IFERROR(IF(Calc!$L$15="","",INDEX(PY_Actual_Cumulative!$F$6:$Q$17,MATCH(Calc!$L$15,PY_Actual_Cumulative!$D$6:$D$17,0),MATCH(INDEX(Calc!$I$7:$I$18,MATCH(KPI_Analysis!H$8,Calc!$H$7:$H$18,0)),PY_Actual_Cumulative!$F$5:$Q$5,0))),"")</f>
        <v>115</v>
      </c>
      <c r="I13" s="164">
        <f>IFERROR(IF(Calc!$L$15="","",INDEX(PY_Actual_Cumulative!$F$6:$Q$17,MATCH(Calc!$L$15,PY_Actual_Cumulative!$D$6:$D$17,0),MATCH(INDEX(Calc!$I$7:$I$18,MATCH(KPI_Analysis!I$8,Calc!$H$7:$H$18,0)),PY_Actual_Cumulative!$F$5:$Q$5,0))),"")</f>
        <v>134</v>
      </c>
      <c r="J13" s="164">
        <f>IFERROR(IF(Calc!$L$15="","",INDEX(PY_Actual_Cumulative!$F$6:$Q$17,MATCH(Calc!$L$15,PY_Actual_Cumulative!$D$6:$D$17,0),MATCH(INDEX(Calc!$I$7:$I$18,MATCH(KPI_Analysis!J$8,Calc!$H$7:$H$18,0)),PY_Actual_Cumulative!$F$5:$Q$5,0))),"")</f>
        <v>134</v>
      </c>
      <c r="K13" s="164">
        <f>IFERROR(IF(Calc!$L$15="","",INDEX(PY_Actual_Cumulative!$F$6:$Q$17,MATCH(Calc!$L$15,PY_Actual_Cumulative!$D$6:$D$17,0),MATCH(INDEX(Calc!$I$7:$I$18,MATCH(KPI_Analysis!K$8,Calc!$H$7:$H$18,0)),PY_Actual_Cumulative!$F$5:$Q$5,0))),"")</f>
        <v>134</v>
      </c>
      <c r="L13" s="164">
        <f>IFERROR(IF(Calc!$L$15="","",INDEX(PY_Actual_Cumulative!$F$6:$Q$17,MATCH(Calc!$L$15,PY_Actual_Cumulative!$D$6:$D$17,0),MATCH(INDEX(Calc!$I$7:$I$18,MATCH(KPI_Analysis!L$8,Calc!$H$7:$H$18,0)),PY_Actual_Cumulative!$F$5:$Q$5,0))),"")</f>
        <v>134</v>
      </c>
      <c r="M13" s="164">
        <f>IFERROR(IF(Calc!$L$15="","",INDEX(PY_Actual_Cumulative!$F$6:$Q$17,MATCH(Calc!$L$15,PY_Actual_Cumulative!$D$6:$D$17,0),MATCH(INDEX(Calc!$I$7:$I$18,MATCH(KPI_Analysis!M$8,Calc!$H$7:$H$18,0)),PY_Actual_Cumulative!$F$5:$Q$5,0))),"")</f>
        <v>134</v>
      </c>
      <c r="N13" s="164">
        <f>IFERROR(IF(Calc!$L$15="","",INDEX(PY_Actual_Cumulative!$F$6:$Q$17,MATCH(Calc!$L$15,PY_Actual_Cumulative!$D$6:$D$17,0),MATCH(INDEX(Calc!$I$7:$I$18,MATCH(KPI_Analysis!N$8,Calc!$H$7:$H$18,0)),PY_Actual_Cumulative!$F$5:$Q$5,0))),"")</f>
        <v>134</v>
      </c>
      <c r="O13" s="165">
        <f>IFERROR(IF(Calc!$L$15="","",INDEX(PY_Actual_Cumulative!$F$6:$Q$17,MATCH(Calc!$L$15,PY_Actual_Cumulative!$D$6:$D$17,0),MATCH(INDEX(Calc!$I$7:$I$18,MATCH(KPI_Analysis!O$8,Calc!$H$7:$H$18,0)),PY_Actual_Cumulative!$F$5:$Q$5,0))),"")</f>
        <v>134</v>
      </c>
    </row>
    <row r="14" spans="1:23" ht="15" customHeight="1" x14ac:dyDescent="0.25">
      <c r="A14" s="3"/>
      <c r="B14" s="212"/>
      <c r="C14" s="171" t="s">
        <v>52</v>
      </c>
      <c r="D14" s="166">
        <f>IFERROR(IF(Calc!$L$15="","",INDEX(CY_Target_Cumulative!$F$6:$Q$17,MATCH(Calc!$L$15,CY_Target_Cumulative!$D$6:$D$17,0),MATCH(KPI_Analysis!D$8,CY_Target_Cumulative!$F$5:$Q$5,0))),"")</f>
        <v>20</v>
      </c>
      <c r="E14" s="166">
        <f>IFERROR(IF(Calc!$L$15="","",INDEX(CY_Target_Cumulative!$F$6:$Q$17,MATCH(Calc!$L$15,CY_Target_Cumulative!$D$6:$D$17,0),MATCH(KPI_Analysis!E$8,CY_Target_Cumulative!$F$5:$Q$5,0))),"")</f>
        <v>40</v>
      </c>
      <c r="F14" s="166">
        <f>IFERROR(IF(Calc!$L$15="","",INDEX(CY_Target_Cumulative!$F$6:$Q$17,MATCH(Calc!$L$15,CY_Target_Cumulative!$D$6:$D$17,0),MATCH(KPI_Analysis!F$8,CY_Target_Cumulative!$F$5:$Q$5,0))),"")</f>
        <v>60</v>
      </c>
      <c r="G14" s="166">
        <f>IFERROR(IF(Calc!$L$15="","",INDEX(CY_Target_Cumulative!$F$6:$Q$17,MATCH(Calc!$L$15,CY_Target_Cumulative!$D$6:$D$17,0),MATCH(KPI_Analysis!G$8,CY_Target_Cumulative!$F$5:$Q$5,0))),"")</f>
        <v>80</v>
      </c>
      <c r="H14" s="166">
        <f>IFERROR(IF(Calc!$L$15="","",INDEX(CY_Target_Cumulative!$F$6:$Q$17,MATCH(Calc!$L$15,CY_Target_Cumulative!$D$6:$D$17,0),MATCH(KPI_Analysis!H$8,CY_Target_Cumulative!$F$5:$Q$5,0))),"")</f>
        <v>100</v>
      </c>
      <c r="I14" s="166">
        <f>IFERROR(IF(Calc!$L$15="","",INDEX(CY_Target_Cumulative!$F$6:$Q$17,MATCH(Calc!$L$15,CY_Target_Cumulative!$D$6:$D$17,0),MATCH(KPI_Analysis!I$8,CY_Target_Cumulative!$F$5:$Q$5,0))),"")</f>
        <v>120</v>
      </c>
      <c r="J14" s="166">
        <f>IFERROR(IF(Calc!$L$15="","",INDEX(CY_Target_Cumulative!$F$6:$Q$17,MATCH(Calc!$L$15,CY_Target_Cumulative!$D$6:$D$17,0),MATCH(KPI_Analysis!J$8,CY_Target_Cumulative!$F$5:$Q$5,0))),"")</f>
        <v>120</v>
      </c>
      <c r="K14" s="166">
        <f>IFERROR(IF(Calc!$L$15="","",INDEX(CY_Target_Cumulative!$F$6:$Q$17,MATCH(Calc!$L$15,CY_Target_Cumulative!$D$6:$D$17,0),MATCH(KPI_Analysis!K$8,CY_Target_Cumulative!$F$5:$Q$5,0))),"")</f>
        <v>120</v>
      </c>
      <c r="L14" s="166">
        <f>IFERROR(IF(Calc!$L$15="","",INDEX(CY_Target_Cumulative!$F$6:$Q$17,MATCH(Calc!$L$15,CY_Target_Cumulative!$D$6:$D$17,0),MATCH(KPI_Analysis!L$8,CY_Target_Cumulative!$F$5:$Q$5,0))),"")</f>
        <v>120</v>
      </c>
      <c r="M14" s="166">
        <f>IFERROR(IF(Calc!$L$15="","",INDEX(CY_Target_Cumulative!$F$6:$Q$17,MATCH(Calc!$L$15,CY_Target_Cumulative!$D$6:$D$17,0),MATCH(KPI_Analysis!M$8,CY_Target_Cumulative!$F$5:$Q$5,0))),"")</f>
        <v>120</v>
      </c>
      <c r="N14" s="166">
        <f>IFERROR(IF(Calc!$L$15="","",INDEX(CY_Target_Cumulative!$F$6:$Q$17,MATCH(Calc!$L$15,CY_Target_Cumulative!$D$6:$D$17,0),MATCH(KPI_Analysis!N$8,CY_Target_Cumulative!$F$5:$Q$5,0))),"")</f>
        <v>120</v>
      </c>
      <c r="O14" s="167">
        <f>IFERROR(IF(Calc!$L$15="","",INDEX(CY_Target_Cumulative!$F$6:$Q$17,MATCH(Calc!$L$15,CY_Target_Cumulative!$D$6:$D$17,0),MATCH(KPI_Analysis!O$8,CY_Target_Cumulative!$F$5:$Q$5,0))),"")</f>
        <v>120</v>
      </c>
    </row>
    <row r="15" spans="1:23" ht="15" customHeight="1" x14ac:dyDescent="0.25">
      <c r="A15" s="3"/>
      <c r="B15" s="212"/>
      <c r="C15" s="171" t="s">
        <v>53</v>
      </c>
      <c r="D15" s="166">
        <f>IFERROR(IF(Calc!$L$15="","",INDEX(CY_Actual_Cumulative!$F$6:$Q$17,MATCH(Calc!$L$15,CY_Actual_Cumulative!$D$6:$D$17,0),MATCH(KPI_Analysis!D$8,CY_Actual_Cumulative!$F$5:$Q$5,0))),"")</f>
        <v>23</v>
      </c>
      <c r="E15" s="166">
        <f>IFERROR(IF(Calc!$L$15="","",INDEX(CY_Actual_Cumulative!$F$6:$Q$17,MATCH(Calc!$L$15,CY_Actual_Cumulative!$D$6:$D$17,0),MATCH(KPI_Analysis!E$8,CY_Actual_Cumulative!$F$5:$Q$5,0))),"")</f>
        <v>45</v>
      </c>
      <c r="F15" s="166">
        <f>IFERROR(IF(Calc!$L$15="","",INDEX(CY_Actual_Cumulative!$F$6:$Q$17,MATCH(Calc!$L$15,CY_Actual_Cumulative!$D$6:$D$17,0),MATCH(KPI_Analysis!F$8,CY_Actual_Cumulative!$F$5:$Q$5,0))),"")</f>
        <v>63</v>
      </c>
      <c r="G15" s="166">
        <f>IFERROR(IF(Calc!$L$15="","",INDEX(CY_Actual_Cumulative!$F$6:$Q$17,MATCH(Calc!$L$15,CY_Actual_Cumulative!$D$6:$D$17,0),MATCH(KPI_Analysis!G$8,CY_Actual_Cumulative!$F$5:$Q$5,0))),"")</f>
        <v>97</v>
      </c>
      <c r="H15" s="166">
        <f>IFERROR(IF(Calc!$L$15="","",INDEX(CY_Actual_Cumulative!$F$6:$Q$17,MATCH(Calc!$L$15,CY_Actual_Cumulative!$D$6:$D$17,0),MATCH(KPI_Analysis!H$8,CY_Actual_Cumulative!$F$5:$Q$5,0))),"")</f>
        <v>122</v>
      </c>
      <c r="I15" s="166">
        <f>IFERROR(IF(Calc!$L$15="","",INDEX(CY_Actual_Cumulative!$F$6:$Q$17,MATCH(Calc!$L$15,CY_Actual_Cumulative!$D$6:$D$17,0),MATCH(KPI_Analysis!I$8,CY_Actual_Cumulative!$F$5:$Q$5,0))),"")</f>
        <v>142</v>
      </c>
      <c r="J15" s="166">
        <f>IFERROR(IF(Calc!$L$15="","",INDEX(CY_Actual_Cumulative!$F$6:$Q$17,MATCH(Calc!$L$15,CY_Actual_Cumulative!$D$6:$D$17,0),MATCH(KPI_Analysis!J$8,CY_Actual_Cumulative!$F$5:$Q$5,0))),"")</f>
        <v>142</v>
      </c>
      <c r="K15" s="166">
        <f>IFERROR(IF(Calc!$L$15="","",INDEX(CY_Actual_Cumulative!$F$6:$Q$17,MATCH(Calc!$L$15,CY_Actual_Cumulative!$D$6:$D$17,0),MATCH(KPI_Analysis!K$8,CY_Actual_Cumulative!$F$5:$Q$5,0))),"")</f>
        <v>142</v>
      </c>
      <c r="L15" s="166">
        <f>IFERROR(IF(Calc!$L$15="","",INDEX(CY_Actual_Cumulative!$F$6:$Q$17,MATCH(Calc!$L$15,CY_Actual_Cumulative!$D$6:$D$17,0),MATCH(KPI_Analysis!L$8,CY_Actual_Cumulative!$F$5:$Q$5,0))),"")</f>
        <v>142</v>
      </c>
      <c r="M15" s="166">
        <f>IFERROR(IF(Calc!$L$15="","",INDEX(CY_Actual_Cumulative!$F$6:$Q$17,MATCH(Calc!$L$15,CY_Actual_Cumulative!$D$6:$D$17,0),MATCH(KPI_Analysis!M$8,CY_Actual_Cumulative!$F$5:$Q$5,0))),"")</f>
        <v>142</v>
      </c>
      <c r="N15" s="166">
        <f>IFERROR(IF(Calc!$L$15="","",INDEX(CY_Actual_Cumulative!$F$6:$Q$17,MATCH(Calc!$L$15,CY_Actual_Cumulative!$D$6:$D$17,0),MATCH(KPI_Analysis!N$8,CY_Actual_Cumulative!$F$5:$Q$5,0))),"")</f>
        <v>142</v>
      </c>
      <c r="O15" s="167">
        <f>IFERROR(IF(Calc!$L$15="","",INDEX(CY_Actual_Cumulative!$F$6:$Q$17,MATCH(Calc!$L$15,CY_Actual_Cumulative!$D$6:$D$17,0),MATCH(KPI_Analysis!O$8,CY_Actual_Cumulative!$F$5:$Q$5,0))),"")</f>
        <v>142</v>
      </c>
    </row>
    <row r="16" spans="1:23" ht="15" customHeight="1" x14ac:dyDescent="0.25">
      <c r="A16" s="3"/>
      <c r="B16" s="213"/>
      <c r="C16" s="172" t="s">
        <v>9</v>
      </c>
      <c r="D16" s="168">
        <f>IF(OR(LEN(D$14)=0,LEN(D$15)=0),"",IFERROR(IF(Calc!$L$16=Calc!$L$7,D$14/D$15*100,D$15/D$14*100),100))</f>
        <v>114.99999999999999</v>
      </c>
      <c r="E16" s="168">
        <f>IF(OR(LEN(E$14)=0,LEN(E$15)=0),"",IFERROR(IF(Calc!$L$16=Calc!$L$7,E$14/E$15*100,E$15/E$14*100),100))</f>
        <v>112.5</v>
      </c>
      <c r="F16" s="168">
        <f>IF(OR(LEN(F$14)=0,LEN(F$15)=0),"",IFERROR(IF(Calc!$L$16=Calc!$L$7,F$14/F$15*100,F$15/F$14*100),100))</f>
        <v>105</v>
      </c>
      <c r="G16" s="168">
        <f>IF(OR(LEN(G$14)=0,LEN(G$15)=0),"",IFERROR(IF(Calc!$L$16=Calc!$L$7,G$14/G$15*100,G$15/G$14*100),100))</f>
        <v>121.24999999999999</v>
      </c>
      <c r="H16" s="168">
        <f>IF(OR(LEN(H$14)=0,LEN(H$15)=0),"",IFERROR(IF(Calc!$L$16=Calc!$L$7,H$14/H$15*100,H$15/H$14*100),100))</f>
        <v>122</v>
      </c>
      <c r="I16" s="168">
        <f>IF(OR(LEN(I$14)=0,LEN(I$15)=0),"",IFERROR(IF(Calc!$L$16=Calc!$L$7,I$14/I$15*100,I$15/I$14*100),100))</f>
        <v>118.33333333333333</v>
      </c>
      <c r="J16" s="168">
        <f>IF(OR(LEN(J$14)=0,LEN(J$15)=0),"",IFERROR(IF(Calc!$L$16=Calc!$L$7,J$14/J$15*100,J$15/J$14*100),100))</f>
        <v>118.33333333333333</v>
      </c>
      <c r="K16" s="168">
        <f>IF(OR(LEN(K$14)=0,LEN(K$15)=0),"",IFERROR(IF(Calc!$L$16=Calc!$L$7,K$14/K$15*100,K$15/K$14*100),100))</f>
        <v>118.33333333333333</v>
      </c>
      <c r="L16" s="168">
        <f>IF(OR(LEN(L$14)=0,LEN(L$15)=0),"",IFERROR(IF(Calc!$L$16=Calc!$L$7,L$14/L$15*100,L$15/L$14*100),100))</f>
        <v>118.33333333333333</v>
      </c>
      <c r="M16" s="168">
        <f>IF(OR(LEN(M$14)=0,LEN(M$15)=0),"",IFERROR(IF(Calc!$L$16=Calc!$L$7,M$14/M$15*100,M$15/M$14*100),100))</f>
        <v>118.33333333333333</v>
      </c>
      <c r="N16" s="168">
        <f>IF(OR(LEN(N$14)=0,LEN(N$15)=0),"",IFERROR(IF(Calc!$L$16=Calc!$L$7,N$14/N$15*100,N$15/N$14*100),100))</f>
        <v>118.33333333333333</v>
      </c>
      <c r="O16" s="169">
        <f>IF(OR(LEN(O$14)=0,LEN(O$15)=0),"",IFERROR(IF(Calc!$L$16=Calc!$L$7,O$14/O$15*100,O$15/O$14*100),100))</f>
        <v>118.33333333333333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d2cXvWHGhhHnHk8Pu/c7uTOrjeA50oYOqdCvtSFmY0HfCmn5a0ZmKB+HwIoQNes4YYmJoTXzi6xb2rt2NvK1Sw==" saltValue="mZ3/aJjepTrmS63tna5tD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4" t="s">
        <v>93</v>
      </c>
      <c r="T6" s="135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IFERROR(INDEX(Metrics!$D$6:$D$17,SMALL(IF(LEN(Metrics!$D$6:$D$17)&gt;0,ROW(Metrics!$D$6:$D$17)-ROW(INDEX(Metrics!$D$6:$D$17,1,1))+1),ROW($A7)-ROW($A$6))),"")</f>
        <v>Number of New Tickets</v>
      </c>
      <c r="O7" s="27" t="str">
        <f>IFERROR(IF(INDEX(Metrics!$C$6:$C$17,MATCH(Calc!N7,Metrics!$D$6:$D$17,0))="","",INDEX(Metrics!$C$6:$C$17,MATCH(Calc!N7,Metrics!$D$6:$D$17,0))),"")</f>
        <v>Performance Management</v>
      </c>
      <c r="P7" s="27">
        <f>IFERROR(IF(INDEX(Metrics!$B$6:$B$17,MATCH(Calc!N7,Metrics!$D$6:$D$17,0))="","",INDEX(Metrics!$B$6:$B$17,MATCH(Calc!N7,Metrics!$D$6:$D$17,0))),"")</f>
        <v>101</v>
      </c>
      <c r="Q7" s="34" t="str">
        <f>IFERROR(IF(LEN(N7)=0,"",(P7&amp;" : "&amp;O7&amp;" / "&amp;N7)),"")</f>
        <v>101 : Performance Management / Number of New Tickets</v>
      </c>
      <c r="S7" s="117" t="s">
        <v>94</v>
      </c>
      <c r="T7" s="117">
        <f t="array" ref="T7">MAX(IF(Metrics!$B$6:$B$17&lt;&gt;"",ROW(Metrics!$B$6:$B$17)))-1</f>
        <v>16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IFERROR(INDEX(Metrics!$D$6:$D$17,SMALL(IF(LEN(Metrics!$D$6:$D$17)&gt;0,ROW(Metrics!$D$6:$D$17)-ROW(INDEX(Metrics!$D$6:$D$17,1,1))+1),ROW($A8)-ROW($A$6))),"")</f>
        <v>Open vs. Total Tickets (Total dept.)</v>
      </c>
      <c r="O8" s="27" t="str">
        <f>IFERROR(IF(INDEX(Metrics!$C$6:$C$17,MATCH(Calc!N8,Metrics!$D$6:$D$17,0))="","",INDEX(Metrics!$C$6:$C$17,MATCH(Calc!N8,Metrics!$D$6:$D$17,0))),"")</f>
        <v>Performance Management</v>
      </c>
      <c r="P8" s="27">
        <f>IFERROR(IF(INDEX(Metrics!$B$6:$B$17,MATCH(Calc!N8,Metrics!$D$6:$D$17,0))="","",INDEX(Metrics!$B$6:$B$17,MATCH(Calc!N8,Metrics!$D$6:$D$17,0))),"")</f>
        <v>102</v>
      </c>
      <c r="Q8" s="34" t="str">
        <f t="shared" ref="Q8:Q18" si="3">IFERROR(IF(LEN(N8)=0,"",(P8&amp;" : "&amp;O8&amp;" / "&amp;N8)),"")</f>
        <v>102 : Performance Management / Open vs. Total Tickets (Total dept.)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IFERROR(INDEX(Metrics!$D$6:$D$17,SMALL(IF(LEN(Metrics!$D$6:$D$17)&gt;0,ROW(Metrics!$D$6:$D$17)-ROW(INDEX(Metrics!$D$6:$D$17,1,1))+1),ROW($A9)-ROW($A$6))),"")</f>
        <v>Open vs. Total Tickets (per employee)</v>
      </c>
      <c r="O9" s="27" t="str">
        <f>IFERROR(IF(INDEX(Metrics!$C$6:$C$17,MATCH(Calc!N9,Metrics!$D$6:$D$17,0))="","",INDEX(Metrics!$C$6:$C$17,MATCH(Calc!N9,Metrics!$D$6:$D$17,0))),"")</f>
        <v>Performance Management</v>
      </c>
      <c r="P9" s="27">
        <f>IFERROR(IF(INDEX(Metrics!$B$6:$B$17,MATCH(Calc!N9,Metrics!$D$6:$D$17,0))="","",INDEX(Metrics!$B$6:$B$17,MATCH(Calc!N9,Metrics!$D$6:$D$17,0))),"")</f>
        <v>103</v>
      </c>
      <c r="Q9" s="34" t="str">
        <f t="shared" si="3"/>
        <v>103 : Performance Management / Open vs. Total Tickets (per employee)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IFERROR(INDEX(Metrics!$D$6:$D$17,SMALL(IF(LEN(Metrics!$D$6:$D$17)&gt;0,ROW(Metrics!$D$6:$D$17)-ROW(INDEX(Metrics!$D$6:$D$17,1,1))+1),ROW($A10)-ROW($A$6))),"")</f>
        <v>Average Task Completion Time</v>
      </c>
      <c r="O10" s="27" t="str">
        <f>IFERROR(IF(INDEX(Metrics!$C$6:$C$17,MATCH(Calc!N10,Metrics!$D$6:$D$17,0))="","",INDEX(Metrics!$C$6:$C$17,MATCH(Calc!N10,Metrics!$D$6:$D$17,0))),"")</f>
        <v>Performance Management</v>
      </c>
      <c r="P10" s="27">
        <f>IFERROR(IF(INDEX(Metrics!$B$6:$B$17,MATCH(Calc!N10,Metrics!$D$6:$D$17,0))="","",INDEX(Metrics!$B$6:$B$17,MATCH(Calc!N10,Metrics!$D$6:$D$17,0))),"")</f>
        <v>104</v>
      </c>
      <c r="Q10" s="34" t="str">
        <f t="shared" si="3"/>
        <v>104 : Performance Management / Average Task Completion Time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IFERROR(INDEX(Metrics!$D$6:$D$17,SMALL(IF(LEN(Metrics!$D$6:$D$17)&gt;0,ROW(Metrics!$D$6:$D$17)-ROW(INDEX(Metrics!$D$6:$D$17,1,1))+1),ROW($A11)-ROW($A$6))),"")</f>
        <v>Support Employee per End User</v>
      </c>
      <c r="O11" s="27" t="str">
        <f>IFERROR(IF(INDEX(Metrics!$C$6:$C$17,MATCH(Calc!N11,Metrics!$D$6:$D$17,0))="","",INDEX(Metrics!$C$6:$C$17,MATCH(Calc!N11,Metrics!$D$6:$D$17,0))),"")</f>
        <v>Performance Management</v>
      </c>
      <c r="P11" s="27">
        <f>IFERROR(IF(INDEX(Metrics!$B$6:$B$17,MATCH(Calc!N11,Metrics!$D$6:$D$17,0))="","",INDEX(Metrics!$B$6:$B$17,MATCH(Calc!N11,Metrics!$D$6:$D$17,0))),"")</f>
        <v>105</v>
      </c>
      <c r="Q11" s="34" t="str">
        <f t="shared" si="3"/>
        <v>105 : Performance Management / Support Employee per End User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IFERROR(INDEX(Metrics!$D$6:$D$17,SMALL(IF(LEN(Metrics!$D$6:$D$17)&gt;0,ROW(Metrics!$D$6:$D$17)-ROW(INDEX(Metrics!$D$6:$D$17,1,1))+1),ROW($A12)-ROW($A$6))),"")</f>
        <v>ff</v>
      </c>
      <c r="O12" s="27" t="str">
        <f>IFERROR(IF(INDEX(Metrics!$C$6:$C$17,MATCH(Calc!N12,Metrics!$D$6:$D$17,0))="","",INDEX(Metrics!$C$6:$C$17,MATCH(Calc!N12,Metrics!$D$6:$D$17,0))),"")</f>
        <v>Performance Management</v>
      </c>
      <c r="P12" s="27">
        <f>IFERROR(IF(INDEX(Metrics!$B$6:$B$17,MATCH(Calc!N12,Metrics!$D$6:$D$17,0))="","",INDEX(Metrics!$B$6:$B$17,MATCH(Calc!N12,Metrics!$D$6:$D$17,0))),"")</f>
        <v>106</v>
      </c>
      <c r="Q12" s="34" t="str">
        <f t="shared" si="3"/>
        <v>106 : Performance Management / ff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IFERROR(IF(COUNTIF(Q7:Q18,"?*")=0,1,COUNTIF(Q7:Q18,"?*")),100)</f>
        <v>12</v>
      </c>
      <c r="N13" s="27" t="str">
        <f t="array" ref="N13">IFERROR(INDEX(Metrics!$D$6:$D$17,SMALL(IF(LEN(Metrics!$D$6:$D$17)&gt;0,ROW(Metrics!$D$6:$D$17)-ROW(INDEX(Metrics!$D$6:$D$17,1,1))+1),ROW($A13)-ROW($A$6))),"")</f>
        <v>dd</v>
      </c>
      <c r="O13" s="27" t="str">
        <f>IFERROR(IF(INDEX(Metrics!$C$6:$C$17,MATCH(Calc!N13,Metrics!$D$6:$D$17,0))="","",INDEX(Metrics!$C$6:$C$17,MATCH(Calc!N13,Metrics!$D$6:$D$17,0))),"")</f>
        <v>Performance Management</v>
      </c>
      <c r="P13" s="27">
        <f>IFERROR(IF(INDEX(Metrics!$B$6:$B$17,MATCH(Calc!N13,Metrics!$D$6:$D$17,0))="","",INDEX(Metrics!$B$6:$B$17,MATCH(Calc!N13,Metrics!$D$6:$D$17,0))),"")</f>
        <v>107</v>
      </c>
      <c r="Q13" s="34" t="str">
        <f t="shared" si="3"/>
        <v>107 : Performance Management / dd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IFERROR(INDEX(Metrics!$D$6:$D$17,SMALL(IF(LEN(Metrics!$D$6:$D$17)&gt;0,ROW(Metrics!$D$6:$D$17)-ROW(INDEX(Metrics!$D$6:$D$17,1,1))+1),ROW($A14)-ROW($A$6))),"")</f>
        <v>% of Projects Delivered on Time</v>
      </c>
      <c r="O14" s="27" t="str">
        <f>IFERROR(IF(INDEX(Metrics!$C$6:$C$17,MATCH(Calc!N14,Metrics!$D$6:$D$17,0))="","",INDEX(Metrics!$C$6:$C$17,MATCH(Calc!N14,Metrics!$D$6:$D$17,0))),"")</f>
        <v>Process Management</v>
      </c>
      <c r="P14" s="27">
        <f>IFERROR(IF(INDEX(Metrics!$B$6:$B$17,MATCH(Calc!N14,Metrics!$D$6:$D$17,0))="","",INDEX(Metrics!$B$6:$B$17,MATCH(Calc!N14,Metrics!$D$6:$D$17,0))),"")</f>
        <v>201</v>
      </c>
      <c r="Q14" s="34" t="str">
        <f t="shared" si="3"/>
        <v>201 : Process Management / % of Projects Delivered on Time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IFERROR(INDEX(N7:N18,MATCH(KPI_Analysis!B5,Calc!Q7:Q18,0)),"")</f>
        <v>Number of New Tickets</v>
      </c>
      <c r="N15" s="27" t="str">
        <f t="array" ref="N15">IFERROR(INDEX(Metrics!$D$6:$D$17,SMALL(IF(LEN(Metrics!$D$6:$D$17)&gt;0,ROW(Metrics!$D$6:$D$17)-ROW(INDEX(Metrics!$D$6:$D$17,1,1))+1),ROW($A15)-ROW($A$6))),"")</f>
        <v>Quality Assurance per Project</v>
      </c>
      <c r="O15" s="27" t="str">
        <f>IFERROR(IF(INDEX(Metrics!$C$6:$C$17,MATCH(Calc!N15,Metrics!$D$6:$D$17,0))="","",INDEX(Metrics!$C$6:$C$17,MATCH(Calc!N15,Metrics!$D$6:$D$17,0))),"")</f>
        <v>Process Management</v>
      </c>
      <c r="P15" s="27">
        <f>IFERROR(IF(INDEX(Metrics!$B$6:$B$17,MATCH(Calc!N15,Metrics!$D$6:$D$17,0))="","",INDEX(Metrics!$B$6:$B$17,MATCH(Calc!N15,Metrics!$D$6:$D$17,0))),"")</f>
        <v>202</v>
      </c>
      <c r="Q15" s="34" t="str">
        <f t="shared" si="3"/>
        <v>202 : Process Management / Quality Assurance per Project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IFERROR(INDEX(Metrics!$F$6:$F$17,MATCH(Calc!L15,Metrics!$D$6:$D$17,0)),"")</f>
        <v>No</v>
      </c>
      <c r="N16" s="27" t="str">
        <f t="array" ref="N16">IFERROR(INDEX(Metrics!$D$6:$D$17,SMALL(IF(LEN(Metrics!$D$6:$D$17)&gt;0,ROW(Metrics!$D$6:$D$17)-ROW(INDEX(Metrics!$D$6:$D$17,1,1))+1),ROW($A16)-ROW($A$6))),"")</f>
        <v>IT Service Chargeback or Showback</v>
      </c>
      <c r="O16" s="27" t="str">
        <f>IFERROR(IF(INDEX(Metrics!$C$6:$C$17,MATCH(Calc!N16,Metrics!$D$6:$D$17,0))="","",INDEX(Metrics!$C$6:$C$17,MATCH(Calc!N16,Metrics!$D$6:$D$17,0))),"")</f>
        <v>Process Management</v>
      </c>
      <c r="P16" s="27">
        <f>IFERROR(IF(INDEX(Metrics!$B$6:$B$17,MATCH(Calc!N16,Metrics!$D$6:$D$17,0))="","",INDEX(Metrics!$B$6:$B$17,MATCH(Calc!N16,Metrics!$D$6:$D$17,0))),"")</f>
        <v>203</v>
      </c>
      <c r="Q16" s="34" t="str">
        <f t="shared" si="3"/>
        <v>203 : Process Management / IT Service Chargeback or Showback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IFERROR(INDEX(Metrics!$D$6:$D$17,SMALL(IF(LEN(Metrics!$D$6:$D$17)&gt;0,ROW(Metrics!$D$6:$D$17)-ROW(INDEX(Metrics!$D$6:$D$17,1,1))+1),ROW($A17)-ROW($A$6))),"")</f>
        <v>kk</v>
      </c>
      <c r="O17" s="27" t="str">
        <f>IFERROR(IF(INDEX(Metrics!$C$6:$C$17,MATCH(Calc!N17,Metrics!$D$6:$D$17,0))="","",INDEX(Metrics!$C$6:$C$17,MATCH(Calc!N17,Metrics!$D$6:$D$17,0))),"")</f>
        <v>Process Management</v>
      </c>
      <c r="P17" s="27">
        <f>IFERROR(IF(INDEX(Metrics!$B$6:$B$17,MATCH(Calc!N17,Metrics!$D$6:$D$17,0))="","",INDEX(Metrics!$B$6:$B$17,MATCH(Calc!N17,Metrics!$D$6:$D$17,0))),"")</f>
        <v>204</v>
      </c>
      <c r="Q17" s="34" t="str">
        <f t="shared" si="3"/>
        <v>204 : Process Management / kk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IFERROR(MAX(IF(LEN(Metrics!$B$6:$B$17)&gt;0,ROW(Metrics!$B$6:$B$17))-4),70)</f>
        <v>13</v>
      </c>
      <c r="N18" s="27" t="str">
        <f t="array" ref="N18">IFERROR(INDEX(Metrics!$D$6:$D$17,SMALL(IF(LEN(Metrics!$D$6:$D$17)&gt;0,ROW(Metrics!$D$6:$D$17)-ROW(INDEX(Metrics!$D$6:$D$17,1,1))+1),ROW($A18)-ROW($A$6))),"")</f>
        <v>hh</v>
      </c>
      <c r="O18" s="27" t="str">
        <f>IFERROR(IF(INDEX(Metrics!$C$6:$C$17,MATCH(Calc!N18,Metrics!$D$6:$D$17,0))="","",INDEX(Metrics!$C$6:$C$17,MATCH(Calc!N18,Metrics!$D$6:$D$17,0))),"")</f>
        <v>Process Management</v>
      </c>
      <c r="P18" s="27">
        <f>IFERROR(IF(INDEX(Metrics!$B$6:$B$17,MATCH(Calc!N18,Metrics!$D$6:$D$17,0))="","",INDEX(Metrics!$B$6:$B$17,MATCH(Calc!N18,Metrics!$D$6:$D$17,0))),"")</f>
        <v>205</v>
      </c>
      <c r="Q18" s="34" t="str">
        <f t="shared" si="3"/>
        <v>205 : Process Management / hh</v>
      </c>
    </row>
    <row r="19" spans="2:17" x14ac:dyDescent="0.25">
      <c r="B19" s="27" t="s">
        <v>27</v>
      </c>
      <c r="C19" s="27" t="s">
        <v>38</v>
      </c>
      <c r="N19" s="248"/>
      <c r="O19" s="248"/>
      <c r="P19" s="248"/>
      <c r="Q19" s="249"/>
    </row>
    <row r="20" spans="2:17" x14ac:dyDescent="0.25">
      <c r="B20" s="27" t="s">
        <v>28</v>
      </c>
      <c r="C20" s="27" t="s">
        <v>39</v>
      </c>
      <c r="N20" s="250"/>
      <c r="O20" s="250"/>
      <c r="P20" s="250"/>
      <c r="Q20" s="251"/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50"/>
      <c r="O21" s="250"/>
      <c r="P21" s="250"/>
      <c r="Q21" s="251"/>
    </row>
    <row r="22" spans="2:17" x14ac:dyDescent="0.25">
      <c r="N22" s="250"/>
      <c r="O22" s="250"/>
      <c r="P22" s="250"/>
      <c r="Q22" s="251"/>
    </row>
    <row r="23" spans="2:17" x14ac:dyDescent="0.25">
      <c r="K23" s="33" t="s">
        <v>91</v>
      </c>
      <c r="L23" s="32">
        <f>IFERROR(KPI_Analysis!$O$16/100,0)</f>
        <v>1.1833333333333333</v>
      </c>
      <c r="N23" s="250"/>
      <c r="O23" s="250"/>
      <c r="P23" s="250"/>
      <c r="Q23" s="251"/>
    </row>
    <row r="24" spans="2:17" x14ac:dyDescent="0.25">
      <c r="K24" s="33" t="s">
        <v>50</v>
      </c>
      <c r="L24" s="32">
        <f>IFERROR(IF(L23&gt;1,0,(1-L23)),"")</f>
        <v>0</v>
      </c>
      <c r="N24" s="250"/>
      <c r="O24" s="250"/>
      <c r="P24" s="250"/>
      <c r="Q24" s="251"/>
    </row>
    <row r="25" spans="2:17" x14ac:dyDescent="0.25">
      <c r="N25" s="250"/>
      <c r="O25" s="250"/>
      <c r="P25" s="250"/>
      <c r="Q25" s="2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2023-04-19T12:13:27Z</dcterms:modified>
  <dc:title>IT KPI Dashboard V3 Template</dc:title>
  <dc:subject>IT KPI Dashboard V3</dc:subject>
  <dc:description>IT KPI Dashboard V3 template by Master Productivity Kit — masterproductivitykit.com</dc:description>
  <cp:keywords>Master Productivity Kit, Excel template, Google Sheets template</cp:keywords>
  <cp:category>Business Template</cp:category>
</cp:coreProperties>
</file>