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if\Desktop\RENEWAL DEVELOPMENT\S110 - Invoice Tracker (V17)\"/>
    </mc:Choice>
  </mc:AlternateContent>
  <xr:revisionPtr revIDLastSave="0" documentId="8_{BD82A970-7522-4EDD-835A-63EC7D00914E}" xr6:coauthVersionLast="47" xr6:coauthVersionMax="47" xr10:uidLastSave="{00000000-0000-0000-0000-000000000000}"/>
  <bookViews>
    <workbookView showSheetTabs="0" xWindow="-120" yWindow="-120" windowWidth="29040" windowHeight="15720" tabRatio="775" xr2:uid="{00000000-000D-0000-FFFF-FFFF00000000}"/>
  </bookViews>
  <sheets>
    <sheet name="Menu" sheetId="8" r:id="rId1"/>
    <sheet name="January" sheetId="7" r:id="rId2"/>
    <sheet name="February" sheetId="21" r:id="rId3"/>
    <sheet name="March" sheetId="22" r:id="rId4"/>
    <sheet name="April" sheetId="23" r:id="rId5"/>
    <sheet name="May" sheetId="24" r:id="rId6"/>
    <sheet name="June" sheetId="25" r:id="rId7"/>
    <sheet name="July" sheetId="26" r:id="rId8"/>
    <sheet name="August" sheetId="27" r:id="rId9"/>
    <sheet name="September" sheetId="28" r:id="rId10"/>
    <sheet name="October" sheetId="29" r:id="rId11"/>
    <sheet name="November" sheetId="30" r:id="rId12"/>
    <sheet name="December" sheetId="31" r:id="rId13"/>
    <sheet name="Calc" sheetId="20" state="hidden" r:id="rId14"/>
  </sheets>
  <definedNames>
    <definedName name="_xlnm._FilterDatabase" localSheetId="4" hidden="1">April!$B$7:$L$207</definedName>
    <definedName name="_xlnm._FilterDatabase" localSheetId="8" hidden="1">August!$B$7:$L$207</definedName>
    <definedName name="_xlnm._FilterDatabase" localSheetId="12" hidden="1">December!$B$7:$L$207</definedName>
    <definedName name="_xlnm._FilterDatabase" localSheetId="2" hidden="1">February!$B$7:$L$207</definedName>
    <definedName name="_xlnm._FilterDatabase" localSheetId="1" hidden="1">January!$B$7:$L$207</definedName>
    <definedName name="_xlnm._FilterDatabase" localSheetId="7" hidden="1">July!$B$7:$L$207</definedName>
    <definedName name="_xlnm._FilterDatabase" localSheetId="6" hidden="1">June!$B$7:$L$207</definedName>
    <definedName name="_xlnm._FilterDatabase" localSheetId="3" hidden="1">March!$B$7:$L$207</definedName>
    <definedName name="_xlnm._FilterDatabase" localSheetId="5" hidden="1">May!$B$7:$L$207</definedName>
    <definedName name="_xlnm._FilterDatabase" localSheetId="11" hidden="1">November!$B$7:$L$207</definedName>
    <definedName name="_xlnm._FilterDatabase" localSheetId="10" hidden="1">October!$B$7:$L$207</definedName>
    <definedName name="_xlnm._FilterDatabase" localSheetId="9" hidden="1">September!$B$7:$L$207</definedName>
    <definedName name="_xlnm.Print_Area" localSheetId="4">OFFSET(April!$B$2,0,0,Calc!$I$8,11)</definedName>
    <definedName name="_xlnm.Print_Area" localSheetId="8">OFFSET(August!$B$2,0,0,Calc!$I$12,11)</definedName>
    <definedName name="_xlnm.Print_Area" localSheetId="12">OFFSET(December!$B$2,0,0,Calc!$I$16,11)</definedName>
    <definedName name="_xlnm.Print_Area" localSheetId="2">OFFSET(February!$B$2,0,0,Calc!$I$6,11)</definedName>
    <definedName name="_xlnm.Print_Area" localSheetId="1">OFFSET(January!$B$2,0,0,Calc!$I$5,11)</definedName>
    <definedName name="_xlnm.Print_Area" localSheetId="7">OFFSET(July!$B$2,0,0,Calc!$I$11,11)</definedName>
    <definedName name="_xlnm.Print_Area" localSheetId="6">OFFSET(June!$B$2,0,0,Calc!$I$10,11)</definedName>
    <definedName name="_xlnm.Print_Area" localSheetId="3">OFFSET(March!$B$2,0,0,Calc!$I$7,11)</definedName>
    <definedName name="_xlnm.Print_Area" localSheetId="5">OFFSET(May!$B$2,0,0,Calc!$I$9,11)</definedName>
    <definedName name="_xlnm.Print_Area" localSheetId="0">Menu!$B$2:$S$32</definedName>
    <definedName name="_xlnm.Print_Area" localSheetId="11">OFFSET(November!$B$2,0,0,Calc!$I$15,11)</definedName>
    <definedName name="_xlnm.Print_Area" localSheetId="10">OFFSET(October!$B$2,0,0,Calc!$I$14,11)</definedName>
    <definedName name="_xlnm.Print_Area" localSheetId="9">OFFSET(September!$B$2,0,0,Calc!$I$13,11)</definedName>
    <definedName name="_xlnm.Print_Titles" localSheetId="4">April!$5:$6</definedName>
    <definedName name="_xlnm.Print_Titles" localSheetId="8">August!$5:$6</definedName>
    <definedName name="_xlnm.Print_Titles" localSheetId="12">December!$5:$6</definedName>
    <definedName name="_xlnm.Print_Titles" localSheetId="2">February!$5:$6</definedName>
    <definedName name="_xlnm.Print_Titles" localSheetId="1">January!$5:$6</definedName>
    <definedName name="_xlnm.Print_Titles" localSheetId="7">July!$5:$6</definedName>
    <definedName name="_xlnm.Print_Titles" localSheetId="6">June!$5:$6</definedName>
    <definedName name="_xlnm.Print_Titles" localSheetId="3">March!$5:$6</definedName>
    <definedName name="_xlnm.Print_Titles" localSheetId="5">May!$5:$6</definedName>
    <definedName name="_xlnm.Print_Titles" localSheetId="11">November!$5:$6</definedName>
    <definedName name="_xlnm.Print_Titles" localSheetId="10">October!$5:$6</definedName>
    <definedName name="_xlnm.Print_Titles" localSheetId="9">September!$5:$6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22" l="1"/>
  <c r="K5" i="23"/>
  <c r="K5" i="24"/>
  <c r="K5" i="25"/>
  <c r="K5" i="26"/>
  <c r="K5" i="27"/>
  <c r="K5" i="28"/>
  <c r="K5" i="29"/>
  <c r="K5" i="31"/>
  <c r="K5" i="7"/>
  <c r="J5" i="21"/>
  <c r="J5" i="22"/>
  <c r="J5" i="23"/>
  <c r="J5" i="24"/>
  <c r="J5" i="25"/>
  <c r="J5" i="26"/>
  <c r="J5" i="27"/>
  <c r="J5" i="28"/>
  <c r="J5" i="29"/>
  <c r="J5" i="30"/>
  <c r="J5" i="31"/>
  <c r="J5" i="7"/>
  <c r="H5" i="21"/>
  <c r="H5" i="22"/>
  <c r="H5" i="23"/>
  <c r="H5" i="24"/>
  <c r="H5" i="25"/>
  <c r="H5" i="26"/>
  <c r="H5" i="27"/>
  <c r="H5" i="28"/>
  <c r="H5" i="29"/>
  <c r="H5" i="30"/>
  <c r="H5" i="31"/>
  <c r="H5" i="7"/>
  <c r="G5" i="21"/>
  <c r="G5" i="22"/>
  <c r="G5" i="23"/>
  <c r="G5" i="24"/>
  <c r="G5" i="25"/>
  <c r="G5" i="26"/>
  <c r="G5" i="27"/>
  <c r="G5" i="28"/>
  <c r="G5" i="29"/>
  <c r="G5" i="30"/>
  <c r="G5" i="31"/>
  <c r="G5" i="7"/>
  <c r="F5" i="21"/>
  <c r="F5" i="22"/>
  <c r="F5" i="23"/>
  <c r="F5" i="24"/>
  <c r="F5" i="25"/>
  <c r="F5" i="26"/>
  <c r="F5" i="27"/>
  <c r="F5" i="28"/>
  <c r="F5" i="29"/>
  <c r="F5" i="30"/>
  <c r="F5" i="31"/>
  <c r="F5" i="7"/>
  <c r="B20" i="20" l="1"/>
  <c r="E5" i="21" s="1"/>
  <c r="E5" i="26" l="1"/>
  <c r="E5" i="31"/>
  <c r="E5" i="30"/>
  <c r="E5" i="29"/>
  <c r="E5" i="28"/>
  <c r="E5" i="27"/>
  <c r="E5" i="25"/>
  <c r="E5" i="7"/>
  <c r="E5" i="24"/>
  <c r="E5" i="23"/>
  <c r="E5" i="22"/>
  <c r="L22" i="31" l="1"/>
  <c r="K22" i="31"/>
  <c r="L21" i="31"/>
  <c r="K21" i="31"/>
  <c r="L20" i="31"/>
  <c r="K20" i="31"/>
  <c r="L19" i="31"/>
  <c r="K19" i="31"/>
  <c r="L18" i="31"/>
  <c r="K18" i="31"/>
  <c r="L17" i="31"/>
  <c r="K17" i="31"/>
  <c r="L16" i="31"/>
  <c r="K16" i="31"/>
  <c r="L15" i="31"/>
  <c r="K15" i="31"/>
  <c r="L14" i="31"/>
  <c r="K14" i="31"/>
  <c r="L13" i="31"/>
  <c r="K13" i="31"/>
  <c r="L12" i="31"/>
  <c r="K12" i="31"/>
  <c r="L11" i="31"/>
  <c r="K11" i="31"/>
  <c r="L10" i="31"/>
  <c r="K10" i="31"/>
  <c r="L9" i="31"/>
  <c r="K9" i="31"/>
  <c r="L22" i="30"/>
  <c r="K22" i="30"/>
  <c r="L21" i="30"/>
  <c r="K21" i="30"/>
  <c r="L20" i="30"/>
  <c r="K20" i="30"/>
  <c r="L19" i="30"/>
  <c r="K19" i="30"/>
  <c r="L18" i="30"/>
  <c r="K18" i="30"/>
  <c r="L17" i="30"/>
  <c r="K17" i="30"/>
  <c r="L16" i="30"/>
  <c r="K16" i="30"/>
  <c r="L15" i="30"/>
  <c r="K15" i="30"/>
  <c r="L14" i="30"/>
  <c r="K14" i="30"/>
  <c r="L13" i="30"/>
  <c r="K13" i="30"/>
  <c r="L12" i="30"/>
  <c r="K12" i="30"/>
  <c r="L11" i="30"/>
  <c r="K11" i="30"/>
  <c r="L10" i="30"/>
  <c r="K10" i="30"/>
  <c r="L9" i="30"/>
  <c r="K9" i="30"/>
  <c r="L22" i="29"/>
  <c r="K22" i="29"/>
  <c r="L21" i="29"/>
  <c r="K21" i="29"/>
  <c r="L20" i="29"/>
  <c r="K20" i="29"/>
  <c r="L19" i="29"/>
  <c r="K19" i="29"/>
  <c r="L18" i="29"/>
  <c r="K18" i="29"/>
  <c r="L17" i="29"/>
  <c r="K17" i="29"/>
  <c r="L16" i="29"/>
  <c r="K16" i="29"/>
  <c r="L15" i="29"/>
  <c r="K15" i="29"/>
  <c r="L14" i="29"/>
  <c r="K14" i="29"/>
  <c r="L13" i="29"/>
  <c r="K13" i="29"/>
  <c r="L12" i="29"/>
  <c r="K12" i="29"/>
  <c r="L11" i="29"/>
  <c r="K11" i="29"/>
  <c r="L10" i="29"/>
  <c r="K10" i="29"/>
  <c r="L9" i="29"/>
  <c r="K9" i="29"/>
  <c r="L22" i="28"/>
  <c r="K22" i="28"/>
  <c r="L21" i="28"/>
  <c r="K21" i="28"/>
  <c r="L20" i="28"/>
  <c r="K20" i="28"/>
  <c r="L19" i="28"/>
  <c r="K19" i="28"/>
  <c r="L18" i="28"/>
  <c r="K18" i="28"/>
  <c r="L17" i="28"/>
  <c r="K17" i="28"/>
  <c r="L16" i="28"/>
  <c r="K16" i="28"/>
  <c r="L15" i="28"/>
  <c r="K15" i="28"/>
  <c r="L14" i="28"/>
  <c r="K14" i="28"/>
  <c r="L13" i="28"/>
  <c r="K13" i="28"/>
  <c r="L12" i="28"/>
  <c r="K12" i="28"/>
  <c r="L11" i="28"/>
  <c r="K11" i="28"/>
  <c r="L10" i="28"/>
  <c r="K10" i="28"/>
  <c r="L22" i="27"/>
  <c r="K22" i="27"/>
  <c r="L21" i="27"/>
  <c r="K21" i="27"/>
  <c r="L20" i="27"/>
  <c r="K20" i="27"/>
  <c r="L19" i="27"/>
  <c r="K19" i="27"/>
  <c r="L18" i="27"/>
  <c r="K18" i="27"/>
  <c r="L17" i="27"/>
  <c r="K17" i="27"/>
  <c r="L16" i="27"/>
  <c r="K16" i="27"/>
  <c r="L15" i="27"/>
  <c r="K15" i="27"/>
  <c r="L14" i="27"/>
  <c r="K14" i="27"/>
  <c r="L13" i="27"/>
  <c r="K13" i="27"/>
  <c r="L12" i="27"/>
  <c r="K12" i="27"/>
  <c r="L11" i="27"/>
  <c r="K11" i="27"/>
  <c r="L10" i="27"/>
  <c r="K10" i="27"/>
  <c r="L9" i="27"/>
  <c r="K9" i="27"/>
  <c r="L22" i="26"/>
  <c r="K22" i="26"/>
  <c r="L21" i="26"/>
  <c r="K21" i="26"/>
  <c r="L20" i="26"/>
  <c r="K20" i="26"/>
  <c r="L19" i="26"/>
  <c r="K19" i="26"/>
  <c r="L18" i="26"/>
  <c r="K18" i="26"/>
  <c r="L17" i="26"/>
  <c r="K17" i="26"/>
  <c r="L16" i="26"/>
  <c r="K16" i="26"/>
  <c r="L15" i="26"/>
  <c r="K15" i="26"/>
  <c r="L14" i="26"/>
  <c r="K14" i="26"/>
  <c r="L13" i="26"/>
  <c r="K13" i="26"/>
  <c r="L12" i="26"/>
  <c r="K12" i="26"/>
  <c r="L11" i="26"/>
  <c r="K11" i="26"/>
  <c r="L10" i="26"/>
  <c r="K10" i="26"/>
  <c r="L9" i="26"/>
  <c r="K9" i="26"/>
  <c r="L22" i="25"/>
  <c r="K22" i="25"/>
  <c r="L21" i="25"/>
  <c r="K21" i="25"/>
  <c r="L20" i="25"/>
  <c r="K20" i="25"/>
  <c r="L19" i="25"/>
  <c r="K19" i="25"/>
  <c r="L18" i="25"/>
  <c r="K18" i="25"/>
  <c r="L17" i="25"/>
  <c r="K17" i="25"/>
  <c r="L16" i="25"/>
  <c r="K16" i="25"/>
  <c r="L15" i="25"/>
  <c r="K15" i="25"/>
  <c r="L14" i="25"/>
  <c r="K14" i="25"/>
  <c r="L13" i="25"/>
  <c r="K13" i="25"/>
  <c r="L12" i="25"/>
  <c r="K12" i="25"/>
  <c r="L11" i="25"/>
  <c r="K11" i="25"/>
  <c r="L10" i="25"/>
  <c r="K10" i="25"/>
  <c r="L9" i="25"/>
  <c r="K9" i="25"/>
  <c r="L22" i="24"/>
  <c r="K22" i="24"/>
  <c r="L21" i="24"/>
  <c r="K21" i="24"/>
  <c r="L20" i="24"/>
  <c r="K20" i="24"/>
  <c r="L19" i="24"/>
  <c r="K19" i="24"/>
  <c r="L18" i="24"/>
  <c r="K18" i="24"/>
  <c r="L17" i="24"/>
  <c r="K17" i="24"/>
  <c r="L16" i="24"/>
  <c r="K16" i="24"/>
  <c r="L15" i="24"/>
  <c r="K15" i="24"/>
  <c r="L14" i="24"/>
  <c r="K14" i="24"/>
  <c r="L13" i="24"/>
  <c r="K13" i="24"/>
  <c r="L12" i="24"/>
  <c r="K12" i="24"/>
  <c r="L11" i="24"/>
  <c r="K11" i="24"/>
  <c r="L10" i="24"/>
  <c r="K10" i="24"/>
  <c r="L9" i="24"/>
  <c r="K9" i="24"/>
  <c r="L22" i="23"/>
  <c r="K22" i="23"/>
  <c r="L21" i="23"/>
  <c r="K21" i="23"/>
  <c r="L20" i="23"/>
  <c r="K20" i="23"/>
  <c r="L19" i="23"/>
  <c r="K19" i="23"/>
  <c r="L18" i="23"/>
  <c r="K18" i="23"/>
  <c r="L17" i="23"/>
  <c r="K17" i="23"/>
  <c r="L16" i="23"/>
  <c r="K16" i="23"/>
  <c r="L15" i="23"/>
  <c r="K15" i="23"/>
  <c r="L14" i="23"/>
  <c r="K14" i="23"/>
  <c r="L13" i="23"/>
  <c r="K13" i="23"/>
  <c r="L12" i="23"/>
  <c r="K12" i="23"/>
  <c r="L11" i="23"/>
  <c r="K11" i="23"/>
  <c r="L10" i="23"/>
  <c r="K10" i="23"/>
  <c r="L9" i="23"/>
  <c r="K9" i="23"/>
  <c r="L22" i="22"/>
  <c r="K22" i="22"/>
  <c r="L21" i="22"/>
  <c r="K21" i="22"/>
  <c r="L20" i="22"/>
  <c r="K20" i="22"/>
  <c r="L19" i="22"/>
  <c r="K19" i="22"/>
  <c r="L18" i="22"/>
  <c r="K18" i="22"/>
  <c r="L17" i="22"/>
  <c r="K17" i="22"/>
  <c r="L16" i="22"/>
  <c r="K16" i="22"/>
  <c r="L15" i="22"/>
  <c r="K15" i="22"/>
  <c r="L14" i="22"/>
  <c r="K14" i="22"/>
  <c r="L13" i="22"/>
  <c r="K13" i="22"/>
  <c r="L12" i="22"/>
  <c r="K12" i="22"/>
  <c r="L11" i="22"/>
  <c r="K11" i="22"/>
  <c r="L10" i="22"/>
  <c r="K10" i="22"/>
  <c r="L9" i="22"/>
  <c r="K9" i="22"/>
  <c r="L22" i="21"/>
  <c r="K22" i="21"/>
  <c r="L21" i="21"/>
  <c r="K21" i="21"/>
  <c r="L20" i="21"/>
  <c r="K20" i="21"/>
  <c r="L19" i="21"/>
  <c r="K19" i="21"/>
  <c r="L18" i="21"/>
  <c r="K18" i="21"/>
  <c r="K5" i="21" s="1"/>
  <c r="L17" i="21"/>
  <c r="K17" i="21"/>
  <c r="L16" i="21"/>
  <c r="K16" i="21"/>
  <c r="L15" i="21"/>
  <c r="K15" i="21"/>
  <c r="L14" i="21"/>
  <c r="K14" i="21"/>
  <c r="L13" i="21"/>
  <c r="K13" i="21"/>
  <c r="L12" i="21"/>
  <c r="K12" i="21"/>
  <c r="L11" i="21"/>
  <c r="K11" i="21"/>
  <c r="L10" i="21"/>
  <c r="K10" i="21"/>
  <c r="L9" i="21"/>
  <c r="K9" i="21"/>
  <c r="L22" i="7"/>
  <c r="K22" i="7"/>
  <c r="L21" i="7"/>
  <c r="K21" i="7"/>
  <c r="L20" i="7"/>
  <c r="K20" i="7"/>
  <c r="L19" i="7"/>
  <c r="K19" i="7"/>
  <c r="L18" i="7"/>
  <c r="K18" i="7"/>
  <c r="L17" i="7"/>
  <c r="K17" i="7"/>
  <c r="L16" i="7"/>
  <c r="K16" i="7"/>
  <c r="L15" i="7"/>
  <c r="K15" i="7"/>
  <c r="L14" i="7"/>
  <c r="K14" i="7"/>
  <c r="L13" i="7"/>
  <c r="K13" i="7"/>
  <c r="L12" i="7"/>
  <c r="K12" i="7"/>
  <c r="L11" i="7"/>
  <c r="K11" i="7"/>
  <c r="L10" i="7"/>
  <c r="K10" i="7"/>
  <c r="L9" i="7"/>
  <c r="K9" i="7"/>
  <c r="I14" i="20"/>
  <c r="I16" i="20"/>
  <c r="I10" i="20"/>
  <c r="I12" i="20"/>
  <c r="I6" i="20"/>
  <c r="I13" i="20"/>
  <c r="I7" i="20"/>
  <c r="I15" i="20"/>
  <c r="I9" i="20"/>
  <c r="I8" i="20"/>
  <c r="I5" i="20"/>
  <c r="I11" i="20"/>
  <c r="L8" i="31" l="1"/>
  <c r="K8" i="31"/>
  <c r="L8" i="30"/>
  <c r="K8" i="30"/>
  <c r="K5" i="30" s="1"/>
  <c r="L8" i="29"/>
  <c r="K8" i="29"/>
  <c r="L9" i="28"/>
  <c r="K9" i="28"/>
  <c r="L8" i="28"/>
  <c r="K8" i="28"/>
  <c r="L8" i="27"/>
  <c r="K8" i="27"/>
  <c r="L8" i="26"/>
  <c r="K8" i="26"/>
  <c r="L8" i="25"/>
  <c r="K8" i="25"/>
  <c r="L8" i="24"/>
  <c r="K8" i="24"/>
  <c r="L8" i="23"/>
  <c r="K8" i="23"/>
  <c r="L8" i="22"/>
  <c r="K8" i="22"/>
  <c r="L8" i="21"/>
  <c r="K8" i="21"/>
  <c r="K8" i="7"/>
  <c r="L8" i="7"/>
  <c r="D14" i="20"/>
  <c r="E16" i="20"/>
  <c r="D8" i="20"/>
  <c r="E9" i="20"/>
  <c r="E6" i="20"/>
  <c r="D9" i="20"/>
  <c r="E13" i="20"/>
  <c r="D13" i="20"/>
  <c r="E5" i="20"/>
  <c r="D7" i="20"/>
  <c r="E15" i="20"/>
  <c r="D10" i="20"/>
  <c r="D5" i="20"/>
  <c r="D15" i="20"/>
  <c r="E11" i="20"/>
  <c r="E12" i="20"/>
  <c r="E14" i="20"/>
  <c r="D12" i="20"/>
  <c r="E7" i="20"/>
  <c r="E8" i="20"/>
  <c r="D16" i="20"/>
  <c r="D6" i="20"/>
  <c r="D11" i="20"/>
  <c r="E10" i="20"/>
</calcChain>
</file>

<file path=xl/sharedStrings.xml><?xml version="1.0" encoding="utf-8"?>
<sst xmlns="http://schemas.openxmlformats.org/spreadsheetml/2006/main" count="474" uniqueCount="224">
  <si>
    <t>Customer
ID</t>
  </si>
  <si>
    <t>Customer Name</t>
  </si>
  <si>
    <t>Discount</t>
  </si>
  <si>
    <t>Due Date</t>
  </si>
  <si>
    <t xml:space="preserve">Outstanding
Balance </t>
  </si>
  <si>
    <t>Invoice 
Status</t>
  </si>
  <si>
    <t>Unpaid</t>
  </si>
  <si>
    <t>Paid</t>
  </si>
  <si>
    <t>Partly Paid</t>
  </si>
  <si>
    <t>Property Team J B Kelly</t>
  </si>
  <si>
    <t>Keenan Property Management</t>
  </si>
  <si>
    <t>J+S Property Management Ltd</t>
  </si>
  <si>
    <t>D.P.M Estates</t>
  </si>
  <si>
    <t>Viva Dublin</t>
  </si>
  <si>
    <t>Dublin Property Management</t>
  </si>
  <si>
    <t>Alliance Auctioneers</t>
  </si>
  <si>
    <t>Branagan Estates</t>
  </si>
  <si>
    <t>Delaney Estates</t>
  </si>
  <si>
    <t>Hickey Auctioneers &amp; Valuers</t>
  </si>
  <si>
    <t>Savills</t>
  </si>
  <si>
    <t>iMOVE</t>
  </si>
  <si>
    <t>Capel Abbey Property</t>
  </si>
  <si>
    <t>Property Vision</t>
  </si>
  <si>
    <t>Baxter Real Estate</t>
  </si>
  <si>
    <t>Property Home &amp; Away</t>
  </si>
  <si>
    <t>The Property Company</t>
  </si>
  <si>
    <t>Flynns Estate Agents</t>
  </si>
  <si>
    <t>IR00402</t>
  </si>
  <si>
    <t>IR00391</t>
  </si>
  <si>
    <t>IR00666</t>
  </si>
  <si>
    <t>IR00118</t>
  </si>
  <si>
    <t>IR00270</t>
  </si>
  <si>
    <t>IR00390</t>
  </si>
  <si>
    <t>IR00415</t>
  </si>
  <si>
    <t>IR00263</t>
  </si>
  <si>
    <t>IR00665</t>
  </si>
  <si>
    <t>IR00582</t>
  </si>
  <si>
    <t>IR00898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</si>
  <si>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</si>
  <si>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</si>
  <si>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</si>
  <si>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</si>
  <si>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</si>
  <si>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</si>
  <si>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</si>
  <si>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</si>
  <si>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</si>
  <si>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</si>
  <si>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</si>
  <si>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</si>
  <si>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Invoice Total</t>
  </si>
  <si>
    <t>Paid Amount</t>
  </si>
  <si>
    <t>Paying Status</t>
  </si>
  <si>
    <t>MAIN MENU</t>
  </si>
  <si>
    <t>JANUARY</t>
  </si>
  <si>
    <t>INVOICE TRACKER</t>
  </si>
  <si>
    <t>Invoice Date</t>
  </si>
  <si>
    <t>Sales Tax</t>
  </si>
  <si>
    <t>Total Paid</t>
  </si>
  <si>
    <t>Invoice
No</t>
  </si>
  <si>
    <t>USD</t>
  </si>
  <si>
    <t>FEBRUARY</t>
  </si>
  <si>
    <t>IR00256</t>
  </si>
  <si>
    <t>IR00398</t>
  </si>
  <si>
    <t>IR00849</t>
  </si>
  <si>
    <t>Madden Property Consultants</t>
  </si>
  <si>
    <t>IR00475</t>
  </si>
  <si>
    <t>Kelly &amp; Company Estate Agents</t>
  </si>
  <si>
    <t>IR00995</t>
  </si>
  <si>
    <t>The Property Shop</t>
  </si>
  <si>
    <t>IR00999</t>
  </si>
  <si>
    <t>Newcombe Estates</t>
  </si>
  <si>
    <t>IR00313</t>
  </si>
  <si>
    <t>Mc Peake Auctioneers</t>
  </si>
  <si>
    <t>IR00454</t>
  </si>
  <si>
    <t>DfM</t>
  </si>
  <si>
    <t>IR00480</t>
  </si>
  <si>
    <t>BPM Estates</t>
  </si>
  <si>
    <t>IR00358</t>
  </si>
  <si>
    <t>Move Home Estate Agents</t>
  </si>
  <si>
    <t>Sherry FitzGerald Group</t>
  </si>
  <si>
    <t>Mason Estates</t>
  </si>
  <si>
    <t>Odessa Estates</t>
  </si>
  <si>
    <t>IR00435</t>
  </si>
  <si>
    <t>IR00705</t>
  </si>
  <si>
    <t>IR00271</t>
  </si>
  <si>
    <t>IR00994</t>
  </si>
  <si>
    <t>IR00201</t>
  </si>
  <si>
    <t>IR00574</t>
  </si>
  <si>
    <t>IR00425</t>
  </si>
  <si>
    <t>IR00492</t>
  </si>
  <si>
    <t>IR00432</t>
  </si>
  <si>
    <t>IR00876</t>
  </si>
  <si>
    <t>IR00455</t>
  </si>
  <si>
    <t>MARCH</t>
  </si>
  <si>
    <t>APRIL</t>
  </si>
  <si>
    <t>IR00673</t>
  </si>
  <si>
    <t>IR00836</t>
  </si>
  <si>
    <t>IR00401</t>
  </si>
  <si>
    <t>IR00217</t>
  </si>
  <si>
    <t>IR00996</t>
  </si>
  <si>
    <t>IR00478</t>
  </si>
  <si>
    <t>IR00126</t>
  </si>
  <si>
    <t>IR00511</t>
  </si>
  <si>
    <t>IR00143</t>
  </si>
  <si>
    <t>IR00727</t>
  </si>
  <si>
    <t>IR00732</t>
  </si>
  <si>
    <t>MAY</t>
  </si>
  <si>
    <t>IR00127</t>
  </si>
  <si>
    <t>IR00272</t>
  </si>
  <si>
    <t>IR00855</t>
  </si>
  <si>
    <t>IR00325</t>
  </si>
  <si>
    <t>IR00709</t>
  </si>
  <si>
    <t>IR00188</t>
  </si>
  <si>
    <t>IR00740</t>
  </si>
  <si>
    <t>IR00575</t>
  </si>
  <si>
    <t>IR00697</t>
  </si>
  <si>
    <t>IR00423</t>
  </si>
  <si>
    <t>IR00456</t>
  </si>
  <si>
    <t>IR00172</t>
  </si>
  <si>
    <t>IR00710</t>
  </si>
  <si>
    <t>IR00954</t>
  </si>
  <si>
    <t>JUNE</t>
  </si>
  <si>
    <t>IR00502</t>
  </si>
  <si>
    <t>IR00303</t>
  </si>
  <si>
    <t>IR00503</t>
  </si>
  <si>
    <t>IR00961</t>
  </si>
  <si>
    <t>IR00801</t>
  </si>
  <si>
    <t>IR00411</t>
  </si>
  <si>
    <t>IR00476</t>
  </si>
  <si>
    <t>IR00599</t>
  </si>
  <si>
    <t>IR00934</t>
  </si>
  <si>
    <t>IR00112</t>
  </si>
  <si>
    <t>JULY</t>
  </si>
  <si>
    <t>IR00488</t>
  </si>
  <si>
    <t>IR00526</t>
  </si>
  <si>
    <t>IR00856</t>
  </si>
  <si>
    <t>IR00593</t>
  </si>
  <si>
    <t>IR00145</t>
  </si>
  <si>
    <t>IR00154</t>
  </si>
  <si>
    <t>IR00782</t>
  </si>
  <si>
    <t>IR00371</t>
  </si>
  <si>
    <t>Q-Park Real Estate Ltd</t>
  </si>
  <si>
    <t>AUGUST</t>
  </si>
  <si>
    <t>IR00329</t>
  </si>
  <si>
    <t>IR00941</t>
  </si>
  <si>
    <t>IR00890</t>
  </si>
  <si>
    <t>IR00775</t>
  </si>
  <si>
    <t>IR00171</t>
  </si>
  <si>
    <t>IR00174</t>
  </si>
  <si>
    <t>IR00436</t>
  </si>
  <si>
    <t>IR00244</t>
  </si>
  <si>
    <t>IR00247</t>
  </si>
  <si>
    <t>IR00760</t>
  </si>
  <si>
    <t>IR00546</t>
  </si>
  <si>
    <t>IR00916</t>
  </si>
  <si>
    <t>IR00307</t>
  </si>
  <si>
    <t>SEPTEMBER</t>
  </si>
  <si>
    <t>IR00409</t>
  </si>
  <si>
    <t>IR00194</t>
  </si>
  <si>
    <t>IR00584</t>
  </si>
  <si>
    <t>IR00577</t>
  </si>
  <si>
    <t>IR00164</t>
  </si>
  <si>
    <t>IR00853</t>
  </si>
  <si>
    <t>IR00932</t>
  </si>
  <si>
    <t>IR00721</t>
  </si>
  <si>
    <t>IR00522</t>
  </si>
  <si>
    <t>OCTOBER</t>
  </si>
  <si>
    <t>IR00731</t>
  </si>
  <si>
    <t>IR00176</t>
  </si>
  <si>
    <t>IR00339</t>
  </si>
  <si>
    <t>IR00163</t>
  </si>
  <si>
    <t>IR00568</t>
  </si>
  <si>
    <t>IR00949</t>
  </si>
  <si>
    <t>IR00917</t>
  </si>
  <si>
    <t>NOVEMBER</t>
  </si>
  <si>
    <t>IR00630</t>
  </si>
  <si>
    <t>IR00162</t>
  </si>
  <si>
    <t>IR00512</t>
  </si>
  <si>
    <t>IR00875</t>
  </si>
  <si>
    <t>IR00179</t>
  </si>
  <si>
    <t>IR00886</t>
  </si>
  <si>
    <t>IR00874</t>
  </si>
  <si>
    <t>IR00942</t>
  </si>
  <si>
    <t>IR00379</t>
  </si>
  <si>
    <t>IR00227</t>
  </si>
  <si>
    <t>DECEMBER</t>
  </si>
  <si>
    <t>IR00947</t>
  </si>
  <si>
    <t>IR00667</t>
  </si>
  <si>
    <t>IR00422</t>
  </si>
  <si>
    <t>IR00669</t>
  </si>
  <si>
    <t>IR00839</t>
  </si>
  <si>
    <t>IR00386</t>
  </si>
  <si>
    <t>IR00149</t>
  </si>
  <si>
    <t>IR00283</t>
  </si>
  <si>
    <t>IR00751</t>
  </si>
  <si>
    <t>IR00159</t>
  </si>
  <si>
    <t>IR00550</t>
  </si>
  <si>
    <t>Months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</si>
  <si>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</si>
  <si>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</si>
  <si>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</si>
  <si>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</si>
  <si>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</si>
  <si>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</si>
  <si>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</si>
  <si>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</si>
  <si>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</si>
  <si>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</si>
  <si>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</si>
  <si>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Abbr.</t>
  </si>
  <si>
    <t>MENU CHART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</si>
  <si>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</si>
  <si>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</si>
  <si>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</si>
  <si>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</si>
  <si>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</si>
  <si>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</si>
  <si>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</si>
  <si>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</si>
  <si>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</si>
  <si>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Last Print Rows</t>
  </si>
  <si>
    <t>Total &amp; Currency</t>
  </si>
  <si>
    <t>Currency 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</si>
</sst>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[$$-409]* #,##0.00_ ;_-[$$-409]* \-#,##0.00\ ;_-[$$-409]* &quot;-&quot;??_ ;_-@_ "/>
    <numFmt numFmtId="165" formatCode="mm/dd/yyyy;@"/>
    <numFmt numFmtId="166" formatCode="#,##0.00_ ;\-#,##0.00\ "/>
  </numFmts>
  <fonts count="32" x14ac:knownFonts="1">
    <font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u/>
      <sz val="11"/>
      <color theme="10"/>
      <name val="Arial"/>
      <family val="2"/>
      <charset val="162"/>
      <scheme val="minor"/>
    </font>
    <font>
      <i/>
      <sz val="9"/>
      <color theme="0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sz val="10"/>
      <color theme="1" tint="0.34998626667073579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1.0"/>
      <color rgb="FF1F4E78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6" fillId="0" borderId="0"/>
    <xf numFmtId="0" fontId="27" fillId="0" borderId="0"/>
    <xf numFmtId="0" fontId="21" fillId="0" borderId="0"/>
  </cellStyleXfs>
  <cellXfs count="130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/>
    <xf numFmtId="0" fontId="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0" fontId="0" fillId="2" borderId="0" xfId="0" applyFill="1" applyBorder="1"/>
    <xf numFmtId="0" fontId="8" fillId="5" borderId="0" xfId="1" applyFont="1" applyFill="1" applyBorder="1" applyAlignment="1">
      <alignment vertical="center"/>
    </xf>
    <xf numFmtId="0" fontId="1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49" fontId="10" fillId="3" borderId="0" xfId="0" applyNumberFormat="1" applyFont="1" applyFill="1" applyBorder="1" applyAlignment="1">
      <alignment horizontal="left" vertical="center" indent="7"/>
    </xf>
    <xf numFmtId="0" fontId="10" fillId="3" borderId="0" xfId="0" applyFont="1" applyFill="1" applyBorder="1" applyAlignment="1">
      <alignment horizontal="center" vertical="center"/>
    </xf>
    <xf numFmtId="49" fontId="10" fillId="3" borderId="0" xfId="0" applyNumberFormat="1" applyFont="1" applyFill="1" applyBorder="1" applyAlignment="1">
      <alignment horizontal="left" vertical="center" indent="1"/>
    </xf>
    <xf numFmtId="49" fontId="15" fillId="4" borderId="0" xfId="0" applyNumberFormat="1" applyFont="1" applyFill="1" applyBorder="1" applyAlignment="1">
      <alignment horizontal="left" vertical="center" indent="7"/>
    </xf>
    <xf numFmtId="0" fontId="16" fillId="4" borderId="0" xfId="0" applyFont="1" applyFill="1" applyBorder="1" applyAlignment="1">
      <alignment horizontal="right" vertical="center"/>
    </xf>
    <xf numFmtId="49" fontId="15" fillId="4" borderId="0" xfId="0" applyNumberFormat="1" applyFont="1" applyFill="1" applyBorder="1" applyAlignment="1">
      <alignment horizontal="left" vertical="center" indent="1"/>
    </xf>
    <xf numFmtId="0" fontId="17" fillId="4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8" fillId="3" borderId="0" xfId="0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 applyAlignment="1">
      <alignment vertical="center"/>
    </xf>
    <xf numFmtId="0" fontId="0" fillId="0" borderId="6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3" xfId="0" applyFill="1" applyBorder="1"/>
    <xf numFmtId="0" fontId="0" fillId="0" borderId="5" xfId="0" applyFill="1" applyBorder="1"/>
    <xf numFmtId="49" fontId="15" fillId="4" borderId="0" xfId="0" applyNumberFormat="1" applyFont="1" applyFill="1" applyBorder="1" applyAlignment="1">
      <alignment horizontal="left" vertical="center" indent="5"/>
    </xf>
    <xf numFmtId="49" fontId="10" fillId="3" borderId="0" xfId="0" applyNumberFormat="1" applyFont="1" applyFill="1" applyBorder="1" applyAlignment="1">
      <alignment horizontal="left" vertical="center" indent="5"/>
    </xf>
    <xf numFmtId="0" fontId="0" fillId="2" borderId="0" xfId="0" applyFont="1" applyFill="1" applyAlignment="1" applyProtection="1">
      <alignment vertical="center"/>
    </xf>
    <xf numFmtId="0" fontId="0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17" fillId="2" borderId="0" xfId="0" applyFont="1" applyFill="1" applyAlignment="1" applyProtection="1">
      <alignment vertical="center"/>
    </xf>
    <xf numFmtId="0" fontId="17" fillId="4" borderId="0" xfId="0" applyFont="1" applyFill="1" applyAlignment="1" applyProtection="1">
      <alignment horizontal="center" vertical="center"/>
    </xf>
    <xf numFmtId="0" fontId="16" fillId="4" borderId="0" xfId="0" applyFont="1" applyFill="1" applyBorder="1" applyAlignment="1" applyProtection="1">
      <alignment horizontal="right" vertical="center"/>
    </xf>
    <xf numFmtId="0" fontId="19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vertical="center"/>
    </xf>
    <xf numFmtId="0" fontId="10" fillId="3" borderId="0" xfId="0" applyFont="1" applyFill="1" applyAlignment="1" applyProtection="1">
      <alignment horizontal="center" vertical="center"/>
    </xf>
    <xf numFmtId="0" fontId="18" fillId="3" borderId="0" xfId="0" applyFont="1" applyFill="1" applyBorder="1" applyAlignment="1" applyProtection="1">
      <alignment horizontal="right" vertical="center"/>
    </xf>
    <xf numFmtId="0" fontId="14" fillId="2" borderId="0" xfId="0" applyFont="1" applyFill="1" applyAlignment="1" applyProtection="1">
      <alignment vertical="center"/>
    </xf>
    <xf numFmtId="0" fontId="0" fillId="2" borderId="0" xfId="0" applyFill="1" applyProtection="1"/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center" vertical="center"/>
    </xf>
    <xf numFmtId="164" fontId="4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9" fillId="2" borderId="0" xfId="0" applyFont="1" applyFill="1" applyAlignment="1" applyProtection="1">
      <alignment vertical="center"/>
    </xf>
    <xf numFmtId="49" fontId="15" fillId="4" borderId="1" xfId="0" applyNumberFormat="1" applyFont="1" applyFill="1" applyBorder="1" applyAlignment="1" applyProtection="1">
      <alignment horizontal="left" vertical="center"/>
    </xf>
    <xf numFmtId="49" fontId="10" fillId="3" borderId="0" xfId="0" applyNumberFormat="1" applyFont="1" applyFill="1" applyAlignment="1" applyProtection="1">
      <alignment horizontal="left" vertical="center"/>
    </xf>
    <xf numFmtId="49" fontId="15" fillId="4" borderId="1" xfId="0" applyNumberFormat="1" applyFont="1" applyFill="1" applyBorder="1" applyAlignment="1" applyProtection="1">
      <alignment horizontal="left" vertical="center" indent="7"/>
    </xf>
    <xf numFmtId="49" fontId="10" fillId="3" borderId="0" xfId="0" applyNumberFormat="1" applyFont="1" applyFill="1" applyAlignment="1" applyProtection="1">
      <alignment horizontal="left" vertical="center" indent="7"/>
    </xf>
    <xf numFmtId="0" fontId="0" fillId="2" borderId="11" xfId="0" applyFill="1" applyBorder="1"/>
    <xf numFmtId="4" fontId="0" fillId="2" borderId="11" xfId="0" applyNumberFormat="1" applyFill="1" applyBorder="1"/>
    <xf numFmtId="0" fontId="23" fillId="8" borderId="11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center"/>
    </xf>
    <xf numFmtId="0" fontId="22" fillId="9" borderId="13" xfId="0" applyFont="1" applyFill="1" applyBorder="1" applyAlignment="1">
      <alignment horizontal="centerContinuous"/>
    </xf>
    <xf numFmtId="0" fontId="22" fillId="9" borderId="14" xfId="0" applyFont="1" applyFill="1" applyBorder="1" applyAlignment="1">
      <alignment horizontal="centerContinuous"/>
    </xf>
    <xf numFmtId="0" fontId="22" fillId="9" borderId="15" xfId="0" applyFont="1" applyFill="1" applyBorder="1" applyAlignment="1">
      <alignment horizontal="centerContinuous"/>
    </xf>
    <xf numFmtId="0" fontId="26" fillId="2" borderId="0" xfId="2" applyFill="1" applyAlignment="1">
      <alignment vertical="center"/>
    </xf>
    <xf numFmtId="49" fontId="26" fillId="2" borderId="0" xfId="2" applyNumberFormat="1" applyFill="1" applyAlignment="1">
      <alignment horizontal="center" vertical="center"/>
    </xf>
    <xf numFmtId="0" fontId="17" fillId="2" borderId="0" xfId="2" applyFont="1" applyFill="1" applyAlignment="1">
      <alignment vertical="center"/>
    </xf>
    <xf numFmtId="49" fontId="15" fillId="4" borderId="0" xfId="2" applyNumberFormat="1" applyFont="1" applyFill="1" applyAlignment="1">
      <alignment horizontal="left" vertical="center" indent="2"/>
    </xf>
    <xf numFmtId="0" fontId="16" fillId="2" borderId="0" xfId="2" applyFont="1" applyFill="1" applyAlignment="1">
      <alignment horizontal="right" vertical="center"/>
    </xf>
    <xf numFmtId="0" fontId="17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vertical="center"/>
    </xf>
    <xf numFmtId="49" fontId="10" fillId="3" borderId="0" xfId="2" applyNumberFormat="1" applyFont="1" applyFill="1" applyAlignment="1">
      <alignment horizontal="left" vertical="center" indent="2"/>
    </xf>
    <xf numFmtId="0" fontId="18" fillId="2" borderId="0" xfId="2" applyFont="1" applyFill="1" applyAlignment="1">
      <alignment horizontal="right" vertical="center"/>
    </xf>
    <xf numFmtId="0" fontId="10" fillId="2" borderId="0" xfId="2" applyFont="1" applyFill="1" applyAlignment="1">
      <alignment horizontal="center" vertical="center"/>
    </xf>
    <xf numFmtId="0" fontId="26" fillId="2" borderId="0" xfId="2" applyFill="1"/>
    <xf numFmtId="0" fontId="2" fillId="2" borderId="0" xfId="3" applyFont="1" applyFill="1" applyAlignment="1" applyProtection="1">
      <alignment vertical="center"/>
      <protection locked="0"/>
    </xf>
    <xf numFmtId="0" fontId="21" fillId="0" borderId="16" xfId="4" applyBorder="1" applyAlignment="1">
      <alignment horizontal="left" wrapText="1" indent="1"/>
    </xf>
    <xf numFmtId="0" fontId="21" fillId="2" borderId="0" xfId="4" applyFill="1"/>
    <xf numFmtId="0" fontId="28" fillId="2" borderId="0" xfId="3" applyFont="1" applyFill="1" applyAlignment="1" applyProtection="1">
      <alignment vertical="center"/>
      <protection locked="0"/>
    </xf>
    <xf numFmtId="0" fontId="21" fillId="0" borderId="17" xfId="4" applyBorder="1" applyAlignment="1">
      <alignment horizontal="left" indent="1"/>
    </xf>
    <xf numFmtId="0" fontId="21" fillId="0" borderId="17" xfId="4" applyBorder="1" applyAlignment="1">
      <alignment horizontal="left" vertical="center" wrapText="1" indent="1"/>
    </xf>
    <xf numFmtId="0" fontId="21" fillId="0" borderId="17" xfId="4" applyBorder="1" applyAlignment="1">
      <alignment horizontal="left" vertical="top" wrapText="1" indent="2"/>
    </xf>
    <xf numFmtId="0" fontId="20" fillId="2" borderId="0" xfId="3" applyFont="1" applyFill="1" applyAlignment="1" applyProtection="1">
      <alignment vertical="center"/>
      <protection locked="0"/>
    </xf>
    <xf numFmtId="0" fontId="23" fillId="0" borderId="17" xfId="4" applyFont="1" applyBorder="1" applyAlignment="1">
      <alignment horizontal="left" indent="1"/>
    </xf>
    <xf numFmtId="0" fontId="21" fillId="0" borderId="12" xfId="4" applyBorder="1" applyAlignment="1">
      <alignment horizontal="left" indent="1"/>
    </xf>
    <xf numFmtId="0" fontId="0" fillId="2" borderId="0" xfId="0" applyFont="1" applyFill="1" applyProtection="1"/>
    <xf numFmtId="0" fontId="22" fillId="6" borderId="10" xfId="0" applyFont="1" applyFill="1" applyBorder="1" applyAlignment="1" applyProtection="1">
      <alignment horizontal="center" vertical="center" wrapText="1"/>
    </xf>
    <xf numFmtId="0" fontId="22" fillId="6" borderId="18" xfId="0" applyFont="1" applyFill="1" applyBorder="1" applyAlignment="1" applyProtection="1">
      <alignment horizontal="center" vertical="center" wrapText="1"/>
    </xf>
    <xf numFmtId="0" fontId="22" fillId="6" borderId="8" xfId="0" applyFont="1" applyFill="1" applyBorder="1" applyAlignment="1" applyProtection="1">
      <alignment horizontal="center" vertical="center" wrapText="1"/>
    </xf>
    <xf numFmtId="166" fontId="4" fillId="7" borderId="2" xfId="0" applyNumberFormat="1" applyFont="1" applyFill="1" applyBorder="1" applyAlignment="1" applyProtection="1">
      <alignment horizontal="right" vertical="center" shrinkToFit="1"/>
      <protection hidden="1"/>
    </xf>
    <xf numFmtId="0" fontId="0" fillId="0" borderId="20" xfId="0" applyFont="1" applyFill="1" applyBorder="1" applyAlignment="1" applyProtection="1">
      <alignment horizontal="center" vertical="center" shrinkToFit="1"/>
      <protection locked="0"/>
    </xf>
    <xf numFmtId="0" fontId="0" fillId="0" borderId="2" xfId="0" applyFont="1" applyFill="1" applyBorder="1" applyAlignment="1" applyProtection="1">
      <alignment horizontal="center" vertical="center" shrinkToFit="1"/>
      <protection locked="0"/>
    </xf>
    <xf numFmtId="0" fontId="0" fillId="0" borderId="2" xfId="0" applyFont="1" applyFill="1" applyBorder="1" applyAlignment="1" applyProtection="1">
      <alignment horizontal="left" vertical="center" shrinkToFit="1"/>
      <protection locked="0"/>
    </xf>
    <xf numFmtId="165" fontId="0" fillId="0" borderId="2" xfId="0" applyNumberFormat="1" applyFont="1" applyFill="1" applyBorder="1" applyAlignment="1" applyProtection="1">
      <alignment horizontal="center" vertical="center" shrinkToFit="1"/>
      <protection locked="0"/>
    </xf>
    <xf numFmtId="4" fontId="0" fillId="0" borderId="2" xfId="0" applyNumberFormat="1" applyFont="1" applyFill="1" applyBorder="1" applyAlignment="1" applyProtection="1">
      <alignment vertical="center" shrinkToFit="1"/>
      <protection locked="0"/>
    </xf>
    <xf numFmtId="4" fontId="11" fillId="2" borderId="2" xfId="0" applyNumberFormat="1" applyFont="1" applyFill="1" applyBorder="1" applyAlignment="1" applyProtection="1">
      <alignment vertical="center" shrinkToFit="1"/>
      <protection hidden="1"/>
    </xf>
    <xf numFmtId="4" fontId="24" fillId="2" borderId="21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19" xfId="0" applyFont="1" applyFill="1" applyBorder="1" applyAlignment="1" applyProtection="1">
      <alignment horizontal="center" vertical="center" shrinkToFit="1"/>
      <protection locked="0"/>
    </xf>
    <xf numFmtId="165" fontId="0" fillId="0" borderId="19" xfId="0" applyNumberFormat="1" applyFont="1" applyFill="1" applyBorder="1" applyAlignment="1" applyProtection="1">
      <alignment horizontal="center" vertical="center" shrinkToFit="1"/>
      <protection locked="0"/>
    </xf>
    <xf numFmtId="4" fontId="0" fillId="0" borderId="19" xfId="0" applyNumberFormat="1" applyFont="1" applyFill="1" applyBorder="1" applyAlignment="1" applyProtection="1">
      <alignment vertical="center" shrinkToFit="1"/>
      <protection locked="0"/>
    </xf>
    <xf numFmtId="4" fontId="11" fillId="2" borderId="19" xfId="0" applyNumberFormat="1" applyFont="1" applyFill="1" applyBorder="1" applyAlignment="1" applyProtection="1">
      <alignment vertical="center" shrinkToFit="1"/>
      <protection hidden="1"/>
    </xf>
    <xf numFmtId="4" fontId="24" fillId="2" borderId="3" xfId="0" applyNumberFormat="1" applyFont="1" applyFill="1" applyBorder="1" applyAlignment="1" applyProtection="1">
      <alignment horizontal="center" vertical="center" shrinkToFit="1"/>
      <protection hidden="1"/>
    </xf>
    <xf numFmtId="0" fontId="22" fillId="6" borderId="2" xfId="0" applyFont="1" applyFill="1" applyBorder="1" applyAlignment="1" applyProtection="1">
      <alignment horizontal="center" vertical="center" shrinkToFit="1"/>
      <protection hidden="1"/>
    </xf>
    <xf numFmtId="0" fontId="0" fillId="2" borderId="11" xfId="0" applyFill="1" applyBorder="1" applyAlignment="1">
      <alignment horizontal="center"/>
    </xf>
    <xf numFmtId="0" fontId="0" fillId="0" borderId="6" xfId="0" applyFill="1" applyBorder="1" applyAlignment="1">
      <alignment vertical="center"/>
    </xf>
    <xf numFmtId="0" fontId="23" fillId="10" borderId="21" xfId="0" applyFont="1" applyFill="1" applyBorder="1" applyAlignment="1">
      <alignment horizontal="centerContinuous" vertical="center"/>
    </xf>
    <xf numFmtId="0" fontId="23" fillId="10" borderId="22" xfId="0" applyFont="1" applyFill="1" applyBorder="1" applyAlignment="1">
      <alignment horizontal="centerContinuous" vertical="center"/>
    </xf>
    <xf numFmtId="0" fontId="23" fillId="10" borderId="20" xfId="0" applyFont="1" applyFill="1" applyBorder="1" applyAlignment="1">
      <alignment horizontal="centerContinuous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9" xfId="0" applyFont="1" applyFill="1" applyBorder="1" applyAlignment="1" applyProtection="1">
      <alignment horizontal="left" vertical="center" shrinkToFit="1"/>
      <protection locked="0"/>
    </xf>
    <xf numFmtId="0" fontId="0" fillId="11" borderId="23" xfId="0" applyFont="1" applyFill="1" applyBorder="1" applyAlignment="1" applyProtection="1">
      <alignment horizontal="center" vertical="center" shrinkToFit="1"/>
    </xf>
    <xf numFmtId="0" fontId="0" fillId="11" borderId="23" xfId="0" applyFont="1" applyFill="1" applyBorder="1" applyAlignment="1" applyProtection="1">
      <alignment horizontal="left" vertical="center" shrinkToFit="1"/>
    </xf>
    <xf numFmtId="165" fontId="0" fillId="11" borderId="23" xfId="0" applyNumberFormat="1" applyFont="1" applyFill="1" applyBorder="1" applyAlignment="1" applyProtection="1">
      <alignment horizontal="center" vertical="center" shrinkToFit="1"/>
    </xf>
    <xf numFmtId="4" fontId="0" fillId="11" borderId="23" xfId="0" applyNumberFormat="1" applyFont="1" applyFill="1" applyBorder="1" applyAlignment="1" applyProtection="1">
      <alignment vertical="center" shrinkToFit="1"/>
    </xf>
    <xf numFmtId="4" fontId="11" fillId="11" borderId="23" xfId="0" applyNumberFormat="1" applyFont="1" applyFill="1" applyBorder="1" applyAlignment="1" applyProtection="1">
      <alignment vertical="center" shrinkToFit="1"/>
    </xf>
    <xf numFmtId="4" fontId="24" fillId="11" borderId="23" xfId="0" applyNumberFormat="1" applyFont="1" applyFill="1" applyBorder="1" applyAlignment="1" applyProtection="1">
      <alignment horizontal="center" vertical="center" shrinkToFit="1"/>
    </xf>
    <xf numFmtId="0" fontId="0" fillId="11" borderId="23" xfId="0" applyFont="1" applyFill="1" applyBorder="1" applyAlignment="1" applyProtection="1">
      <alignment vertical="center" shrinkToFit="1"/>
    </xf>
  </cellXfs>
  <cellStyles count="5">
    <cellStyle name="Hyperlink" xfId="1" builtinId="8"/>
    <cellStyle name="Normal" xfId="0" builtinId="0"/>
    <cellStyle name="Normal 2" xfId="2" xr:uid="{F68FE969-833E-41E4-9EDB-6DD4B4B2EA75}"/>
    <cellStyle name="Normal 2 2" xfId="3" xr:uid="{7B7C2C59-F268-40D4-AEF9-3E9F3E1A4CB4}"/>
    <cellStyle name="Normal 3 2" xfId="4" xr:uid="{9D82F91B-88A1-4FA1-8FF1-90E316D592FD}"/>
  </cellStyles>
  <dxfs count="210"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1" hidden="1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numFmt numFmtId="4" formatCode="#,##0.00"/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alignment vertical="center" textRotation="0" wrapText="0" justifyLastLine="0" shrinkToFit="1" readingOrder="0"/>
      <protection locked="0" hidden="0"/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numFmt numFmtId="4" formatCode="#,##0.00"/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1" hidden="1"/>
    </dxf>
    <dxf>
      <numFmt numFmtId="4" formatCode="#,##0.00"/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1" hidden="1"/>
    </dxf>
    <dxf>
      <numFmt numFmtId="4" formatCode="#,##0.00"/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4" formatCode="#,##0.00"/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4" formatCode="#,##0.00"/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4" formatCode="#,##0.00"/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center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center" textRotation="0" wrapTex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vertical="center" textRotation="0" wrapText="0" justifyLastLine="0" shrinkToFit="1" readingOrder="0"/>
      <protection locked="0" hidden="0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457B9D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  <protection locked="1" hidden="0"/>
    </dxf>
    <dxf>
      <font>
        <color rgb="FF00B050"/>
      </font>
    </dxf>
    <dxf>
      <font>
        <color rgb="FFFFC000"/>
      </font>
    </dxf>
    <dxf>
      <font>
        <color rgb="FFFF0000"/>
      </font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mpty" pivot="0" count="4" xr9:uid="{C2FA1354-78F7-4908-B7F8-5C30A2172F59}">
      <tableStyleElement type="wholeTable" dxfId="209"/>
      <tableStyleElement type="headerRow" dxfId="208"/>
      <tableStyleElement type="totalRow" dxfId="207"/>
      <tableStyleElement type="lastColumn" dxfId="206"/>
    </tableStyle>
    <tableStyle name="Invisible" pivot="0" table="0" count="0" xr9:uid="{C058999C-955E-4D99-AB76-CD70794DFD08}"/>
  </tableStyles>
  <colors>
    <mruColors>
      <color rgb="FFA6A6A6"/>
      <color rgb="FFA7A7A7"/>
      <color rgb="FFCCCCCC"/>
      <color rgb="FFE07A5F"/>
      <color rgb="FF81B29A"/>
      <color rgb="FF457B9D"/>
      <color rgb="FFF2CC8F"/>
      <color rgb="FF3D405B"/>
      <color rgb="FFEF476F"/>
      <color rgb="FF118A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tx1">
                    <a:lumMod val="50000"/>
                    <a:lumOff val="50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tr-TR">
                <a:effectLst/>
              </a:rPr>
              <a:t>Monthly</a:t>
            </a:r>
            <a:r>
              <a:rPr lang="tr-TR" baseline="0">
                <a:effectLst/>
              </a:rPr>
              <a:t> Payment Tracker</a:t>
            </a:r>
            <a:endParaRPr lang="tr-TR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Invoice Total</c:v>
          </c:tx>
          <c:spPr>
            <a:solidFill>
              <a:srgbClr val="81B29A"/>
            </a:solidFill>
            <a:ln>
              <a:noFill/>
            </a:ln>
            <a:effectLst/>
          </c:spPr>
          <c:invertIfNegative val="0"/>
          <c:cat>
            <c:strRef>
              <c:f>Calc!$C$5:$C$16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Calc!$D$5:$D$16</c:f>
              <c:numCache>
                <c:formatCode>#,##0.00</c:formatCode>
                <c:ptCount val="12"/>
                <c:pt idx="0">
                  <c:v>8255</c:v>
                </c:pt>
                <c:pt idx="1">
                  <c:v>8255</c:v>
                </c:pt>
                <c:pt idx="2">
                  <c:v>7455</c:v>
                </c:pt>
                <c:pt idx="3">
                  <c:v>11400</c:v>
                </c:pt>
                <c:pt idx="4">
                  <c:v>7735</c:v>
                </c:pt>
                <c:pt idx="5">
                  <c:v>7400</c:v>
                </c:pt>
                <c:pt idx="6">
                  <c:v>9400</c:v>
                </c:pt>
                <c:pt idx="7">
                  <c:v>6935</c:v>
                </c:pt>
                <c:pt idx="8">
                  <c:v>7735</c:v>
                </c:pt>
                <c:pt idx="9">
                  <c:v>5705</c:v>
                </c:pt>
                <c:pt idx="10">
                  <c:v>10905</c:v>
                </c:pt>
                <c:pt idx="11">
                  <c:v>12400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FF-4202-8908-9A68BF91D969}"/>
            </c:ext>
          </c:extLst>
        </c:ser>
        <c:ser>
          <c:idx val="1"/>
          <c:order val="1"/>
          <c:tx>
            <c:v>Paid Amount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Calc!$C$5:$C$16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Calc!$E$5:$E$16</c:f>
              <c:numCache>
                <c:formatCode>#,##0.00</c:formatCode>
                <c:ptCount val="12"/>
                <c:pt idx="0">
                  <c:v>4350</c:v>
                </c:pt>
                <c:pt idx="1">
                  <c:v>3450</c:v>
                </c:pt>
                <c:pt idx="2">
                  <c:v>3650</c:v>
                </c:pt>
                <c:pt idx="3">
                  <c:v>3595</c:v>
                </c:pt>
                <c:pt idx="4">
                  <c:v>3930</c:v>
                </c:pt>
                <c:pt idx="5">
                  <c:v>3595</c:v>
                </c:pt>
                <c:pt idx="6">
                  <c:v>4815</c:v>
                </c:pt>
                <c:pt idx="7">
                  <c:v>3380</c:v>
                </c:pt>
                <c:pt idx="8">
                  <c:v>3930</c:v>
                </c:pt>
                <c:pt idx="9">
                  <c:v>4000</c:v>
                </c:pt>
                <c:pt idx="10">
                  <c:v>5915</c:v>
                </c:pt>
                <c:pt idx="11">
                  <c:v>5595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FF-4202-8908-9A68BF91D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437668176"/>
        <c:axId val="437669488"/>
      </c:barChart>
      <c:catAx>
        <c:axId val="437668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37669488"/>
        <c:crosses val="autoZero"/>
        <c:auto val="1"/>
        <c:lblAlgn val="ctr"/>
        <c:lblOffset val="100"/>
        <c:noMultiLvlLbl val="0"/>
      </c:catAx>
      <c:valAx>
        <c:axId val="43766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3766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</c:chart>
  <c:spPr>
    <a:solidFill>
      <a:sysClr val="window" lastClr="FFFFFF"/>
    </a:solidFill>
    <a:ln>
      <a:solidFill>
        <a:schemeClr val="bg1">
          <a:lumMod val="75000"/>
        </a:schemeClr>
      </a:solidFill>
    </a:ln>
    <a:effectLst/>
  </c:spPr>
  <c:txPr>
    <a:bodyPr/>
    <a:lstStyle/>
    <a:p>
      <a:pPr>
        <a:defRPr>
          <a:solidFill>
            <a:schemeClr val="tx1">
              <a:lumMod val="50000"/>
              <a:lumOff val="50000"/>
            </a:schemeClr>
          </a:solidFill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arch!A8"/><Relationship Id="rId13" Type="http://schemas.openxmlformats.org/officeDocument/2006/relationships/hyperlink" Target="#August!A8"/><Relationship Id="rId7" Type="http://schemas.openxmlformats.org/officeDocument/2006/relationships/hyperlink" Target="#February!A8"/><Relationship Id="rId12" Type="http://schemas.openxmlformats.org/officeDocument/2006/relationships/hyperlink" Target="#July!A8"/><Relationship Id="rId17" Type="http://schemas.openxmlformats.org/officeDocument/2006/relationships/hyperlink" Target="#November!A8"/><Relationship Id="rId2" Type="http://schemas.openxmlformats.org/officeDocument/2006/relationships/image" Target="../media/image1.png"/><Relationship Id="rId16" Type="http://schemas.openxmlformats.org/officeDocument/2006/relationships/hyperlink" Target="#December!A8"/><Relationship Id="rId20" Type="http://schemas.microsoft.com/office/2007/relationships/hdphoto" Target="../media/hdphoto1.wdp"/><Relationship Id="rId1" Type="http://schemas.openxmlformats.org/officeDocument/2006/relationships/chart" Target="../charts/chart1.xml"/><Relationship Id="rId6" Type="http://schemas.openxmlformats.org/officeDocument/2006/relationships/hyperlink" Target="#January!A8"/><Relationship Id="rId11" Type="http://schemas.openxmlformats.org/officeDocument/2006/relationships/hyperlink" Target="#May!A8"/><Relationship Id="rId15" Type="http://schemas.openxmlformats.org/officeDocument/2006/relationships/hyperlink" Target="#October!A8"/><Relationship Id="rId10" Type="http://schemas.openxmlformats.org/officeDocument/2006/relationships/hyperlink" Target="#June!A8"/><Relationship Id="rId19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hyperlink" Target="#April!A8"/><Relationship Id="rId14" Type="http://schemas.openxmlformats.org/officeDocument/2006/relationships/hyperlink" Target="#September!A8"/><Relationship Id="rId22" Type="http://schemas.openxmlformats.org/officeDocument/2006/relationships/image" Target="../media/image4.png"/><Relationship Id="rId23" Type="http://schemas.openxmlformats.org/officeDocument/2006/relationships/image" Target="../media/image7.png"/><Relationship Id="rId2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1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3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8.png"/><Relationship Id="rId9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19.png"/><Relationship Id="rId9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15</xdr:row>
      <xdr:rowOff>40219</xdr:rowOff>
    </xdr:from>
    <xdr:to>
      <xdr:col>18</xdr:col>
      <xdr:colOff>1</xdr:colOff>
      <xdr:row>28</xdr:row>
      <xdr:rowOff>170392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110925</xdr:colOff>
      <xdr:row>1</xdr:row>
      <xdr:rowOff>53775</xdr:rowOff>
    </xdr:from>
    <xdr:to>
      <xdr:col>2</xdr:col>
      <xdr:colOff>323850</xdr:colOff>
      <xdr:row>2</xdr:row>
      <xdr:rowOff>238125</xdr:rowOff>
    </xdr:to>
    <xdr:pic>
      <xdr:nvPicPr>
        <xdr:cNvPr id="33" name="mainicon" descr="Invoice Register_Icon.png">
          <a:extLst>
            <a:ext uri="{FF2B5EF4-FFF2-40B4-BE49-F238E27FC236}">
              <a16:creationId xmlns:a16="http://schemas.microsoft.com/office/drawing/2014/main" id="{C1D806D2-B8B2-49EB-AAFD-AC2714A7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75" y="1395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123825</xdr:colOff>
      <xdr:row>6</xdr:row>
      <xdr:rowOff>95250</xdr:rowOff>
    </xdr:from>
    <xdr:ext cx="1371600" cy="424392"/>
    <xdr:sp macro="" textlink="">
      <xdr:nvSpPr>
        <xdr:cNvPr id="35" name="Rounded Rectangle 1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DDDBE10C-6E54-4379-A002-5B01AA79D1F3}"/>
            </a:ext>
          </a:extLst>
        </xdr:cNvPr>
        <xdr:cNvSpPr/>
      </xdr:nvSpPr>
      <xdr:spPr>
        <a:xfrm>
          <a:off x="590550" y="9429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January</a:t>
          </a:r>
        </a:p>
      </xdr:txBody>
    </xdr:sp>
    <xdr:clientData/>
  </xdr:oneCellAnchor>
  <xdr:oneCellAnchor>
    <xdr:from>
      <xdr:col>4</xdr:col>
      <xdr:colOff>369570</xdr:colOff>
      <xdr:row>6</xdr:row>
      <xdr:rowOff>95250</xdr:rowOff>
    </xdr:from>
    <xdr:ext cx="1371600" cy="424392"/>
    <xdr:sp macro="" textlink="">
      <xdr:nvSpPr>
        <xdr:cNvPr id="36" name="Rounded Rectangle 11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1C3CEF10-792B-42DA-ACD6-65E1F86E0F91}"/>
            </a:ext>
          </a:extLst>
        </xdr:cNvPr>
        <xdr:cNvSpPr/>
      </xdr:nvSpPr>
      <xdr:spPr>
        <a:xfrm>
          <a:off x="2055495" y="9429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February</a:t>
          </a:r>
        </a:p>
      </xdr:txBody>
    </xdr:sp>
    <xdr:clientData/>
  </xdr:oneCellAnchor>
  <xdr:oneCellAnchor>
    <xdr:from>
      <xdr:col>7</xdr:col>
      <xdr:colOff>5715</xdr:colOff>
      <xdr:row>6</xdr:row>
      <xdr:rowOff>95250</xdr:rowOff>
    </xdr:from>
    <xdr:ext cx="1371600" cy="424392"/>
    <xdr:sp macro="" textlink="">
      <xdr:nvSpPr>
        <xdr:cNvPr id="37" name="Rounded Rectangle 11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3D6F1F87-2884-4F45-8284-6C8AE77A294A}"/>
            </a:ext>
          </a:extLst>
        </xdr:cNvPr>
        <xdr:cNvSpPr/>
      </xdr:nvSpPr>
      <xdr:spPr>
        <a:xfrm>
          <a:off x="3520440" y="9429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March</a:t>
          </a:r>
        </a:p>
      </xdr:txBody>
    </xdr:sp>
    <xdr:clientData/>
  </xdr:oneCellAnchor>
  <xdr:oneCellAnchor>
    <xdr:from>
      <xdr:col>9</xdr:col>
      <xdr:colOff>251460</xdr:colOff>
      <xdr:row>6</xdr:row>
      <xdr:rowOff>95250</xdr:rowOff>
    </xdr:from>
    <xdr:ext cx="1371600" cy="424392"/>
    <xdr:sp macro="" textlink="">
      <xdr:nvSpPr>
        <xdr:cNvPr id="38" name="Rounded Rectangle 11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5299EE70-C2E0-4310-A181-604BF72FD3B8}"/>
            </a:ext>
          </a:extLst>
        </xdr:cNvPr>
        <xdr:cNvSpPr/>
      </xdr:nvSpPr>
      <xdr:spPr>
        <a:xfrm>
          <a:off x="4985385" y="9429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April</a:t>
          </a:r>
        </a:p>
      </xdr:txBody>
    </xdr:sp>
    <xdr:clientData/>
  </xdr:oneCellAnchor>
  <xdr:oneCellAnchor>
    <xdr:from>
      <xdr:col>14</xdr:col>
      <xdr:colOff>390525</xdr:colOff>
      <xdr:row>6</xdr:row>
      <xdr:rowOff>95250</xdr:rowOff>
    </xdr:from>
    <xdr:ext cx="1371600" cy="424392"/>
    <xdr:sp macro="" textlink="">
      <xdr:nvSpPr>
        <xdr:cNvPr id="39" name="Rounded Rectangle 11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7C9C8464-C4D2-4F7D-A36F-8A61829F9C5B}"/>
            </a:ext>
          </a:extLst>
        </xdr:cNvPr>
        <xdr:cNvSpPr/>
      </xdr:nvSpPr>
      <xdr:spPr>
        <a:xfrm>
          <a:off x="7915275" y="9429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June</a:t>
          </a:r>
        </a:p>
      </xdr:txBody>
    </xdr:sp>
    <xdr:clientData/>
  </xdr:oneCellAnchor>
  <xdr:oneCellAnchor>
    <xdr:from>
      <xdr:col>12</xdr:col>
      <xdr:colOff>144780</xdr:colOff>
      <xdr:row>6</xdr:row>
      <xdr:rowOff>95250</xdr:rowOff>
    </xdr:from>
    <xdr:ext cx="1371600" cy="424392"/>
    <xdr:sp macro="" textlink="">
      <xdr:nvSpPr>
        <xdr:cNvPr id="40" name="Rounded Rectangle 11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6D2803F1-EED1-4B19-9A77-56D053BA406A}"/>
            </a:ext>
          </a:extLst>
        </xdr:cNvPr>
        <xdr:cNvSpPr/>
      </xdr:nvSpPr>
      <xdr:spPr>
        <a:xfrm>
          <a:off x="6450330" y="9429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May</a:t>
          </a:r>
        </a:p>
      </xdr:txBody>
    </xdr:sp>
    <xdr:clientData/>
  </xdr:oneCellAnchor>
  <xdr:oneCellAnchor>
    <xdr:from>
      <xdr:col>2</xdr:col>
      <xdr:colOff>123825</xdr:colOff>
      <xdr:row>9</xdr:row>
      <xdr:rowOff>57150</xdr:rowOff>
    </xdr:from>
    <xdr:ext cx="1371600" cy="424392"/>
    <xdr:sp macro="" textlink="">
      <xdr:nvSpPr>
        <xdr:cNvPr id="41" name="Rounded Rectangle 11">
          <a:hlinkClick xmlns:r="http://schemas.openxmlformats.org/officeDocument/2006/relationships" r:id="rId12" tooltip="Go To"/>
          <a:extLst>
            <a:ext uri="{FF2B5EF4-FFF2-40B4-BE49-F238E27FC236}">
              <a16:creationId xmlns:a16="http://schemas.microsoft.com/office/drawing/2014/main" id="{64A835BB-ABDD-47B0-89EF-471F6ECA3991}"/>
            </a:ext>
          </a:extLst>
        </xdr:cNvPr>
        <xdr:cNvSpPr/>
      </xdr:nvSpPr>
      <xdr:spPr>
        <a:xfrm>
          <a:off x="590550" y="14763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July</a:t>
          </a:r>
        </a:p>
      </xdr:txBody>
    </xdr:sp>
    <xdr:clientData/>
  </xdr:oneCellAnchor>
  <xdr:oneCellAnchor>
    <xdr:from>
      <xdr:col>4</xdr:col>
      <xdr:colOff>369570</xdr:colOff>
      <xdr:row>9</xdr:row>
      <xdr:rowOff>57150</xdr:rowOff>
    </xdr:from>
    <xdr:ext cx="1371600" cy="424392"/>
    <xdr:sp macro="" textlink="">
      <xdr:nvSpPr>
        <xdr:cNvPr id="42" name="Rounded Rectangle 11">
          <a:hlinkClick xmlns:r="http://schemas.openxmlformats.org/officeDocument/2006/relationships" r:id="rId13" tooltip="Go To"/>
          <a:extLst>
            <a:ext uri="{FF2B5EF4-FFF2-40B4-BE49-F238E27FC236}">
              <a16:creationId xmlns:a16="http://schemas.microsoft.com/office/drawing/2014/main" id="{7229DA2D-9AD2-4959-99BC-2D7365AB32F4}"/>
            </a:ext>
          </a:extLst>
        </xdr:cNvPr>
        <xdr:cNvSpPr/>
      </xdr:nvSpPr>
      <xdr:spPr>
        <a:xfrm>
          <a:off x="2055495" y="14763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August</a:t>
          </a:r>
        </a:p>
      </xdr:txBody>
    </xdr:sp>
    <xdr:clientData/>
  </xdr:oneCellAnchor>
  <xdr:oneCellAnchor>
    <xdr:from>
      <xdr:col>7</xdr:col>
      <xdr:colOff>5715</xdr:colOff>
      <xdr:row>9</xdr:row>
      <xdr:rowOff>57150</xdr:rowOff>
    </xdr:from>
    <xdr:ext cx="1371600" cy="424392"/>
    <xdr:sp macro="" textlink="">
      <xdr:nvSpPr>
        <xdr:cNvPr id="43" name="Rounded Rectangle 11">
          <a:hlinkClick xmlns:r="http://schemas.openxmlformats.org/officeDocument/2006/relationships" r:id="rId14" tooltip="Go To"/>
          <a:extLst>
            <a:ext uri="{FF2B5EF4-FFF2-40B4-BE49-F238E27FC236}">
              <a16:creationId xmlns:a16="http://schemas.microsoft.com/office/drawing/2014/main" id="{B6D93120-38AB-464C-A836-704F11444F9B}"/>
            </a:ext>
          </a:extLst>
        </xdr:cNvPr>
        <xdr:cNvSpPr/>
      </xdr:nvSpPr>
      <xdr:spPr>
        <a:xfrm>
          <a:off x="3520440" y="14763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September</a:t>
          </a:r>
        </a:p>
      </xdr:txBody>
    </xdr:sp>
    <xdr:clientData/>
  </xdr:oneCellAnchor>
  <xdr:oneCellAnchor>
    <xdr:from>
      <xdr:col>9</xdr:col>
      <xdr:colOff>251460</xdr:colOff>
      <xdr:row>9</xdr:row>
      <xdr:rowOff>57150</xdr:rowOff>
    </xdr:from>
    <xdr:ext cx="1371600" cy="424392"/>
    <xdr:sp macro="" textlink="">
      <xdr:nvSpPr>
        <xdr:cNvPr id="44" name="Rounded Rectangle 11">
          <a:hlinkClick xmlns:r="http://schemas.openxmlformats.org/officeDocument/2006/relationships" r:id="rId15" tooltip="Go To"/>
          <a:extLst>
            <a:ext uri="{FF2B5EF4-FFF2-40B4-BE49-F238E27FC236}">
              <a16:creationId xmlns:a16="http://schemas.microsoft.com/office/drawing/2014/main" id="{E9D754A0-D44C-45A3-8B7E-75565A0EF936}"/>
            </a:ext>
          </a:extLst>
        </xdr:cNvPr>
        <xdr:cNvSpPr/>
      </xdr:nvSpPr>
      <xdr:spPr>
        <a:xfrm>
          <a:off x="4985385" y="14763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October</a:t>
          </a:r>
        </a:p>
      </xdr:txBody>
    </xdr:sp>
    <xdr:clientData/>
  </xdr:oneCellAnchor>
  <xdr:oneCellAnchor>
    <xdr:from>
      <xdr:col>14</xdr:col>
      <xdr:colOff>390525</xdr:colOff>
      <xdr:row>9</xdr:row>
      <xdr:rowOff>57150</xdr:rowOff>
    </xdr:from>
    <xdr:ext cx="1371600" cy="424392"/>
    <xdr:sp macro="" textlink="">
      <xdr:nvSpPr>
        <xdr:cNvPr id="45" name="Rounded Rectangle 11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709EA723-253A-4EA3-B6BA-8453B181D003}"/>
            </a:ext>
          </a:extLst>
        </xdr:cNvPr>
        <xdr:cNvSpPr/>
      </xdr:nvSpPr>
      <xdr:spPr>
        <a:xfrm>
          <a:off x="7915275" y="14763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December</a:t>
          </a:r>
        </a:p>
      </xdr:txBody>
    </xdr:sp>
    <xdr:clientData/>
  </xdr:oneCellAnchor>
  <xdr:oneCellAnchor>
    <xdr:from>
      <xdr:col>12</xdr:col>
      <xdr:colOff>144780</xdr:colOff>
      <xdr:row>9</xdr:row>
      <xdr:rowOff>57150</xdr:rowOff>
    </xdr:from>
    <xdr:ext cx="1371600" cy="424392"/>
    <xdr:sp macro="" textlink="">
      <xdr:nvSpPr>
        <xdr:cNvPr id="46" name="Rounded Rectangle 11">
          <a:hlinkClick xmlns:r="http://schemas.openxmlformats.org/officeDocument/2006/relationships" r:id="rId17" tooltip="Go To"/>
          <a:extLst>
            <a:ext uri="{FF2B5EF4-FFF2-40B4-BE49-F238E27FC236}">
              <a16:creationId xmlns:a16="http://schemas.microsoft.com/office/drawing/2014/main" id="{1B5D7CD6-3087-4DEF-818C-0D4773D6A973}"/>
            </a:ext>
          </a:extLst>
        </xdr:cNvPr>
        <xdr:cNvSpPr/>
      </xdr:nvSpPr>
      <xdr:spPr>
        <a:xfrm>
          <a:off x="6450330" y="1476375"/>
          <a:ext cx="1371600" cy="424392"/>
        </a:xfrm>
        <a:prstGeom prst="roundRect">
          <a:avLst/>
        </a:prstGeom>
        <a:solidFill>
          <a:srgbClr val="2E86AB"/>
        </a:solidFill>
        <a:ln w="38100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solidFill>
                <a:schemeClr val="bg1"/>
              </a:solidFill>
            </a:rPr>
            <a:t>November</a:t>
          </a:r>
        </a:p>
      </xdr:txBody>
    </xdr:sp>
    <xdr:clientData/>
  </xdr:oneCellAnchor>
  <xdr:oneCellAnchor>
    <xdr:from>
      <xdr:col>16</xdr:col>
      <xdr:colOff>28575</xdr:colOff>
      <xdr:row>1</xdr:row>
      <xdr:rowOff>66675</xdr:rowOff>
    </xdr:from>
    <xdr:ext cx="1325166" cy="381000"/>
    <xdr:pic>
      <xdr:nvPicPr>
        <xdr:cNvPr id="1046" name="mpkLogo">
          <a:hlinkClick xmlns:a="http://schemas.openxmlformats.org/drawingml/2006/main" xmlns:r="http://schemas.openxmlformats.org/officeDocument/2006/relationships" r:id="rId2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5" name="mainicon" descr="Invoice Register_Icon.png">
          <a:extLst>
            <a:ext uri="{FF2B5EF4-FFF2-40B4-BE49-F238E27FC236}">
              <a16:creationId xmlns:a16="http://schemas.microsoft.com/office/drawing/2014/main" id="{8C4B89BF-C75C-4836-9689-17B4514D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</xdr:colOff>
      <xdr:row>1</xdr:row>
      <xdr:rowOff>76200</xdr:rowOff>
    </xdr:from>
    <xdr:to>
      <xdr:col>7</xdr:col>
      <xdr:colOff>5775</xdr:colOff>
      <xdr:row>2</xdr:row>
      <xdr:rowOff>278550</xdr:rowOff>
    </xdr:to>
    <xdr:grpSp>
      <xdr:nvGrpSpPr>
        <xdr:cNvPr id="7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437F713-C6F1-49EA-B2C0-144B3BBBD4F7}"/>
            </a:ext>
          </a:extLst>
        </xdr:cNvPr>
        <xdr:cNvGrpSpPr/>
      </xdr:nvGrpSpPr>
      <xdr:grpSpPr>
        <a:xfrm>
          <a:off x="6096000" y="161925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E14218A-942F-44FB-B856-1057AD0BFC1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87542FE-F6B0-4BAC-85E6-2D50C83678E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0" name="Left Arrow 1">
          <a:extLst>
            <a:ext uri="{FF2B5EF4-FFF2-40B4-BE49-F238E27FC236}">
              <a16:creationId xmlns:a16="http://schemas.microsoft.com/office/drawing/2014/main" id="{3FBDC7A4-133F-4E95-8ADF-FBC977FB7698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B7B90212-7807-4B24-8D4F-F1E54D9F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85F915F3-F384-4DEC-B085-C72AEC8D1E40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F48AE40-5427-40ED-94B5-3AD5ACFEC81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E3D90845-4312-42CE-AD3F-D04212B668E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EB0BFB66-FADB-4CEC-982D-8FCB448C8165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7A16C2EF-4B56-4B11-AA04-9CE346B8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76200</xdr:rowOff>
    </xdr:from>
    <xdr:to>
      <xdr:col>6</xdr:col>
      <xdr:colOff>1044000</xdr:colOff>
      <xdr:row>2</xdr:row>
      <xdr:rowOff>278550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D310366-DD3B-4B4F-99B3-465685F14493}"/>
            </a:ext>
          </a:extLst>
        </xdr:cNvPr>
        <xdr:cNvGrpSpPr/>
      </xdr:nvGrpSpPr>
      <xdr:grpSpPr>
        <a:xfrm>
          <a:off x="6086475" y="16192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64E86C6-C90A-4085-BA52-A548C8A6347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AA1CF15-45B6-4B90-8527-BEC2E959143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C62FAB7B-B8EF-47F0-8DBE-0109FF9F056D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A9654E6B-96CC-4A70-A092-20821870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92DE7A2-576E-46CE-A1A2-75BEA6E8B9C4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0F7FE6B-EF5B-40EC-9ED8-DFCBA0BF400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C21BDD8-21C9-4255-90F6-CF1837D8D57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18281C43-77DF-4CCD-9B94-B44E1E8EC4B2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34FA521A-C767-438D-8E82-AEBA4FC6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60140F9-17CF-4677-AC0B-92039573505F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54594C7-5FCD-4B7C-9A5F-88195B529CF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C7EF448-B936-4ABC-98C3-B35BFBEE8DB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FE6FA7A1-1A1F-4933-8499-469CED4F9273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B72D77D0-B45F-425B-9108-FCCA82FC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76200</xdr:rowOff>
    </xdr:from>
    <xdr:to>
      <xdr:col>6</xdr:col>
      <xdr:colOff>1044000</xdr:colOff>
      <xdr:row>2</xdr:row>
      <xdr:rowOff>278550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37582F4C-22AD-4348-86D9-A96DED458DC0}"/>
            </a:ext>
          </a:extLst>
        </xdr:cNvPr>
        <xdr:cNvGrpSpPr/>
      </xdr:nvGrpSpPr>
      <xdr:grpSpPr>
        <a:xfrm>
          <a:off x="6086475" y="16192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9A41277-60C3-435E-BF1D-D759F09C495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6B277F0-D093-45A2-BCE8-8962EA6069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EFAC455E-B5FA-46CF-8D2A-2903BA602207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68302E95-4132-4562-BA3A-17A0F7E6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71503EC-7B72-41B5-AD39-740A023C6F96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48006A0-D0A1-4B21-8F81-82473B9C9A0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7064D20F-AFC5-402F-92BB-E5EC4D868B7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95082568-BCEA-45EC-8734-6D240014D903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15BD61F4-7CD7-41D5-BE02-544D2A95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5AB9A77-4597-4732-B454-6F999E37DF44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02EF5D9-FC65-46E4-A76F-887114DFEFE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CBABDA3-5369-46B8-B276-8507E9BE411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F8104127-A6B2-449C-B2FC-D34C1BD0D1AA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42457FCC-4D75-46DC-9090-FA12F693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76200</xdr:rowOff>
    </xdr:from>
    <xdr:to>
      <xdr:col>6</xdr:col>
      <xdr:colOff>1044000</xdr:colOff>
      <xdr:row>2</xdr:row>
      <xdr:rowOff>278550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1613584-93F9-4A7E-A37B-81BF87FB4761}"/>
            </a:ext>
          </a:extLst>
        </xdr:cNvPr>
        <xdr:cNvGrpSpPr/>
      </xdr:nvGrpSpPr>
      <xdr:grpSpPr>
        <a:xfrm>
          <a:off x="6086475" y="16192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B5816FD-4BCE-4164-BBAD-4FDCD91FFC0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ED18767-F1DB-400F-865F-96DD70A9061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512BA8C9-E6F8-4344-B2E2-88E0D09EAA80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96D4C892-0726-4886-A9A4-80BD6A45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23A1AAB-565D-4875-860D-3643B2584FAB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8E5F2D1-382C-4065-B680-B06C9878C09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D8C396DD-EC22-4827-AFB3-7B3F0B52349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27A9AE9E-3298-4B6F-8261-213CFD4E75DE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239CB361-9945-462B-B5DA-832677C8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57150</xdr:rowOff>
    </xdr:from>
    <xdr:to>
      <xdr:col>6</xdr:col>
      <xdr:colOff>1044000</xdr:colOff>
      <xdr:row>2</xdr:row>
      <xdr:rowOff>259500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15403AF-82C9-4A59-A3AA-259A22AB65DC}"/>
            </a:ext>
          </a:extLst>
        </xdr:cNvPr>
        <xdr:cNvGrpSpPr/>
      </xdr:nvGrpSpPr>
      <xdr:grpSpPr>
        <a:xfrm>
          <a:off x="6086475" y="1428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4A7988F-3C4E-4A19-B2D6-FF3D0389A55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5CB26E1-A75A-439A-8187-896BEAA6CB4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29BA3223-2FAE-4593-B7F3-0761F38CFF72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66675</xdr:rowOff>
    </xdr:from>
    <xdr:to>
      <xdr:col>1</xdr:col>
      <xdr:colOff>555825</xdr:colOff>
      <xdr:row>2</xdr:row>
      <xdr:rowOff>251025</xdr:rowOff>
    </xdr:to>
    <xdr:pic>
      <xdr:nvPicPr>
        <xdr:cNvPr id="4" name="mainicon" descr="Invoice Register_Icon.png">
          <a:extLst>
            <a:ext uri="{FF2B5EF4-FFF2-40B4-BE49-F238E27FC236}">
              <a16:creationId xmlns:a16="http://schemas.microsoft.com/office/drawing/2014/main" id="{55E8E8BF-6DCF-4B6A-B05D-7E721418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52400"/>
          <a:ext cx="432000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66675</xdr:rowOff>
    </xdr:from>
    <xdr:to>
      <xdr:col>6</xdr:col>
      <xdr:colOff>1044000</xdr:colOff>
      <xdr:row>2</xdr:row>
      <xdr:rowOff>269025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30C89B7-0D86-4C1B-8C27-B1A7C8E391B8}"/>
            </a:ext>
          </a:extLst>
        </xdr:cNvPr>
        <xdr:cNvGrpSpPr/>
      </xdr:nvGrpSpPr>
      <xdr:grpSpPr>
        <a:xfrm>
          <a:off x="6086475" y="1524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65F520F-111E-45FA-B00E-A5E34CA1FC2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DC407CE3-0E79-4BB5-A7D0-ADAE762E405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12</xdr:col>
      <xdr:colOff>190500</xdr:colOff>
      <xdr:row>9</xdr:row>
      <xdr:rowOff>8414</xdr:rowOff>
    </xdr:from>
    <xdr:to>
      <xdr:col>12</xdr:col>
      <xdr:colOff>533400</xdr:colOff>
      <xdr:row>10</xdr:row>
      <xdr:rowOff>80534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EBFF4179-001B-479B-A4B3-7037E93DDE4C}"/>
            </a:ext>
          </a:extLst>
        </xdr:cNvPr>
        <xdr:cNvSpPr/>
      </xdr:nvSpPr>
      <xdr:spPr>
        <a:xfrm>
          <a:off x="12563475" y="188483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698700</xdr:colOff>
      <xdr:row>1</xdr:row>
      <xdr:rowOff>60525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1</xdr:row>
      <xdr:rowOff>28575</xdr:rowOff>
    </xdr:from>
    <xdr:to>
      <xdr:col>4</xdr:col>
      <xdr:colOff>177225</xdr:colOff>
      <xdr:row>2</xdr:row>
      <xdr:rowOff>230925</xdr:rowOff>
    </xdr:to>
    <xdr:grpSp>
      <xdr:nvGrpSpPr>
        <xdr:cNvPr id="6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F39E1C6-4EAC-48F0-825C-F93716A6005F}"/>
            </a:ext>
          </a:extLst>
        </xdr:cNvPr>
        <xdr:cNvGrpSpPr/>
      </xdr:nvGrpSpPr>
      <xdr:grpSpPr>
        <a:xfrm>
          <a:off x="10372725" y="11430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5DE0B77-6703-4509-A373-7CC818A334C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6450FFC-BD39-47A8-A1A1-68C94FC6605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1E5707-A1B7-4035-9D15-BA2D9ACD899A}" name="TableJan" displayName="TableJan" ref="B7:L207" totalsRowShown="0" headerRowDxfId="202" dataDxfId="200" headerRowBorderDxfId="201" tableBorderDxfId="199" totalsRowBorderDxfId="198">
  <autoFilter ref="B7:L207" xr:uid="{5C1E5707-A1B7-4035-9D15-BA2D9ACD899A}"/>
  <tableColumns count="11">
    <tableColumn id="1" xr3:uid="{705D2785-504D-47E8-9286-18C4E4436952}" name="Invoice_x000a_No" dataDxfId="197"/>
    <tableColumn id="2" xr3:uid="{592458DD-34BC-46C1-8467-A5AEE56107A3}" name="Customer_x000a_ID" dataDxfId="196"/>
    <tableColumn id="3" xr3:uid="{E30442A8-EBF1-410D-83BF-B03C0D66C87C}" name="Customer Name" dataDxfId="195"/>
    <tableColumn id="4" xr3:uid="{437AAB43-6839-495F-8818-FDFDB133C766}" name="Invoice Date" dataDxfId="194"/>
    <tableColumn id="5" xr3:uid="{9D4631E9-E8FB-4674-9B25-D80BE4897E4A}" name="Invoice Total" dataDxfId="193"/>
    <tableColumn id="6" xr3:uid="{ED9CEF24-80B5-40C3-91F6-6B32F789EA4B}" name="Sales Tax" dataDxfId="192"/>
    <tableColumn id="7" xr3:uid="{E4BB9B11-742A-449F-938F-03DE0F2F4804}" name="Discount" dataDxfId="191"/>
    <tableColumn id="8" xr3:uid="{9A093E48-4373-468F-B3AE-211D35BC23BC}" name="Due Date" dataDxfId="190"/>
    <tableColumn id="9" xr3:uid="{141367B3-DD99-4CE4-8245-63420AF9DED1}" name="Total Paid" dataDxfId="189"/>
    <tableColumn id="10" xr3:uid="{1F74BF07-0600-4B55-8EDC-7C382D6666A6}" name="Outstanding_x000a_Balance " dataDxfId="188">
      <calculatedColumnFormula>IFERROR(IF(F8&gt;0,F8-J8,""),"")</calculatedColumnFormula>
    </tableColumn>
    <tableColumn id="11" xr3:uid="{833B1E03-9495-4091-A2F8-F7F9B7E4EA5E}" name="Invoice _x000a_Status" dataDxfId="187">
      <calculatedColumnFormula>IFERROR(IF(F8&gt;0,IF(J8&gt;=F8,Calc!$G$5,IF(January!J8&lt;=0,Calc!$G$7,IF(AND(J8&gt;0,J8&lt;F8),Calc!$G$6))),""),"")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160A2E-4B9B-443A-8545-AC60F2F81382}" name="TableFeb" displayName="TableFeb" ref="B7:L207" totalsRowShown="0" headerRowDxfId="183" dataDxfId="182" tableBorderDxfId="181">
  <autoFilter ref="B7:L207" xr:uid="{85160A2E-4B9B-443A-8545-AC60F2F81382}"/>
  <tableColumns count="11">
    <tableColumn id="1" xr3:uid="{3B6658EF-944D-4990-A156-1BCC224007A3}" name="Invoice_x000a_No" dataDxfId="180"/>
    <tableColumn id="2" xr3:uid="{E368AB90-230B-4504-BA28-972AE70D942A}" name="Customer_x000a_ID" dataDxfId="179"/>
    <tableColumn id="3" xr3:uid="{2DAAFBCA-6602-44F8-89AD-6A7F39268552}" name="Customer Name" dataDxfId="178"/>
    <tableColumn id="4" xr3:uid="{11611A13-83D3-4930-A980-75965C646A67}" name="Invoice Date" dataDxfId="177"/>
    <tableColumn id="5" xr3:uid="{4032B739-2E12-40BB-A5DF-9528F2CC7BE2}" name="Invoice Total" dataDxfId="176"/>
    <tableColumn id="6" xr3:uid="{63B4A679-6CF8-48B8-AB8E-E2A5E02D2247}" name="Sales Tax" dataDxfId="175"/>
    <tableColumn id="7" xr3:uid="{58512543-F172-4062-B24F-9F3FF37E48C5}" name="Discount" dataDxfId="174"/>
    <tableColumn id="8" xr3:uid="{E6C00B54-30C1-4A28-AA7C-F9A428035FEC}" name="Due Date" dataDxfId="173"/>
    <tableColumn id="9" xr3:uid="{4253C6A1-AC8C-4D13-B27A-9738666A0E7D}" name="Total Paid" dataDxfId="172"/>
    <tableColumn id="10" xr3:uid="{3FD3F3B3-1514-4FE4-BAE0-0EC4F187685F}" name="Outstanding_x000a_Balance " dataDxfId="171">
      <calculatedColumnFormula>IFERROR(IF(F8&gt;0,F8-J8,""),"")</calculatedColumnFormula>
    </tableColumn>
    <tableColumn id="11" xr3:uid="{99F68D68-A954-454A-9995-F3C855F7B072}" name="Invoice _x000a_Status" dataDxfId="170">
      <calculatedColumnFormula>IFERROR(IF(F8&gt;0,IF(J8&gt;=F8,Calc!$G$5,IF(February!J8&lt;=0,Calc!$G$7,IF(AND(J8&gt;0,J8&lt;F8),Calc!$G$6))),""),"")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9C7761-0D23-42DD-BD4D-E8CA73B0A1DF}" name="TableMar" displayName="TableMar" ref="B7:L207" totalsRowShown="0" headerRowDxfId="166" dataDxfId="165" tableBorderDxfId="164">
  <autoFilter ref="B7:L207" xr:uid="{D39C7761-0D23-42DD-BD4D-E8CA73B0A1DF}"/>
  <tableColumns count="11">
    <tableColumn id="1" xr3:uid="{8E26AD1D-D402-4644-9703-A15131C1A67A}" name="Invoice_x000a_No" dataDxfId="163"/>
    <tableColumn id="2" xr3:uid="{EB756680-B55B-4FF6-97C8-9D42855904D0}" name="Customer_x000a_ID" dataDxfId="162"/>
    <tableColumn id="3" xr3:uid="{F7C2387C-08DC-4057-A8EC-9F7113919DB8}" name="Customer Name" dataDxfId="161"/>
    <tableColumn id="4" xr3:uid="{DFEC1574-1CAA-4D2E-BB3A-653B2A5FD87C}" name="Invoice Date" dataDxfId="160"/>
    <tableColumn id="5" xr3:uid="{7DF49942-F79E-459E-86C6-74D5FA5C1E37}" name="Invoice Total" dataDxfId="159"/>
    <tableColumn id="6" xr3:uid="{80C49623-BB34-48AB-82A0-8110E51E63DB}" name="Sales Tax" dataDxfId="158"/>
    <tableColumn id="7" xr3:uid="{4DE14D08-E3AA-42E5-9647-5FD0AED73C97}" name="Discount" dataDxfId="157"/>
    <tableColumn id="8" xr3:uid="{F4929B4B-16E1-4DB6-B610-D2B8CE873F1B}" name="Due Date" dataDxfId="156"/>
    <tableColumn id="9" xr3:uid="{D309904C-396F-45F5-A616-62C50253D93A}" name="Total Paid" dataDxfId="155"/>
    <tableColumn id="10" xr3:uid="{87F61254-9F21-44D1-AB9C-75EA8E526746}" name="Outstanding_x000a_Balance " dataDxfId="154">
      <calculatedColumnFormula>IFERROR(IF(F8&gt;0,F8-J8,""),"")</calculatedColumnFormula>
    </tableColumn>
    <tableColumn id="11" xr3:uid="{D44BE823-5B1B-43EB-9E90-F4EC6D3DD246}" name="Invoice _x000a_Status" dataDxfId="153">
      <calculatedColumnFormula>IFERROR(IF(F8&gt;0,IF(J8&gt;=F8,Calc!$G$5,IF(March!J8&lt;=0,Calc!$G$7,IF(AND(J8&gt;0,J8&lt;F8),Calc!$G$6))),""),"")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D4173F-8E9E-4697-992B-EF573F247777}" name="TableApr" displayName="TableApr" ref="B7:L207" totalsRowShown="0" headerRowDxfId="149" dataDxfId="148" tableBorderDxfId="147">
  <autoFilter ref="B7:L207" xr:uid="{ABD4173F-8E9E-4697-992B-EF573F247777}"/>
  <tableColumns count="11">
    <tableColumn id="1" xr3:uid="{C20B6F90-C59B-4549-80CA-EFAF2FF4BF59}" name="Invoice_x000a_No" dataDxfId="146"/>
    <tableColumn id="2" xr3:uid="{B9628210-9538-4BF1-852E-59A2A5F269DB}" name="Customer_x000a_ID" dataDxfId="145"/>
    <tableColumn id="3" xr3:uid="{50000C08-34A1-4236-8144-3E64E4F5ACEC}" name="Customer Name" dataDxfId="144"/>
    <tableColumn id="4" xr3:uid="{6FCF40F7-ED40-4239-BFD9-92C0EF574068}" name="Invoice Date" dataDxfId="143"/>
    <tableColumn id="5" xr3:uid="{3A0ED940-B17E-48A6-8FBF-B66515C74980}" name="Invoice Total" dataDxfId="142"/>
    <tableColumn id="6" xr3:uid="{36082CCB-F03A-4868-92C6-3DA91D5AA049}" name="Sales Tax" dataDxfId="141"/>
    <tableColumn id="7" xr3:uid="{A485831C-6D31-482C-B01B-B5F52DB5E369}" name="Discount" dataDxfId="140"/>
    <tableColumn id="8" xr3:uid="{65317194-7623-471B-AAB6-3C0958AF94F2}" name="Due Date" dataDxfId="139"/>
    <tableColumn id="9" xr3:uid="{19177280-80D8-4D11-9B27-E5A941C17990}" name="Total Paid" dataDxfId="138"/>
    <tableColumn id="10" xr3:uid="{FF92A5E3-2F02-43FB-A43F-1AC37F8F11D3}" name="Outstanding_x000a_Balance " dataDxfId="137">
      <calculatedColumnFormula>IFERROR(IF(F8&gt;0,F8-J8,""),"")</calculatedColumnFormula>
    </tableColumn>
    <tableColumn id="11" xr3:uid="{49F87B6C-8BA7-4310-A72F-CA4D7D8DB037}" name="Invoice _x000a_Status" dataDxfId="136">
      <calculatedColumnFormula>IFERROR(IF(F8&gt;0,IF(J8&gt;=F8,Calc!$G$5,IF(April!J8&lt;=0,Calc!$G$7,IF(AND(J8&gt;0,J8&lt;F8),Calc!$G$6))),""),"")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6B3DFF-B095-47EE-97D0-EE04B3804219}" name="TableMay" displayName="TableMay" ref="B7:L207" totalsRowShown="0" headerRowDxfId="132" dataDxfId="131" tableBorderDxfId="130">
  <autoFilter ref="B7:L207" xr:uid="{036B3DFF-B095-47EE-97D0-EE04B3804219}"/>
  <tableColumns count="11">
    <tableColumn id="1" xr3:uid="{8D86DFDD-1F02-4735-9554-0D64AAA2AECE}" name="Invoice_x000a_No" dataDxfId="129"/>
    <tableColumn id="2" xr3:uid="{EFE36427-B797-4B3E-9072-1D31B94F7EE5}" name="Customer_x000a_ID" dataDxfId="128"/>
    <tableColumn id="3" xr3:uid="{23982B2E-8253-4220-B713-2D9D922CF879}" name="Customer Name" dataDxfId="127"/>
    <tableColumn id="4" xr3:uid="{CE3F3364-860A-4DE2-B234-6B62181E1AE1}" name="Invoice Date" dataDxfId="126"/>
    <tableColumn id="5" xr3:uid="{50523AEF-F1C9-4E99-B144-483BA4B059F6}" name="Invoice Total" dataDxfId="125"/>
    <tableColumn id="6" xr3:uid="{28094E3C-4DF6-43B4-A975-6649419E493B}" name="Sales Tax" dataDxfId="124"/>
    <tableColumn id="7" xr3:uid="{67A98891-9678-4CD2-A7B8-AA945EF3D466}" name="Discount" dataDxfId="123"/>
    <tableColumn id="8" xr3:uid="{A7638282-CA99-49CF-BB27-09D201AE5B52}" name="Due Date" dataDxfId="122"/>
    <tableColumn id="9" xr3:uid="{2F2809BB-13A9-4215-8A13-298E092F6E71}" name="Total Paid" dataDxfId="121"/>
    <tableColumn id="10" xr3:uid="{2143F486-D445-41E4-9952-6194AD29679E}" name="Outstanding_x000a_Balance " dataDxfId="120">
      <calculatedColumnFormula>IFERROR(IF(F8&gt;0,F8-J8,""),"")</calculatedColumnFormula>
    </tableColumn>
    <tableColumn id="11" xr3:uid="{C0BD2B8A-D0B4-437C-8C5E-50ECD7CA158B}" name="Invoice _x000a_Status" dataDxfId="119">
      <calculatedColumnFormula>IFERROR(IF(F8&gt;0,IF(J8&gt;=F8,Calc!$G$5,IF(May!J8&lt;=0,Calc!$G$7,IF(AND(J8&gt;0,J8&lt;F8),Calc!$G$6))),""),"")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FCAB81E-AC9F-41F9-A8BF-6CA57CD9E77C}" name="TableJun" displayName="TableJun" ref="B7:L207" totalsRowShown="0" headerRowDxfId="115" dataDxfId="114" tableBorderDxfId="113">
  <autoFilter ref="B7:L207" xr:uid="{2FCAB81E-AC9F-41F9-A8BF-6CA57CD9E77C}"/>
  <tableColumns count="11">
    <tableColumn id="1" xr3:uid="{983516B0-FF73-4CA1-A002-DA240121869E}" name="Invoice_x000a_No" dataDxfId="112"/>
    <tableColumn id="2" xr3:uid="{1AB3366F-C6FA-4271-94ED-EDCF92B51DAA}" name="Customer_x000a_ID" dataDxfId="111"/>
    <tableColumn id="3" xr3:uid="{80CAD153-1509-4789-94BF-38D9F6567118}" name="Customer Name" dataDxfId="110"/>
    <tableColumn id="4" xr3:uid="{985C068E-7173-4C35-83BA-AD6AFB63C91E}" name="Invoice Date" dataDxfId="109"/>
    <tableColumn id="5" xr3:uid="{C353E404-9814-4FED-9EC6-1ACEB32518C3}" name="Invoice Total" dataDxfId="108"/>
    <tableColumn id="6" xr3:uid="{B71C06CD-70FB-4FBE-9F28-C324365BEA59}" name="Sales Tax" dataDxfId="107"/>
    <tableColumn id="7" xr3:uid="{C18D4C68-C08E-4830-821A-8DFA20BF0622}" name="Discount" dataDxfId="106"/>
    <tableColumn id="8" xr3:uid="{75A38479-F682-4B57-AF0E-16C5FC87207E}" name="Due Date" dataDxfId="105"/>
    <tableColumn id="9" xr3:uid="{F894751C-B274-4A9A-B0BE-07619EE26537}" name="Total Paid" dataDxfId="104"/>
    <tableColumn id="10" xr3:uid="{85E0ADB2-28F0-4700-9A31-5955B28D429A}" name="Outstanding_x000a_Balance " dataDxfId="103">
      <calculatedColumnFormula>IFERROR(IF(F8&gt;0,F8-J8,""),"")</calculatedColumnFormula>
    </tableColumn>
    <tableColumn id="11" xr3:uid="{CF00AF47-D6F1-4A5D-B89B-9DC5FB7CFAD0}" name="Invoice _x000a_Status" dataDxfId="102">
      <calculatedColumnFormula>IFERROR(IF(F8&gt;0,IF(J8&gt;=F8,Calc!$G$5,IF(June!J8&lt;=0,Calc!$G$7,IF(AND(J8&gt;0,J8&lt;F8),Calc!$G$6))),""),"")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F89321-139C-4936-B80D-E459C6FF8F63}" name="TableJul" displayName="TableJul" ref="B7:L207" totalsRowShown="0" headerRowDxfId="98" dataDxfId="97" tableBorderDxfId="96">
  <autoFilter ref="B7:L207" xr:uid="{B9F89321-139C-4936-B80D-E459C6FF8F63}"/>
  <tableColumns count="11">
    <tableColumn id="1" xr3:uid="{A657DC8C-6B9A-4E33-81EB-DFE7238B2204}" name="Invoice_x000a_No" dataDxfId="95"/>
    <tableColumn id="2" xr3:uid="{ED462AA0-026A-48F3-92C1-31EA13E49060}" name="Customer_x000a_ID" dataDxfId="94"/>
    <tableColumn id="3" xr3:uid="{1943344B-EA99-4206-A165-F3AB5F5A4EDA}" name="Customer Name" dataDxfId="93"/>
    <tableColumn id="4" xr3:uid="{FE76A5AC-7514-4828-AD96-B9F5807522AE}" name="Invoice Date" dataDxfId="92"/>
    <tableColumn id="5" xr3:uid="{ECDD0878-7B76-4984-8E78-E34178431772}" name="Invoice Total" dataDxfId="91"/>
    <tableColumn id="6" xr3:uid="{78DB6D50-1358-4F75-BE1D-D9466B8DD885}" name="Sales Tax" dataDxfId="90"/>
    <tableColumn id="7" xr3:uid="{973866E5-1362-4F56-B973-D248FB294EBF}" name="Discount" dataDxfId="89"/>
    <tableColumn id="8" xr3:uid="{2AA5DB0F-92B5-43FD-A252-23BF60A0F368}" name="Due Date" dataDxfId="88"/>
    <tableColumn id="9" xr3:uid="{3B006F7E-C3CD-4AC4-A39D-219737865AF4}" name="Total Paid" dataDxfId="87"/>
    <tableColumn id="10" xr3:uid="{F1E07983-8815-435F-B6B5-DC7F3FED2B13}" name="Outstanding_x000a_Balance " dataDxfId="86">
      <calculatedColumnFormula>IFERROR(IF(F8&gt;0,F8-J8,""),"")</calculatedColumnFormula>
    </tableColumn>
    <tableColumn id="11" xr3:uid="{3C1BD732-F52D-464C-A3B4-820FCB8DD5CF}" name="Invoice _x000a_Status" dataDxfId="85">
      <calculatedColumnFormula>IFERROR(IF(F8&gt;0,IF(J8&gt;=F8,Calc!$G$5,IF(July!J8&lt;=0,Calc!$G$7,IF(AND(J8&gt;0,J8&lt;F8),Calc!$G$6))),""),"")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79784D9-0067-4611-96A5-C0991E7E3091}" name="TableAug" displayName="TableAug" ref="B7:L207" totalsRowShown="0" headerRowDxfId="81" dataDxfId="80" tableBorderDxfId="79">
  <autoFilter ref="B7:L207" xr:uid="{179784D9-0067-4611-96A5-C0991E7E3091}"/>
  <tableColumns count="11">
    <tableColumn id="1" xr3:uid="{7A72E2DE-598D-4F8C-BBDD-A84C56FD4A4E}" name="Invoice_x000a_No" dataDxfId="78"/>
    <tableColumn id="2" xr3:uid="{7337F605-8767-42BD-8AC3-3F226AE98345}" name="Customer_x000a_ID" dataDxfId="77"/>
    <tableColumn id="3" xr3:uid="{8BDB24FF-51E2-4F09-B0B0-CBBB5DED9845}" name="Customer Name" dataDxfId="76"/>
    <tableColumn id="4" xr3:uid="{25A8CD78-2BDB-403B-8804-3ABB22FF92FC}" name="Invoice Date" dataDxfId="75"/>
    <tableColumn id="5" xr3:uid="{1F787B40-44F6-4169-8B5C-C96626A00151}" name="Invoice Total" dataDxfId="74"/>
    <tableColumn id="6" xr3:uid="{4F898063-240B-4B5B-BDDD-0E1984EBA330}" name="Sales Tax" dataDxfId="73"/>
    <tableColumn id="7" xr3:uid="{4A994EAE-BA1B-4D29-8F11-B33FA863E4F8}" name="Discount" dataDxfId="72"/>
    <tableColumn id="8" xr3:uid="{02E4C56B-093B-4C3E-89CE-49E94BCAFEE3}" name="Due Date" dataDxfId="71"/>
    <tableColumn id="9" xr3:uid="{311A0E1A-0E64-435D-9512-A80D1005C612}" name="Total Paid" dataDxfId="70"/>
    <tableColumn id="10" xr3:uid="{DBBD211C-4806-4E31-B3FC-E073FDB603CD}" name="Outstanding_x000a_Balance " dataDxfId="69">
      <calculatedColumnFormula>IFERROR(IF(F8&gt;0,F8-J8,""),"")</calculatedColumnFormula>
    </tableColumn>
    <tableColumn id="11" xr3:uid="{D7BF7830-1229-4D70-ADBA-004967D0D2FB}" name="Invoice _x000a_Status" dataDxfId="68">
      <calculatedColumnFormula>IFERROR(IF(F8&gt;0,IF(J8&gt;=F8,Calc!$G$5,IF(August!J8&lt;=0,Calc!$G$7,IF(AND(J8&gt;0,J8&lt;F8),Calc!$G$6))),""),"")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B568467-632F-426A-8728-9AED01EFD43D}" name="TebleSep" displayName="TebleSep" ref="B7:L207" totalsRowShown="0" headerRowDxfId="64" dataDxfId="63" tableBorderDxfId="62">
  <autoFilter ref="B7:L207" xr:uid="{AB568467-632F-426A-8728-9AED01EFD43D}"/>
  <tableColumns count="11">
    <tableColumn id="1" xr3:uid="{FDB86120-7E66-4A47-ABB0-B6BD78416C9E}" name="Invoice_x000a_No" dataDxfId="61"/>
    <tableColumn id="2" xr3:uid="{AE30C8AD-41A1-4CAE-9E1C-F5D352675EF8}" name="Customer_x000a_ID" dataDxfId="60"/>
    <tableColumn id="3" xr3:uid="{CE01E33A-BD8D-4161-A2AB-DA9F4B2DB225}" name="Customer Name" dataDxfId="59"/>
    <tableColumn id="4" xr3:uid="{3C4F2E11-C0B7-4705-B0B9-889CB96320E2}" name="Invoice Date" dataDxfId="58"/>
    <tableColumn id="5" xr3:uid="{4B631480-1E42-43BA-BFE6-D0FFB878F87F}" name="Invoice Total" dataDxfId="57"/>
    <tableColumn id="6" xr3:uid="{C11E63BA-90AA-42A6-81CE-E3038DD09C9E}" name="Sales Tax" dataDxfId="56"/>
    <tableColumn id="7" xr3:uid="{9B20BF68-1E2B-4F72-B168-60ECDB6FFA60}" name="Discount" dataDxfId="55"/>
    <tableColumn id="8" xr3:uid="{2AA66F91-FFF9-4D43-8B6C-9A5003420B3D}" name="Due Date" dataDxfId="54"/>
    <tableColumn id="9" xr3:uid="{D525EC70-4FF0-4C57-879B-92BB677A1264}" name="Total Paid" dataDxfId="53"/>
    <tableColumn id="10" xr3:uid="{EE6BFE62-2F3B-4926-A7AD-67882682040D}" name="Outstanding_x000a_Balance " dataDxfId="52">
      <calculatedColumnFormula>IFERROR(IF(F8&gt;0,F8-J8,""),"")</calculatedColumnFormula>
    </tableColumn>
    <tableColumn id="11" xr3:uid="{7DC774C6-D6E8-478F-A414-5FA683905EE7}" name="Invoice _x000a_Status" dataDxfId="51">
      <calculatedColumnFormula>IFERROR(IF(F8&gt;0,IF(J8&gt;=F8,Calc!$G$5,IF(September!J8&lt;=0,Calc!$G$7,IF(AND(J8&gt;0,J8&lt;F8),Calc!$G$6))),""),"")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519E332-BD2D-4252-BE9D-ADF10777F7E5}" name="TableOct" displayName="TableOct" ref="B7:L207" totalsRowShown="0" headerRowDxfId="47" dataDxfId="46" tableBorderDxfId="45">
  <autoFilter ref="B7:L207" xr:uid="{D519E332-BD2D-4252-BE9D-ADF10777F7E5}"/>
  <tableColumns count="11">
    <tableColumn id="1" xr3:uid="{E590140A-3930-4672-8197-A3E0F65763C4}" name="Invoice_x000a_No" dataDxfId="44"/>
    <tableColumn id="2" xr3:uid="{E73E409F-896A-469C-9831-65602C30EF4A}" name="Customer_x000a_ID" dataDxfId="43"/>
    <tableColumn id="3" xr3:uid="{79947651-CCFC-4EBC-BB7B-604ED2B7BAC3}" name="Customer Name" dataDxfId="42"/>
    <tableColumn id="4" xr3:uid="{438D39A7-D0E6-468B-A943-1DC90B18D560}" name="Invoice Date" dataDxfId="41"/>
    <tableColumn id="5" xr3:uid="{ADCA319C-1A31-4051-AADA-C574F4B131A2}" name="Invoice Total" dataDxfId="40"/>
    <tableColumn id="6" xr3:uid="{46A8B6FB-7E63-4781-A76F-27090C2A1405}" name="Sales Tax" dataDxfId="39"/>
    <tableColumn id="7" xr3:uid="{35DDE0D0-271E-4681-9D56-AE0D59428EF3}" name="Discount" dataDxfId="38"/>
    <tableColumn id="8" xr3:uid="{96B6B233-3E40-4411-945D-4313D199C2BC}" name="Due Date" dataDxfId="37"/>
    <tableColumn id="9" xr3:uid="{6D2B4D31-F5FE-4BDF-B2C6-690866D45DF6}" name="Total Paid" dataDxfId="36"/>
    <tableColumn id="10" xr3:uid="{1A13B0C8-6E63-4464-883D-32A48CA5C7FD}" name="Outstanding_x000a_Balance " dataDxfId="35">
      <calculatedColumnFormula>IFERROR(IF(F8&gt;0,F8-J8,""),"")</calculatedColumnFormula>
    </tableColumn>
    <tableColumn id="11" xr3:uid="{C189F781-12AC-4052-B454-644B00457060}" name="Invoice _x000a_Status" dataDxfId="34">
      <calculatedColumnFormula>IFERROR(IF(F8&gt;0,IF(J8&gt;=F8,Calc!$G$5,IF(October!J8&lt;=0,Calc!$G$7,IF(AND(J8&gt;0,J8&lt;F8),Calc!$G$6))),""),"")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A582539-FF10-4B7D-825B-DB16B8577593}" name="TableNov" displayName="TableNov" ref="B7:L207" totalsRowShown="0" headerRowDxfId="30" dataDxfId="29" tableBorderDxfId="28">
  <autoFilter ref="B7:L207" xr:uid="{AA582539-FF10-4B7D-825B-DB16B8577593}"/>
  <tableColumns count="11">
    <tableColumn id="1" xr3:uid="{22179AE9-CC45-4C0D-AB59-27D99AA3F8C8}" name="Invoice_x000a_No" dataDxfId="27"/>
    <tableColumn id="2" xr3:uid="{668EC742-3A3A-40B0-9384-A80D43C0F87E}" name="Customer_x000a_ID" dataDxfId="26"/>
    <tableColumn id="3" xr3:uid="{CCE70651-1EAA-428C-BFB7-45E733CBA450}" name="Customer Name" dataDxfId="25"/>
    <tableColumn id="4" xr3:uid="{FEDA3056-E76C-49BC-907E-9FAD8AC0A202}" name="Invoice Date" dataDxfId="24"/>
    <tableColumn id="5" xr3:uid="{4EFF9829-6C3E-4C20-A5EE-F4B3AE4F12CD}" name="Invoice Total" dataDxfId="23"/>
    <tableColumn id="6" xr3:uid="{2F70B0DF-F6EB-4184-A152-1169162B40F8}" name="Sales Tax" dataDxfId="22"/>
    <tableColumn id="7" xr3:uid="{C1A32576-A897-44D2-BFAD-7E1095CD9E47}" name="Discount" dataDxfId="21"/>
    <tableColumn id="8" xr3:uid="{862FC26D-4368-490E-ADEB-3A22FC19AD16}" name="Due Date" dataDxfId="20"/>
    <tableColumn id="9" xr3:uid="{5E4BE4D4-D13B-4FB3-9611-668524B790E9}" name="Total Paid" dataDxfId="19"/>
    <tableColumn id="10" xr3:uid="{2144E138-7870-4E37-BB60-FC7E156B183D}" name="Outstanding_x000a_Balance " dataDxfId="18">
      <calculatedColumnFormula>IFERROR(IF(F8&gt;0,F8-J8,""),"")</calculatedColumnFormula>
    </tableColumn>
    <tableColumn id="11" xr3:uid="{A6F91C16-8CE8-4CA8-8CDE-58B7A1A23F37}" name="Invoice _x000a_Status" dataDxfId="17">
      <calculatedColumnFormula>IFERROR(IF(F8&gt;0,IF(J8&gt;=F8,Calc!$G$5,IF(November!J8&lt;=0,Calc!$G$7,IF(AND(J8&gt;0,J8&lt;F8),Calc!$G$6))),""),"")</calculatedColumnFormula>
    </tableColumn>
  </tableColumns>
  <tableStyleInfo name="empty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E503A24-50E1-4CA2-B946-603A8908927F}" name="TableDec" displayName="TableDec" ref="B7:L207" totalsRowShown="0" headerRowDxfId="13" dataDxfId="12" tableBorderDxfId="11">
  <autoFilter ref="B7:L207" xr:uid="{1E503A24-50E1-4CA2-B946-603A8908927F}"/>
  <tableColumns count="11">
    <tableColumn id="1" xr3:uid="{16A06DFC-DD18-4E5F-BF1D-7FC72DCF8FF8}" name="Invoice_x000a_No" dataDxfId="10"/>
    <tableColumn id="2" xr3:uid="{FC4FDD48-0C5F-4B68-92A8-3AB69B86BC9B}" name="Customer_x000a_ID" dataDxfId="9"/>
    <tableColumn id="3" xr3:uid="{B83D81AF-644F-4C99-A6C9-C92998CAA9F3}" name="Customer Name" dataDxfId="8"/>
    <tableColumn id="4" xr3:uid="{5E6DE6CC-BF87-4D4E-A17C-883A5C103D7A}" name="Invoice Date" dataDxfId="7"/>
    <tableColumn id="5" xr3:uid="{7346AA4C-4AA2-4076-986F-6D90C873039D}" name="Invoice Total" dataDxfId="6"/>
    <tableColumn id="6" xr3:uid="{C542C3EE-4A02-4636-853C-A4789886D898}" name="Sales Tax" dataDxfId="5"/>
    <tableColumn id="7" xr3:uid="{84C09CF9-8776-4354-8BE3-111FD922DB27}" name="Discount" dataDxfId="4"/>
    <tableColumn id="8" xr3:uid="{562C45D7-9B8F-4A6B-9743-94A1DFFBEE99}" name="Due Date" dataDxfId="3"/>
    <tableColumn id="9" xr3:uid="{56C305E7-86F2-4E9A-B4CB-E6B38029677D}" name="Total Paid" dataDxfId="2"/>
    <tableColumn id="10" xr3:uid="{701E2B2B-B185-4664-8810-51E45C9C4A19}" name="Outstanding_x000a_Balance " dataDxfId="1">
      <calculatedColumnFormula>IFERROR(IF(F8&gt;0,F8-J8,""),"")</calculatedColumnFormula>
    </tableColumn>
    <tableColumn id="11" xr3:uid="{26594F8D-FAE7-4181-8B25-9825006EF14E}" name="Invoice _x000a_Status" dataDxfId="0">
      <calculatedColumnFormula>IFERROR(IF(F8&gt;0,IF(J8&gt;=F8,Calc!$G$5,IF(December!J8&lt;=0,Calc!$G$7,IF(AND(J8&gt;0,J8&lt;F8),Calc!$G$6))),""),"")</calculatedColumnFormula>
    </tableColumn>
  </tableColumns>
  <tableStyleInfo name="empty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 fitToPage="1"/>
  </sheetPr>
  <dimension ref="B1:AL32"/>
  <sheetViews>
    <sheetView showGridLines="0" showRowColHeader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.140625" defaultRowHeight="15" x14ac:dyDescent="0.25"/>
  <cols>
    <col min="1" max="1" width="3.7109375" style="2" customWidth="1"/>
    <col min="2" max="2" width="3.28515625" style="2" customWidth="1"/>
    <col min="3" max="3" width="9.140625" style="2" customWidth="1"/>
    <col min="4" max="9" width="9.140625" style="2"/>
    <col min="10" max="10" width="5.28515625" style="2" customWidth="1"/>
    <col min="11" max="14" width="9.140625" style="2"/>
    <col min="15" max="15" width="7" style="2" customWidth="1"/>
    <col min="16" max="16" width="3" style="2" customWidth="1"/>
    <col min="17" max="18" width="9.140625" style="2"/>
    <col min="19" max="19" width="3.28515625" style="2" customWidth="1"/>
    <col min="20" max="25" width="9.140625" style="2"/>
    <col min="26" max="26" width="11.5703125" style="5" customWidth="1"/>
    <col min="27" max="38" width="9.140625" style="5" customWidth="1"/>
    <col min="39" max="16384" width="9.140625" style="2"/>
  </cols>
  <sheetData>
    <row r="1" spans="2:38" s="3" customFormat="1" ht="6.75" customHeight="1" x14ac:dyDescent="0.25">
      <c r="C1" s="6"/>
    </row>
    <row r="2" spans="2:38" s="21" customFormat="1" ht="20.100000000000001" customHeight="1" x14ac:dyDescent="0.25">
      <c r="B2" s="16"/>
      <c r="C2" s="40" t="s">
        <v>55</v>
      </c>
      <c r="D2" s="19"/>
      <c r="E2" s="19"/>
      <c r="F2" s="19"/>
      <c r="G2" s="19"/>
      <c r="H2" s="19"/>
      <c r="I2" s="19"/>
      <c r="J2" s="19"/>
      <c r="K2" s="17"/>
      <c r="L2" s="19"/>
      <c r="M2" s="19"/>
      <c r="N2" s="17"/>
      <c r="O2" s="17"/>
      <c r="P2" s="17"/>
      <c r="Q2" s="19"/>
      <c r="R2" s="17"/>
      <c r="S2" s="18"/>
      <c r="T2" s="20"/>
    </row>
    <row r="3" spans="2:38" s="7" customFormat="1" ht="24" customHeight="1" x14ac:dyDescent="0.25">
      <c r="B3" s="13"/>
      <c r="C3" s="41" t="s">
        <v>53</v>
      </c>
      <c r="D3" s="14"/>
      <c r="E3" s="14"/>
      <c r="F3" s="14"/>
      <c r="G3" s="14"/>
      <c r="H3" s="14"/>
      <c r="I3" s="14"/>
      <c r="J3" s="14"/>
      <c r="K3" s="22"/>
      <c r="L3" s="14"/>
      <c r="M3" s="14"/>
      <c r="N3" s="22"/>
      <c r="O3" s="22"/>
      <c r="P3" s="22"/>
      <c r="Q3" s="14"/>
      <c r="R3" s="22"/>
      <c r="S3" s="15"/>
      <c r="T3" s="8"/>
    </row>
    <row r="4" spans="2:38" s="7" customFormat="1" ht="3.9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8" s="7" customFormat="1" ht="3.9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2:38" s="1" customFormat="1" ht="10.5" customHeight="1" x14ac:dyDescent="0.25">
      <c r="B6" s="24"/>
      <c r="C6" s="25"/>
      <c r="D6" s="26"/>
      <c r="E6" s="26"/>
      <c r="F6" s="26"/>
      <c r="G6" s="26"/>
      <c r="H6" s="27"/>
      <c r="I6" s="27"/>
      <c r="J6" s="25"/>
      <c r="K6" s="28"/>
      <c r="L6" s="28"/>
      <c r="M6" s="28"/>
      <c r="N6" s="25"/>
      <c r="O6" s="25"/>
      <c r="P6" s="29"/>
      <c r="Q6" s="30"/>
      <c r="R6" s="30"/>
      <c r="S6" s="31"/>
      <c r="T6" s="23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2:38" ht="15" customHeight="1" x14ac:dyDescent="0.25">
      <c r="B7" s="32"/>
      <c r="C7" s="38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9"/>
      <c r="S7" s="34"/>
      <c r="T7" s="9"/>
    </row>
    <row r="8" spans="2:38" ht="15" customHeight="1" x14ac:dyDescent="0.25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34"/>
      <c r="T8" s="9"/>
    </row>
    <row r="9" spans="2:38" ht="15" customHeight="1" x14ac:dyDescent="0.25">
      <c r="B9" s="32"/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4"/>
      <c r="S9" s="34"/>
      <c r="T9" s="9"/>
    </row>
    <row r="10" spans="2:38" ht="15" customHeight="1" x14ac:dyDescent="0.25">
      <c r="B10" s="32"/>
      <c r="C10" s="3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  <c r="S10" s="34"/>
      <c r="T10" s="9"/>
    </row>
    <row r="11" spans="2:38" ht="15" customHeight="1" x14ac:dyDescent="0.25">
      <c r="B11" s="32"/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4"/>
      <c r="S11" s="34"/>
      <c r="T11" s="9"/>
    </row>
    <row r="12" spans="2:38" ht="15" customHeight="1" x14ac:dyDescent="0.25">
      <c r="B12" s="32"/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  <c r="S12" s="34"/>
      <c r="T12" s="9"/>
    </row>
    <row r="13" spans="2:38" ht="12" customHeight="1" x14ac:dyDescent="0.25"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  <c r="T13" s="9"/>
    </row>
    <row r="14" spans="2:38" s="1" customFormat="1" ht="20.100000000000001" customHeight="1" x14ac:dyDescent="0.25">
      <c r="B14" s="115"/>
      <c r="C14" s="116" t="s">
        <v>223</v>
      </c>
      <c r="D14" s="117"/>
      <c r="E14" s="118"/>
      <c r="F14" s="119" t="s">
        <v>60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1"/>
      <c r="T14" s="23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2:38" ht="12" customHeight="1" x14ac:dyDescent="0.25"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  <c r="T15" s="9"/>
    </row>
    <row r="16" spans="2:38" x14ac:dyDescent="0.25"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4"/>
      <c r="T16" s="9"/>
    </row>
    <row r="17" spans="2:20" x14ac:dyDescent="0.25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4"/>
      <c r="T17" s="9"/>
    </row>
    <row r="18" spans="2:20" x14ac:dyDescent="0.25"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4"/>
      <c r="T18" s="9"/>
    </row>
    <row r="19" spans="2:20" x14ac:dyDescent="0.25"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4"/>
      <c r="T19" s="9"/>
    </row>
    <row r="20" spans="2:20" x14ac:dyDescent="0.25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4"/>
      <c r="T20" s="9"/>
    </row>
    <row r="21" spans="2:20" x14ac:dyDescent="0.25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4"/>
      <c r="T21" s="9"/>
    </row>
    <row r="22" spans="2:20" x14ac:dyDescent="0.25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4"/>
      <c r="T22" s="9"/>
    </row>
    <row r="23" spans="2:20" x14ac:dyDescent="0.25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4"/>
      <c r="T23" s="9"/>
    </row>
    <row r="24" spans="2:20" x14ac:dyDescent="0.25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9"/>
    </row>
    <row r="25" spans="2:20" x14ac:dyDescent="0.25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4"/>
      <c r="T25" s="9"/>
    </row>
    <row r="26" spans="2:20" x14ac:dyDescent="0.25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4"/>
      <c r="T26" s="9"/>
    </row>
    <row r="27" spans="2:20" x14ac:dyDescent="0.25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9"/>
    </row>
    <row r="28" spans="2:20" x14ac:dyDescent="0.25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4"/>
      <c r="T28" s="9"/>
    </row>
    <row r="29" spans="2:20" x14ac:dyDescent="0.25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4"/>
      <c r="T29" s="9"/>
    </row>
    <row r="30" spans="2:20" ht="10.5" customHeight="1" x14ac:dyDescent="0.25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7"/>
      <c r="T30" s="9"/>
    </row>
    <row r="31" spans="2:20" s="7" customFormat="1" ht="9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20" ht="23.1" customHeight="1" x14ac:dyDescent="0.25">
      <c r="B32" s="10"/>
      <c r="C32" s="10"/>
      <c r="D32" s="10"/>
      <c r="E32" s="11"/>
      <c r="F32" s="11"/>
      <c r="G32" s="11"/>
      <c r="H32" s="11"/>
      <c r="I32" s="11"/>
      <c r="J32" s="12"/>
      <c r="K32" s="12"/>
      <c r="L32" s="11"/>
      <c r="M32" s="12"/>
      <c r="N32" s="12"/>
      <c r="O32" s="10"/>
      <c r="P32" s="10"/>
      <c r="Q32" s="10"/>
      <c r="R32" s="10"/>
      <c r="S32" s="10"/>
      <c r="T32" s="9"/>
    </row>
  </sheetData>
  <sheetProtection algorithmName="SHA-512" hashValue="D44W8fO4o6F2+efYMXPeOeinL4hmn++wPSL7WfoeyvAv3VMYF+kysITqPZeWvhLXYV6ci9oUr4cIDY/fecqhSw==" saltValue="PfXBK1V2Okdu109Rgzqlw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W25" sqref="W25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54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8255</v>
      </c>
      <c r="G5" s="99">
        <f>SUM(G8:G22)</f>
        <v>725.5</v>
      </c>
      <c r="H5" s="99">
        <f>SUM(H8:H22)</f>
        <v>125</v>
      </c>
      <c r="I5" s="55"/>
      <c r="J5" s="99">
        <f>SUM(J8:J22)</f>
        <v>4350</v>
      </c>
      <c r="K5" s="99">
        <f>SUM(K8:K22)</f>
        <v>3905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27</v>
      </c>
      <c r="C8" s="101">
        <v>3005</v>
      </c>
      <c r="D8" s="102" t="s">
        <v>9</v>
      </c>
      <c r="E8" s="103">
        <v>44208</v>
      </c>
      <c r="F8" s="104">
        <v>1250</v>
      </c>
      <c r="G8" s="104">
        <v>25</v>
      </c>
      <c r="H8" s="104">
        <v>0</v>
      </c>
      <c r="I8" s="103">
        <v>44238</v>
      </c>
      <c r="J8" s="104">
        <v>1250</v>
      </c>
      <c r="K8" s="105">
        <f>IFERROR(IF(F8&gt;0,F8-J8,""),"")</f>
        <v>0</v>
      </c>
      <c r="L8" s="106" t="str">
        <f>IFERROR(IF(F8&gt;0,IF(J8&gt;=F8,Calc!$G$5,IF(January!J8&lt;=0,Calc!$G$7,IF(AND(J8&gt;0,J8&lt;F8),Calc!$G$6))),""),"")</f>
        <v>Paid</v>
      </c>
    </row>
    <row r="9" spans="1:20" x14ac:dyDescent="0.25">
      <c r="B9" s="100" t="s">
        <v>28</v>
      </c>
      <c r="C9" s="101">
        <v>3006</v>
      </c>
      <c r="D9" s="102" t="s">
        <v>10</v>
      </c>
      <c r="E9" s="103">
        <v>44209</v>
      </c>
      <c r="F9" s="104">
        <v>655</v>
      </c>
      <c r="G9" s="104">
        <v>65.5</v>
      </c>
      <c r="H9" s="104">
        <v>0</v>
      </c>
      <c r="I9" s="103">
        <v>44239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IFERROR(IF(F9&gt;0,IF(J9&gt;=F9,Calc!$G$5,IF(January!J9&lt;=0,Calc!$G$7,IF(AND(J9&gt;0,J9&lt;F9),Calc!$G$6))),""),"")</f>
        <v>Partly Paid</v>
      </c>
    </row>
    <row r="10" spans="1:20" x14ac:dyDescent="0.25">
      <c r="B10" s="100" t="s">
        <v>29</v>
      </c>
      <c r="C10" s="101">
        <v>3008</v>
      </c>
      <c r="D10" s="102" t="s">
        <v>11</v>
      </c>
      <c r="E10" s="103">
        <v>44210</v>
      </c>
      <c r="F10" s="104">
        <v>350</v>
      </c>
      <c r="G10" s="104">
        <v>35</v>
      </c>
      <c r="H10" s="104">
        <v>0</v>
      </c>
      <c r="I10" s="103">
        <v>44240</v>
      </c>
      <c r="J10" s="104">
        <v>250</v>
      </c>
      <c r="K10" s="105">
        <f t="shared" si="0"/>
        <v>100</v>
      </c>
      <c r="L10" s="106" t="str">
        <f>IFERROR(IF(F10&gt;0,IF(J10&gt;=F10,Calc!$G$5,IF(January!J10&lt;=0,Calc!$G$7,IF(AND(J10&gt;0,J10&lt;F10),Calc!$G$6))),""),"")</f>
        <v>Partly Paid</v>
      </c>
    </row>
    <row r="11" spans="1:20" x14ac:dyDescent="0.25">
      <c r="B11" s="100" t="s">
        <v>30</v>
      </c>
      <c r="C11" s="101">
        <v>3009</v>
      </c>
      <c r="D11" s="102" t="s">
        <v>12</v>
      </c>
      <c r="E11" s="103">
        <v>44212</v>
      </c>
      <c r="F11" s="104">
        <v>500</v>
      </c>
      <c r="G11" s="104">
        <v>50</v>
      </c>
      <c r="H11" s="104">
        <v>0</v>
      </c>
      <c r="I11" s="103">
        <v>44242</v>
      </c>
      <c r="J11" s="104">
        <v>500</v>
      </c>
      <c r="K11" s="105">
        <f t="shared" si="0"/>
        <v>0</v>
      </c>
      <c r="L11" s="106" t="str">
        <f>IFERROR(IF(F11&gt;0,IF(J11&gt;=F11,Calc!$G$5,IF(January!J11&lt;=0,Calc!$G$7,IF(AND(J11&gt;0,J11&lt;F11),Calc!$G$6))),""),"")</f>
        <v>Paid</v>
      </c>
    </row>
    <row r="12" spans="1:20" x14ac:dyDescent="0.25">
      <c r="B12" s="100" t="s">
        <v>31</v>
      </c>
      <c r="C12" s="101">
        <v>3011</v>
      </c>
      <c r="D12" s="102" t="s">
        <v>13</v>
      </c>
      <c r="E12" s="103">
        <v>44213</v>
      </c>
      <c r="F12" s="104">
        <v>1200</v>
      </c>
      <c r="G12" s="104">
        <v>120</v>
      </c>
      <c r="H12" s="104">
        <v>75</v>
      </c>
      <c r="I12" s="103">
        <v>44243</v>
      </c>
      <c r="J12" s="104">
        <v>500</v>
      </c>
      <c r="K12" s="105">
        <f t="shared" si="0"/>
        <v>700</v>
      </c>
      <c r="L12" s="106" t="str">
        <f>IFERROR(IF(F12&gt;0,IF(J12&gt;=F12,Calc!$G$5,IF(January!J12&lt;=0,Calc!$G$7,IF(AND(J12&gt;0,J12&lt;F12),Calc!$G$6))),""),"")</f>
        <v>Partly Paid</v>
      </c>
    </row>
    <row r="13" spans="1:20" x14ac:dyDescent="0.25">
      <c r="B13" s="100" t="s">
        <v>32</v>
      </c>
      <c r="C13" s="101">
        <v>3012</v>
      </c>
      <c r="D13" s="102" t="s">
        <v>14</v>
      </c>
      <c r="E13" s="103">
        <v>44214</v>
      </c>
      <c r="F13" s="104">
        <v>1000</v>
      </c>
      <c r="G13" s="104">
        <v>100</v>
      </c>
      <c r="H13" s="104">
        <v>0</v>
      </c>
      <c r="I13" s="103">
        <v>44244</v>
      </c>
      <c r="J13" s="104">
        <v>750</v>
      </c>
      <c r="K13" s="105">
        <f t="shared" si="0"/>
        <v>250</v>
      </c>
      <c r="L13" s="106" t="str">
        <f>IFERROR(IF(F13&gt;0,IF(J13&gt;=F13,Calc!$G$5,IF(January!J13&lt;=0,Calc!$G$7,IF(AND(J13&gt;0,J13&lt;F13),Calc!$G$6))),""),"")</f>
        <v>Partly Paid</v>
      </c>
    </row>
    <row r="14" spans="1:20" x14ac:dyDescent="0.25">
      <c r="B14" s="100" t="s">
        <v>33</v>
      </c>
      <c r="C14" s="101">
        <v>3013</v>
      </c>
      <c r="D14" s="102" t="s">
        <v>15</v>
      </c>
      <c r="E14" s="103">
        <v>44215</v>
      </c>
      <c r="F14" s="104">
        <v>750</v>
      </c>
      <c r="G14" s="104">
        <v>75</v>
      </c>
      <c r="H14" s="104">
        <v>0</v>
      </c>
      <c r="I14" s="103">
        <v>44245</v>
      </c>
      <c r="J14" s="104">
        <v>0</v>
      </c>
      <c r="K14" s="105">
        <f t="shared" si="0"/>
        <v>750</v>
      </c>
      <c r="L14" s="106" t="str">
        <f>IFERROR(IF(F14&gt;0,IF(J14&gt;=F14,Calc!$G$5,IF(January!J14&lt;=0,Calc!$G$7,IF(AND(J14&gt;0,J14&lt;F14),Calc!$G$6))),""),"")</f>
        <v>Unpaid</v>
      </c>
    </row>
    <row r="15" spans="1:20" x14ac:dyDescent="0.25">
      <c r="B15" s="100" t="s">
        <v>34</v>
      </c>
      <c r="C15" s="101">
        <v>3016</v>
      </c>
      <c r="D15" s="102" t="s">
        <v>16</v>
      </c>
      <c r="E15" s="103">
        <v>44217</v>
      </c>
      <c r="F15" s="104">
        <v>800</v>
      </c>
      <c r="G15" s="104">
        <v>80</v>
      </c>
      <c r="H15" s="104">
        <v>25</v>
      </c>
      <c r="I15" s="103">
        <v>44247</v>
      </c>
      <c r="J15" s="104">
        <v>0</v>
      </c>
      <c r="K15" s="105">
        <f t="shared" si="0"/>
        <v>800</v>
      </c>
      <c r="L15" s="106" t="str">
        <f>IFERROR(IF(F15&gt;0,IF(J15&gt;=F15,Calc!$G$5,IF(January!J15&lt;=0,Calc!$G$7,IF(AND(J15&gt;0,J15&lt;F15),Calc!$G$6))),""),"")</f>
        <v>Unpaid</v>
      </c>
    </row>
    <row r="16" spans="1:20" x14ac:dyDescent="0.25">
      <c r="B16" s="100" t="s">
        <v>35</v>
      </c>
      <c r="C16" s="101">
        <v>3018</v>
      </c>
      <c r="D16" s="102" t="s">
        <v>17</v>
      </c>
      <c r="E16" s="103">
        <v>44217</v>
      </c>
      <c r="F16" s="104">
        <v>850</v>
      </c>
      <c r="G16" s="104">
        <v>85</v>
      </c>
      <c r="H16" s="104">
        <v>15</v>
      </c>
      <c r="I16" s="103">
        <v>44247</v>
      </c>
      <c r="J16" s="104">
        <v>0</v>
      </c>
      <c r="K16" s="105">
        <f t="shared" si="0"/>
        <v>850</v>
      </c>
      <c r="L16" s="106" t="str">
        <f>IFERROR(IF(F16&gt;0,IF(J16&gt;=F16,Calc!$G$5,IF(January!J16&lt;=0,Calc!$G$7,IF(AND(J16&gt;0,J16&lt;F16),Calc!$G$6))),""),"")</f>
        <v>Unpaid</v>
      </c>
    </row>
    <row r="17" spans="2:12" x14ac:dyDescent="0.25">
      <c r="B17" s="100" t="s">
        <v>36</v>
      </c>
      <c r="C17" s="101">
        <v>3020</v>
      </c>
      <c r="D17" s="102" t="s">
        <v>18</v>
      </c>
      <c r="E17" s="103">
        <v>44217</v>
      </c>
      <c r="F17" s="104">
        <v>900</v>
      </c>
      <c r="G17" s="104">
        <v>90</v>
      </c>
      <c r="H17" s="104">
        <v>10</v>
      </c>
      <c r="I17" s="103">
        <v>44247</v>
      </c>
      <c r="J17" s="104">
        <v>450</v>
      </c>
      <c r="K17" s="105">
        <f t="shared" si="0"/>
        <v>450</v>
      </c>
      <c r="L17" s="106" t="str">
        <f>IFERROR(IF(F17&gt;0,IF(J17&gt;=F17,Calc!$G$5,IF(January!J17&lt;=0,Calc!$G$7,IF(AND(J17&gt;0,J17&lt;F17),Calc!$G$6))),""),"")</f>
        <v>Partly Paid</v>
      </c>
    </row>
    <row r="18" spans="2:12" x14ac:dyDescent="0.25">
      <c r="B18" s="100"/>
      <c r="C18" s="101"/>
      <c r="D18" s="102"/>
      <c r="E18" s="103"/>
      <c r="F18" s="104"/>
      <c r="G18" s="104"/>
      <c r="H18" s="104"/>
      <c r="I18" s="103"/>
      <c r="J18" s="104"/>
      <c r="K18" s="105" t="str">
        <f t="shared" si="0"/>
        <v/>
      </c>
      <c r="L18" s="106" t="str">
        <f>IFERROR(IF(F18&gt;0,IF(J18&gt;=F18,Calc!$G$5,IF(January!J18&lt;=0,Calc!$G$7,IF(AND(J18&gt;0,J18&lt;F18),Calc!$G$6))),""),"")</f>
        <v/>
      </c>
    </row>
    <row r="19" spans="2:12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IFERROR(IF(F19&gt;0,IF(J19&gt;=F19,Calc!$G$5,IF(January!J19&lt;=0,Calc!$G$7,IF(AND(J19&gt;0,J19&lt;F19),Calc!$G$6))),""),"")</f>
        <v/>
      </c>
    </row>
    <row r="20" spans="2:12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IFERROR(IF(F20&gt;0,IF(J20&gt;=F20,Calc!$G$5,IF(January!J20&lt;=0,Calc!$G$7,IF(AND(J20&gt;0,J20&lt;F20),Calc!$G$6))),""),"")</f>
        <v/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IFERROR(IF(F21&gt;0,IF(J21&gt;=F21,Calc!$G$5,IF(January!J21&lt;=0,Calc!$G$7,IF(AND(J21&gt;0,J21&lt;F21),Calc!$G$6))),""),"")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IFERROR(IF(F22&gt;0,IF(J22&gt;=F22,Calc!$G$5,IF(January!J22&lt;=0,Calc!$G$7,IF(AND(J22&gt;0,J22&lt;F22),Calc!$G$6))),""),"")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9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4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9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4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9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4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OWriL6MfC6uXYJm7VCohY7KCuwYhxIJ8jCVR35Zta/Tx8oiqjiQc/rhmIas6uPHADTyHlggG2LcPRtxccouWJA==" saltValue="LKM958FwOGpEHLYcYyDB2A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3A376912-DD69-4CC3-95BA-608970AEF2C1}">
            <xm:f>L8=Calc!$G$7</xm:f>
            <x14:dxf>
              <font>
                <color rgb="FFFF0000"/>
              </font>
            </x14:dxf>
          </x14:cfRule>
          <x14:cfRule type="expression" priority="5" id="{77D6DD53-FDD7-48A6-96A1-93A9A532B9EC}">
            <xm:f>L8=Calc!$G$6</xm:f>
            <x14:dxf>
              <font>
                <color rgb="FFFFC000"/>
              </font>
            </x14:dxf>
          </x14:cfRule>
          <x14:cfRule type="expression" priority="6" id="{E3B25FD6-3362-4C57-8364-EAD967C5D624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992EF-C7D6-47F8-B37F-260DC7D4F133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61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8255</v>
      </c>
      <c r="G5" s="99">
        <f>SUM(G8:G22)</f>
        <v>725.5</v>
      </c>
      <c r="H5" s="99">
        <f>SUM(H8:H22)</f>
        <v>125</v>
      </c>
      <c r="I5" s="55"/>
      <c r="J5" s="99">
        <f>SUM(J8:J22)</f>
        <v>3450</v>
      </c>
      <c r="K5" s="99">
        <f>SUM(K8:K22)</f>
        <v>4805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62</v>
      </c>
      <c r="C8" s="101">
        <v>3035</v>
      </c>
      <c r="D8" s="102" t="s">
        <v>25</v>
      </c>
      <c r="E8" s="103">
        <v>44239</v>
      </c>
      <c r="F8" s="104">
        <v>250</v>
      </c>
      <c r="G8" s="104">
        <v>25</v>
      </c>
      <c r="H8" s="104">
        <v>0</v>
      </c>
      <c r="I8" s="103">
        <v>44268</v>
      </c>
      <c r="J8" s="104">
        <v>250</v>
      </c>
      <c r="K8" s="105">
        <f>IFERROR(IF(F8&gt;0,F8-J8,""),"")</f>
        <v>0</v>
      </c>
      <c r="L8" s="106" t="str">
        <f>IFERROR(IF(F8&gt;0,IF(J8&gt;=F8,Calc!$G$5,IF(February!J8&lt;=0,Calc!$G$7,IF(AND(J8&gt;0,J8&lt;F8),Calc!$G$6))),""),"")</f>
        <v>Paid</v>
      </c>
    </row>
    <row r="9" spans="1:20" x14ac:dyDescent="0.25">
      <c r="B9" s="100" t="s">
        <v>63</v>
      </c>
      <c r="C9" s="101">
        <v>3036</v>
      </c>
      <c r="D9" s="102" t="s">
        <v>26</v>
      </c>
      <c r="E9" s="103">
        <v>44240</v>
      </c>
      <c r="F9" s="104">
        <v>655</v>
      </c>
      <c r="G9" s="104">
        <v>65.5</v>
      </c>
      <c r="H9" s="104">
        <v>0</v>
      </c>
      <c r="I9" s="103">
        <v>44269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IFERROR(IF(F9&gt;0,IF(J9&gt;=F9,Calc!$G$5,IF(February!J9&lt;=0,Calc!$G$7,IF(AND(J9&gt;0,J9&lt;F9),Calc!$G$6))),""),"")</f>
        <v>Partly Paid</v>
      </c>
    </row>
    <row r="10" spans="1:20" x14ac:dyDescent="0.25">
      <c r="B10" s="100" t="s">
        <v>64</v>
      </c>
      <c r="C10" s="101">
        <v>3039</v>
      </c>
      <c r="D10" s="102" t="s">
        <v>65</v>
      </c>
      <c r="E10" s="103">
        <v>44241</v>
      </c>
      <c r="F10" s="104">
        <v>350</v>
      </c>
      <c r="G10" s="104">
        <v>35</v>
      </c>
      <c r="H10" s="104">
        <v>0</v>
      </c>
      <c r="I10" s="103">
        <v>44270</v>
      </c>
      <c r="J10" s="104">
        <v>350</v>
      </c>
      <c r="K10" s="105">
        <f t="shared" si="0"/>
        <v>0</v>
      </c>
      <c r="L10" s="106" t="str">
        <f>IFERROR(IF(F10&gt;0,IF(J10&gt;=F10,Calc!$G$5,IF(February!J10&lt;=0,Calc!$G$7,IF(AND(J10&gt;0,J10&lt;F10),Calc!$G$6))),""),"")</f>
        <v>Paid</v>
      </c>
    </row>
    <row r="11" spans="1:20" x14ac:dyDescent="0.25">
      <c r="B11" s="100" t="s">
        <v>66</v>
      </c>
      <c r="C11" s="101">
        <v>3040</v>
      </c>
      <c r="D11" s="102" t="s">
        <v>67</v>
      </c>
      <c r="E11" s="103">
        <v>44243</v>
      </c>
      <c r="F11" s="104">
        <v>500</v>
      </c>
      <c r="G11" s="104">
        <v>50</v>
      </c>
      <c r="H11" s="104">
        <v>0</v>
      </c>
      <c r="I11" s="103">
        <v>44272</v>
      </c>
      <c r="J11" s="104">
        <v>500</v>
      </c>
      <c r="K11" s="105">
        <f t="shared" si="0"/>
        <v>0</v>
      </c>
      <c r="L11" s="106" t="str">
        <f>IFERROR(IF(F11&gt;0,IF(J11&gt;=F11,Calc!$G$5,IF(February!J11&lt;=0,Calc!$G$7,IF(AND(J11&gt;0,J11&lt;F11),Calc!$G$6))),""),"")</f>
        <v>Paid</v>
      </c>
    </row>
    <row r="12" spans="1:20" x14ac:dyDescent="0.25">
      <c r="B12" s="100" t="s">
        <v>68</v>
      </c>
      <c r="C12" s="101">
        <v>3041</v>
      </c>
      <c r="D12" s="102" t="s">
        <v>69</v>
      </c>
      <c r="E12" s="103">
        <v>44244</v>
      </c>
      <c r="F12" s="104">
        <v>1200</v>
      </c>
      <c r="G12" s="104">
        <v>120</v>
      </c>
      <c r="H12" s="104">
        <v>75</v>
      </c>
      <c r="I12" s="103">
        <v>44273</v>
      </c>
      <c r="J12" s="104">
        <v>500</v>
      </c>
      <c r="K12" s="105">
        <f t="shared" si="0"/>
        <v>700</v>
      </c>
      <c r="L12" s="106" t="str">
        <f>IFERROR(IF(F12&gt;0,IF(J12&gt;=F12,Calc!$G$5,IF(February!J12&lt;=0,Calc!$G$7,IF(AND(J12&gt;0,J12&lt;F12),Calc!$G$6))),""),"")</f>
        <v>Partly Paid</v>
      </c>
    </row>
    <row r="13" spans="1:20" x14ac:dyDescent="0.25">
      <c r="B13" s="100" t="s">
        <v>70</v>
      </c>
      <c r="C13" s="101">
        <v>3044</v>
      </c>
      <c r="D13" s="102" t="s">
        <v>71</v>
      </c>
      <c r="E13" s="103">
        <v>44245</v>
      </c>
      <c r="F13" s="104">
        <v>1000</v>
      </c>
      <c r="G13" s="104">
        <v>100</v>
      </c>
      <c r="H13" s="104">
        <v>0</v>
      </c>
      <c r="I13" s="103">
        <v>44274</v>
      </c>
      <c r="J13" s="104">
        <v>750</v>
      </c>
      <c r="K13" s="105">
        <f t="shared" si="0"/>
        <v>250</v>
      </c>
      <c r="L13" s="106" t="str">
        <f>IFERROR(IF(F13&gt;0,IF(J13&gt;=F13,Calc!$G$5,IF(February!J13&lt;=0,Calc!$G$7,IF(AND(J13&gt;0,J13&lt;F13),Calc!$G$6))),""),"")</f>
        <v>Partly Paid</v>
      </c>
      <c r="M13" s="44"/>
      <c r="N13" s="44"/>
      <c r="O13" s="44"/>
      <c r="P13" s="44"/>
    </row>
    <row r="14" spans="1:20" x14ac:dyDescent="0.25">
      <c r="B14" s="100" t="s">
        <v>72</v>
      </c>
      <c r="C14" s="101">
        <v>3047</v>
      </c>
      <c r="D14" s="102" t="s">
        <v>73</v>
      </c>
      <c r="E14" s="103">
        <v>44246</v>
      </c>
      <c r="F14" s="104">
        <v>750</v>
      </c>
      <c r="G14" s="104">
        <v>75</v>
      </c>
      <c r="H14" s="104">
        <v>0</v>
      </c>
      <c r="I14" s="103">
        <v>44275</v>
      </c>
      <c r="J14" s="104">
        <v>0</v>
      </c>
      <c r="K14" s="105">
        <f t="shared" si="0"/>
        <v>750</v>
      </c>
      <c r="L14" s="106" t="str">
        <f>IFERROR(IF(F14&gt;0,IF(J14&gt;=F14,Calc!$G$5,IF(February!J14&lt;=0,Calc!$G$7,IF(AND(J14&gt;0,J14&lt;F14),Calc!$G$6))),""),"")</f>
        <v>Unpaid</v>
      </c>
      <c r="M14" s="44"/>
      <c r="N14" s="44"/>
      <c r="O14" s="44"/>
      <c r="P14" s="44"/>
    </row>
    <row r="15" spans="1:20" x14ac:dyDescent="0.25">
      <c r="B15" s="100" t="s">
        <v>74</v>
      </c>
      <c r="C15" s="101">
        <v>3049</v>
      </c>
      <c r="D15" s="102" t="s">
        <v>75</v>
      </c>
      <c r="E15" s="103">
        <v>44248</v>
      </c>
      <c r="F15" s="104">
        <v>800</v>
      </c>
      <c r="G15" s="104">
        <v>80</v>
      </c>
      <c r="H15" s="104">
        <v>25</v>
      </c>
      <c r="I15" s="103">
        <v>44277</v>
      </c>
      <c r="J15" s="104">
        <v>0</v>
      </c>
      <c r="K15" s="105">
        <f t="shared" si="0"/>
        <v>800</v>
      </c>
      <c r="L15" s="106" t="str">
        <f>IFERROR(IF(F15&gt;0,IF(J15&gt;=F15,Calc!$G$5,IF(February!J15&lt;=0,Calc!$G$7,IF(AND(J15&gt;0,J15&lt;F15),Calc!$G$6))),""),"")</f>
        <v>Unpaid</v>
      </c>
      <c r="M15" s="44"/>
      <c r="N15" s="44"/>
      <c r="O15" s="44"/>
      <c r="P15" s="44"/>
    </row>
    <row r="16" spans="1:20" x14ac:dyDescent="0.25">
      <c r="B16" s="100" t="s">
        <v>76</v>
      </c>
      <c r="C16" s="101">
        <v>3052</v>
      </c>
      <c r="D16" s="102" t="s">
        <v>77</v>
      </c>
      <c r="E16" s="103">
        <v>44248</v>
      </c>
      <c r="F16" s="104">
        <v>850</v>
      </c>
      <c r="G16" s="104">
        <v>85</v>
      </c>
      <c r="H16" s="104">
        <v>15</v>
      </c>
      <c r="I16" s="103">
        <v>44277</v>
      </c>
      <c r="J16" s="104">
        <v>0</v>
      </c>
      <c r="K16" s="105">
        <f t="shared" si="0"/>
        <v>850</v>
      </c>
      <c r="L16" s="106" t="str">
        <f>IFERROR(IF(F16&gt;0,IF(J16&gt;=F16,Calc!$G$5,IF(February!J16&lt;=0,Calc!$G$7,IF(AND(J16&gt;0,J16&lt;F16),Calc!$G$6))),""),"")</f>
        <v>Unpaid</v>
      </c>
      <c r="M16" s="44"/>
      <c r="N16" s="44"/>
      <c r="O16" s="44"/>
      <c r="P16" s="44"/>
    </row>
    <row r="17" spans="2:16" x14ac:dyDescent="0.25">
      <c r="B17" s="100" t="s">
        <v>78</v>
      </c>
      <c r="C17" s="101">
        <v>3053</v>
      </c>
      <c r="D17" s="102" t="s">
        <v>79</v>
      </c>
      <c r="E17" s="103">
        <v>44248</v>
      </c>
      <c r="F17" s="104">
        <v>900</v>
      </c>
      <c r="G17" s="104">
        <v>90</v>
      </c>
      <c r="H17" s="104">
        <v>10</v>
      </c>
      <c r="I17" s="103">
        <v>44277</v>
      </c>
      <c r="J17" s="104">
        <v>450</v>
      </c>
      <c r="K17" s="105">
        <f t="shared" si="0"/>
        <v>450</v>
      </c>
      <c r="L17" s="106" t="str">
        <f>IFERROR(IF(F17&gt;0,IF(J17&gt;=F17,Calc!$G$5,IF(February!J17&lt;=0,Calc!$G$7,IF(AND(J17&gt;0,J17&lt;F17),Calc!$G$6))),""),"")</f>
        <v>Partly Paid</v>
      </c>
      <c r="M17" s="44"/>
      <c r="N17" s="44"/>
      <c r="O17" s="44"/>
      <c r="P17" s="44"/>
    </row>
    <row r="18" spans="2:16" x14ac:dyDescent="0.25">
      <c r="B18" s="100"/>
      <c r="C18" s="101"/>
      <c r="D18" s="102"/>
      <c r="E18" s="103"/>
      <c r="F18" s="104">
        <v>1000</v>
      </c>
      <c r="G18" s="104"/>
      <c r="H18" s="104"/>
      <c r="I18" s="103"/>
      <c r="J18" s="104"/>
      <c r="K18" s="105">
        <f t="shared" si="0"/>
        <v>1000</v>
      </c>
      <c r="L18" s="106" t="str">
        <f>IFERROR(IF(F18&gt;0,IF(J18&gt;=F18,Calc!$G$5,IF(February!J18&lt;=0,Calc!$G$7,IF(AND(J18&gt;0,J18&lt;F18),Calc!$G$6))),""),"")</f>
        <v>Unpaid</v>
      </c>
      <c r="M18" s="44"/>
      <c r="N18" s="44"/>
      <c r="O18" s="44"/>
      <c r="P18" s="44"/>
    </row>
    <row r="19" spans="2:16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IFERROR(IF(F19&gt;0,IF(J19&gt;=F19,Calc!$G$5,IF(February!J19&lt;=0,Calc!$G$7,IF(AND(J19&gt;0,J19&lt;F19),Calc!$G$6))),""),"")</f>
        <v/>
      </c>
      <c r="M19" s="44"/>
      <c r="N19" s="44"/>
      <c r="O19" s="44"/>
      <c r="P19" s="44"/>
    </row>
    <row r="20" spans="2:16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IFERROR(IF(F20&gt;0,IF(J20&gt;=F20,Calc!$G$5,IF(February!J20&lt;=0,Calc!$G$7,IF(AND(J20&gt;0,J20&lt;F20),Calc!$G$6))),""),"")</f>
        <v/>
      </c>
      <c r="M20" s="44"/>
      <c r="N20" s="44"/>
      <c r="O20" s="44"/>
      <c r="P20" s="44"/>
    </row>
    <row r="21" spans="2:16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IFERROR(IF(F21&gt;0,IF(J21&gt;=F21,Calc!$G$5,IF(February!J21&lt;=0,Calc!$G$7,IF(AND(J21&gt;0,J21&lt;F21),Calc!$G$6))),""),"")</f>
        <v/>
      </c>
      <c r="M21" s="44"/>
      <c r="N21" s="44"/>
      <c r="O21" s="44"/>
      <c r="P21" s="44"/>
    </row>
    <row r="22" spans="2:16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IFERROR(IF(F22&gt;0,IF(J22&gt;=F22,Calc!$G$5,IF(February!J22&lt;=0,Calc!$G$7,IF(AND(J22&gt;0,J22&lt;F22),Calc!$G$6))),""),"")</f>
        <v/>
      </c>
      <c r="M22" s="44"/>
      <c r="N22" s="44"/>
      <c r="O22" s="44"/>
      <c r="P22" s="44"/>
    </row>
    <row r="23" spans="2:16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  <c r="M23" s="44"/>
      <c r="N23" s="44"/>
      <c r="O23" s="44"/>
      <c r="P23" s="44"/>
    </row>
    <row r="24" spans="2:16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  <c r="M24" s="44"/>
      <c r="N24" s="44"/>
      <c r="O24" s="44"/>
      <c r="P24" s="44"/>
    </row>
    <row r="25" spans="2:16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  <c r="M25" s="44"/>
      <c r="N25" s="44"/>
      <c r="O25" s="44"/>
      <c r="P25" s="44"/>
    </row>
    <row r="26" spans="2:16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  <c r="M26" s="44"/>
      <c r="N26" s="44"/>
      <c r="O26" s="44"/>
      <c r="P26" s="44"/>
    </row>
    <row r="27" spans="2:16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  <c r="M27" s="44"/>
      <c r="N27" s="44"/>
      <c r="O27" s="44"/>
      <c r="P27" s="44"/>
    </row>
    <row r="28" spans="2:16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  <c r="M28" s="44"/>
      <c r="N28" s="44"/>
      <c r="O28" s="44"/>
      <c r="P28" s="44"/>
    </row>
    <row r="29" spans="2:16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  <c r="M29" s="44"/>
      <c r="N29" s="44"/>
      <c r="O29" s="44"/>
      <c r="P29" s="44"/>
    </row>
    <row r="30" spans="2:16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  <c r="M30" s="44"/>
      <c r="N30" s="44"/>
      <c r="O30" s="44"/>
      <c r="P30" s="44"/>
    </row>
    <row r="31" spans="2:16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  <c r="M31" s="44"/>
      <c r="N31" s="44"/>
      <c r="O31" s="44"/>
      <c r="P31" s="44"/>
    </row>
    <row r="32" spans="2:16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  <c r="M32" s="44"/>
      <c r="N32" s="44"/>
      <c r="O32" s="44"/>
      <c r="P32" s="44"/>
    </row>
    <row r="33" spans="2:16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  <c r="M33" s="44"/>
      <c r="N33" s="44"/>
      <c r="O33" s="44"/>
      <c r="P33" s="44"/>
    </row>
    <row r="34" spans="2:16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  <c r="M34" s="44"/>
      <c r="N34" s="44"/>
      <c r="O34" s="44"/>
      <c r="P34" s="44"/>
    </row>
    <row r="35" spans="2:16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  <c r="M35" s="44"/>
      <c r="N35" s="44"/>
      <c r="O35" s="44"/>
      <c r="P35" s="44"/>
    </row>
    <row r="36" spans="2:16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  <c r="M36" s="44"/>
      <c r="N36" s="44"/>
      <c r="O36" s="44"/>
      <c r="P36" s="44"/>
    </row>
    <row r="37" spans="2:16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  <c r="M37" s="44"/>
      <c r="N37" s="44"/>
      <c r="O37" s="44"/>
      <c r="P37" s="44"/>
    </row>
    <row r="38" spans="2:16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  <c r="M38" s="44"/>
      <c r="N38" s="44"/>
      <c r="O38" s="44"/>
      <c r="P38" s="44"/>
    </row>
    <row r="39" spans="2:16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  <c r="M39" s="44"/>
      <c r="N39" s="44"/>
      <c r="O39" s="44"/>
      <c r="P39" s="44"/>
    </row>
    <row r="40" spans="2:16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6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6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6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6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6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6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6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6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nSm2qnifGBS+Kx/4KCss+VNc4oYHjy0KDSffsGRnm1ze12aS5nrb6MH/V6F7t4d+CZ4pGen1sPN+93LRExzWwQ==" saltValue="FXC/Nuex8oMDEcGsG9oUEg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230A2EB7-17DD-4FF2-AC9D-E4E10AA2F56D}">
            <xm:f>L8=Calc!$G$7</xm:f>
            <x14:dxf>
              <font>
                <color rgb="FFFF0000"/>
              </font>
            </x14:dxf>
          </x14:cfRule>
          <x14:cfRule type="expression" priority="8" id="{AAF19258-48B8-411E-A0BE-A49625530524}">
            <xm:f>L8=Calc!$G$6</xm:f>
            <x14:dxf>
              <font>
                <color rgb="FFFFC000"/>
              </font>
            </x14:dxf>
          </x14:cfRule>
          <x14:cfRule type="expression" priority="9" id="{6FF0B033-FE0F-4094-99FA-516E50455CD4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B73C-4B20-4AA3-BC1B-4D3B9165BBC6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94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7455</v>
      </c>
      <c r="G5" s="99">
        <f>SUM(G8:G22)</f>
        <v>745.5</v>
      </c>
      <c r="H5" s="99">
        <f>SUM(H8:H22)</f>
        <v>125</v>
      </c>
      <c r="I5" s="55"/>
      <c r="J5" s="99">
        <f>SUM(J8:J22)</f>
        <v>3650</v>
      </c>
      <c r="K5" s="99">
        <f>SUM(K8:K22)</f>
        <v>3805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83</v>
      </c>
      <c r="C8" s="101">
        <v>3005</v>
      </c>
      <c r="D8" s="102" t="s">
        <v>9</v>
      </c>
      <c r="E8" s="103">
        <v>44271</v>
      </c>
      <c r="F8" s="104">
        <v>250</v>
      </c>
      <c r="G8" s="104">
        <v>25</v>
      </c>
      <c r="H8" s="104">
        <v>0</v>
      </c>
      <c r="I8" s="103">
        <v>44301</v>
      </c>
      <c r="J8" s="104">
        <v>250</v>
      </c>
      <c r="K8" s="105">
        <f>IFERROR(IF(F8&gt;0,F8-J8,""),"")</f>
        <v>0</v>
      </c>
      <c r="L8" s="106" t="str">
        <f>IFERROR(IF(F8&gt;0,IF(J8&gt;=F8,Calc!$G$5,IF(March!J8&lt;=0,Calc!$G$7,IF(AND(J8&gt;0,J8&lt;F8),Calc!$G$6))),""),"")</f>
        <v>Paid</v>
      </c>
    </row>
    <row r="9" spans="1:20" x14ac:dyDescent="0.25">
      <c r="B9" s="100" t="s">
        <v>34</v>
      </c>
      <c r="C9" s="101">
        <v>3007</v>
      </c>
      <c r="D9" s="102" t="s">
        <v>10</v>
      </c>
      <c r="E9" s="103">
        <v>44272</v>
      </c>
      <c r="F9" s="104">
        <v>655</v>
      </c>
      <c r="G9" s="104">
        <v>65.5</v>
      </c>
      <c r="H9" s="104">
        <v>0</v>
      </c>
      <c r="I9" s="103">
        <v>44302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IFERROR(IF(F9&gt;0,IF(J9&gt;=F9,Calc!$G$5,IF(March!J9&lt;=0,Calc!$G$7,IF(AND(J9&gt;0,J9&lt;F9),Calc!$G$6))),""),"")</f>
        <v>Partly Paid</v>
      </c>
    </row>
    <row r="10" spans="1:20" x14ac:dyDescent="0.25">
      <c r="B10" s="100" t="s">
        <v>84</v>
      </c>
      <c r="C10" s="101">
        <v>3009</v>
      </c>
      <c r="D10" s="102" t="s">
        <v>11</v>
      </c>
      <c r="E10" s="103">
        <v>44273</v>
      </c>
      <c r="F10" s="104">
        <v>350</v>
      </c>
      <c r="G10" s="104">
        <v>35</v>
      </c>
      <c r="H10" s="104">
        <v>0</v>
      </c>
      <c r="I10" s="103">
        <v>44303</v>
      </c>
      <c r="J10" s="104">
        <v>350</v>
      </c>
      <c r="K10" s="105">
        <f t="shared" si="0"/>
        <v>0</v>
      </c>
      <c r="L10" s="106" t="str">
        <f>IFERROR(IF(F10&gt;0,IF(J10&gt;=F10,Calc!$G$5,IF(March!J10&lt;=0,Calc!$G$7,IF(AND(J10&gt;0,J10&lt;F10),Calc!$G$6))),""),"")</f>
        <v>Paid</v>
      </c>
    </row>
    <row r="11" spans="1:20" x14ac:dyDescent="0.25">
      <c r="B11" s="100" t="s">
        <v>85</v>
      </c>
      <c r="C11" s="101">
        <v>3010</v>
      </c>
      <c r="D11" s="102" t="s">
        <v>12</v>
      </c>
      <c r="E11" s="103">
        <v>44275</v>
      </c>
      <c r="F11" s="104">
        <v>500</v>
      </c>
      <c r="G11" s="104">
        <v>50</v>
      </c>
      <c r="H11" s="104">
        <v>0</v>
      </c>
      <c r="I11" s="103">
        <v>44305</v>
      </c>
      <c r="J11" s="104">
        <v>500</v>
      </c>
      <c r="K11" s="105">
        <f t="shared" si="0"/>
        <v>0</v>
      </c>
      <c r="L11" s="106" t="str">
        <f>IFERROR(IF(F11&gt;0,IF(J11&gt;=F11,Calc!$G$5,IF(March!J11&lt;=0,Calc!$G$7,IF(AND(J11&gt;0,J11&lt;F11),Calc!$G$6))),""),"")</f>
        <v>Paid</v>
      </c>
    </row>
    <row r="12" spans="1:20" x14ac:dyDescent="0.25">
      <c r="B12" s="100" t="s">
        <v>86</v>
      </c>
      <c r="C12" s="101">
        <v>3012</v>
      </c>
      <c r="D12" s="102" t="s">
        <v>13</v>
      </c>
      <c r="E12" s="103">
        <v>44276</v>
      </c>
      <c r="F12" s="104">
        <v>1200</v>
      </c>
      <c r="G12" s="104">
        <v>120</v>
      </c>
      <c r="H12" s="104">
        <v>75</v>
      </c>
      <c r="I12" s="103">
        <v>44306</v>
      </c>
      <c r="J12" s="104">
        <v>500</v>
      </c>
      <c r="K12" s="105">
        <f t="shared" si="0"/>
        <v>700</v>
      </c>
      <c r="L12" s="106" t="str">
        <f>IFERROR(IF(F12&gt;0,IF(J12&gt;=F12,Calc!$G$5,IF(March!J12&lt;=0,Calc!$G$7,IF(AND(J12&gt;0,J12&lt;F12),Calc!$G$6))),""),"")</f>
        <v>Partly Paid</v>
      </c>
    </row>
    <row r="13" spans="1:20" x14ac:dyDescent="0.25">
      <c r="B13" s="100" t="s">
        <v>87</v>
      </c>
      <c r="C13" s="101">
        <v>3015</v>
      </c>
      <c r="D13" s="102" t="s">
        <v>14</v>
      </c>
      <c r="E13" s="103">
        <v>44277</v>
      </c>
      <c r="F13" s="104">
        <v>1000</v>
      </c>
      <c r="G13" s="104">
        <v>100</v>
      </c>
      <c r="H13" s="104">
        <v>0</v>
      </c>
      <c r="I13" s="103">
        <v>44307</v>
      </c>
      <c r="J13" s="104">
        <v>750</v>
      </c>
      <c r="K13" s="105">
        <f t="shared" si="0"/>
        <v>250</v>
      </c>
      <c r="L13" s="106" t="str">
        <f>IFERROR(IF(F13&gt;0,IF(J13&gt;=F13,Calc!$G$5,IF(March!J13&lt;=0,Calc!$G$7,IF(AND(J13&gt;0,J13&lt;F13),Calc!$G$6))),""),"")</f>
        <v>Partly Paid</v>
      </c>
      <c r="M13" s="44"/>
      <c r="N13" s="44"/>
      <c r="O13" s="44"/>
      <c r="P13" s="44"/>
    </row>
    <row r="14" spans="1:20" x14ac:dyDescent="0.25">
      <c r="B14" s="100" t="s">
        <v>88</v>
      </c>
      <c r="C14" s="101">
        <v>3017</v>
      </c>
      <c r="D14" s="102" t="s">
        <v>15</v>
      </c>
      <c r="E14" s="103">
        <v>44278</v>
      </c>
      <c r="F14" s="104">
        <v>750</v>
      </c>
      <c r="G14" s="104">
        <v>75</v>
      </c>
      <c r="H14" s="104">
        <v>0</v>
      </c>
      <c r="I14" s="103">
        <v>44308</v>
      </c>
      <c r="J14" s="104">
        <v>0</v>
      </c>
      <c r="K14" s="105">
        <f t="shared" si="0"/>
        <v>750</v>
      </c>
      <c r="L14" s="106" t="str">
        <f>IFERROR(IF(F14&gt;0,IF(J14&gt;=F14,Calc!$G$5,IF(March!J14&lt;=0,Calc!$G$7,IF(AND(J14&gt;0,J14&lt;F14),Calc!$G$6))),""),"")</f>
        <v>Unpaid</v>
      </c>
      <c r="M14" s="44"/>
      <c r="N14" s="44"/>
      <c r="O14" s="44"/>
      <c r="P14" s="44"/>
    </row>
    <row r="15" spans="1:20" x14ac:dyDescent="0.25">
      <c r="B15" s="100" t="s">
        <v>89</v>
      </c>
      <c r="C15" s="101">
        <v>3019</v>
      </c>
      <c r="D15" s="102" t="s">
        <v>16</v>
      </c>
      <c r="E15" s="103">
        <v>44280</v>
      </c>
      <c r="F15" s="104">
        <v>800</v>
      </c>
      <c r="G15" s="104">
        <v>80</v>
      </c>
      <c r="H15" s="104">
        <v>25</v>
      </c>
      <c r="I15" s="103">
        <v>44310</v>
      </c>
      <c r="J15" s="104">
        <v>0</v>
      </c>
      <c r="K15" s="105">
        <f t="shared" si="0"/>
        <v>800</v>
      </c>
      <c r="L15" s="106" t="str">
        <f>IFERROR(IF(F15&gt;0,IF(J15&gt;=F15,Calc!$G$5,IF(March!J15&lt;=0,Calc!$G$7,IF(AND(J15&gt;0,J15&lt;F15),Calc!$G$6))),""),"")</f>
        <v>Unpaid</v>
      </c>
      <c r="M15" s="44"/>
      <c r="N15" s="44"/>
      <c r="O15" s="44"/>
      <c r="P15" s="44"/>
    </row>
    <row r="16" spans="1:20" x14ac:dyDescent="0.25">
      <c r="B16" s="100" t="s">
        <v>90</v>
      </c>
      <c r="C16" s="101">
        <v>3021</v>
      </c>
      <c r="D16" s="102" t="s">
        <v>17</v>
      </c>
      <c r="E16" s="103">
        <v>44280</v>
      </c>
      <c r="F16" s="104">
        <v>850</v>
      </c>
      <c r="G16" s="104">
        <v>85</v>
      </c>
      <c r="H16" s="104">
        <v>15</v>
      </c>
      <c r="I16" s="103">
        <v>44310</v>
      </c>
      <c r="J16" s="104">
        <v>0</v>
      </c>
      <c r="K16" s="105">
        <f t="shared" si="0"/>
        <v>850</v>
      </c>
      <c r="L16" s="106" t="str">
        <f>IFERROR(IF(F16&gt;0,IF(J16&gt;=F16,Calc!$G$5,IF(March!J16&lt;=0,Calc!$G$7,IF(AND(J16&gt;0,J16&lt;F16),Calc!$G$6))),""),"")</f>
        <v>Unpaid</v>
      </c>
      <c r="M16" s="44"/>
      <c r="N16" s="44"/>
      <c r="O16" s="44"/>
      <c r="P16" s="44"/>
    </row>
    <row r="17" spans="2:16" x14ac:dyDescent="0.25">
      <c r="B17" s="100" t="s">
        <v>91</v>
      </c>
      <c r="C17" s="101">
        <v>3023</v>
      </c>
      <c r="D17" s="102" t="s">
        <v>18</v>
      </c>
      <c r="E17" s="103">
        <v>44280</v>
      </c>
      <c r="F17" s="104">
        <v>900</v>
      </c>
      <c r="G17" s="104">
        <v>90</v>
      </c>
      <c r="H17" s="104">
        <v>10</v>
      </c>
      <c r="I17" s="103">
        <v>44310</v>
      </c>
      <c r="J17" s="104">
        <v>450</v>
      </c>
      <c r="K17" s="105">
        <f t="shared" si="0"/>
        <v>450</v>
      </c>
      <c r="L17" s="106" t="str">
        <f>IFERROR(IF(F17&gt;0,IF(J17&gt;=F17,Calc!$G$5,IF(March!J17&lt;=0,Calc!$G$7,IF(AND(J17&gt;0,J17&lt;F17),Calc!$G$6))),""),"")</f>
        <v>Partly Paid</v>
      </c>
      <c r="M17" s="44"/>
      <c r="N17" s="44"/>
      <c r="O17" s="44"/>
      <c r="P17" s="44"/>
    </row>
    <row r="18" spans="2:16" x14ac:dyDescent="0.25">
      <c r="B18" s="100" t="s">
        <v>92</v>
      </c>
      <c r="C18" s="101">
        <v>3025</v>
      </c>
      <c r="D18" s="102" t="s">
        <v>19</v>
      </c>
      <c r="E18" s="103">
        <v>44282</v>
      </c>
      <c r="F18" s="104">
        <v>145</v>
      </c>
      <c r="G18" s="104">
        <v>14.5</v>
      </c>
      <c r="H18" s="104">
        <v>0</v>
      </c>
      <c r="I18" s="103">
        <v>44312</v>
      </c>
      <c r="J18" s="104">
        <v>145</v>
      </c>
      <c r="K18" s="105">
        <f t="shared" si="0"/>
        <v>0</v>
      </c>
      <c r="L18" s="106" t="str">
        <f>IFERROR(IF(F18&gt;0,IF(J18&gt;=F18,Calc!$G$5,IF(March!J18&lt;=0,Calc!$G$7,IF(AND(J18&gt;0,J18&lt;F18),Calc!$G$6))),""),"")</f>
        <v>Paid</v>
      </c>
      <c r="M18" s="44"/>
      <c r="N18" s="44"/>
      <c r="O18" s="44"/>
      <c r="P18" s="44"/>
    </row>
    <row r="19" spans="2:16" x14ac:dyDescent="0.25">
      <c r="B19" s="100" t="s">
        <v>93</v>
      </c>
      <c r="C19" s="101">
        <v>3026</v>
      </c>
      <c r="D19" s="102" t="s">
        <v>20</v>
      </c>
      <c r="E19" s="103">
        <v>44282</v>
      </c>
      <c r="F19" s="104">
        <v>55</v>
      </c>
      <c r="G19" s="104">
        <v>5.5</v>
      </c>
      <c r="H19" s="104">
        <v>0</v>
      </c>
      <c r="I19" s="103">
        <v>44312</v>
      </c>
      <c r="J19" s="104">
        <v>55</v>
      </c>
      <c r="K19" s="105">
        <f t="shared" si="0"/>
        <v>0</v>
      </c>
      <c r="L19" s="106" t="str">
        <f>IFERROR(IF(F19&gt;0,IF(J19&gt;=F19,Calc!$G$5,IF(March!J19&lt;=0,Calc!$G$7,IF(AND(J19&gt;0,J19&lt;F19),Calc!$G$6))),""),"")</f>
        <v>Paid</v>
      </c>
      <c r="M19" s="44"/>
      <c r="N19" s="44"/>
      <c r="O19" s="44"/>
      <c r="P19" s="44"/>
    </row>
    <row r="20" spans="2:16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IFERROR(IF(F20&gt;0,IF(J20&gt;=F20,Calc!$G$5,IF(March!J20&lt;=0,Calc!$G$7,IF(AND(J20&gt;0,J20&lt;F20),Calc!$G$6))),""),"")</f>
        <v/>
      </c>
      <c r="M20" s="44"/>
      <c r="N20" s="44"/>
      <c r="O20" s="44"/>
      <c r="P20" s="44"/>
    </row>
    <row r="21" spans="2:16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IFERROR(IF(F21&gt;0,IF(J21&gt;=F21,Calc!$G$5,IF(March!J21&lt;=0,Calc!$G$7,IF(AND(J21&gt;0,J21&lt;F21),Calc!$G$6))),""),"")</f>
        <v/>
      </c>
      <c r="M21" s="44"/>
      <c r="N21" s="44"/>
      <c r="O21" s="44"/>
      <c r="P21" s="44"/>
    </row>
    <row r="22" spans="2:16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IFERROR(IF(F22&gt;0,IF(J22&gt;=F22,Calc!$G$5,IF(March!J22&lt;=0,Calc!$G$7,IF(AND(J22&gt;0,J22&lt;F22),Calc!$G$6))),""),"")</f>
        <v/>
      </c>
      <c r="M22" s="44"/>
      <c r="N22" s="44"/>
      <c r="O22" s="44"/>
      <c r="P22" s="44"/>
    </row>
    <row r="23" spans="2:16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  <c r="M23" s="44"/>
      <c r="N23" s="44"/>
      <c r="O23" s="44"/>
      <c r="P23" s="44"/>
    </row>
    <row r="24" spans="2:16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  <c r="M24" s="44"/>
      <c r="N24" s="44"/>
      <c r="O24" s="44"/>
      <c r="P24" s="44"/>
    </row>
    <row r="25" spans="2:16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  <c r="M25" s="44"/>
      <c r="N25" s="44"/>
      <c r="O25" s="44"/>
      <c r="P25" s="44"/>
    </row>
    <row r="26" spans="2:16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  <c r="M26" s="44"/>
      <c r="N26" s="44"/>
      <c r="O26" s="44"/>
      <c r="P26" s="44"/>
    </row>
    <row r="27" spans="2:16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  <c r="M27" s="44"/>
      <c r="N27" s="44"/>
      <c r="O27" s="44"/>
      <c r="P27" s="44"/>
    </row>
    <row r="28" spans="2:16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  <c r="M28" s="44"/>
      <c r="N28" s="44"/>
      <c r="O28" s="44"/>
      <c r="P28" s="44"/>
    </row>
    <row r="29" spans="2:16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  <c r="M29" s="44"/>
      <c r="N29" s="44"/>
      <c r="O29" s="44"/>
      <c r="P29" s="44"/>
    </row>
    <row r="30" spans="2:16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  <c r="M30" s="44"/>
      <c r="N30" s="44"/>
      <c r="O30" s="44"/>
      <c r="P30" s="44"/>
    </row>
    <row r="31" spans="2:16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  <c r="M31" s="44"/>
      <c r="N31" s="44"/>
      <c r="O31" s="44"/>
      <c r="P31" s="44"/>
    </row>
    <row r="32" spans="2:16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  <c r="M32" s="44"/>
      <c r="N32" s="44"/>
      <c r="O32" s="44"/>
      <c r="P32" s="44"/>
    </row>
    <row r="33" spans="2:16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  <c r="M33" s="44"/>
      <c r="N33" s="44"/>
      <c r="O33" s="44"/>
      <c r="P33" s="44"/>
    </row>
    <row r="34" spans="2:16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  <c r="M34" s="44"/>
      <c r="N34" s="44"/>
      <c r="O34" s="44"/>
      <c r="P34" s="44"/>
    </row>
    <row r="35" spans="2:16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  <c r="M35" s="44"/>
      <c r="N35" s="44"/>
      <c r="O35" s="44"/>
      <c r="P35" s="44"/>
    </row>
    <row r="36" spans="2:16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  <c r="M36" s="44"/>
      <c r="N36" s="44"/>
      <c r="O36" s="44"/>
      <c r="P36" s="44"/>
    </row>
    <row r="37" spans="2:16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  <c r="M37" s="44"/>
      <c r="N37" s="44"/>
      <c r="O37" s="44"/>
      <c r="P37" s="44"/>
    </row>
    <row r="38" spans="2:16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  <c r="M38" s="44"/>
      <c r="N38" s="44"/>
      <c r="O38" s="44"/>
      <c r="P38" s="44"/>
    </row>
    <row r="39" spans="2:16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  <c r="M39" s="44"/>
      <c r="N39" s="44"/>
      <c r="O39" s="44"/>
      <c r="P39" s="44"/>
    </row>
    <row r="40" spans="2:16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6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6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6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6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6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6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6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6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oqqukSKqlhyOZnk5eMip8slZgNxlgBMzfAK1oTKIOkS0JTpLA6goYUecNpFQI06Phdba6qeOLc9Ia8GV14XxRw==" saltValue="JYsF5GPdOh8i+voTCEEXc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01A6E5C8-A9B4-46E0-8693-017628F9A7CF}">
            <xm:f>L8=Calc!$G$7</xm:f>
            <x14:dxf>
              <font>
                <color rgb="FFFF0000"/>
              </font>
            </x14:dxf>
          </x14:cfRule>
          <x14:cfRule type="expression" priority="11" id="{171A80E7-53C3-46BC-BDC3-CB06A241A0CC}">
            <xm:f>L8=Calc!$G$6</xm:f>
            <x14:dxf>
              <font>
                <color rgb="FFFFC000"/>
              </font>
            </x14:dxf>
          </x14:cfRule>
          <x14:cfRule type="expression" priority="12" id="{71B17827-F325-4002-AA5B-BDAED23887C8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1EDFC-FBF1-4435-842A-BCA80BC3E3CE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95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11400</v>
      </c>
      <c r="G5" s="99">
        <f>SUM(G8:G22)</f>
        <v>740</v>
      </c>
      <c r="H5" s="99">
        <f>SUM(H8:H22)</f>
        <v>125</v>
      </c>
      <c r="I5" s="55"/>
      <c r="J5" s="99">
        <f>SUM(J8:J22)</f>
        <v>3595</v>
      </c>
      <c r="K5" s="99">
        <f>SUM(K8:K22)</f>
        <v>7805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96</v>
      </c>
      <c r="C8" s="101">
        <v>3008</v>
      </c>
      <c r="D8" s="102" t="s">
        <v>10</v>
      </c>
      <c r="E8" s="103">
        <v>42472</v>
      </c>
      <c r="F8" s="104">
        <v>250</v>
      </c>
      <c r="G8" s="104">
        <v>25</v>
      </c>
      <c r="H8" s="104">
        <v>0</v>
      </c>
      <c r="I8" s="103">
        <v>42502</v>
      </c>
      <c r="J8" s="104">
        <v>250</v>
      </c>
      <c r="K8" s="105">
        <f>IFERROR(IF(F8&gt;0,F8-J8,""),"")</f>
        <v>0</v>
      </c>
      <c r="L8" s="106" t="str">
        <f>IFERROR(IF(F8&gt;0,IF(J8&gt;=F8,Calc!$G$5,IF(April!J8&lt;=0,Calc!$G$7,IF(AND(J8&gt;0,J8&lt;F8),Calc!$G$6))),""),"")</f>
        <v>Paid</v>
      </c>
    </row>
    <row r="9" spans="1:20" x14ac:dyDescent="0.25">
      <c r="B9" s="100" t="s">
        <v>97</v>
      </c>
      <c r="C9" s="101">
        <v>3010</v>
      </c>
      <c r="D9" s="102" t="s">
        <v>11</v>
      </c>
      <c r="E9" s="103">
        <v>42473</v>
      </c>
      <c r="F9" s="104">
        <v>655</v>
      </c>
      <c r="G9" s="104">
        <v>65.5</v>
      </c>
      <c r="H9" s="104">
        <v>0</v>
      </c>
      <c r="I9" s="103">
        <v>42503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IFERROR(IF(F9&gt;0,IF(J9&gt;=F9,Calc!$G$5,IF(April!J9&lt;=0,Calc!$G$7,IF(AND(J9&gt;0,J9&lt;F9),Calc!$G$6))),""),"")</f>
        <v>Partly Paid</v>
      </c>
    </row>
    <row r="10" spans="1:20" x14ac:dyDescent="0.25">
      <c r="B10" s="100" t="s">
        <v>98</v>
      </c>
      <c r="C10" s="101">
        <v>3011</v>
      </c>
      <c r="D10" s="102" t="s">
        <v>12</v>
      </c>
      <c r="E10" s="103">
        <v>42474</v>
      </c>
      <c r="F10" s="104">
        <v>350</v>
      </c>
      <c r="G10" s="104">
        <v>35</v>
      </c>
      <c r="H10" s="104">
        <v>0</v>
      </c>
      <c r="I10" s="103">
        <v>42504</v>
      </c>
      <c r="J10" s="104">
        <v>350</v>
      </c>
      <c r="K10" s="105">
        <f t="shared" si="0"/>
        <v>0</v>
      </c>
      <c r="L10" s="106" t="str">
        <f>IFERROR(IF(F10&gt;0,IF(J10&gt;=F10,Calc!$G$5,IF(April!J10&lt;=0,Calc!$G$7,IF(AND(J10&gt;0,J10&lt;F10),Calc!$G$6))),""),"")</f>
        <v>Paid</v>
      </c>
    </row>
    <row r="11" spans="1:20" x14ac:dyDescent="0.25">
      <c r="B11" s="100" t="s">
        <v>99</v>
      </c>
      <c r="C11" s="101">
        <v>3012</v>
      </c>
      <c r="D11" s="102" t="s">
        <v>13</v>
      </c>
      <c r="E11" s="103">
        <v>44302</v>
      </c>
      <c r="F11" s="104">
        <v>500</v>
      </c>
      <c r="G11" s="104">
        <v>50</v>
      </c>
      <c r="H11" s="104">
        <v>0</v>
      </c>
      <c r="I11" s="103">
        <v>44336</v>
      </c>
      <c r="J11" s="104">
        <v>500</v>
      </c>
      <c r="K11" s="105">
        <f t="shared" si="0"/>
        <v>0</v>
      </c>
      <c r="L11" s="106" t="str">
        <f>IFERROR(IF(F11&gt;0,IF(J11&gt;=F11,Calc!$G$5,IF(April!J11&lt;=0,Calc!$G$7,IF(AND(J11&gt;0,J11&lt;F11),Calc!$G$6))),""),"")</f>
        <v>Paid</v>
      </c>
    </row>
    <row r="12" spans="1:20" x14ac:dyDescent="0.25">
      <c r="B12" s="100" t="s">
        <v>100</v>
      </c>
      <c r="C12" s="101">
        <v>3013</v>
      </c>
      <c r="D12" s="102" t="s">
        <v>14</v>
      </c>
      <c r="E12" s="103">
        <v>44303</v>
      </c>
      <c r="F12" s="104">
        <v>1200</v>
      </c>
      <c r="G12" s="104">
        <v>120</v>
      </c>
      <c r="H12" s="104">
        <v>75</v>
      </c>
      <c r="I12" s="103">
        <v>44337</v>
      </c>
      <c r="J12" s="104">
        <v>500</v>
      </c>
      <c r="K12" s="105">
        <f t="shared" si="0"/>
        <v>700</v>
      </c>
      <c r="L12" s="106" t="str">
        <f>IFERROR(IF(F12&gt;0,IF(J12&gt;=F12,Calc!$G$5,IF(April!J12&lt;=0,Calc!$G$7,IF(AND(J12&gt;0,J12&lt;F12),Calc!$G$6))),""),"")</f>
        <v>Partly Paid</v>
      </c>
    </row>
    <row r="13" spans="1:20" x14ac:dyDescent="0.25">
      <c r="B13" s="100" t="s">
        <v>101</v>
      </c>
      <c r="C13" s="101">
        <v>3014</v>
      </c>
      <c r="D13" s="102" t="s">
        <v>15</v>
      </c>
      <c r="E13" s="103">
        <v>44304</v>
      </c>
      <c r="F13" s="104">
        <v>1000</v>
      </c>
      <c r="G13" s="104">
        <v>100</v>
      </c>
      <c r="H13" s="104">
        <v>0</v>
      </c>
      <c r="I13" s="103">
        <v>44338</v>
      </c>
      <c r="J13" s="104">
        <v>750</v>
      </c>
      <c r="K13" s="105">
        <f t="shared" si="0"/>
        <v>250</v>
      </c>
      <c r="L13" s="106" t="str">
        <f>IFERROR(IF(F13&gt;0,IF(J13&gt;=F13,Calc!$G$5,IF(April!J13&lt;=0,Calc!$G$7,IF(AND(J13&gt;0,J13&lt;F13),Calc!$G$6))),""),"")</f>
        <v>Partly Paid</v>
      </c>
    </row>
    <row r="14" spans="1:20" x14ac:dyDescent="0.25">
      <c r="B14" s="100" t="s">
        <v>102</v>
      </c>
      <c r="C14" s="101">
        <v>3017</v>
      </c>
      <c r="D14" s="102" t="s">
        <v>16</v>
      </c>
      <c r="E14" s="103">
        <v>44306</v>
      </c>
      <c r="F14" s="104">
        <v>750</v>
      </c>
      <c r="G14" s="104">
        <v>75</v>
      </c>
      <c r="H14" s="104">
        <v>0</v>
      </c>
      <c r="I14" s="103">
        <v>44339</v>
      </c>
      <c r="J14" s="104">
        <v>0</v>
      </c>
      <c r="K14" s="105">
        <f t="shared" si="0"/>
        <v>750</v>
      </c>
      <c r="L14" s="106" t="str">
        <f>IFERROR(IF(F14&gt;0,IF(J14&gt;=F14,Calc!$G$5,IF(April!J14&lt;=0,Calc!$G$7,IF(AND(J14&gt;0,J14&lt;F14),Calc!$G$6))),""),"")</f>
        <v>Unpaid</v>
      </c>
      <c r="M14" s="44"/>
      <c r="N14" s="44"/>
      <c r="O14" s="44"/>
      <c r="P14" s="44"/>
    </row>
    <row r="15" spans="1:20" x14ac:dyDescent="0.25">
      <c r="B15" s="100" t="s">
        <v>103</v>
      </c>
      <c r="C15" s="101">
        <v>3018</v>
      </c>
      <c r="D15" s="102" t="s">
        <v>17</v>
      </c>
      <c r="E15" s="103">
        <v>44307</v>
      </c>
      <c r="F15" s="104">
        <v>2800</v>
      </c>
      <c r="G15" s="104">
        <v>80</v>
      </c>
      <c r="H15" s="104">
        <v>25</v>
      </c>
      <c r="I15" s="103">
        <v>44341</v>
      </c>
      <c r="J15" s="104">
        <v>0</v>
      </c>
      <c r="K15" s="105">
        <f t="shared" si="0"/>
        <v>2800</v>
      </c>
      <c r="L15" s="106" t="str">
        <f>IFERROR(IF(F15&gt;0,IF(J15&gt;=F15,Calc!$G$5,IF(April!J15&lt;=0,Calc!$G$7,IF(AND(J15&gt;0,J15&lt;F15),Calc!$G$6))),""),"")</f>
        <v>Unpaid</v>
      </c>
      <c r="M15" s="44"/>
      <c r="N15" s="44"/>
      <c r="O15" s="44"/>
      <c r="P15" s="44"/>
    </row>
    <row r="16" spans="1:20" x14ac:dyDescent="0.25">
      <c r="B16" s="100" t="s">
        <v>104</v>
      </c>
      <c r="C16" s="101">
        <v>3020</v>
      </c>
      <c r="D16" s="102" t="s">
        <v>18</v>
      </c>
      <c r="E16" s="103">
        <v>44308</v>
      </c>
      <c r="F16" s="104">
        <v>2850</v>
      </c>
      <c r="G16" s="104">
        <v>85</v>
      </c>
      <c r="H16" s="104">
        <v>15</v>
      </c>
      <c r="I16" s="103">
        <v>44341</v>
      </c>
      <c r="J16" s="104">
        <v>0</v>
      </c>
      <c r="K16" s="105">
        <f t="shared" si="0"/>
        <v>2850</v>
      </c>
      <c r="L16" s="106" t="str">
        <f>IFERROR(IF(F16&gt;0,IF(J16&gt;=F16,Calc!$G$5,IF(April!J16&lt;=0,Calc!$G$7,IF(AND(J16&gt;0,J16&lt;F16),Calc!$G$6))),""),"")</f>
        <v>Unpaid</v>
      </c>
      <c r="M16" s="44"/>
      <c r="N16" s="44"/>
      <c r="O16" s="44"/>
      <c r="P16" s="44"/>
    </row>
    <row r="17" spans="2:16" x14ac:dyDescent="0.25">
      <c r="B17" s="100" t="s">
        <v>105</v>
      </c>
      <c r="C17" s="101">
        <v>3021</v>
      </c>
      <c r="D17" s="102" t="s">
        <v>19</v>
      </c>
      <c r="E17" s="103">
        <v>44309</v>
      </c>
      <c r="F17" s="104">
        <v>900</v>
      </c>
      <c r="G17" s="104">
        <v>90</v>
      </c>
      <c r="H17" s="104">
        <v>10</v>
      </c>
      <c r="I17" s="103">
        <v>44341</v>
      </c>
      <c r="J17" s="104">
        <v>450</v>
      </c>
      <c r="K17" s="105">
        <f t="shared" si="0"/>
        <v>450</v>
      </c>
      <c r="L17" s="106" t="str">
        <f>IFERROR(IF(F17&gt;0,IF(J17&gt;=F17,Calc!$G$5,IF(April!J17&lt;=0,Calc!$G$7,IF(AND(J17&gt;0,J17&lt;F17),Calc!$G$6))),""),"")</f>
        <v>Partly Paid</v>
      </c>
      <c r="M17" s="44"/>
      <c r="N17" s="44"/>
      <c r="O17" s="44"/>
      <c r="P17" s="44"/>
    </row>
    <row r="18" spans="2:16" x14ac:dyDescent="0.25">
      <c r="B18" s="100" t="s">
        <v>106</v>
      </c>
      <c r="C18" s="101">
        <v>3022</v>
      </c>
      <c r="D18" s="102" t="s">
        <v>20</v>
      </c>
      <c r="E18" s="103">
        <v>44311</v>
      </c>
      <c r="F18" s="104">
        <v>145</v>
      </c>
      <c r="G18" s="104">
        <v>14.5</v>
      </c>
      <c r="H18" s="104">
        <v>0</v>
      </c>
      <c r="I18" s="103">
        <v>44343</v>
      </c>
      <c r="J18" s="104">
        <v>145</v>
      </c>
      <c r="K18" s="105">
        <f t="shared" si="0"/>
        <v>0</v>
      </c>
      <c r="L18" s="106" t="str">
        <f>IFERROR(IF(F18&gt;0,IF(J18&gt;=F18,Calc!$G$5,IF(April!J18&lt;=0,Calc!$G$7,IF(AND(J18&gt;0,J18&lt;F18),Calc!$G$6))),""),"")</f>
        <v>Paid</v>
      </c>
      <c r="M18" s="44"/>
      <c r="N18" s="44"/>
      <c r="O18" s="44"/>
      <c r="P18" s="44"/>
    </row>
    <row r="19" spans="2:16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IFERROR(IF(F19&gt;0,IF(J19&gt;=F19,Calc!$G$5,IF(April!J19&lt;=0,Calc!$G$7,IF(AND(J19&gt;0,J19&lt;F19),Calc!$G$6))),""),"")</f>
        <v/>
      </c>
      <c r="M19" s="44"/>
      <c r="N19" s="44"/>
      <c r="O19" s="44"/>
      <c r="P19" s="44"/>
    </row>
    <row r="20" spans="2:16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IFERROR(IF(F20&gt;0,IF(J20&gt;=F20,Calc!$G$5,IF(April!J20&lt;=0,Calc!$G$7,IF(AND(J20&gt;0,J20&lt;F20),Calc!$G$6))),""),"")</f>
        <v/>
      </c>
      <c r="M20" s="44"/>
      <c r="N20" s="44"/>
      <c r="O20" s="44"/>
      <c r="P20" s="44"/>
    </row>
    <row r="21" spans="2:16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IFERROR(IF(F21&gt;0,IF(J21&gt;=F21,Calc!$G$5,IF(April!J21&lt;=0,Calc!$G$7,IF(AND(J21&gt;0,J21&lt;F21),Calc!$G$6))),""),"")</f>
        <v/>
      </c>
      <c r="M21" s="44"/>
      <c r="N21" s="44"/>
      <c r="O21" s="44"/>
      <c r="P21" s="44"/>
    </row>
    <row r="22" spans="2:16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IFERROR(IF(F22&gt;0,IF(J22&gt;=F22,Calc!$G$5,IF(April!J22&lt;=0,Calc!$G$7,IF(AND(J22&gt;0,J22&lt;F22),Calc!$G$6))),""),"")</f>
        <v/>
      </c>
      <c r="M22" s="44"/>
      <c r="N22" s="44"/>
      <c r="O22" s="44"/>
      <c r="P22" s="44"/>
    </row>
    <row r="23" spans="2:16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  <c r="M23" s="44"/>
      <c r="N23" s="44"/>
      <c r="O23" s="44"/>
      <c r="P23" s="44"/>
    </row>
    <row r="24" spans="2:16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  <c r="M24" s="44"/>
      <c r="N24" s="44"/>
      <c r="O24" s="44"/>
      <c r="P24" s="44"/>
    </row>
    <row r="25" spans="2:16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  <c r="M25" s="44"/>
      <c r="N25" s="44"/>
      <c r="O25" s="44"/>
      <c r="P25" s="44"/>
    </row>
    <row r="26" spans="2:16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  <c r="M26" s="44"/>
      <c r="N26" s="44"/>
      <c r="O26" s="44"/>
      <c r="P26" s="44"/>
    </row>
    <row r="27" spans="2:16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  <c r="M27" s="44"/>
      <c r="N27" s="44"/>
      <c r="O27" s="44"/>
      <c r="P27" s="44"/>
    </row>
    <row r="28" spans="2:16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  <c r="M28" s="44"/>
      <c r="N28" s="44"/>
      <c r="O28" s="44"/>
      <c r="P28" s="44"/>
    </row>
    <row r="29" spans="2:16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  <c r="M29" s="44"/>
      <c r="N29" s="44"/>
      <c r="O29" s="44"/>
      <c r="P29" s="44"/>
    </row>
    <row r="30" spans="2:16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  <c r="M30" s="44"/>
      <c r="N30" s="44"/>
      <c r="O30" s="44"/>
      <c r="P30" s="44"/>
    </row>
    <row r="31" spans="2:16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  <c r="M31" s="44"/>
      <c r="N31" s="44"/>
      <c r="O31" s="44"/>
      <c r="P31" s="44"/>
    </row>
    <row r="32" spans="2:16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  <c r="M32" s="44"/>
      <c r="N32" s="44"/>
      <c r="O32" s="44"/>
      <c r="P32" s="44"/>
    </row>
    <row r="33" spans="2:16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  <c r="M33" s="44"/>
      <c r="N33" s="44"/>
      <c r="O33" s="44"/>
      <c r="P33" s="44"/>
    </row>
    <row r="34" spans="2:16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  <c r="M34" s="44"/>
      <c r="N34" s="44"/>
      <c r="O34" s="44"/>
      <c r="P34" s="44"/>
    </row>
    <row r="35" spans="2:16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  <c r="M35" s="44"/>
      <c r="N35" s="44"/>
      <c r="O35" s="44"/>
      <c r="P35" s="44"/>
    </row>
    <row r="36" spans="2:16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  <c r="M36" s="44"/>
      <c r="N36" s="44"/>
      <c r="O36" s="44"/>
      <c r="P36" s="44"/>
    </row>
    <row r="37" spans="2:16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  <c r="M37" s="44"/>
      <c r="N37" s="44"/>
      <c r="O37" s="44"/>
      <c r="P37" s="44"/>
    </row>
    <row r="38" spans="2:16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  <c r="M38" s="44"/>
      <c r="N38" s="44"/>
      <c r="O38" s="44"/>
      <c r="P38" s="44"/>
    </row>
    <row r="39" spans="2:16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  <c r="M39" s="44"/>
      <c r="N39" s="44"/>
      <c r="O39" s="44"/>
      <c r="P39" s="44"/>
    </row>
    <row r="40" spans="2:16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  <c r="M40" s="44"/>
      <c r="N40" s="44"/>
      <c r="O40" s="44"/>
      <c r="P40" s="44"/>
    </row>
    <row r="41" spans="2:16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  <c r="M41" s="44"/>
      <c r="N41" s="44"/>
      <c r="O41" s="44"/>
      <c r="P41" s="44"/>
    </row>
    <row r="42" spans="2:16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6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6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6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6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6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6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ezyDeTW1Swp3SLuixjF4zv7p5/46iMgQ5XtnD7wKWxtBbXScXPc146M5X/OffBPatymYwQ1uxarXLLsszKKnsw==" saltValue="huZdN9FgHE50nBQH4ay5cA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3E719BE-7A75-482A-9D69-643E30BDD377}">
            <xm:f>L8=Calc!$G$7</xm:f>
            <x14:dxf>
              <font>
                <color rgb="FFFF0000"/>
              </font>
            </x14:dxf>
          </x14:cfRule>
          <x14:cfRule type="expression" priority="14" id="{DB1B0230-6732-4701-A68D-73416EEE74BC}">
            <xm:f>L8=Calc!$G$6</xm:f>
            <x14:dxf>
              <font>
                <color rgb="FFFFC000"/>
              </font>
            </x14:dxf>
          </x14:cfRule>
          <x14:cfRule type="expression" priority="15" id="{83244356-7DDA-4D1D-B710-F9ED6DEB5973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A7D3-5A31-45EB-87AB-393C2076FC1F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107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7735</v>
      </c>
      <c r="G5" s="99">
        <f>SUM(G8:G22)</f>
        <v>773.5</v>
      </c>
      <c r="H5" s="99">
        <f>SUM(H8:H22)</f>
        <v>125</v>
      </c>
      <c r="I5" s="55"/>
      <c r="J5" s="99">
        <f>SUM(J8:J22)</f>
        <v>3930</v>
      </c>
      <c r="K5" s="99">
        <f>SUM(K8:K22)</f>
        <v>3805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A8" s="95"/>
      <c r="B8" s="100" t="s">
        <v>108</v>
      </c>
      <c r="C8" s="101">
        <v>3009</v>
      </c>
      <c r="D8" s="102" t="s">
        <v>11</v>
      </c>
      <c r="E8" s="103">
        <v>44332</v>
      </c>
      <c r="F8" s="104">
        <v>250</v>
      </c>
      <c r="G8" s="104">
        <v>25</v>
      </c>
      <c r="H8" s="104">
        <v>0</v>
      </c>
      <c r="I8" s="103">
        <v>44362</v>
      </c>
      <c r="J8" s="104">
        <v>250</v>
      </c>
      <c r="K8" s="105">
        <f>IFERROR(IF(F8&gt;0,F8-J8,""),"")</f>
        <v>0</v>
      </c>
      <c r="L8" s="106" t="str">
        <f>IFERROR(IF(F8&gt;0,IF(J8&gt;=F8,Calc!$G$5,IF(May!J8&lt;=0,Calc!$G$7,IF(AND(J8&gt;0,J8&lt;F8),Calc!$G$6))),""),"")</f>
        <v>Paid</v>
      </c>
    </row>
    <row r="9" spans="1:20" x14ac:dyDescent="0.25">
      <c r="B9" s="100" t="s">
        <v>109</v>
      </c>
      <c r="C9" s="101">
        <v>3010</v>
      </c>
      <c r="D9" s="102" t="s">
        <v>12</v>
      </c>
      <c r="E9" s="103">
        <v>44333</v>
      </c>
      <c r="F9" s="104">
        <v>655</v>
      </c>
      <c r="G9" s="104">
        <v>65.5</v>
      </c>
      <c r="H9" s="104">
        <v>0</v>
      </c>
      <c r="I9" s="103">
        <v>44363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IFERROR(IF(F9&gt;0,IF(J9&gt;=F9,Calc!$G$5,IF(May!J9&lt;=0,Calc!$G$7,IF(AND(J9&gt;0,J9&lt;F9),Calc!$G$6))),""),"")</f>
        <v>Partly Paid</v>
      </c>
    </row>
    <row r="10" spans="1:20" x14ac:dyDescent="0.25">
      <c r="B10" s="100" t="s">
        <v>110</v>
      </c>
      <c r="C10" s="101">
        <v>3012</v>
      </c>
      <c r="D10" s="102" t="s">
        <v>13</v>
      </c>
      <c r="E10" s="103">
        <v>44334</v>
      </c>
      <c r="F10" s="104">
        <v>350</v>
      </c>
      <c r="G10" s="104">
        <v>35</v>
      </c>
      <c r="H10" s="104">
        <v>0</v>
      </c>
      <c r="I10" s="103">
        <v>44364</v>
      </c>
      <c r="J10" s="104">
        <v>350</v>
      </c>
      <c r="K10" s="105">
        <f t="shared" si="0"/>
        <v>0</v>
      </c>
      <c r="L10" s="106" t="str">
        <f>IFERROR(IF(F10&gt;0,IF(J10&gt;=F10,Calc!$G$5,IF(May!J10&lt;=0,Calc!$G$7,IF(AND(J10&gt;0,J10&lt;F10),Calc!$G$6))),""),"")</f>
        <v>Paid</v>
      </c>
    </row>
    <row r="11" spans="1:20" x14ac:dyDescent="0.25">
      <c r="B11" s="100" t="s">
        <v>111</v>
      </c>
      <c r="C11" s="101">
        <v>3015</v>
      </c>
      <c r="D11" s="102" t="s">
        <v>14</v>
      </c>
      <c r="E11" s="103">
        <v>44336</v>
      </c>
      <c r="F11" s="104">
        <v>500</v>
      </c>
      <c r="G11" s="104">
        <v>50</v>
      </c>
      <c r="H11" s="104">
        <v>0</v>
      </c>
      <c r="I11" s="103">
        <v>44366</v>
      </c>
      <c r="J11" s="104">
        <v>500</v>
      </c>
      <c r="K11" s="105">
        <f t="shared" si="0"/>
        <v>0</v>
      </c>
      <c r="L11" s="106" t="str">
        <f>IFERROR(IF(F11&gt;0,IF(J11&gt;=F11,Calc!$G$5,IF(May!J11&lt;=0,Calc!$G$7,IF(AND(J11&gt;0,J11&lt;F11),Calc!$G$6))),""),"")</f>
        <v>Paid</v>
      </c>
    </row>
    <row r="12" spans="1:20" x14ac:dyDescent="0.25">
      <c r="B12" s="100" t="s">
        <v>112</v>
      </c>
      <c r="C12" s="101">
        <v>3017</v>
      </c>
      <c r="D12" s="102" t="s">
        <v>15</v>
      </c>
      <c r="E12" s="103">
        <v>44337</v>
      </c>
      <c r="F12" s="104">
        <v>1200</v>
      </c>
      <c r="G12" s="104">
        <v>120</v>
      </c>
      <c r="H12" s="104">
        <v>75</v>
      </c>
      <c r="I12" s="103">
        <v>44367</v>
      </c>
      <c r="J12" s="104">
        <v>500</v>
      </c>
      <c r="K12" s="105">
        <f t="shared" si="0"/>
        <v>700</v>
      </c>
      <c r="L12" s="106" t="str">
        <f>IFERROR(IF(F12&gt;0,IF(J12&gt;=F12,Calc!$G$5,IF(May!J12&lt;=0,Calc!$G$7,IF(AND(J12&gt;0,J12&lt;F12),Calc!$G$6))),""),"")</f>
        <v>Partly Paid</v>
      </c>
    </row>
    <row r="13" spans="1:20" x14ac:dyDescent="0.25">
      <c r="B13" s="100" t="s">
        <v>113</v>
      </c>
      <c r="C13" s="101">
        <v>3019</v>
      </c>
      <c r="D13" s="102" t="s">
        <v>16</v>
      </c>
      <c r="E13" s="103">
        <v>44338</v>
      </c>
      <c r="F13" s="104">
        <v>1000</v>
      </c>
      <c r="G13" s="104">
        <v>100</v>
      </c>
      <c r="H13" s="104">
        <v>0</v>
      </c>
      <c r="I13" s="103">
        <v>44368</v>
      </c>
      <c r="J13" s="104">
        <v>750</v>
      </c>
      <c r="K13" s="105">
        <f t="shared" si="0"/>
        <v>250</v>
      </c>
      <c r="L13" s="106" t="str">
        <f>IFERROR(IF(F13&gt;0,IF(J13&gt;=F13,Calc!$G$5,IF(May!J13&lt;=0,Calc!$G$7,IF(AND(J13&gt;0,J13&lt;F13),Calc!$G$6))),""),"")</f>
        <v>Partly Paid</v>
      </c>
    </row>
    <row r="14" spans="1:20" x14ac:dyDescent="0.25">
      <c r="B14" s="100" t="s">
        <v>114</v>
      </c>
      <c r="C14" s="101">
        <v>3021</v>
      </c>
      <c r="D14" s="102" t="s">
        <v>17</v>
      </c>
      <c r="E14" s="103">
        <v>44339</v>
      </c>
      <c r="F14" s="104">
        <v>750</v>
      </c>
      <c r="G14" s="104">
        <v>75</v>
      </c>
      <c r="H14" s="104">
        <v>0</v>
      </c>
      <c r="I14" s="103">
        <v>44369</v>
      </c>
      <c r="J14" s="104">
        <v>0</v>
      </c>
      <c r="K14" s="105">
        <f t="shared" si="0"/>
        <v>750</v>
      </c>
      <c r="L14" s="106" t="str">
        <f>IFERROR(IF(F14&gt;0,IF(J14&gt;=F14,Calc!$G$5,IF(May!J14&lt;=0,Calc!$G$7,IF(AND(J14&gt;0,J14&lt;F14),Calc!$G$6))),""),"")</f>
        <v>Unpaid</v>
      </c>
      <c r="M14" s="44"/>
      <c r="N14" s="44"/>
      <c r="O14" s="44"/>
      <c r="P14" s="44"/>
    </row>
    <row r="15" spans="1:20" x14ac:dyDescent="0.25">
      <c r="B15" s="100" t="s">
        <v>115</v>
      </c>
      <c r="C15" s="101">
        <v>3023</v>
      </c>
      <c r="D15" s="102" t="s">
        <v>18</v>
      </c>
      <c r="E15" s="103">
        <v>44341</v>
      </c>
      <c r="F15" s="104">
        <v>800</v>
      </c>
      <c r="G15" s="104">
        <v>80</v>
      </c>
      <c r="H15" s="104">
        <v>25</v>
      </c>
      <c r="I15" s="103">
        <v>44371</v>
      </c>
      <c r="J15" s="104">
        <v>0</v>
      </c>
      <c r="K15" s="105">
        <f t="shared" si="0"/>
        <v>800</v>
      </c>
      <c r="L15" s="106" t="str">
        <f>IFERROR(IF(F15&gt;0,IF(J15&gt;=F15,Calc!$G$5,IF(May!J15&lt;=0,Calc!$G$7,IF(AND(J15&gt;0,J15&lt;F15),Calc!$G$6))),""),"")</f>
        <v>Unpaid</v>
      </c>
      <c r="M15" s="44"/>
      <c r="N15" s="44"/>
      <c r="O15" s="44"/>
      <c r="P15" s="44"/>
    </row>
    <row r="16" spans="1:20" x14ac:dyDescent="0.25">
      <c r="B16" s="100" t="s">
        <v>116</v>
      </c>
      <c r="C16" s="101">
        <v>3025</v>
      </c>
      <c r="D16" s="102" t="s">
        <v>19</v>
      </c>
      <c r="E16" s="103">
        <v>44341</v>
      </c>
      <c r="F16" s="104">
        <v>850</v>
      </c>
      <c r="G16" s="104">
        <v>85</v>
      </c>
      <c r="H16" s="104">
        <v>15</v>
      </c>
      <c r="I16" s="103">
        <v>44371</v>
      </c>
      <c r="J16" s="104">
        <v>0</v>
      </c>
      <c r="K16" s="105">
        <f t="shared" si="0"/>
        <v>850</v>
      </c>
      <c r="L16" s="106" t="str">
        <f>IFERROR(IF(F16&gt;0,IF(J16&gt;=F16,Calc!$G$5,IF(May!J16&lt;=0,Calc!$G$7,IF(AND(J16&gt;0,J16&lt;F16),Calc!$G$6))),""),"")</f>
        <v>Unpaid</v>
      </c>
      <c r="M16" s="44"/>
      <c r="N16" s="44"/>
      <c r="O16" s="44"/>
      <c r="P16" s="44"/>
    </row>
    <row r="17" spans="2:16" x14ac:dyDescent="0.25">
      <c r="B17" s="100" t="s">
        <v>117</v>
      </c>
      <c r="C17" s="101">
        <v>3026</v>
      </c>
      <c r="D17" s="102" t="s">
        <v>20</v>
      </c>
      <c r="E17" s="103">
        <v>44341</v>
      </c>
      <c r="F17" s="104">
        <v>900</v>
      </c>
      <c r="G17" s="104">
        <v>90</v>
      </c>
      <c r="H17" s="104">
        <v>10</v>
      </c>
      <c r="I17" s="103">
        <v>44371</v>
      </c>
      <c r="J17" s="104">
        <v>450</v>
      </c>
      <c r="K17" s="105">
        <f t="shared" si="0"/>
        <v>450</v>
      </c>
      <c r="L17" s="106" t="str">
        <f>IFERROR(IF(F17&gt;0,IF(J17&gt;=F17,Calc!$G$5,IF(May!J17&lt;=0,Calc!$G$7,IF(AND(J17&gt;0,J17&lt;F17),Calc!$G$6))),""),"")</f>
        <v>Partly Paid</v>
      </c>
      <c r="M17" s="44"/>
      <c r="N17" s="44"/>
      <c r="O17" s="44"/>
      <c r="P17" s="44"/>
    </row>
    <row r="18" spans="2:16" x14ac:dyDescent="0.25">
      <c r="B18" s="100" t="s">
        <v>118</v>
      </c>
      <c r="C18" s="101">
        <v>3029</v>
      </c>
      <c r="D18" s="102" t="s">
        <v>21</v>
      </c>
      <c r="E18" s="103">
        <v>44343</v>
      </c>
      <c r="F18" s="104">
        <v>145</v>
      </c>
      <c r="G18" s="104">
        <v>14.5</v>
      </c>
      <c r="H18" s="104">
        <v>0</v>
      </c>
      <c r="I18" s="103">
        <v>44373</v>
      </c>
      <c r="J18" s="104">
        <v>145</v>
      </c>
      <c r="K18" s="105">
        <f t="shared" si="0"/>
        <v>0</v>
      </c>
      <c r="L18" s="106" t="str">
        <f>IFERROR(IF(F18&gt;0,IF(J18&gt;=F18,Calc!$G$5,IF(May!J18&lt;=0,Calc!$G$7,IF(AND(J18&gt;0,J18&lt;F18),Calc!$G$6))),""),"")</f>
        <v>Paid</v>
      </c>
      <c r="M18" s="44"/>
      <c r="N18" s="44"/>
      <c r="O18" s="44"/>
      <c r="P18" s="44"/>
    </row>
    <row r="19" spans="2:16" x14ac:dyDescent="0.25">
      <c r="B19" s="100" t="s">
        <v>119</v>
      </c>
      <c r="C19" s="101">
        <v>3032</v>
      </c>
      <c r="D19" s="102" t="s">
        <v>22</v>
      </c>
      <c r="E19" s="103">
        <v>44343</v>
      </c>
      <c r="F19" s="104">
        <v>55</v>
      </c>
      <c r="G19" s="104">
        <v>5.5</v>
      </c>
      <c r="H19" s="104">
        <v>0</v>
      </c>
      <c r="I19" s="103">
        <v>44373</v>
      </c>
      <c r="J19" s="104">
        <v>55</v>
      </c>
      <c r="K19" s="105">
        <f t="shared" si="0"/>
        <v>0</v>
      </c>
      <c r="L19" s="106" t="str">
        <f>IFERROR(IF(F19&gt;0,IF(J19&gt;=F19,Calc!$G$5,IF(May!J19&lt;=0,Calc!$G$7,IF(AND(J19&gt;0,J19&lt;F19),Calc!$G$6))),""),"")</f>
        <v>Paid</v>
      </c>
      <c r="M19" s="44"/>
      <c r="N19" s="44"/>
      <c r="O19" s="44"/>
      <c r="P19" s="44"/>
    </row>
    <row r="20" spans="2:16" x14ac:dyDescent="0.25">
      <c r="B20" s="100" t="s">
        <v>120</v>
      </c>
      <c r="C20" s="101">
        <v>3033</v>
      </c>
      <c r="D20" s="102" t="s">
        <v>23</v>
      </c>
      <c r="E20" s="103">
        <v>44344</v>
      </c>
      <c r="F20" s="104">
        <v>280</v>
      </c>
      <c r="G20" s="104">
        <v>28</v>
      </c>
      <c r="H20" s="104">
        <v>0</v>
      </c>
      <c r="I20" s="103">
        <v>44374</v>
      </c>
      <c r="J20" s="104">
        <v>280</v>
      </c>
      <c r="K20" s="105">
        <f t="shared" si="0"/>
        <v>0</v>
      </c>
      <c r="L20" s="106" t="str">
        <f>IFERROR(IF(F20&gt;0,IF(J20&gt;=F20,Calc!$G$5,IF(May!J20&lt;=0,Calc!$G$7,IF(AND(J20&gt;0,J20&lt;F20),Calc!$G$6))),""),"")</f>
        <v>Paid</v>
      </c>
      <c r="M20" s="44"/>
      <c r="N20" s="44"/>
      <c r="O20" s="44"/>
      <c r="P20" s="44"/>
    </row>
    <row r="21" spans="2:16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IFERROR(IF(F21&gt;0,IF(J21&gt;=F21,Calc!$G$5,IF(May!J21&lt;=0,Calc!$G$7,IF(AND(J21&gt;0,J21&lt;F21),Calc!$G$6))),""),"")</f>
        <v/>
      </c>
      <c r="M21" s="44"/>
      <c r="N21" s="44"/>
      <c r="O21" s="44"/>
      <c r="P21" s="44"/>
    </row>
    <row r="22" spans="2:16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IFERROR(IF(F22&gt;0,IF(J22&gt;=F22,Calc!$G$5,IF(May!J22&lt;=0,Calc!$G$7,IF(AND(J22&gt;0,J22&lt;F22),Calc!$G$6))),""),"")</f>
        <v/>
      </c>
      <c r="M22" s="44"/>
      <c r="N22" s="44"/>
      <c r="O22" s="44"/>
      <c r="P22" s="44"/>
    </row>
    <row r="23" spans="2:16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  <c r="M23" s="44"/>
      <c r="N23" s="44"/>
      <c r="O23" s="44"/>
      <c r="P23" s="44"/>
    </row>
    <row r="24" spans="2:16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  <c r="M24" s="44"/>
      <c r="N24" s="44"/>
      <c r="O24" s="44"/>
      <c r="P24" s="44"/>
    </row>
    <row r="25" spans="2:16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  <c r="M25" s="44"/>
      <c r="N25" s="44"/>
      <c r="O25" s="44"/>
      <c r="P25" s="44"/>
    </row>
    <row r="26" spans="2:16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  <c r="M26" s="44"/>
      <c r="N26" s="44"/>
      <c r="O26" s="44"/>
      <c r="P26" s="44"/>
    </row>
    <row r="27" spans="2:16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  <c r="M27" s="44"/>
      <c r="N27" s="44"/>
      <c r="O27" s="44"/>
      <c r="P27" s="44"/>
    </row>
    <row r="28" spans="2:16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  <c r="M28" s="44"/>
      <c r="N28" s="44"/>
      <c r="O28" s="44"/>
      <c r="P28" s="44"/>
    </row>
    <row r="29" spans="2:16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  <c r="M29" s="44"/>
      <c r="N29" s="44"/>
      <c r="O29" s="44"/>
      <c r="P29" s="44"/>
    </row>
    <row r="30" spans="2:16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  <c r="M30" s="44"/>
      <c r="N30" s="44"/>
      <c r="O30" s="44"/>
      <c r="P30" s="44"/>
    </row>
    <row r="31" spans="2:16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  <c r="M31" s="44"/>
      <c r="N31" s="44"/>
      <c r="O31" s="44"/>
      <c r="P31" s="44"/>
    </row>
    <row r="32" spans="2:16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  <c r="M32" s="44"/>
      <c r="N32" s="44"/>
      <c r="O32" s="44"/>
      <c r="P32" s="44"/>
    </row>
    <row r="33" spans="2:16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  <c r="M33" s="44"/>
      <c r="N33" s="44"/>
      <c r="O33" s="44"/>
      <c r="P33" s="44"/>
    </row>
    <row r="34" spans="2:16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  <c r="M34" s="44"/>
      <c r="N34" s="44"/>
      <c r="O34" s="44"/>
      <c r="P34" s="44"/>
    </row>
    <row r="35" spans="2:16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  <c r="M35" s="44"/>
      <c r="N35" s="44"/>
      <c r="O35" s="44"/>
      <c r="P35" s="44"/>
    </row>
    <row r="36" spans="2:16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  <c r="M36" s="44"/>
      <c r="N36" s="44"/>
      <c r="O36" s="44"/>
      <c r="P36" s="44"/>
    </row>
    <row r="37" spans="2:16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  <c r="M37" s="44"/>
      <c r="N37" s="44"/>
      <c r="O37" s="44"/>
      <c r="P37" s="44"/>
    </row>
    <row r="38" spans="2:16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  <c r="M38" s="44"/>
      <c r="N38" s="44"/>
      <c r="O38" s="44"/>
      <c r="P38" s="44"/>
    </row>
    <row r="39" spans="2:16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  <c r="M39" s="44"/>
      <c r="N39" s="44"/>
      <c r="O39" s="44"/>
      <c r="P39" s="44"/>
    </row>
    <row r="40" spans="2:16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  <c r="M40" s="44"/>
      <c r="N40" s="44"/>
      <c r="O40" s="44"/>
      <c r="P40" s="44"/>
    </row>
    <row r="41" spans="2:16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6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6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6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6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6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6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6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i6MjjI1ct7GAyxM7qossHEZvCH+H/x6JsPdDpScCxOlgtDc4hGKtlITVsH9Yklkqwv3LNgquO7TMLMFgtv6oIg==" saltValue="IcaLptCujCZWv3EFDXqG9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E0070B0E-D90A-48D7-BE97-0E10AAF6E52D}">
            <xm:f>L8=Calc!$G$7</xm:f>
            <x14:dxf>
              <font>
                <color rgb="FFFF0000"/>
              </font>
            </x14:dxf>
          </x14:cfRule>
          <x14:cfRule type="expression" priority="17" id="{3E6AD386-4DDF-4EA9-BCFA-5FAC15EAB36F}">
            <xm:f>L8=Calc!$G$6</xm:f>
            <x14:dxf>
              <font>
                <color rgb="FFFFC000"/>
              </font>
            </x14:dxf>
          </x14:cfRule>
          <x14:cfRule type="expression" priority="18" id="{9671A701-A3CA-436D-933B-45586557EE62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188C9-0BA3-4ACD-9557-7E772138EBB9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122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7400</v>
      </c>
      <c r="G5" s="99">
        <f>SUM(G8:G22)</f>
        <v>740</v>
      </c>
      <c r="H5" s="99">
        <f>SUM(H8:H22)</f>
        <v>125</v>
      </c>
      <c r="I5" s="55"/>
      <c r="J5" s="99">
        <f>SUM(J8:J22)</f>
        <v>3595</v>
      </c>
      <c r="K5" s="99">
        <f>SUM(K8:K22)</f>
        <v>3805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123</v>
      </c>
      <c r="C8" s="101">
        <v>3015</v>
      </c>
      <c r="D8" s="102" t="s">
        <v>14</v>
      </c>
      <c r="E8" s="103">
        <v>44363</v>
      </c>
      <c r="F8" s="104">
        <v>250</v>
      </c>
      <c r="G8" s="104">
        <v>25</v>
      </c>
      <c r="H8" s="104">
        <v>0</v>
      </c>
      <c r="I8" s="103">
        <v>44393</v>
      </c>
      <c r="J8" s="104">
        <v>250</v>
      </c>
      <c r="K8" s="105">
        <f>IFERROR(IF(F8&gt;0,F8-J8,""),"")</f>
        <v>0</v>
      </c>
      <c r="L8" s="106" t="str">
        <f>IFERROR(IF(F8&gt;0,IF(J8&gt;=F8,Calc!$G$5,IF(June!J8&lt;=0,Calc!$G$7,IF(AND(J8&gt;0,J8&lt;F8),Calc!$G$6))),""),"")</f>
        <v>Paid</v>
      </c>
    </row>
    <row r="9" spans="1:20" x14ac:dyDescent="0.25">
      <c r="B9" s="100" t="s">
        <v>124</v>
      </c>
      <c r="C9" s="101">
        <v>3017</v>
      </c>
      <c r="D9" s="102" t="s">
        <v>15</v>
      </c>
      <c r="E9" s="103">
        <v>44364</v>
      </c>
      <c r="F9" s="104">
        <v>655</v>
      </c>
      <c r="G9" s="104">
        <v>65.5</v>
      </c>
      <c r="H9" s="104">
        <v>0</v>
      </c>
      <c r="I9" s="103">
        <v>44394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IFERROR(IF(F9&gt;0,IF(J9&gt;=F9,Calc!$G$5,IF(June!J9&lt;=0,Calc!$G$7,IF(AND(J9&gt;0,J9&lt;F9),Calc!$G$6))),""),"")</f>
        <v>Partly Paid</v>
      </c>
    </row>
    <row r="10" spans="1:20" x14ac:dyDescent="0.25">
      <c r="B10" s="100" t="s">
        <v>100</v>
      </c>
      <c r="C10" s="101">
        <v>3019</v>
      </c>
      <c r="D10" s="102" t="s">
        <v>16</v>
      </c>
      <c r="E10" s="103">
        <v>44365</v>
      </c>
      <c r="F10" s="104">
        <v>350</v>
      </c>
      <c r="G10" s="104">
        <v>35</v>
      </c>
      <c r="H10" s="104">
        <v>0</v>
      </c>
      <c r="I10" s="103">
        <v>44395</v>
      </c>
      <c r="J10" s="104">
        <v>350</v>
      </c>
      <c r="K10" s="105">
        <f t="shared" si="0"/>
        <v>0</v>
      </c>
      <c r="L10" s="106" t="str">
        <f>IFERROR(IF(F10&gt;0,IF(J10&gt;=F10,Calc!$G$5,IF(June!J10&lt;=0,Calc!$G$7,IF(AND(J10&gt;0,J10&lt;F10),Calc!$G$6))),""),"")</f>
        <v>Paid</v>
      </c>
    </row>
    <row r="11" spans="1:20" x14ac:dyDescent="0.25">
      <c r="B11" s="100" t="s">
        <v>125</v>
      </c>
      <c r="C11" s="101">
        <v>3021</v>
      </c>
      <c r="D11" s="102" t="s">
        <v>17</v>
      </c>
      <c r="E11" s="103">
        <v>44367</v>
      </c>
      <c r="F11" s="104">
        <v>500</v>
      </c>
      <c r="G11" s="104">
        <v>50</v>
      </c>
      <c r="H11" s="104">
        <v>0</v>
      </c>
      <c r="I11" s="103">
        <v>44397</v>
      </c>
      <c r="J11" s="104">
        <v>500</v>
      </c>
      <c r="K11" s="105">
        <f t="shared" si="0"/>
        <v>0</v>
      </c>
      <c r="L11" s="106" t="str">
        <f>IFERROR(IF(F11&gt;0,IF(J11&gt;=F11,Calc!$G$5,IF(June!J11&lt;=0,Calc!$G$7,IF(AND(J11&gt;0,J11&lt;F11),Calc!$G$6))),""),"")</f>
        <v>Paid</v>
      </c>
    </row>
    <row r="12" spans="1:20" x14ac:dyDescent="0.25">
      <c r="B12" s="100" t="s">
        <v>126</v>
      </c>
      <c r="C12" s="101">
        <v>3023</v>
      </c>
      <c r="D12" s="102" t="s">
        <v>18</v>
      </c>
      <c r="E12" s="103">
        <v>44368</v>
      </c>
      <c r="F12" s="104">
        <v>1200</v>
      </c>
      <c r="G12" s="104">
        <v>120</v>
      </c>
      <c r="H12" s="104">
        <v>75</v>
      </c>
      <c r="I12" s="103">
        <v>44398</v>
      </c>
      <c r="J12" s="104">
        <v>500</v>
      </c>
      <c r="K12" s="105">
        <f t="shared" si="0"/>
        <v>700</v>
      </c>
      <c r="L12" s="106" t="str">
        <f>IFERROR(IF(F12&gt;0,IF(J12&gt;=F12,Calc!$G$5,IF(June!J12&lt;=0,Calc!$G$7,IF(AND(J12&gt;0,J12&lt;F12),Calc!$G$6))),""),"")</f>
        <v>Partly Paid</v>
      </c>
    </row>
    <row r="13" spans="1:20" x14ac:dyDescent="0.25">
      <c r="B13" s="100" t="s">
        <v>127</v>
      </c>
      <c r="C13" s="101">
        <v>3025</v>
      </c>
      <c r="D13" s="102" t="s">
        <v>19</v>
      </c>
      <c r="E13" s="103">
        <v>44369</v>
      </c>
      <c r="F13" s="104">
        <v>1000</v>
      </c>
      <c r="G13" s="104">
        <v>100</v>
      </c>
      <c r="H13" s="104">
        <v>0</v>
      </c>
      <c r="I13" s="103">
        <v>44399</v>
      </c>
      <c r="J13" s="104">
        <v>750</v>
      </c>
      <c r="K13" s="105">
        <f t="shared" si="0"/>
        <v>250</v>
      </c>
      <c r="L13" s="106" t="str">
        <f>IFERROR(IF(F13&gt;0,IF(J13&gt;=F13,Calc!$G$5,IF(June!J13&lt;=0,Calc!$G$7,IF(AND(J13&gt;0,J13&lt;F13),Calc!$G$6))),""),"")</f>
        <v>Partly Paid</v>
      </c>
    </row>
    <row r="14" spans="1:20" x14ac:dyDescent="0.25">
      <c r="B14" s="100" t="s">
        <v>128</v>
      </c>
      <c r="C14" s="101">
        <v>3026</v>
      </c>
      <c r="D14" s="102" t="s">
        <v>20</v>
      </c>
      <c r="E14" s="103">
        <v>44370</v>
      </c>
      <c r="F14" s="104">
        <v>750</v>
      </c>
      <c r="G14" s="104">
        <v>75</v>
      </c>
      <c r="H14" s="104">
        <v>0</v>
      </c>
      <c r="I14" s="103">
        <v>44400</v>
      </c>
      <c r="J14" s="104">
        <v>0</v>
      </c>
      <c r="K14" s="105">
        <f t="shared" si="0"/>
        <v>750</v>
      </c>
      <c r="L14" s="106" t="str">
        <f>IFERROR(IF(F14&gt;0,IF(J14&gt;=F14,Calc!$G$5,IF(June!J14&lt;=0,Calc!$G$7,IF(AND(J14&gt;0,J14&lt;F14),Calc!$G$6))),""),"")</f>
        <v>Unpaid</v>
      </c>
    </row>
    <row r="15" spans="1:20" x14ac:dyDescent="0.25">
      <c r="B15" s="100" t="s">
        <v>129</v>
      </c>
      <c r="C15" s="101">
        <v>3029</v>
      </c>
      <c r="D15" s="102" t="s">
        <v>21</v>
      </c>
      <c r="E15" s="103">
        <v>44372</v>
      </c>
      <c r="F15" s="104">
        <v>800</v>
      </c>
      <c r="G15" s="104">
        <v>80</v>
      </c>
      <c r="H15" s="104">
        <v>25</v>
      </c>
      <c r="I15" s="103">
        <v>44402</v>
      </c>
      <c r="J15" s="104">
        <v>0</v>
      </c>
      <c r="K15" s="105">
        <f t="shared" si="0"/>
        <v>800</v>
      </c>
      <c r="L15" s="106" t="str">
        <f>IFERROR(IF(F15&gt;0,IF(J15&gt;=F15,Calc!$G$5,IF(June!J15&lt;=0,Calc!$G$7,IF(AND(J15&gt;0,J15&lt;F15),Calc!$G$6))),""),"")</f>
        <v>Unpaid</v>
      </c>
      <c r="N15" s="44"/>
      <c r="O15" s="44"/>
      <c r="P15" s="44"/>
    </row>
    <row r="16" spans="1:20" x14ac:dyDescent="0.25">
      <c r="B16" s="100" t="s">
        <v>130</v>
      </c>
      <c r="C16" s="101">
        <v>3032</v>
      </c>
      <c r="D16" s="102" t="s">
        <v>22</v>
      </c>
      <c r="E16" s="103">
        <v>44372</v>
      </c>
      <c r="F16" s="104">
        <v>850</v>
      </c>
      <c r="G16" s="104">
        <v>85</v>
      </c>
      <c r="H16" s="104">
        <v>15</v>
      </c>
      <c r="I16" s="103">
        <v>44402</v>
      </c>
      <c r="J16" s="104">
        <v>0</v>
      </c>
      <c r="K16" s="105">
        <f t="shared" si="0"/>
        <v>850</v>
      </c>
      <c r="L16" s="106" t="str">
        <f>IFERROR(IF(F16&gt;0,IF(J16&gt;=F16,Calc!$G$5,IF(June!J16&lt;=0,Calc!$G$7,IF(AND(J16&gt;0,J16&lt;F16),Calc!$G$6))),""),"")</f>
        <v>Unpaid</v>
      </c>
      <c r="N16" s="44"/>
      <c r="O16" s="44"/>
      <c r="P16" s="44"/>
    </row>
    <row r="17" spans="2:16" x14ac:dyDescent="0.25">
      <c r="B17" s="100" t="s">
        <v>131</v>
      </c>
      <c r="C17" s="101">
        <v>3033</v>
      </c>
      <c r="D17" s="102" t="s">
        <v>23</v>
      </c>
      <c r="E17" s="103">
        <v>44372</v>
      </c>
      <c r="F17" s="104">
        <v>900</v>
      </c>
      <c r="G17" s="104">
        <v>90</v>
      </c>
      <c r="H17" s="104">
        <v>10</v>
      </c>
      <c r="I17" s="103">
        <v>44402</v>
      </c>
      <c r="J17" s="104">
        <v>450</v>
      </c>
      <c r="K17" s="105">
        <f t="shared" si="0"/>
        <v>450</v>
      </c>
      <c r="L17" s="106" t="str">
        <f>IFERROR(IF(F17&gt;0,IF(J17&gt;=F17,Calc!$G$5,IF(June!J17&lt;=0,Calc!$G$7,IF(AND(J17&gt;0,J17&lt;F17),Calc!$G$6))),""),"")</f>
        <v>Partly Paid</v>
      </c>
      <c r="N17" s="44"/>
      <c r="O17" s="44"/>
      <c r="P17" s="44"/>
    </row>
    <row r="18" spans="2:16" x14ac:dyDescent="0.25">
      <c r="B18" s="100" t="s">
        <v>132</v>
      </c>
      <c r="C18" s="101">
        <v>3036</v>
      </c>
      <c r="D18" s="102" t="s">
        <v>24</v>
      </c>
      <c r="E18" s="103">
        <v>44374</v>
      </c>
      <c r="F18" s="104">
        <v>145</v>
      </c>
      <c r="G18" s="104">
        <v>14.5</v>
      </c>
      <c r="H18" s="104">
        <v>0</v>
      </c>
      <c r="I18" s="103">
        <v>44404</v>
      </c>
      <c r="J18" s="104">
        <v>145</v>
      </c>
      <c r="K18" s="105">
        <f t="shared" si="0"/>
        <v>0</v>
      </c>
      <c r="L18" s="106" t="str">
        <f>IFERROR(IF(F18&gt;0,IF(J18&gt;=F18,Calc!$G$5,IF(June!J18&lt;=0,Calc!$G$7,IF(AND(J18&gt;0,J18&lt;F18),Calc!$G$6))),""),"")</f>
        <v>Paid</v>
      </c>
      <c r="N18" s="44"/>
      <c r="O18" s="44"/>
      <c r="P18" s="44"/>
    </row>
    <row r="19" spans="2:16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IFERROR(IF(F19&gt;0,IF(J19&gt;=F19,Calc!$G$5,IF(June!J19&lt;=0,Calc!$G$7,IF(AND(J19&gt;0,J19&lt;F19),Calc!$G$6))),""),"")</f>
        <v/>
      </c>
      <c r="N19" s="44"/>
      <c r="O19" s="44"/>
      <c r="P19" s="44"/>
    </row>
    <row r="20" spans="2:16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IFERROR(IF(F20&gt;0,IF(J20&gt;=F20,Calc!$G$5,IF(June!J20&lt;=0,Calc!$G$7,IF(AND(J20&gt;0,J20&lt;F20),Calc!$G$6))),""),"")</f>
        <v/>
      </c>
      <c r="N20" s="44"/>
      <c r="O20" s="44"/>
      <c r="P20" s="44"/>
    </row>
    <row r="21" spans="2:16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IFERROR(IF(F21&gt;0,IF(J21&gt;=F21,Calc!$G$5,IF(June!J21&lt;=0,Calc!$G$7,IF(AND(J21&gt;0,J21&lt;F21),Calc!$G$6))),""),"")</f>
        <v/>
      </c>
      <c r="N21" s="44"/>
      <c r="O21" s="44"/>
      <c r="P21" s="44"/>
    </row>
    <row r="22" spans="2:16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IFERROR(IF(F22&gt;0,IF(J22&gt;=F22,Calc!$G$5,IF(June!J22&lt;=0,Calc!$G$7,IF(AND(J22&gt;0,J22&lt;F22),Calc!$G$6))),""),"")</f>
        <v/>
      </c>
      <c r="N22" s="44"/>
      <c r="O22" s="44"/>
      <c r="P22" s="44"/>
    </row>
    <row r="23" spans="2:16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  <c r="N23" s="44"/>
      <c r="O23" s="44"/>
      <c r="P23" s="44"/>
    </row>
    <row r="24" spans="2:16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  <c r="N24" s="44"/>
      <c r="O24" s="44"/>
      <c r="P24" s="44"/>
    </row>
    <row r="25" spans="2:16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  <c r="N25" s="44"/>
      <c r="O25" s="44"/>
      <c r="P25" s="44"/>
    </row>
    <row r="26" spans="2:16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  <c r="N26" s="44"/>
      <c r="O26" s="44"/>
      <c r="P26" s="44"/>
    </row>
    <row r="27" spans="2:16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  <c r="N27" s="44"/>
      <c r="O27" s="44"/>
      <c r="P27" s="44"/>
    </row>
    <row r="28" spans="2:16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  <c r="N28" s="44"/>
      <c r="O28" s="44"/>
      <c r="P28" s="44"/>
    </row>
    <row r="29" spans="2:16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  <c r="N29" s="44"/>
      <c r="O29" s="44"/>
      <c r="P29" s="44"/>
    </row>
    <row r="30" spans="2:16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  <c r="N30" s="44"/>
      <c r="O30" s="44"/>
      <c r="P30" s="44"/>
    </row>
    <row r="31" spans="2:16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  <c r="N31" s="44"/>
      <c r="O31" s="44"/>
      <c r="P31" s="44"/>
    </row>
    <row r="32" spans="2:16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  <c r="N32" s="44"/>
      <c r="O32" s="44"/>
      <c r="P32" s="44"/>
    </row>
    <row r="33" spans="2:16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  <c r="N33" s="44"/>
      <c r="O33" s="44"/>
      <c r="P33" s="44"/>
    </row>
    <row r="34" spans="2:16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  <c r="N34" s="44"/>
      <c r="O34" s="44"/>
      <c r="P34" s="44"/>
    </row>
    <row r="35" spans="2:16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  <c r="N35" s="44"/>
      <c r="O35" s="44"/>
      <c r="P35" s="44"/>
    </row>
    <row r="36" spans="2:16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  <c r="N36" s="44"/>
      <c r="O36" s="44"/>
      <c r="P36" s="44"/>
    </row>
    <row r="37" spans="2:16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6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6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6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6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6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6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6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6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6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6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6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kha5iDgjKy29T7U/7CiqdkGW+c//fe4058vaWkbP8NnluctuQMwyAoNLALCEmE2bWVe3aybaHfkajdJ/l+WEHw==" saltValue="5B8FoGSZS7abYiPZWFyFRA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B0F85D37-38AB-4A58-A4F1-5AF7CF07EABD}">
            <xm:f>L8=Calc!$G$7</xm:f>
            <x14:dxf>
              <font>
                <color rgb="FFFF0000"/>
              </font>
            </x14:dxf>
          </x14:cfRule>
          <x14:cfRule type="expression" priority="20" id="{91D51D4F-C1D8-41F7-A142-7352780B6C7E}">
            <xm:f>L8=Calc!$G$6</xm:f>
            <x14:dxf>
              <font>
                <color rgb="FFFFC000"/>
              </font>
            </x14:dxf>
          </x14:cfRule>
          <x14:cfRule type="expression" priority="21" id="{6AE3BB79-5BB1-4C1C-9C49-169BDFF12178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2A07-5738-4FAD-A553-4760424A2325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133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9400</v>
      </c>
      <c r="G5" s="99">
        <f>SUM(G8:G22)</f>
        <v>940</v>
      </c>
      <c r="H5" s="99">
        <f>SUM(H8:H22)</f>
        <v>425</v>
      </c>
      <c r="I5" s="55"/>
      <c r="J5" s="99">
        <f>SUM(J8:J22)</f>
        <v>4815</v>
      </c>
      <c r="K5" s="99">
        <f>SUM(K8:K22)</f>
        <v>4585</v>
      </c>
      <c r="L5" s="54"/>
    </row>
    <row r="6" spans="1:20" ht="3.7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134</v>
      </c>
      <c r="C8" s="101">
        <v>3036</v>
      </c>
      <c r="D8" s="102" t="s">
        <v>26</v>
      </c>
      <c r="E8" s="103">
        <v>42563</v>
      </c>
      <c r="F8" s="104">
        <v>250</v>
      </c>
      <c r="G8" s="104">
        <v>25</v>
      </c>
      <c r="H8" s="104">
        <v>0</v>
      </c>
      <c r="I8" s="103">
        <v>42593</v>
      </c>
      <c r="J8" s="104">
        <v>250</v>
      </c>
      <c r="K8" s="105">
        <f>IFERROR(IF(F8&gt;0,F8-J8,""),"")</f>
        <v>0</v>
      </c>
      <c r="L8" s="106" t="str">
        <f>IFERROR(IF(F8&gt;0,IF(J8&gt;=F8,Calc!$G$5,IF(July!J8&lt;=0,Calc!$G$7,IF(AND(J8&gt;0,J8&lt;F8),Calc!$G$6))),""),"")</f>
        <v>Paid</v>
      </c>
    </row>
    <row r="9" spans="1:20" x14ac:dyDescent="0.25">
      <c r="B9" s="100" t="s">
        <v>130</v>
      </c>
      <c r="C9" s="101">
        <v>3039</v>
      </c>
      <c r="D9" s="102" t="s">
        <v>65</v>
      </c>
      <c r="E9" s="103">
        <v>42564</v>
      </c>
      <c r="F9" s="104">
        <v>655</v>
      </c>
      <c r="G9" s="104">
        <v>65.5</v>
      </c>
      <c r="H9" s="104">
        <v>0</v>
      </c>
      <c r="I9" s="103">
        <v>42594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IFERROR(IF(F9&gt;0,IF(J9&gt;=F9,Calc!$G$5,IF(July!J9&lt;=0,Calc!$G$7,IF(AND(J9&gt;0,J9&lt;F9),Calc!$G$6))),""),"")</f>
        <v>Partly Paid</v>
      </c>
    </row>
    <row r="10" spans="1:20" x14ac:dyDescent="0.25">
      <c r="B10" s="100" t="s">
        <v>135</v>
      </c>
      <c r="C10" s="101">
        <v>3040</v>
      </c>
      <c r="D10" s="102" t="s">
        <v>67</v>
      </c>
      <c r="E10" s="103">
        <v>42565</v>
      </c>
      <c r="F10" s="104">
        <v>350</v>
      </c>
      <c r="G10" s="104">
        <v>35</v>
      </c>
      <c r="H10" s="104">
        <v>0</v>
      </c>
      <c r="I10" s="103">
        <v>42595</v>
      </c>
      <c r="J10" s="104">
        <v>350</v>
      </c>
      <c r="K10" s="105">
        <f t="shared" si="0"/>
        <v>0</v>
      </c>
      <c r="L10" s="106" t="str">
        <f>IFERROR(IF(F10&gt;0,IF(J10&gt;=F10,Calc!$G$5,IF(July!J10&lt;=0,Calc!$G$7,IF(AND(J10&gt;0,J10&lt;F10),Calc!$G$6))),""),"")</f>
        <v>Paid</v>
      </c>
    </row>
    <row r="11" spans="1:20" x14ac:dyDescent="0.25">
      <c r="B11" s="100" t="s">
        <v>136</v>
      </c>
      <c r="C11" s="101">
        <v>3041</v>
      </c>
      <c r="D11" s="102" t="s">
        <v>69</v>
      </c>
      <c r="E11" s="103">
        <v>42567</v>
      </c>
      <c r="F11" s="104">
        <v>500</v>
      </c>
      <c r="G11" s="104">
        <v>50</v>
      </c>
      <c r="H11" s="104">
        <v>0</v>
      </c>
      <c r="I11" s="103">
        <v>42597</v>
      </c>
      <c r="J11" s="104">
        <v>500</v>
      </c>
      <c r="K11" s="105">
        <f t="shared" si="0"/>
        <v>0</v>
      </c>
      <c r="L11" s="106" t="str">
        <f>IFERROR(IF(F11&gt;0,IF(J11&gt;=F11,Calc!$G$5,IF(July!J11&lt;=0,Calc!$G$7,IF(AND(J11&gt;0,J11&lt;F11),Calc!$G$6))),""),"")</f>
        <v>Paid</v>
      </c>
    </row>
    <row r="12" spans="1:20" x14ac:dyDescent="0.25">
      <c r="B12" s="100" t="s">
        <v>137</v>
      </c>
      <c r="C12" s="101">
        <v>3044</v>
      </c>
      <c r="D12" s="102" t="s">
        <v>71</v>
      </c>
      <c r="E12" s="103">
        <v>42568</v>
      </c>
      <c r="F12" s="104">
        <v>1200</v>
      </c>
      <c r="G12" s="104">
        <v>120</v>
      </c>
      <c r="H12" s="104">
        <v>75</v>
      </c>
      <c r="I12" s="103">
        <v>42598</v>
      </c>
      <c r="J12" s="104">
        <v>500</v>
      </c>
      <c r="K12" s="105">
        <f t="shared" si="0"/>
        <v>700</v>
      </c>
      <c r="L12" s="106" t="str">
        <f>IFERROR(IF(F12&gt;0,IF(J12&gt;=F12,Calc!$G$5,IF(July!J12&lt;=0,Calc!$G$7,IF(AND(J12&gt;0,J12&lt;F12),Calc!$G$6))),""),"")</f>
        <v>Partly Paid</v>
      </c>
    </row>
    <row r="13" spans="1:20" x14ac:dyDescent="0.25">
      <c r="B13" s="100" t="s">
        <v>138</v>
      </c>
      <c r="C13" s="101">
        <v>3047</v>
      </c>
      <c r="D13" s="102" t="s">
        <v>73</v>
      </c>
      <c r="E13" s="103">
        <v>42569</v>
      </c>
      <c r="F13" s="104">
        <v>1000</v>
      </c>
      <c r="G13" s="104">
        <v>100</v>
      </c>
      <c r="H13" s="104">
        <v>0</v>
      </c>
      <c r="I13" s="103">
        <v>42599</v>
      </c>
      <c r="J13" s="104">
        <v>750</v>
      </c>
      <c r="K13" s="105">
        <f t="shared" si="0"/>
        <v>250</v>
      </c>
      <c r="L13" s="106" t="str">
        <f>IFERROR(IF(F13&gt;0,IF(J13&gt;=F13,Calc!$G$5,IF(July!J13&lt;=0,Calc!$G$7,IF(AND(J13&gt;0,J13&lt;F13),Calc!$G$6))),""),"")</f>
        <v>Partly Paid</v>
      </c>
    </row>
    <row r="14" spans="1:20" x14ac:dyDescent="0.25">
      <c r="B14" s="100" t="s">
        <v>139</v>
      </c>
      <c r="C14" s="101">
        <v>3049</v>
      </c>
      <c r="D14" s="102" t="s">
        <v>75</v>
      </c>
      <c r="E14" s="103">
        <v>42570</v>
      </c>
      <c r="F14" s="104">
        <v>750</v>
      </c>
      <c r="G14" s="104">
        <v>75</v>
      </c>
      <c r="H14" s="104">
        <v>0</v>
      </c>
      <c r="I14" s="103">
        <v>42600</v>
      </c>
      <c r="J14" s="104">
        <v>0</v>
      </c>
      <c r="K14" s="105">
        <f t="shared" si="0"/>
        <v>750</v>
      </c>
      <c r="L14" s="106" t="str">
        <f>IFERROR(IF(F14&gt;0,IF(J14&gt;=F14,Calc!$G$5,IF(July!J14&lt;=0,Calc!$G$7,IF(AND(J14&gt;0,J14&lt;F14),Calc!$G$6))),""),"")</f>
        <v>Unpaid</v>
      </c>
    </row>
    <row r="15" spans="1:20" x14ac:dyDescent="0.25">
      <c r="B15" s="100" t="s">
        <v>140</v>
      </c>
      <c r="C15" s="101">
        <v>3052</v>
      </c>
      <c r="D15" s="102" t="s">
        <v>77</v>
      </c>
      <c r="E15" s="103">
        <v>42572</v>
      </c>
      <c r="F15" s="104">
        <v>800</v>
      </c>
      <c r="G15" s="104">
        <v>80</v>
      </c>
      <c r="H15" s="104">
        <v>25</v>
      </c>
      <c r="I15" s="103">
        <v>42602</v>
      </c>
      <c r="J15" s="104">
        <v>0</v>
      </c>
      <c r="K15" s="105">
        <f t="shared" si="0"/>
        <v>800</v>
      </c>
      <c r="L15" s="106" t="str">
        <f>IFERROR(IF(F15&gt;0,IF(J15&gt;=F15,Calc!$G$5,IF(July!J15&lt;=0,Calc!$G$7,IF(AND(J15&gt;0,J15&lt;F15),Calc!$G$6))),""),"")</f>
        <v>Unpaid</v>
      </c>
    </row>
    <row r="16" spans="1:20" x14ac:dyDescent="0.25">
      <c r="B16" s="100" t="s">
        <v>141</v>
      </c>
      <c r="C16" s="101">
        <v>3053</v>
      </c>
      <c r="D16" s="102" t="s">
        <v>79</v>
      </c>
      <c r="E16" s="103">
        <v>42572</v>
      </c>
      <c r="F16" s="104">
        <v>2850</v>
      </c>
      <c r="G16" s="104">
        <v>285</v>
      </c>
      <c r="H16" s="104">
        <v>315</v>
      </c>
      <c r="I16" s="103">
        <v>42602</v>
      </c>
      <c r="J16" s="104">
        <v>1220</v>
      </c>
      <c r="K16" s="105">
        <f t="shared" si="0"/>
        <v>1630</v>
      </c>
      <c r="L16" s="106" t="str">
        <f>IFERROR(IF(F16&gt;0,IF(J16&gt;=F16,Calc!$G$5,IF(July!J16&lt;=0,Calc!$G$7,IF(AND(J16&gt;0,J16&lt;F16),Calc!$G$6))),""),"")</f>
        <v>Partly Paid</v>
      </c>
    </row>
    <row r="17" spans="2:12" x14ac:dyDescent="0.25">
      <c r="B17" s="100" t="s">
        <v>104</v>
      </c>
      <c r="C17" s="101">
        <v>3055</v>
      </c>
      <c r="D17" s="102" t="s">
        <v>80</v>
      </c>
      <c r="E17" s="103">
        <v>42572</v>
      </c>
      <c r="F17" s="104">
        <v>900</v>
      </c>
      <c r="G17" s="104">
        <v>90</v>
      </c>
      <c r="H17" s="104">
        <v>10</v>
      </c>
      <c r="I17" s="103">
        <v>42602</v>
      </c>
      <c r="J17" s="104">
        <v>450</v>
      </c>
      <c r="K17" s="105">
        <f t="shared" si="0"/>
        <v>450</v>
      </c>
      <c r="L17" s="106" t="str">
        <f>IFERROR(IF(F17&gt;0,IF(J17&gt;=F17,Calc!$G$5,IF(July!J17&lt;=0,Calc!$G$7,IF(AND(J17&gt;0,J17&lt;F17),Calc!$G$6))),""),"")</f>
        <v>Partly Paid</v>
      </c>
    </row>
    <row r="18" spans="2:12" x14ac:dyDescent="0.25">
      <c r="B18" s="100" t="s">
        <v>128</v>
      </c>
      <c r="C18" s="101">
        <v>3053</v>
      </c>
      <c r="D18" s="102" t="s">
        <v>81</v>
      </c>
      <c r="E18" s="103">
        <v>42574</v>
      </c>
      <c r="F18" s="104">
        <v>145</v>
      </c>
      <c r="G18" s="104">
        <v>14.5</v>
      </c>
      <c r="H18" s="104">
        <v>0</v>
      </c>
      <c r="I18" s="103">
        <v>42604</v>
      </c>
      <c r="J18" s="104">
        <v>145</v>
      </c>
      <c r="K18" s="105">
        <f t="shared" si="0"/>
        <v>0</v>
      </c>
      <c r="L18" s="106" t="str">
        <f>IFERROR(IF(F18&gt;0,IF(J18&gt;=F18,Calc!$G$5,IF(July!J18&lt;=0,Calc!$G$7,IF(AND(J18&gt;0,J18&lt;F18),Calc!$G$6))),""),"")</f>
        <v>Paid</v>
      </c>
    </row>
    <row r="19" spans="2:12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IFERROR(IF(F19&gt;0,IF(J19&gt;=F19,Calc!$G$5,IF(July!J19&lt;=0,Calc!$G$7,IF(AND(J19&gt;0,J19&lt;F19),Calc!$G$6))),""),"")</f>
        <v/>
      </c>
    </row>
    <row r="20" spans="2:12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IFERROR(IF(F20&gt;0,IF(J20&gt;=F20,Calc!$G$5,IF(July!J20&lt;=0,Calc!$G$7,IF(AND(J20&gt;0,J20&lt;F20),Calc!$G$6))),""),"")</f>
        <v/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IFERROR(IF(F21&gt;0,IF(J21&gt;=F21,Calc!$G$5,IF(July!J21&lt;=0,Calc!$G$7,IF(AND(J21&gt;0,J21&lt;F21),Calc!$G$6))),""),"")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IFERROR(IF(F22&gt;0,IF(J22&gt;=F22,Calc!$G$5,IF(July!J22&lt;=0,Calc!$G$7,IF(AND(J22&gt;0,J22&lt;F22),Calc!$G$6))),""),"")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BGbnQA9zJlpltnhCHA5rRM0lSrvAFKBzTuTpO75X0C6GdAg48EYvnXw4SuQL8jiqWIUwoyRCzNYVAEbCiZomZQ==" saltValue="yXNKMeP5dgNQTR3TlnSyg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" id="{373FD709-E1B4-4256-9EA5-84B526CE02E4}">
            <xm:f>L8=Calc!$G$7</xm:f>
            <x14:dxf>
              <font>
                <color rgb="FFFF0000"/>
              </font>
            </x14:dxf>
          </x14:cfRule>
          <x14:cfRule type="expression" priority="23" id="{6114286B-890B-4C2A-959C-DE9C7F7B4228}">
            <xm:f>L8=Calc!$G$6</xm:f>
            <x14:dxf>
              <font>
                <color rgb="FFFFC000"/>
              </font>
            </x14:dxf>
          </x14:cfRule>
          <x14:cfRule type="expression" priority="24" id="{66CE6695-6B57-45F6-A53A-BB07F7CBA233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698D0-40B6-4AD5-9AA1-31E4BB03A0A5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143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6935</v>
      </c>
      <c r="G5" s="99">
        <f>SUM(G8:G22)</f>
        <v>683.5</v>
      </c>
      <c r="H5" s="99">
        <f>SUM(H8:H22)</f>
        <v>125</v>
      </c>
      <c r="I5" s="55"/>
      <c r="J5" s="99">
        <f>SUM(J8:J22)</f>
        <v>3380</v>
      </c>
      <c r="K5" s="99">
        <f>SUM(K8:K22)</f>
        <v>3555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144</v>
      </c>
      <c r="C8" s="101">
        <v>3012</v>
      </c>
      <c r="D8" s="102" t="s">
        <v>13</v>
      </c>
      <c r="E8" s="103">
        <v>44420</v>
      </c>
      <c r="F8" s="104">
        <v>250</v>
      </c>
      <c r="G8" s="104">
        <v>25</v>
      </c>
      <c r="H8" s="104">
        <v>0</v>
      </c>
      <c r="I8" s="103">
        <v>44450</v>
      </c>
      <c r="J8" s="104">
        <v>250</v>
      </c>
      <c r="K8" s="105">
        <f>IFERROR(IF(F8&gt;0,F8-J8,""),"")</f>
        <v>0</v>
      </c>
      <c r="L8" s="106" t="str">
        <f>IFERROR(IF(F8&gt;0,IF(J8&gt;=F8,Calc!$G$5,IF(August!J8&lt;=0,Calc!$G$7,IF(AND(J8&gt;0,J8&lt;F8),Calc!$G$6))),""),"")</f>
        <v>Paid</v>
      </c>
    </row>
    <row r="9" spans="1:20" x14ac:dyDescent="0.25">
      <c r="B9" s="100" t="s">
        <v>145</v>
      </c>
      <c r="C9" s="101">
        <v>3015</v>
      </c>
      <c r="D9" s="102" t="s">
        <v>14</v>
      </c>
      <c r="E9" s="103">
        <v>44421</v>
      </c>
      <c r="F9" s="104">
        <v>655</v>
      </c>
      <c r="G9" s="104">
        <v>65.5</v>
      </c>
      <c r="H9" s="104">
        <v>0</v>
      </c>
      <c r="I9" s="103">
        <v>44451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IFERROR(IF(F9&gt;0,IF(J9&gt;=F9,Calc!$G$5,IF(August!J9&lt;=0,Calc!$G$7,IF(AND(J9&gt;0,J9&lt;F9),Calc!$G$6))),""),"")</f>
        <v>Partly Paid</v>
      </c>
    </row>
    <row r="10" spans="1:20" x14ac:dyDescent="0.25">
      <c r="B10" s="100" t="s">
        <v>146</v>
      </c>
      <c r="C10" s="101">
        <v>3017</v>
      </c>
      <c r="D10" s="102" t="s">
        <v>15</v>
      </c>
      <c r="E10" s="103">
        <v>44422</v>
      </c>
      <c r="F10" s="104">
        <v>350</v>
      </c>
      <c r="G10" s="104">
        <v>35</v>
      </c>
      <c r="H10" s="104">
        <v>0</v>
      </c>
      <c r="I10" s="103">
        <v>44452</v>
      </c>
      <c r="J10" s="104">
        <v>350</v>
      </c>
      <c r="K10" s="105">
        <f t="shared" si="0"/>
        <v>0</v>
      </c>
      <c r="L10" s="106" t="str">
        <f>IFERROR(IF(F10&gt;0,IF(J10&gt;=F10,Calc!$G$5,IF(August!J10&lt;=0,Calc!$G$7,IF(AND(J10&gt;0,J10&lt;F10),Calc!$G$6))),""),"")</f>
        <v>Paid</v>
      </c>
    </row>
    <row r="11" spans="1:20" x14ac:dyDescent="0.25">
      <c r="B11" s="100" t="s">
        <v>147</v>
      </c>
      <c r="C11" s="101">
        <v>3019</v>
      </c>
      <c r="D11" s="102" t="s">
        <v>16</v>
      </c>
      <c r="E11" s="103">
        <v>44424</v>
      </c>
      <c r="F11" s="104">
        <v>500</v>
      </c>
      <c r="G11" s="104">
        <v>50</v>
      </c>
      <c r="H11" s="104">
        <v>0</v>
      </c>
      <c r="I11" s="103">
        <v>44454</v>
      </c>
      <c r="J11" s="104">
        <v>500</v>
      </c>
      <c r="K11" s="105">
        <f t="shared" si="0"/>
        <v>0</v>
      </c>
      <c r="L11" s="106" t="str">
        <f>IFERROR(IF(F11&gt;0,IF(J11&gt;=F11,Calc!$G$5,IF(August!J11&lt;=0,Calc!$G$7,IF(AND(J11&gt;0,J11&lt;F11),Calc!$G$6))),""),"")</f>
        <v>Paid</v>
      </c>
    </row>
    <row r="12" spans="1:20" x14ac:dyDescent="0.25">
      <c r="B12" s="100" t="s">
        <v>148</v>
      </c>
      <c r="C12" s="101">
        <v>3021</v>
      </c>
      <c r="D12" s="102" t="s">
        <v>17</v>
      </c>
      <c r="E12" s="103">
        <v>44425</v>
      </c>
      <c r="F12" s="104">
        <v>1200</v>
      </c>
      <c r="G12" s="104">
        <v>120</v>
      </c>
      <c r="H12" s="104">
        <v>75</v>
      </c>
      <c r="I12" s="103">
        <v>44455</v>
      </c>
      <c r="J12" s="104">
        <v>500</v>
      </c>
      <c r="K12" s="105">
        <f t="shared" si="0"/>
        <v>700</v>
      </c>
      <c r="L12" s="106" t="str">
        <f>IFERROR(IF(F12&gt;0,IF(J12&gt;=F12,Calc!$G$5,IF(August!J12&lt;=0,Calc!$G$7,IF(AND(J12&gt;0,J12&lt;F12),Calc!$G$6))),""),"")</f>
        <v>Partly Paid</v>
      </c>
    </row>
    <row r="13" spans="1:20" x14ac:dyDescent="0.25">
      <c r="B13" s="100" t="s">
        <v>149</v>
      </c>
      <c r="C13" s="101">
        <v>3023</v>
      </c>
      <c r="D13" s="102" t="s">
        <v>18</v>
      </c>
      <c r="E13" s="103">
        <v>44426</v>
      </c>
      <c r="F13" s="104">
        <v>200</v>
      </c>
      <c r="G13" s="104">
        <v>10</v>
      </c>
      <c r="H13" s="104">
        <v>0</v>
      </c>
      <c r="I13" s="103">
        <v>44456</v>
      </c>
      <c r="J13" s="104">
        <v>200</v>
      </c>
      <c r="K13" s="105">
        <f t="shared" si="0"/>
        <v>0</v>
      </c>
      <c r="L13" s="106" t="str">
        <f>IFERROR(IF(F13&gt;0,IF(J13&gt;=F13,Calc!$G$5,IF(August!J13&lt;=0,Calc!$G$7,IF(AND(J13&gt;0,J13&lt;F13),Calc!$G$6))),""),"")</f>
        <v>Paid</v>
      </c>
    </row>
    <row r="14" spans="1:20" x14ac:dyDescent="0.25">
      <c r="B14" s="100" t="s">
        <v>150</v>
      </c>
      <c r="C14" s="101">
        <v>3025</v>
      </c>
      <c r="D14" s="102" t="s">
        <v>19</v>
      </c>
      <c r="E14" s="103">
        <v>44427</v>
      </c>
      <c r="F14" s="104">
        <v>750</v>
      </c>
      <c r="G14" s="104">
        <v>75</v>
      </c>
      <c r="H14" s="104">
        <v>0</v>
      </c>
      <c r="I14" s="103">
        <v>44457</v>
      </c>
      <c r="J14" s="104">
        <v>0</v>
      </c>
      <c r="K14" s="105">
        <f t="shared" si="0"/>
        <v>750</v>
      </c>
      <c r="L14" s="106" t="str">
        <f>IFERROR(IF(F14&gt;0,IF(J14&gt;=F14,Calc!$G$5,IF(August!J14&lt;=0,Calc!$G$7,IF(AND(J14&gt;0,J14&lt;F14),Calc!$G$6))),""),"")</f>
        <v>Unpaid</v>
      </c>
    </row>
    <row r="15" spans="1:20" x14ac:dyDescent="0.25">
      <c r="B15" s="100" t="s">
        <v>151</v>
      </c>
      <c r="C15" s="101">
        <v>3026</v>
      </c>
      <c r="D15" s="102" t="s">
        <v>20</v>
      </c>
      <c r="E15" s="103">
        <v>44429</v>
      </c>
      <c r="F15" s="104">
        <v>800</v>
      </c>
      <c r="G15" s="104">
        <v>80</v>
      </c>
      <c r="H15" s="104">
        <v>25</v>
      </c>
      <c r="I15" s="103">
        <v>44459</v>
      </c>
      <c r="J15" s="104">
        <v>0</v>
      </c>
      <c r="K15" s="105">
        <f t="shared" si="0"/>
        <v>800</v>
      </c>
      <c r="L15" s="106" t="str">
        <f>IFERROR(IF(F15&gt;0,IF(J15&gt;=F15,Calc!$G$5,IF(August!J15&lt;=0,Calc!$G$7,IF(AND(J15&gt;0,J15&lt;F15),Calc!$G$6))),""),"")</f>
        <v>Unpaid</v>
      </c>
    </row>
    <row r="16" spans="1:20" x14ac:dyDescent="0.25">
      <c r="B16" s="100" t="s">
        <v>152</v>
      </c>
      <c r="C16" s="101">
        <v>3029</v>
      </c>
      <c r="D16" s="102" t="s">
        <v>21</v>
      </c>
      <c r="E16" s="103">
        <v>44429</v>
      </c>
      <c r="F16" s="104">
        <v>850</v>
      </c>
      <c r="G16" s="104">
        <v>85</v>
      </c>
      <c r="H16" s="104">
        <v>15</v>
      </c>
      <c r="I16" s="103">
        <v>44459</v>
      </c>
      <c r="J16" s="104">
        <v>0</v>
      </c>
      <c r="K16" s="105">
        <f t="shared" si="0"/>
        <v>850</v>
      </c>
      <c r="L16" s="106" t="str">
        <f>IFERROR(IF(F16&gt;0,IF(J16&gt;=F16,Calc!$G$5,IF(August!J16&lt;=0,Calc!$G$7,IF(AND(J16&gt;0,J16&lt;F16),Calc!$G$6))),""),"")</f>
        <v>Unpaid</v>
      </c>
    </row>
    <row r="17" spans="2:12" x14ac:dyDescent="0.25">
      <c r="B17" s="100" t="s">
        <v>153</v>
      </c>
      <c r="C17" s="101">
        <v>3032</v>
      </c>
      <c r="D17" s="102" t="s">
        <v>22</v>
      </c>
      <c r="E17" s="103">
        <v>44429</v>
      </c>
      <c r="F17" s="104">
        <v>900</v>
      </c>
      <c r="G17" s="104">
        <v>90</v>
      </c>
      <c r="H17" s="104">
        <v>10</v>
      </c>
      <c r="I17" s="103">
        <v>44459</v>
      </c>
      <c r="J17" s="104">
        <v>450</v>
      </c>
      <c r="K17" s="105">
        <f t="shared" si="0"/>
        <v>450</v>
      </c>
      <c r="L17" s="106" t="str">
        <f>IFERROR(IF(F17&gt;0,IF(J17&gt;=F17,Calc!$G$5,IF(August!J17&lt;=0,Calc!$G$7,IF(AND(J17&gt;0,J17&lt;F17),Calc!$G$6))),""),"")</f>
        <v>Partly Paid</v>
      </c>
    </row>
    <row r="18" spans="2:12" x14ac:dyDescent="0.25">
      <c r="B18" s="100" t="s">
        <v>154</v>
      </c>
      <c r="C18" s="101">
        <v>3033</v>
      </c>
      <c r="D18" s="102" t="s">
        <v>23</v>
      </c>
      <c r="E18" s="103">
        <v>44431</v>
      </c>
      <c r="F18" s="104">
        <v>145</v>
      </c>
      <c r="G18" s="104">
        <v>14.5</v>
      </c>
      <c r="H18" s="104">
        <v>0</v>
      </c>
      <c r="I18" s="103">
        <v>44461</v>
      </c>
      <c r="J18" s="104">
        <v>145</v>
      </c>
      <c r="K18" s="105">
        <f t="shared" si="0"/>
        <v>0</v>
      </c>
      <c r="L18" s="106" t="str">
        <f>IFERROR(IF(F18&gt;0,IF(J18&gt;=F18,Calc!$G$5,IF(August!J18&lt;=0,Calc!$G$7,IF(AND(J18&gt;0,J18&lt;F18),Calc!$G$6))),""),"")</f>
        <v>Paid</v>
      </c>
    </row>
    <row r="19" spans="2:12" x14ac:dyDescent="0.25">
      <c r="B19" s="100" t="s">
        <v>155</v>
      </c>
      <c r="C19" s="101">
        <v>3036</v>
      </c>
      <c r="D19" s="102" t="s">
        <v>24</v>
      </c>
      <c r="E19" s="103">
        <v>44431</v>
      </c>
      <c r="F19" s="104">
        <v>55</v>
      </c>
      <c r="G19" s="104">
        <v>5.5</v>
      </c>
      <c r="H19" s="104">
        <v>0</v>
      </c>
      <c r="I19" s="103">
        <v>44461</v>
      </c>
      <c r="J19" s="104">
        <v>55</v>
      </c>
      <c r="K19" s="105">
        <f t="shared" si="0"/>
        <v>0</v>
      </c>
      <c r="L19" s="106" t="str">
        <f>IFERROR(IF(F19&gt;0,IF(J19&gt;=F19,Calc!$G$5,IF(August!J19&lt;=0,Calc!$G$7,IF(AND(J19&gt;0,J19&lt;F19),Calc!$G$6))),""),"")</f>
        <v>Paid</v>
      </c>
    </row>
    <row r="20" spans="2:12" x14ac:dyDescent="0.25">
      <c r="B20" s="100" t="s">
        <v>156</v>
      </c>
      <c r="C20" s="101">
        <v>3038</v>
      </c>
      <c r="D20" s="102" t="s">
        <v>25</v>
      </c>
      <c r="E20" s="103">
        <v>44432</v>
      </c>
      <c r="F20" s="104">
        <v>280</v>
      </c>
      <c r="G20" s="104">
        <v>28</v>
      </c>
      <c r="H20" s="104">
        <v>0</v>
      </c>
      <c r="I20" s="103">
        <v>44462</v>
      </c>
      <c r="J20" s="104">
        <v>280</v>
      </c>
      <c r="K20" s="105">
        <f t="shared" si="0"/>
        <v>0</v>
      </c>
      <c r="L20" s="106" t="str">
        <f>IFERROR(IF(F20&gt;0,IF(J20&gt;=F20,Calc!$G$5,IF(August!J20&lt;=0,Calc!$G$7,IF(AND(J20&gt;0,J20&lt;F20),Calc!$G$6))),""),"")</f>
        <v>Paid</v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IFERROR(IF(F21&gt;0,IF(J21&gt;=F21,Calc!$G$5,IF(August!J21&lt;=0,Calc!$G$7,IF(AND(J21&gt;0,J21&lt;F21),Calc!$G$6))),""),"")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IFERROR(IF(F22&gt;0,IF(J22&gt;=F22,Calc!$G$5,IF(August!J22&lt;=0,Calc!$G$7,IF(AND(J22&gt;0,J22&lt;F22),Calc!$G$6))),""),"")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9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4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9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4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sifMcopLivB/Xd4IrtTWnMWdWIg7Q5J8JVZhYjDKIygSONzQcG5rLt5PRm+xwC+AX6BkH3AGXEYv4/cyW0fhSQ==" saltValue="9tkes1F8UPXx4kgRHf/vs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5466468D-F097-48D7-9C65-3431D0B1B89F}">
            <xm:f>L8=Calc!$G$7</xm:f>
            <x14:dxf>
              <font>
                <color rgb="FFFF0000"/>
              </font>
            </x14:dxf>
          </x14:cfRule>
          <x14:cfRule type="expression" priority="26" id="{90069375-4278-4A94-B550-E4E891EEC1FE}">
            <xm:f>L8=Calc!$G$6</xm:f>
            <x14:dxf>
              <font>
                <color rgb="FFFFC000"/>
              </font>
            </x14:dxf>
          </x14:cfRule>
          <x14:cfRule type="expression" priority="27" id="{1A32E4D9-9378-4029-9C87-9FE39CAEBFF2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4F184-AC6F-48AF-9566-6A0765E806EB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157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7735</v>
      </c>
      <c r="G5" s="99">
        <f>SUM(G8:G22)</f>
        <v>773.5</v>
      </c>
      <c r="H5" s="99">
        <f>SUM(H8:H22)</f>
        <v>125</v>
      </c>
      <c r="I5" s="55"/>
      <c r="J5" s="99">
        <f>SUM(J8:J22)</f>
        <v>3930</v>
      </c>
      <c r="K5" s="99">
        <f>SUM(K8:K22)</f>
        <v>3805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158</v>
      </c>
      <c r="C8" s="101">
        <v>3017</v>
      </c>
      <c r="D8" s="102" t="s">
        <v>15</v>
      </c>
      <c r="E8" s="103">
        <v>44451</v>
      </c>
      <c r="F8" s="104">
        <v>250</v>
      </c>
      <c r="G8" s="104">
        <v>25</v>
      </c>
      <c r="H8" s="104">
        <v>0</v>
      </c>
      <c r="I8" s="103">
        <v>44481</v>
      </c>
      <c r="J8" s="104">
        <v>250</v>
      </c>
      <c r="K8" s="105">
        <f>IFERROR(IF(F8&gt;0,F8-J8,""),"")</f>
        <v>0</v>
      </c>
      <c r="L8" s="106" t="str">
        <f>IFERROR(IF(F8&gt;0,IF(J8&gt;=F8,Calc!$G$5,IF(September!J8&lt;=0,Calc!$G$7,IF(AND(J8&gt;0,J8&lt;F8),Calc!$G$6))),""),"")</f>
        <v>Paid</v>
      </c>
    </row>
    <row r="9" spans="1:20" x14ac:dyDescent="0.25">
      <c r="B9" s="100" t="s">
        <v>159</v>
      </c>
      <c r="C9" s="101">
        <v>3019</v>
      </c>
      <c r="D9" s="102" t="s">
        <v>16</v>
      </c>
      <c r="E9" s="103">
        <v>44452</v>
      </c>
      <c r="F9" s="104">
        <v>655</v>
      </c>
      <c r="G9" s="104">
        <v>65.5</v>
      </c>
      <c r="H9" s="104">
        <v>0</v>
      </c>
      <c r="I9" s="103">
        <v>44482</v>
      </c>
      <c r="J9" s="104">
        <v>650</v>
      </c>
      <c r="K9" s="105">
        <f t="shared" ref="K9" si="0">IFERROR(IF(F9&gt;0,F9-J9,""),"")</f>
        <v>5</v>
      </c>
      <c r="L9" s="106" t="str">
        <f>IFERROR(IF(F9&gt;0,IF(J9&gt;=F9,Calc!$G$5,IF(September!J9&lt;=0,Calc!$G$7,IF(AND(J9&gt;0,J9&lt;F9),Calc!$G$6))),""),"")</f>
        <v>Partly Paid</v>
      </c>
    </row>
    <row r="10" spans="1:20" x14ac:dyDescent="0.25">
      <c r="B10" s="100" t="s">
        <v>160</v>
      </c>
      <c r="C10" s="101">
        <v>3021</v>
      </c>
      <c r="D10" s="102" t="s">
        <v>17</v>
      </c>
      <c r="E10" s="103">
        <v>44453</v>
      </c>
      <c r="F10" s="104">
        <v>350</v>
      </c>
      <c r="G10" s="104">
        <v>35</v>
      </c>
      <c r="H10" s="104">
        <v>0</v>
      </c>
      <c r="I10" s="103">
        <v>44483</v>
      </c>
      <c r="J10" s="104">
        <v>350</v>
      </c>
      <c r="K10" s="105">
        <f t="shared" ref="K10:K22" si="1">IFERROR(IF(F10&gt;0,F10-J10,""),"")</f>
        <v>0</v>
      </c>
      <c r="L10" s="106" t="str">
        <f>IFERROR(IF(F10&gt;0,IF(J10&gt;=F10,Calc!$G$5,IF(September!J10&lt;=0,Calc!$G$7,IF(AND(J10&gt;0,J10&lt;F10),Calc!$G$6))),""),"")</f>
        <v>Paid</v>
      </c>
    </row>
    <row r="11" spans="1:20" x14ac:dyDescent="0.25">
      <c r="B11" s="100" t="s">
        <v>121</v>
      </c>
      <c r="C11" s="101">
        <v>3023</v>
      </c>
      <c r="D11" s="102" t="s">
        <v>18</v>
      </c>
      <c r="E11" s="103">
        <v>44455</v>
      </c>
      <c r="F11" s="104">
        <v>500</v>
      </c>
      <c r="G11" s="104">
        <v>50</v>
      </c>
      <c r="H11" s="104">
        <v>0</v>
      </c>
      <c r="I11" s="103">
        <v>44485</v>
      </c>
      <c r="J11" s="104">
        <v>500</v>
      </c>
      <c r="K11" s="105">
        <f t="shared" si="1"/>
        <v>0</v>
      </c>
      <c r="L11" s="106" t="str">
        <f>IFERROR(IF(F11&gt;0,IF(J11&gt;=F11,Calc!$G$5,IF(September!J11&lt;=0,Calc!$G$7,IF(AND(J11&gt;0,J11&lt;F11),Calc!$G$6))),""),"")</f>
        <v>Paid</v>
      </c>
    </row>
    <row r="12" spans="1:20" x14ac:dyDescent="0.25">
      <c r="B12" s="100" t="s">
        <v>103</v>
      </c>
      <c r="C12" s="101">
        <v>3025</v>
      </c>
      <c r="D12" s="102" t="s">
        <v>19</v>
      </c>
      <c r="E12" s="103">
        <v>44456</v>
      </c>
      <c r="F12" s="104">
        <v>1200</v>
      </c>
      <c r="G12" s="104">
        <v>120</v>
      </c>
      <c r="H12" s="104">
        <v>75</v>
      </c>
      <c r="I12" s="103">
        <v>44486</v>
      </c>
      <c r="J12" s="104">
        <v>500</v>
      </c>
      <c r="K12" s="105">
        <f t="shared" si="1"/>
        <v>700</v>
      </c>
      <c r="L12" s="106" t="str">
        <f>IFERROR(IF(F12&gt;0,IF(J12&gt;=F12,Calc!$G$5,IF(September!J12&lt;=0,Calc!$G$7,IF(AND(J12&gt;0,J12&lt;F12),Calc!$G$6))),""),"")</f>
        <v>Partly Paid</v>
      </c>
    </row>
    <row r="13" spans="1:20" x14ac:dyDescent="0.25">
      <c r="B13" s="100" t="s">
        <v>161</v>
      </c>
      <c r="C13" s="101">
        <v>3026</v>
      </c>
      <c r="D13" s="102" t="s">
        <v>20</v>
      </c>
      <c r="E13" s="103">
        <v>44457</v>
      </c>
      <c r="F13" s="104">
        <v>1000</v>
      </c>
      <c r="G13" s="104">
        <v>100</v>
      </c>
      <c r="H13" s="104">
        <v>0</v>
      </c>
      <c r="I13" s="103">
        <v>44487</v>
      </c>
      <c r="J13" s="104">
        <v>750</v>
      </c>
      <c r="K13" s="105">
        <f t="shared" si="1"/>
        <v>250</v>
      </c>
      <c r="L13" s="106" t="str">
        <f>IFERROR(IF(F13&gt;0,IF(J13&gt;=F13,Calc!$G$5,IF(September!J13&lt;=0,Calc!$G$7,IF(AND(J13&gt;0,J13&lt;F13),Calc!$G$6))),""),"")</f>
        <v>Partly Paid</v>
      </c>
    </row>
    <row r="14" spans="1:20" x14ac:dyDescent="0.25">
      <c r="B14" s="100" t="s">
        <v>92</v>
      </c>
      <c r="C14" s="101">
        <v>3029</v>
      </c>
      <c r="D14" s="102" t="s">
        <v>21</v>
      </c>
      <c r="E14" s="103">
        <v>44458</v>
      </c>
      <c r="F14" s="104">
        <v>750</v>
      </c>
      <c r="G14" s="104">
        <v>75</v>
      </c>
      <c r="H14" s="104">
        <v>0</v>
      </c>
      <c r="I14" s="103">
        <v>44488</v>
      </c>
      <c r="J14" s="104">
        <v>0</v>
      </c>
      <c r="K14" s="105">
        <f t="shared" si="1"/>
        <v>750</v>
      </c>
      <c r="L14" s="106" t="str">
        <f>IFERROR(IF(F14&gt;0,IF(J14&gt;=F14,Calc!$G$5,IF(September!J14&lt;=0,Calc!$G$7,IF(AND(J14&gt;0,J14&lt;F14),Calc!$G$6))),""),"")</f>
        <v>Unpaid</v>
      </c>
    </row>
    <row r="15" spans="1:20" x14ac:dyDescent="0.25">
      <c r="B15" s="100" t="s">
        <v>162</v>
      </c>
      <c r="C15" s="101">
        <v>3032</v>
      </c>
      <c r="D15" s="102" t="s">
        <v>22</v>
      </c>
      <c r="E15" s="103">
        <v>44460</v>
      </c>
      <c r="F15" s="104">
        <v>800</v>
      </c>
      <c r="G15" s="104">
        <v>80</v>
      </c>
      <c r="H15" s="104">
        <v>25</v>
      </c>
      <c r="I15" s="103">
        <v>44490</v>
      </c>
      <c r="J15" s="104">
        <v>0</v>
      </c>
      <c r="K15" s="105">
        <f t="shared" si="1"/>
        <v>800</v>
      </c>
      <c r="L15" s="106" t="str">
        <f>IFERROR(IF(F15&gt;0,IF(J15&gt;=F15,Calc!$G$5,IF(September!J15&lt;=0,Calc!$G$7,IF(AND(J15&gt;0,J15&lt;F15),Calc!$G$6))),""),"")</f>
        <v>Unpaid</v>
      </c>
    </row>
    <row r="16" spans="1:20" x14ac:dyDescent="0.25">
      <c r="B16" s="100" t="s">
        <v>163</v>
      </c>
      <c r="C16" s="101">
        <v>3033</v>
      </c>
      <c r="D16" s="102" t="s">
        <v>23</v>
      </c>
      <c r="E16" s="103">
        <v>44460</v>
      </c>
      <c r="F16" s="104">
        <v>850</v>
      </c>
      <c r="G16" s="104">
        <v>85</v>
      </c>
      <c r="H16" s="104">
        <v>15</v>
      </c>
      <c r="I16" s="103">
        <v>44490</v>
      </c>
      <c r="J16" s="104">
        <v>0</v>
      </c>
      <c r="K16" s="105">
        <f t="shared" si="1"/>
        <v>850</v>
      </c>
      <c r="L16" s="106" t="str">
        <f>IFERROR(IF(F16&gt;0,IF(J16&gt;=F16,Calc!$G$5,IF(September!J16&lt;=0,Calc!$G$7,IF(AND(J16&gt;0,J16&lt;F16),Calc!$G$6))),""),"")</f>
        <v>Unpaid</v>
      </c>
    </row>
    <row r="17" spans="2:12" x14ac:dyDescent="0.25">
      <c r="B17" s="100" t="s">
        <v>164</v>
      </c>
      <c r="C17" s="101">
        <v>3036</v>
      </c>
      <c r="D17" s="102" t="s">
        <v>24</v>
      </c>
      <c r="E17" s="103">
        <v>44460</v>
      </c>
      <c r="F17" s="104">
        <v>900</v>
      </c>
      <c r="G17" s="104">
        <v>90</v>
      </c>
      <c r="H17" s="104">
        <v>10</v>
      </c>
      <c r="I17" s="103">
        <v>44490</v>
      </c>
      <c r="J17" s="104">
        <v>450</v>
      </c>
      <c r="K17" s="105">
        <f t="shared" si="1"/>
        <v>450</v>
      </c>
      <c r="L17" s="106" t="str">
        <f>IFERROR(IF(F17&gt;0,IF(J17&gt;=F17,Calc!$G$5,IF(September!J17&lt;=0,Calc!$G$7,IF(AND(J17&gt;0,J17&lt;F17),Calc!$G$6))),""),"")</f>
        <v>Partly Paid</v>
      </c>
    </row>
    <row r="18" spans="2:12" x14ac:dyDescent="0.25">
      <c r="B18" s="100" t="s">
        <v>37</v>
      </c>
      <c r="C18" s="101">
        <v>3038</v>
      </c>
      <c r="D18" s="102" t="s">
        <v>25</v>
      </c>
      <c r="E18" s="103">
        <v>44462</v>
      </c>
      <c r="F18" s="104">
        <v>145</v>
      </c>
      <c r="G18" s="104">
        <v>14.5</v>
      </c>
      <c r="H18" s="104">
        <v>0</v>
      </c>
      <c r="I18" s="103">
        <v>44492</v>
      </c>
      <c r="J18" s="104">
        <v>145</v>
      </c>
      <c r="K18" s="105">
        <f t="shared" si="1"/>
        <v>0</v>
      </c>
      <c r="L18" s="106" t="str">
        <f>IFERROR(IF(F18&gt;0,IF(J18&gt;=F18,Calc!$G$5,IF(September!J18&lt;=0,Calc!$G$7,IF(AND(J18&gt;0,J18&lt;F18),Calc!$G$6))),""),"")</f>
        <v>Paid</v>
      </c>
    </row>
    <row r="19" spans="2:12" x14ac:dyDescent="0.25">
      <c r="B19" s="100" t="s">
        <v>165</v>
      </c>
      <c r="C19" s="101">
        <v>3040</v>
      </c>
      <c r="D19" s="102" t="s">
        <v>26</v>
      </c>
      <c r="E19" s="103">
        <v>44462</v>
      </c>
      <c r="F19" s="104">
        <v>55</v>
      </c>
      <c r="G19" s="104">
        <v>5.5</v>
      </c>
      <c r="H19" s="104">
        <v>0</v>
      </c>
      <c r="I19" s="103">
        <v>44492</v>
      </c>
      <c r="J19" s="104">
        <v>55</v>
      </c>
      <c r="K19" s="105">
        <f t="shared" si="1"/>
        <v>0</v>
      </c>
      <c r="L19" s="106" t="str">
        <f>IFERROR(IF(F19&gt;0,IF(J19&gt;=F19,Calc!$G$5,IF(September!J19&lt;=0,Calc!$G$7,IF(AND(J19&gt;0,J19&lt;F19),Calc!$G$6))),""),"")</f>
        <v>Paid</v>
      </c>
    </row>
    <row r="20" spans="2:12" x14ac:dyDescent="0.25">
      <c r="B20" s="100" t="s">
        <v>166</v>
      </c>
      <c r="C20" s="101">
        <v>3041</v>
      </c>
      <c r="D20" s="102" t="s">
        <v>65</v>
      </c>
      <c r="E20" s="103">
        <v>44463</v>
      </c>
      <c r="F20" s="104">
        <v>280</v>
      </c>
      <c r="G20" s="104">
        <v>28</v>
      </c>
      <c r="H20" s="104">
        <v>0</v>
      </c>
      <c r="I20" s="103">
        <v>44493</v>
      </c>
      <c r="J20" s="104">
        <v>280</v>
      </c>
      <c r="K20" s="105">
        <f t="shared" si="1"/>
        <v>0</v>
      </c>
      <c r="L20" s="106" t="str">
        <f>IFERROR(IF(F20&gt;0,IF(J20&gt;=F20,Calc!$G$5,IF(September!J20&lt;=0,Calc!$G$7,IF(AND(J20&gt;0,J20&lt;F20),Calc!$G$6))),""),"")</f>
        <v>Paid</v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1"/>
        <v/>
      </c>
      <c r="L21" s="106" t="str">
        <f>IFERROR(IF(F21&gt;0,IF(J21&gt;=F21,Calc!$G$5,IF(September!J21&lt;=0,Calc!$G$7,IF(AND(J21&gt;0,J21&lt;F21),Calc!$G$6))),""),"")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1"/>
        <v/>
      </c>
      <c r="L22" s="112" t="str">
        <f>IFERROR(IF(F22&gt;0,IF(J22&gt;=F22,Calc!$G$5,IF(September!J22&lt;=0,Calc!$G$7,IF(AND(J22&gt;0,J22&lt;F22),Calc!$G$6))),""),"")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MoyzQMj/kgwPFyE/AMCJR3fPMQMuJ5ZR5yFE9GsiiXr+9eJ4rspntAQ16pDiFgp217SaebszyOIGPvEX2q/lUQ==" saltValue="XER9N4glMqv2flIO0wn8LA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867C81FD-D661-4D60-9544-70CEAF6B0001}">
            <xm:f>L8=Calc!$G$7</xm:f>
            <x14:dxf>
              <font>
                <color rgb="FFFF0000"/>
              </font>
            </x14:dxf>
          </x14:cfRule>
          <x14:cfRule type="expression" priority="29" id="{499263EF-53C9-487E-A78A-74AD06B949B4}">
            <xm:f>L8=Calc!$G$6</xm:f>
            <x14:dxf>
              <font>
                <color rgb="FFFFC000"/>
              </font>
            </x14:dxf>
          </x14:cfRule>
          <x14:cfRule type="expression" priority="30" id="{5636CE38-1B2E-47E5-81C1-CF5545374751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C10A7-C2D8-450B-AC3E-6082F59482C2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167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5705</v>
      </c>
      <c r="G5" s="99">
        <f>SUM(G8:G22)</f>
        <v>570.5</v>
      </c>
      <c r="H5" s="99">
        <f>SUM(H8:H22)</f>
        <v>75</v>
      </c>
      <c r="I5" s="55"/>
      <c r="J5" s="99">
        <f>SUM(J8:J22)</f>
        <v>4000</v>
      </c>
      <c r="K5" s="99">
        <f>SUM(K8:K22)</f>
        <v>1705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168</v>
      </c>
      <c r="C8" s="101">
        <v>3039</v>
      </c>
      <c r="D8" s="102" t="s">
        <v>65</v>
      </c>
      <c r="E8" s="103">
        <v>44481</v>
      </c>
      <c r="F8" s="104">
        <v>250</v>
      </c>
      <c r="G8" s="104">
        <v>25</v>
      </c>
      <c r="H8" s="104">
        <v>0</v>
      </c>
      <c r="I8" s="103">
        <v>44511</v>
      </c>
      <c r="J8" s="104">
        <v>250</v>
      </c>
      <c r="K8" s="105">
        <f>IFERROR(IF(F8&gt;0,F8-J8,""),"")</f>
        <v>0</v>
      </c>
      <c r="L8" s="106" t="str">
        <f>IFERROR(IF(F8&gt;0,IF(J8&gt;=F8,Calc!$G$5,IF(October!J8&lt;=0,Calc!$G$7,IF(AND(J8&gt;0,J8&lt;F8),Calc!$G$6))),""),"")</f>
        <v>Paid</v>
      </c>
    </row>
    <row r="9" spans="1:20" x14ac:dyDescent="0.25">
      <c r="B9" s="100" t="s">
        <v>169</v>
      </c>
      <c r="C9" s="101">
        <v>3040</v>
      </c>
      <c r="D9" s="102" t="s">
        <v>67</v>
      </c>
      <c r="E9" s="103">
        <v>44482</v>
      </c>
      <c r="F9" s="104">
        <v>655</v>
      </c>
      <c r="G9" s="104">
        <v>65.5</v>
      </c>
      <c r="H9" s="104">
        <v>0</v>
      </c>
      <c r="I9" s="103">
        <v>44512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IFERROR(IF(F9&gt;0,IF(J9&gt;=F9,Calc!$G$5,IF(October!J9&lt;=0,Calc!$G$7,IF(AND(J9&gt;0,J9&lt;F9),Calc!$G$6))),""),"")</f>
        <v>Partly Paid</v>
      </c>
    </row>
    <row r="10" spans="1:20" x14ac:dyDescent="0.25">
      <c r="B10" s="100" t="s">
        <v>170</v>
      </c>
      <c r="C10" s="101">
        <v>3041</v>
      </c>
      <c r="D10" s="102" t="s">
        <v>69</v>
      </c>
      <c r="E10" s="103">
        <v>44483</v>
      </c>
      <c r="F10" s="104">
        <v>350</v>
      </c>
      <c r="G10" s="104">
        <v>35</v>
      </c>
      <c r="H10" s="104">
        <v>0</v>
      </c>
      <c r="I10" s="103">
        <v>44513</v>
      </c>
      <c r="J10" s="104">
        <v>350</v>
      </c>
      <c r="K10" s="105">
        <f t="shared" si="0"/>
        <v>0</v>
      </c>
      <c r="L10" s="106" t="str">
        <f>IFERROR(IF(F10&gt;0,IF(J10&gt;=F10,Calc!$G$5,IF(October!J10&lt;=0,Calc!$G$7,IF(AND(J10&gt;0,J10&lt;F10),Calc!$G$6))),""),"")</f>
        <v>Paid</v>
      </c>
    </row>
    <row r="11" spans="1:20" x14ac:dyDescent="0.25">
      <c r="B11" s="100" t="s">
        <v>171</v>
      </c>
      <c r="C11" s="101">
        <v>3044</v>
      </c>
      <c r="D11" s="102" t="s">
        <v>71</v>
      </c>
      <c r="E11" s="103">
        <v>44485</v>
      </c>
      <c r="F11" s="104">
        <v>1500</v>
      </c>
      <c r="G11" s="104">
        <v>150</v>
      </c>
      <c r="H11" s="104">
        <v>0</v>
      </c>
      <c r="I11" s="103">
        <v>44515</v>
      </c>
      <c r="J11" s="104">
        <v>1500</v>
      </c>
      <c r="K11" s="105">
        <f t="shared" si="0"/>
        <v>0</v>
      </c>
      <c r="L11" s="106" t="str">
        <f>IFERROR(IF(F11&gt;0,IF(J11&gt;=F11,Calc!$G$5,IF(October!J11&lt;=0,Calc!$G$7,IF(AND(J11&gt;0,J11&lt;F11),Calc!$G$6))),""),"")</f>
        <v>Paid</v>
      </c>
    </row>
    <row r="12" spans="1:20" x14ac:dyDescent="0.25">
      <c r="B12" s="100" t="s">
        <v>172</v>
      </c>
      <c r="C12" s="101">
        <v>3047</v>
      </c>
      <c r="D12" s="102" t="s">
        <v>73</v>
      </c>
      <c r="E12" s="103">
        <v>44486</v>
      </c>
      <c r="F12" s="104">
        <v>1200</v>
      </c>
      <c r="G12" s="104">
        <v>120</v>
      </c>
      <c r="H12" s="104">
        <v>75</v>
      </c>
      <c r="I12" s="103">
        <v>44516</v>
      </c>
      <c r="J12" s="104">
        <v>500</v>
      </c>
      <c r="K12" s="105">
        <f t="shared" si="0"/>
        <v>700</v>
      </c>
      <c r="L12" s="106" t="str">
        <f>IFERROR(IF(F12&gt;0,IF(J12&gt;=F12,Calc!$G$5,IF(October!J12&lt;=0,Calc!$G$7,IF(AND(J12&gt;0,J12&lt;F12),Calc!$G$6))),""),"")</f>
        <v>Partly Paid</v>
      </c>
    </row>
    <row r="13" spans="1:20" x14ac:dyDescent="0.25">
      <c r="B13" s="100" t="s">
        <v>173</v>
      </c>
      <c r="C13" s="101">
        <v>3049</v>
      </c>
      <c r="D13" s="102" t="s">
        <v>75</v>
      </c>
      <c r="E13" s="103">
        <v>44487</v>
      </c>
      <c r="F13" s="104">
        <v>1000</v>
      </c>
      <c r="G13" s="104">
        <v>100</v>
      </c>
      <c r="H13" s="104">
        <v>0</v>
      </c>
      <c r="I13" s="103">
        <v>44517</v>
      </c>
      <c r="J13" s="104">
        <v>750</v>
      </c>
      <c r="K13" s="105">
        <f t="shared" si="0"/>
        <v>250</v>
      </c>
      <c r="L13" s="106" t="str">
        <f>IFERROR(IF(F13&gt;0,IF(J13&gt;=F13,Calc!$G$5,IF(October!J13&lt;=0,Calc!$G$7,IF(AND(J13&gt;0,J13&lt;F13),Calc!$G$6))),""),"")</f>
        <v>Partly Paid</v>
      </c>
    </row>
    <row r="14" spans="1:20" x14ac:dyDescent="0.25">
      <c r="B14" s="100" t="s">
        <v>174</v>
      </c>
      <c r="C14" s="101">
        <v>3052</v>
      </c>
      <c r="D14" s="102" t="s">
        <v>77</v>
      </c>
      <c r="E14" s="103">
        <v>44488</v>
      </c>
      <c r="F14" s="104">
        <v>750</v>
      </c>
      <c r="G14" s="104">
        <v>75</v>
      </c>
      <c r="H14" s="104">
        <v>0</v>
      </c>
      <c r="I14" s="103">
        <v>44518</v>
      </c>
      <c r="J14" s="104">
        <v>0</v>
      </c>
      <c r="K14" s="105">
        <f t="shared" si="0"/>
        <v>750</v>
      </c>
      <c r="L14" s="106" t="str">
        <f>IFERROR(IF(F14&gt;0,IF(J14&gt;=F14,Calc!$G$5,IF(October!J14&lt;=0,Calc!$G$7,IF(AND(J14&gt;0,J14&lt;F14),Calc!$G$6))),""),"")</f>
        <v>Unpaid</v>
      </c>
    </row>
    <row r="15" spans="1:20" x14ac:dyDescent="0.25">
      <c r="B15" s="100"/>
      <c r="C15" s="101"/>
      <c r="D15" s="102"/>
      <c r="E15" s="103"/>
      <c r="F15" s="104"/>
      <c r="G15" s="104"/>
      <c r="H15" s="104"/>
      <c r="I15" s="103"/>
      <c r="J15" s="104"/>
      <c r="K15" s="105" t="str">
        <f t="shared" si="0"/>
        <v/>
      </c>
      <c r="L15" s="106" t="str">
        <f>IFERROR(IF(F15&gt;0,IF(J15&gt;=F15,Calc!$G$5,IF(October!J15&lt;=0,Calc!$G$7,IF(AND(J15&gt;0,J15&lt;F15),Calc!$G$6))),""),"")</f>
        <v/>
      </c>
    </row>
    <row r="16" spans="1:20" x14ac:dyDescent="0.25">
      <c r="B16" s="100"/>
      <c r="C16" s="101"/>
      <c r="D16" s="102"/>
      <c r="E16" s="103"/>
      <c r="F16" s="104"/>
      <c r="G16" s="104"/>
      <c r="H16" s="104"/>
      <c r="I16" s="103"/>
      <c r="J16" s="104"/>
      <c r="K16" s="105" t="str">
        <f t="shared" si="0"/>
        <v/>
      </c>
      <c r="L16" s="106" t="str">
        <f>IFERROR(IF(F16&gt;0,IF(J16&gt;=F16,Calc!$G$5,IF(October!J16&lt;=0,Calc!$G$7,IF(AND(J16&gt;0,J16&lt;F16),Calc!$G$6))),""),"")</f>
        <v/>
      </c>
    </row>
    <row r="17" spans="2:12" x14ac:dyDescent="0.25">
      <c r="B17" s="100"/>
      <c r="C17" s="101"/>
      <c r="D17" s="102"/>
      <c r="E17" s="103"/>
      <c r="F17" s="104"/>
      <c r="G17" s="104"/>
      <c r="H17" s="104"/>
      <c r="I17" s="103"/>
      <c r="J17" s="104"/>
      <c r="K17" s="105" t="str">
        <f t="shared" si="0"/>
        <v/>
      </c>
      <c r="L17" s="106" t="str">
        <f>IFERROR(IF(F17&gt;0,IF(J17&gt;=F17,Calc!$G$5,IF(October!J17&lt;=0,Calc!$G$7,IF(AND(J17&gt;0,J17&lt;F17),Calc!$G$6))),""),"")</f>
        <v/>
      </c>
    </row>
    <row r="18" spans="2:12" x14ac:dyDescent="0.25">
      <c r="B18" s="100"/>
      <c r="C18" s="101"/>
      <c r="D18" s="102"/>
      <c r="E18" s="103"/>
      <c r="F18" s="104"/>
      <c r="G18" s="104"/>
      <c r="H18" s="104"/>
      <c r="I18" s="103"/>
      <c r="J18" s="104"/>
      <c r="K18" s="105" t="str">
        <f t="shared" si="0"/>
        <v/>
      </c>
      <c r="L18" s="106" t="str">
        <f>IFERROR(IF(F18&gt;0,IF(J18&gt;=F18,Calc!$G$5,IF(October!J18&lt;=0,Calc!$G$7,IF(AND(J18&gt;0,J18&lt;F18),Calc!$G$6))),""),"")</f>
        <v/>
      </c>
    </row>
    <row r="19" spans="2:12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IFERROR(IF(F19&gt;0,IF(J19&gt;=F19,Calc!$G$5,IF(October!J19&lt;=0,Calc!$G$7,IF(AND(J19&gt;0,J19&lt;F19),Calc!$G$6))),""),"")</f>
        <v/>
      </c>
    </row>
    <row r="20" spans="2:12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IFERROR(IF(F20&gt;0,IF(J20&gt;=F20,Calc!$G$5,IF(October!J20&lt;=0,Calc!$G$7,IF(AND(J20&gt;0,J20&lt;F20),Calc!$G$6))),""),"")</f>
        <v/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IFERROR(IF(F21&gt;0,IF(J21&gt;=F21,Calc!$G$5,IF(October!J21&lt;=0,Calc!$G$7,IF(AND(J21&gt;0,J21&lt;F21),Calc!$G$6))),""),"")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IFERROR(IF(F22&gt;0,IF(J22&gt;=F22,Calc!$G$5,IF(October!J22&lt;=0,Calc!$G$7,IF(AND(J22&gt;0,J22&lt;F22),Calc!$G$6))),""),"")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JIbmhyCAV+7ThFl+y4M3ji2b64x98CAwh/lmh1AqXXB3DG0HboLvISeF8yFKBqQqBqrDWySEHeH88mscDD4vzw==" saltValue="Z99EoGNYuNy/nc9KpvxyS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1" id="{4DF535AD-56AA-4FB1-864E-45F725E5DE44}">
            <xm:f>L8=Calc!$G$7</xm:f>
            <x14:dxf>
              <font>
                <color rgb="FFFF0000"/>
              </font>
            </x14:dxf>
          </x14:cfRule>
          <x14:cfRule type="expression" priority="32" id="{49FC09CA-449F-490B-9E63-B3E9C548D72E}">
            <xm:f>L8=Calc!$G$6</xm:f>
            <x14:dxf>
              <font>
                <color rgb="FFFFC000"/>
              </font>
            </x14:dxf>
          </x14:cfRule>
          <x14:cfRule type="expression" priority="33" id="{AEE37D9A-3B2A-43D2-A1A9-AC2A68060A97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DEFA-E895-4772-8BC0-9445D8A950C4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175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10905</v>
      </c>
      <c r="G5" s="99">
        <f>SUM(G8:G22)</f>
        <v>893.5</v>
      </c>
      <c r="H5" s="99">
        <f>SUM(H8:H22)</f>
        <v>125</v>
      </c>
      <c r="I5" s="55"/>
      <c r="J5" s="99">
        <f>SUM(J8:J22)</f>
        <v>5915</v>
      </c>
      <c r="K5" s="99">
        <f>SUM(K8:K22)</f>
        <v>4990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118</v>
      </c>
      <c r="C8" s="101">
        <v>3060</v>
      </c>
      <c r="D8" s="102" t="s">
        <v>142</v>
      </c>
      <c r="E8" s="103">
        <v>44512</v>
      </c>
      <c r="F8" s="104">
        <v>250</v>
      </c>
      <c r="G8" s="104">
        <v>25</v>
      </c>
      <c r="H8" s="104">
        <v>0</v>
      </c>
      <c r="I8" s="103">
        <v>44542</v>
      </c>
      <c r="J8" s="104">
        <v>250</v>
      </c>
      <c r="K8" s="105">
        <f>IFERROR(IF(F8&gt;0,F8-J8,""),"")</f>
        <v>0</v>
      </c>
      <c r="L8" s="106" t="str">
        <f>IFERROR(IF(F8&gt;0,IF(J8&gt;=F8,Calc!$G$5,IF(November!J8&lt;=0,Calc!$G$7,IF(AND(J8&gt;0,J8&lt;F8),Calc!$G$6))),""),"")</f>
        <v>Paid</v>
      </c>
    </row>
    <row r="9" spans="1:20" x14ac:dyDescent="0.25">
      <c r="B9" s="100" t="s">
        <v>176</v>
      </c>
      <c r="C9" s="101">
        <v>3053</v>
      </c>
      <c r="D9" s="102" t="s">
        <v>81</v>
      </c>
      <c r="E9" s="103">
        <v>44513</v>
      </c>
      <c r="F9" s="104">
        <v>655</v>
      </c>
      <c r="G9" s="104">
        <v>65.5</v>
      </c>
      <c r="H9" s="104">
        <v>0</v>
      </c>
      <c r="I9" s="103">
        <v>44543</v>
      </c>
      <c r="J9" s="104">
        <v>650</v>
      </c>
      <c r="K9" s="105">
        <f t="shared" ref="K9:K22" si="0">IFERROR(IF(F9&gt;0,F9-J9,""),"")</f>
        <v>5</v>
      </c>
      <c r="L9" s="106" t="str">
        <f>IFERROR(IF(F9&gt;0,IF(J9&gt;=F9,Calc!$G$5,IF(November!J9&lt;=0,Calc!$G$7,IF(AND(J9&gt;0,J9&lt;F9),Calc!$G$6))),""),"")</f>
        <v>Partly Paid</v>
      </c>
    </row>
    <row r="10" spans="1:20" x14ac:dyDescent="0.25">
      <c r="B10" s="100" t="s">
        <v>158</v>
      </c>
      <c r="C10" s="101">
        <v>3039</v>
      </c>
      <c r="D10" s="102" t="s">
        <v>65</v>
      </c>
      <c r="E10" s="103">
        <v>44514</v>
      </c>
      <c r="F10" s="104">
        <v>350</v>
      </c>
      <c r="G10" s="104">
        <v>35</v>
      </c>
      <c r="H10" s="104">
        <v>0</v>
      </c>
      <c r="I10" s="103">
        <v>44544</v>
      </c>
      <c r="J10" s="104">
        <v>350</v>
      </c>
      <c r="K10" s="105">
        <f t="shared" si="0"/>
        <v>0</v>
      </c>
      <c r="L10" s="106" t="str">
        <f>IFERROR(IF(F10&gt;0,IF(J10&gt;=F10,Calc!$G$5,IF(November!J10&lt;=0,Calc!$G$7,IF(AND(J10&gt;0,J10&lt;F10),Calc!$G$6))),""),"")</f>
        <v>Paid</v>
      </c>
    </row>
    <row r="11" spans="1:20" x14ac:dyDescent="0.25">
      <c r="B11" s="100" t="s">
        <v>177</v>
      </c>
      <c r="C11" s="101">
        <v>3040</v>
      </c>
      <c r="D11" s="102" t="s">
        <v>67</v>
      </c>
      <c r="E11" s="103">
        <v>44516</v>
      </c>
      <c r="F11" s="104">
        <v>500</v>
      </c>
      <c r="G11" s="104">
        <v>50</v>
      </c>
      <c r="H11" s="104">
        <v>0</v>
      </c>
      <c r="I11" s="103">
        <v>44546</v>
      </c>
      <c r="J11" s="104">
        <v>500</v>
      </c>
      <c r="K11" s="105">
        <f t="shared" si="0"/>
        <v>0</v>
      </c>
      <c r="L11" s="106" t="str">
        <f>IFERROR(IF(F11&gt;0,IF(J11&gt;=F11,Calc!$G$5,IF(November!J11&lt;=0,Calc!$G$7,IF(AND(J11&gt;0,J11&lt;F11),Calc!$G$6))),""),"")</f>
        <v>Paid</v>
      </c>
    </row>
    <row r="12" spans="1:20" x14ac:dyDescent="0.25">
      <c r="B12" s="100" t="s">
        <v>178</v>
      </c>
      <c r="C12" s="101">
        <v>3041</v>
      </c>
      <c r="D12" s="102" t="s">
        <v>69</v>
      </c>
      <c r="E12" s="103">
        <v>44517</v>
      </c>
      <c r="F12" s="104">
        <v>1200</v>
      </c>
      <c r="G12" s="104">
        <v>120</v>
      </c>
      <c r="H12" s="104">
        <v>75</v>
      </c>
      <c r="I12" s="103">
        <v>44547</v>
      </c>
      <c r="J12" s="104">
        <v>500</v>
      </c>
      <c r="K12" s="105">
        <f t="shared" si="0"/>
        <v>700</v>
      </c>
      <c r="L12" s="106" t="str">
        <f>IFERROR(IF(F12&gt;0,IF(J12&gt;=F12,Calc!$G$5,IF(November!J12&lt;=0,Calc!$G$7,IF(AND(J12&gt;0,J12&lt;F12),Calc!$G$6))),""),"")</f>
        <v>Partly Paid</v>
      </c>
    </row>
    <row r="13" spans="1:20" x14ac:dyDescent="0.25">
      <c r="B13" s="100" t="s">
        <v>179</v>
      </c>
      <c r="C13" s="101">
        <v>3044</v>
      </c>
      <c r="D13" s="102" t="s">
        <v>71</v>
      </c>
      <c r="E13" s="103">
        <v>44518</v>
      </c>
      <c r="F13" s="104">
        <v>3000</v>
      </c>
      <c r="G13" s="104">
        <v>100</v>
      </c>
      <c r="H13" s="104">
        <v>0</v>
      </c>
      <c r="I13" s="103">
        <v>44548</v>
      </c>
      <c r="J13" s="104">
        <v>2000</v>
      </c>
      <c r="K13" s="105">
        <f t="shared" si="0"/>
        <v>1000</v>
      </c>
      <c r="L13" s="106" t="str">
        <f>IFERROR(IF(F13&gt;0,IF(J13&gt;=F13,Calc!$G$5,IF(November!J13&lt;=0,Calc!$G$7,IF(AND(J13&gt;0,J13&lt;F13),Calc!$G$6))),""),"")</f>
        <v>Partly Paid</v>
      </c>
    </row>
    <row r="14" spans="1:20" x14ac:dyDescent="0.25">
      <c r="B14" s="100" t="s">
        <v>180</v>
      </c>
      <c r="C14" s="101">
        <v>3047</v>
      </c>
      <c r="D14" s="102" t="s">
        <v>73</v>
      </c>
      <c r="E14" s="103">
        <v>44519</v>
      </c>
      <c r="F14" s="104">
        <v>750</v>
      </c>
      <c r="G14" s="104">
        <v>75</v>
      </c>
      <c r="H14" s="104">
        <v>0</v>
      </c>
      <c r="I14" s="103">
        <v>44549</v>
      </c>
      <c r="J14" s="104">
        <v>0</v>
      </c>
      <c r="K14" s="105">
        <f t="shared" si="0"/>
        <v>750</v>
      </c>
      <c r="L14" s="106" t="str">
        <f>IFERROR(IF(F14&gt;0,IF(J14&gt;=F14,Calc!$G$5,IF(November!J14&lt;=0,Calc!$G$7,IF(AND(J14&gt;0,J14&lt;F14),Calc!$G$6))),""),"")</f>
        <v>Unpaid</v>
      </c>
    </row>
    <row r="15" spans="1:20" x14ac:dyDescent="0.25">
      <c r="B15" s="100" t="s">
        <v>181</v>
      </c>
      <c r="C15" s="101">
        <v>3049</v>
      </c>
      <c r="D15" s="102" t="s">
        <v>75</v>
      </c>
      <c r="E15" s="103">
        <v>44521</v>
      </c>
      <c r="F15" s="104">
        <v>800</v>
      </c>
      <c r="G15" s="104">
        <v>80</v>
      </c>
      <c r="H15" s="104">
        <v>25</v>
      </c>
      <c r="I15" s="103">
        <v>44551</v>
      </c>
      <c r="J15" s="104">
        <v>0</v>
      </c>
      <c r="K15" s="105">
        <f t="shared" si="0"/>
        <v>800</v>
      </c>
      <c r="L15" s="106" t="str">
        <f>IFERROR(IF(F15&gt;0,IF(J15&gt;=F15,Calc!$G$5,IF(November!J15&lt;=0,Calc!$G$7,IF(AND(J15&gt;0,J15&lt;F15),Calc!$G$6))),""),"")</f>
        <v>Unpaid</v>
      </c>
    </row>
    <row r="16" spans="1:20" x14ac:dyDescent="0.25">
      <c r="B16" s="100" t="s">
        <v>182</v>
      </c>
      <c r="C16" s="101">
        <v>3052</v>
      </c>
      <c r="D16" s="102" t="s">
        <v>77</v>
      </c>
      <c r="E16" s="103">
        <v>44521</v>
      </c>
      <c r="F16" s="104">
        <v>850</v>
      </c>
      <c r="G16" s="104">
        <v>85</v>
      </c>
      <c r="H16" s="104">
        <v>15</v>
      </c>
      <c r="I16" s="103">
        <v>44551</v>
      </c>
      <c r="J16" s="104">
        <v>0</v>
      </c>
      <c r="K16" s="105">
        <f t="shared" si="0"/>
        <v>850</v>
      </c>
      <c r="L16" s="106" t="str">
        <f>IFERROR(IF(F16&gt;0,IF(J16&gt;=F16,Calc!$G$5,IF(November!J16&lt;=0,Calc!$G$7,IF(AND(J16&gt;0,J16&lt;F16),Calc!$G$6))),""),"")</f>
        <v>Unpaid</v>
      </c>
    </row>
    <row r="17" spans="2:12" x14ac:dyDescent="0.25">
      <c r="B17" s="100" t="s">
        <v>63</v>
      </c>
      <c r="C17" s="101">
        <v>3053</v>
      </c>
      <c r="D17" s="102" t="s">
        <v>79</v>
      </c>
      <c r="E17" s="103">
        <v>44521</v>
      </c>
      <c r="F17" s="104">
        <v>900</v>
      </c>
      <c r="G17" s="104">
        <v>90</v>
      </c>
      <c r="H17" s="104">
        <v>10</v>
      </c>
      <c r="I17" s="103">
        <v>44551</v>
      </c>
      <c r="J17" s="104">
        <v>450</v>
      </c>
      <c r="K17" s="105">
        <f t="shared" si="0"/>
        <v>450</v>
      </c>
      <c r="L17" s="106" t="str">
        <f>IFERROR(IF(F17&gt;0,IF(J17&gt;=F17,Calc!$G$5,IF(November!J17&lt;=0,Calc!$G$7,IF(AND(J17&gt;0,J17&lt;F17),Calc!$G$6))),""),"")</f>
        <v>Partly Paid</v>
      </c>
    </row>
    <row r="18" spans="2:12" x14ac:dyDescent="0.25">
      <c r="B18" s="100" t="s">
        <v>183</v>
      </c>
      <c r="C18" s="101">
        <v>3055</v>
      </c>
      <c r="D18" s="102" t="s">
        <v>80</v>
      </c>
      <c r="E18" s="103">
        <v>44523</v>
      </c>
      <c r="F18" s="104">
        <v>145</v>
      </c>
      <c r="G18" s="104">
        <v>14.5</v>
      </c>
      <c r="H18" s="104">
        <v>0</v>
      </c>
      <c r="I18" s="103">
        <v>44553</v>
      </c>
      <c r="J18" s="104">
        <v>145</v>
      </c>
      <c r="K18" s="105">
        <f t="shared" si="0"/>
        <v>0</v>
      </c>
      <c r="L18" s="106" t="str">
        <f>IFERROR(IF(F18&gt;0,IF(J18&gt;=F18,Calc!$G$5,IF(November!J18&lt;=0,Calc!$G$7,IF(AND(J18&gt;0,J18&lt;F18),Calc!$G$6))),""),"")</f>
        <v>Paid</v>
      </c>
    </row>
    <row r="19" spans="2:12" x14ac:dyDescent="0.25">
      <c r="B19" s="100" t="s">
        <v>184</v>
      </c>
      <c r="C19" s="101">
        <v>3053</v>
      </c>
      <c r="D19" s="102" t="s">
        <v>81</v>
      </c>
      <c r="E19" s="103">
        <v>44523</v>
      </c>
      <c r="F19" s="104">
        <v>1255</v>
      </c>
      <c r="G19" s="104">
        <v>125.5</v>
      </c>
      <c r="H19" s="104">
        <v>0</v>
      </c>
      <c r="I19" s="103">
        <v>44553</v>
      </c>
      <c r="J19" s="104">
        <v>790</v>
      </c>
      <c r="K19" s="105">
        <f t="shared" si="0"/>
        <v>465</v>
      </c>
      <c r="L19" s="106" t="str">
        <f>IFERROR(IF(F19&gt;0,IF(J19&gt;=F19,Calc!$G$5,IF(November!J19&lt;=0,Calc!$G$7,IF(AND(J19&gt;0,J19&lt;F19),Calc!$G$6))),""),"")</f>
        <v>Partly Paid</v>
      </c>
    </row>
    <row r="20" spans="2:12" x14ac:dyDescent="0.25">
      <c r="B20" s="100" t="s">
        <v>185</v>
      </c>
      <c r="C20" s="101">
        <v>3055</v>
      </c>
      <c r="D20" s="102" t="s">
        <v>82</v>
      </c>
      <c r="E20" s="103">
        <v>44524</v>
      </c>
      <c r="F20" s="104">
        <v>250</v>
      </c>
      <c r="G20" s="104">
        <v>28</v>
      </c>
      <c r="H20" s="104">
        <v>0</v>
      </c>
      <c r="I20" s="103">
        <v>44554</v>
      </c>
      <c r="J20" s="104">
        <v>280</v>
      </c>
      <c r="K20" s="105">
        <f t="shared" si="0"/>
        <v>-30</v>
      </c>
      <c r="L20" s="106" t="str">
        <f>IFERROR(IF(F20&gt;0,IF(J20&gt;=F20,Calc!$G$5,IF(November!J20&lt;=0,Calc!$G$7,IF(AND(J20&gt;0,J20&lt;F20),Calc!$G$6))),""),"")</f>
        <v>Paid</v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IFERROR(IF(F21&gt;0,IF(J21&gt;=F21,Calc!$G$5,IF(November!J21&lt;=0,Calc!$G$7,IF(AND(J21&gt;0,J21&lt;F21),Calc!$G$6))),""),"")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IFERROR(IF(F22&gt;0,IF(J22&gt;=F22,Calc!$G$5,IF(November!J22&lt;=0,Calc!$G$7,IF(AND(J22&gt;0,J22&lt;F22),Calc!$G$6))),""),"")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UWy8g3uE1axaMd7OaiTrcx/t9gFdroHA/XzGZcGJISccdYIa0m9nif9E7dUsjk4V/6BGsOj8y5FunfEn4hfTWA==" saltValue="m/CYSiPXpVwkytKr/3lEl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" id="{7743302E-8E95-439C-B57A-702E89F4D726}">
            <xm:f>L8=Calc!$G$7</xm:f>
            <x14:dxf>
              <font>
                <color rgb="FFFF0000"/>
              </font>
            </x14:dxf>
          </x14:cfRule>
          <x14:cfRule type="expression" priority="35" id="{90F4C03E-CFAC-4A39-B67E-6B3B7E9BF1BB}">
            <xm:f>L8=Calc!$G$6</xm:f>
            <x14:dxf>
              <font>
                <color rgb="FFFFC000"/>
              </font>
            </x14:dxf>
          </x14:cfRule>
          <x14:cfRule type="expression" priority="36" id="{21F2088B-BF18-44E5-B2A6-DC8BD80E1201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CC9E-4590-4FDB-A0BD-0B22A84FD91C}">
  <sheetPr>
    <pageSetUpPr autoPageBreaks="0" fitToPage="1"/>
  </sheetPr>
  <dimension ref="A1:Y215"/>
  <sheetViews>
    <sheetView showGridLines="0" showRowColHeaders="0" zoomScaleNormal="100" zoomScaleSheetLayoutView="85" workbookViewId="0">
      <pane ySplit="7" topLeftCell="A8" activePane="bottomLeft" state="frozen"/>
      <selection activeCell="A8" sqref="A8"/>
      <selection pane="bottomLeft" activeCell="A8" sqref="A8"/>
    </sheetView>
  </sheetViews>
  <sheetFormatPr defaultColWidth="9.140625" defaultRowHeight="15" x14ac:dyDescent="0.25"/>
  <cols>
    <col min="1" max="1" width="3.7109375" style="53" customWidth="1"/>
    <col min="2" max="3" width="12.7109375" style="54" customWidth="1"/>
    <col min="4" max="4" width="30.7109375" style="54" customWidth="1"/>
    <col min="5" max="5" width="15.7109375" style="61" customWidth="1"/>
    <col min="6" max="11" width="15.7109375" style="54" customWidth="1"/>
    <col min="12" max="12" width="15.7109375" style="61" customWidth="1"/>
    <col min="13" max="16" width="10.7109375" style="54" customWidth="1"/>
    <col min="17" max="25" width="10.7109375" style="44" customWidth="1"/>
    <col min="26" max="27" width="10.7109375" style="54" customWidth="1"/>
    <col min="28" max="16384" width="9.140625" style="54"/>
  </cols>
  <sheetData>
    <row r="1" spans="1:20" s="42" customFormat="1" ht="6.75" customHeight="1" x14ac:dyDescent="0.25">
      <c r="C1" s="43"/>
      <c r="R1" s="44"/>
      <c r="S1" s="44"/>
      <c r="T1" s="44"/>
    </row>
    <row r="2" spans="1:20" s="45" customFormat="1" ht="20.100000000000001" customHeight="1" x14ac:dyDescent="0.25">
      <c r="B2" s="65" t="s">
        <v>55</v>
      </c>
      <c r="C2" s="63"/>
      <c r="D2" s="46"/>
      <c r="E2" s="46"/>
      <c r="F2" s="46"/>
      <c r="G2" s="46"/>
      <c r="H2" s="46"/>
      <c r="I2" s="46"/>
      <c r="J2" s="46"/>
      <c r="K2" s="47"/>
      <c r="L2" s="46"/>
      <c r="O2" s="48"/>
      <c r="P2" s="48"/>
      <c r="Q2" s="48"/>
      <c r="R2" s="48"/>
      <c r="S2" s="48"/>
      <c r="T2" s="48"/>
    </row>
    <row r="3" spans="1:20" s="49" customFormat="1" ht="24" customHeight="1" x14ac:dyDescent="0.25">
      <c r="B3" s="66" t="s">
        <v>186</v>
      </c>
      <c r="C3" s="64"/>
      <c r="D3" s="50"/>
      <c r="E3" s="50"/>
      <c r="F3" s="50"/>
      <c r="G3" s="50"/>
      <c r="H3" s="50"/>
      <c r="I3" s="50"/>
      <c r="J3" s="50"/>
      <c r="K3" s="51"/>
      <c r="L3" s="50"/>
      <c r="O3" s="52"/>
      <c r="P3" s="52"/>
      <c r="Q3" s="52"/>
      <c r="R3" s="52"/>
      <c r="S3" s="52"/>
      <c r="T3" s="52"/>
    </row>
    <row r="4" spans="1:20" ht="3.95" customHeight="1" x14ac:dyDescent="0.25">
      <c r="A4" s="49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20" ht="30" customHeight="1" x14ac:dyDescent="0.25">
      <c r="A5" s="54"/>
      <c r="B5" s="44"/>
      <c r="C5" s="44"/>
      <c r="E5" s="113" t="str">
        <f>Calc!$B$20</f>
        <v>TOTALS (USD)</v>
      </c>
      <c r="F5" s="99">
        <f>SUM(F8:F22)</f>
        <v>12400</v>
      </c>
      <c r="G5" s="99">
        <f>SUM(G8:G22)</f>
        <v>1240</v>
      </c>
      <c r="H5" s="99">
        <f>SUM(H8:H22)</f>
        <v>125</v>
      </c>
      <c r="I5" s="55"/>
      <c r="J5" s="99">
        <f>SUM(J8:J22)</f>
        <v>5595</v>
      </c>
      <c r="K5" s="99">
        <f>SUM(K8:K22)</f>
        <v>6805</v>
      </c>
      <c r="L5" s="54"/>
    </row>
    <row r="6" spans="1:20" ht="3.95" customHeight="1" x14ac:dyDescent="0.25">
      <c r="B6" s="56"/>
      <c r="C6" s="56"/>
      <c r="D6" s="57"/>
      <c r="E6" s="57"/>
      <c r="F6" s="58"/>
      <c r="G6" s="58"/>
      <c r="H6" s="58"/>
      <c r="I6" s="59"/>
      <c r="J6" s="58"/>
      <c r="K6" s="58"/>
      <c r="L6" s="60"/>
    </row>
    <row r="7" spans="1:20" ht="30" x14ac:dyDescent="0.25">
      <c r="A7" s="95"/>
      <c r="B7" s="96" t="s">
        <v>59</v>
      </c>
      <c r="C7" s="97" t="s">
        <v>0</v>
      </c>
      <c r="D7" s="97" t="s">
        <v>1</v>
      </c>
      <c r="E7" s="97" t="s">
        <v>56</v>
      </c>
      <c r="F7" s="97" t="s">
        <v>50</v>
      </c>
      <c r="G7" s="97" t="s">
        <v>57</v>
      </c>
      <c r="H7" s="97" t="s">
        <v>2</v>
      </c>
      <c r="I7" s="97" t="s">
        <v>3</v>
      </c>
      <c r="J7" s="97" t="s">
        <v>58</v>
      </c>
      <c r="K7" s="97" t="s">
        <v>4</v>
      </c>
      <c r="L7" s="98" t="s">
        <v>5</v>
      </c>
    </row>
    <row r="8" spans="1:20" x14ac:dyDescent="0.25">
      <c r="B8" s="100" t="s">
        <v>187</v>
      </c>
      <c r="C8" s="101">
        <v>3039</v>
      </c>
      <c r="D8" s="102" t="s">
        <v>65</v>
      </c>
      <c r="E8" s="103">
        <v>44542</v>
      </c>
      <c r="F8" s="104">
        <v>1250</v>
      </c>
      <c r="G8" s="104">
        <v>125</v>
      </c>
      <c r="H8" s="104">
        <v>0</v>
      </c>
      <c r="I8" s="103">
        <v>44572</v>
      </c>
      <c r="J8" s="104">
        <v>250</v>
      </c>
      <c r="K8" s="105">
        <f>IFERROR(IF(F8&gt;0,F8-J8,""),"")</f>
        <v>1000</v>
      </c>
      <c r="L8" s="106" t="str">
        <f>IFERROR(IF(F8&gt;0,IF(J8&gt;=F8,Calc!$G$5,IF(December!J8&lt;=0,Calc!$G$7,IF(AND(J8&gt;0,J8&lt;F8),Calc!$G$6))),""),"")</f>
        <v>Partly Paid</v>
      </c>
    </row>
    <row r="9" spans="1:20" x14ac:dyDescent="0.25">
      <c r="B9" s="100" t="s">
        <v>188</v>
      </c>
      <c r="C9" s="101">
        <v>3040</v>
      </c>
      <c r="D9" s="102" t="s">
        <v>67</v>
      </c>
      <c r="E9" s="103">
        <v>44543</v>
      </c>
      <c r="F9" s="104">
        <v>1655</v>
      </c>
      <c r="G9" s="104">
        <v>165.5</v>
      </c>
      <c r="H9" s="104">
        <v>0</v>
      </c>
      <c r="I9" s="103">
        <v>44573</v>
      </c>
      <c r="J9" s="104">
        <v>650</v>
      </c>
      <c r="K9" s="105">
        <f t="shared" ref="K9:K22" si="0">IFERROR(IF(F9&gt;0,F9-J9,""),"")</f>
        <v>1005</v>
      </c>
      <c r="L9" s="106" t="str">
        <f>IFERROR(IF(F9&gt;0,IF(J9&gt;=F9,Calc!$G$5,IF(December!J9&lt;=0,Calc!$G$7,IF(AND(J9&gt;0,J9&lt;F9),Calc!$G$6))),""),"")</f>
        <v>Partly Paid</v>
      </c>
    </row>
    <row r="10" spans="1:20" x14ac:dyDescent="0.25">
      <c r="B10" s="100" t="s">
        <v>189</v>
      </c>
      <c r="C10" s="101">
        <v>3041</v>
      </c>
      <c r="D10" s="102" t="s">
        <v>69</v>
      </c>
      <c r="E10" s="103">
        <v>44544</v>
      </c>
      <c r="F10" s="104">
        <v>350</v>
      </c>
      <c r="G10" s="104">
        <v>35</v>
      </c>
      <c r="H10" s="104">
        <v>0</v>
      </c>
      <c r="I10" s="103">
        <v>44574</v>
      </c>
      <c r="J10" s="104">
        <v>350</v>
      </c>
      <c r="K10" s="105">
        <f t="shared" si="0"/>
        <v>0</v>
      </c>
      <c r="L10" s="106" t="str">
        <f>IFERROR(IF(F10&gt;0,IF(J10&gt;=F10,Calc!$G$5,IF(December!J10&lt;=0,Calc!$G$7,IF(AND(J10&gt;0,J10&lt;F10),Calc!$G$6))),""),"")</f>
        <v>Paid</v>
      </c>
    </row>
    <row r="11" spans="1:20" x14ac:dyDescent="0.25">
      <c r="B11" s="100" t="s">
        <v>190</v>
      </c>
      <c r="C11" s="101">
        <v>3044</v>
      </c>
      <c r="D11" s="102" t="s">
        <v>71</v>
      </c>
      <c r="E11" s="103">
        <v>44546</v>
      </c>
      <c r="F11" s="104">
        <v>500</v>
      </c>
      <c r="G11" s="104">
        <v>50</v>
      </c>
      <c r="H11" s="104">
        <v>0</v>
      </c>
      <c r="I11" s="103">
        <v>44576</v>
      </c>
      <c r="J11" s="104">
        <v>500</v>
      </c>
      <c r="K11" s="105">
        <f t="shared" si="0"/>
        <v>0</v>
      </c>
      <c r="L11" s="106" t="str">
        <f>IFERROR(IF(F11&gt;0,IF(J11&gt;=F11,Calc!$G$5,IF(December!J11&lt;=0,Calc!$G$7,IF(AND(J11&gt;0,J11&lt;F11),Calc!$G$6))),""),"")</f>
        <v>Paid</v>
      </c>
    </row>
    <row r="12" spans="1:20" x14ac:dyDescent="0.25">
      <c r="B12" s="100" t="s">
        <v>191</v>
      </c>
      <c r="C12" s="101">
        <v>3047</v>
      </c>
      <c r="D12" s="102" t="s">
        <v>73</v>
      </c>
      <c r="E12" s="103">
        <v>44547</v>
      </c>
      <c r="F12" s="104">
        <v>1200</v>
      </c>
      <c r="G12" s="104">
        <v>120</v>
      </c>
      <c r="H12" s="104">
        <v>75</v>
      </c>
      <c r="I12" s="103">
        <v>44577</v>
      </c>
      <c r="J12" s="104">
        <v>500</v>
      </c>
      <c r="K12" s="105">
        <f t="shared" si="0"/>
        <v>700</v>
      </c>
      <c r="L12" s="106" t="str">
        <f>IFERROR(IF(F12&gt;0,IF(J12&gt;=F12,Calc!$G$5,IF(December!J12&lt;=0,Calc!$G$7,IF(AND(J12&gt;0,J12&lt;F12),Calc!$G$6))),""),"")</f>
        <v>Partly Paid</v>
      </c>
    </row>
    <row r="13" spans="1:20" x14ac:dyDescent="0.25">
      <c r="B13" s="100" t="s">
        <v>192</v>
      </c>
      <c r="C13" s="101">
        <v>3049</v>
      </c>
      <c r="D13" s="102" t="s">
        <v>75</v>
      </c>
      <c r="E13" s="103">
        <v>44548</v>
      </c>
      <c r="F13" s="104">
        <v>4000</v>
      </c>
      <c r="G13" s="104">
        <v>400</v>
      </c>
      <c r="H13" s="104">
        <v>0</v>
      </c>
      <c r="I13" s="103">
        <v>44578</v>
      </c>
      <c r="J13" s="104">
        <v>2750</v>
      </c>
      <c r="K13" s="105">
        <f t="shared" si="0"/>
        <v>1250</v>
      </c>
      <c r="L13" s="106" t="str">
        <f>IFERROR(IF(F13&gt;0,IF(J13&gt;=F13,Calc!$G$5,IF(December!J13&lt;=0,Calc!$G$7,IF(AND(J13&gt;0,J13&lt;F13),Calc!$G$6))),""),"")</f>
        <v>Partly Paid</v>
      </c>
    </row>
    <row r="14" spans="1:20" x14ac:dyDescent="0.25">
      <c r="B14" s="100" t="s">
        <v>193</v>
      </c>
      <c r="C14" s="101">
        <v>3052</v>
      </c>
      <c r="D14" s="102" t="s">
        <v>77</v>
      </c>
      <c r="E14" s="103">
        <v>44549</v>
      </c>
      <c r="F14" s="104">
        <v>750</v>
      </c>
      <c r="G14" s="104">
        <v>75</v>
      </c>
      <c r="H14" s="104">
        <v>0</v>
      </c>
      <c r="I14" s="103">
        <v>44579</v>
      </c>
      <c r="J14" s="104">
        <v>0</v>
      </c>
      <c r="K14" s="105">
        <f t="shared" si="0"/>
        <v>750</v>
      </c>
      <c r="L14" s="106" t="str">
        <f>IFERROR(IF(F14&gt;0,IF(J14&gt;=F14,Calc!$G$5,IF(December!J14&lt;=0,Calc!$G$7,IF(AND(J14&gt;0,J14&lt;F14),Calc!$G$6))),""),"")</f>
        <v>Unpaid</v>
      </c>
    </row>
    <row r="15" spans="1:20" x14ac:dyDescent="0.25">
      <c r="B15" s="100" t="s">
        <v>194</v>
      </c>
      <c r="C15" s="101">
        <v>3053</v>
      </c>
      <c r="D15" s="102" t="s">
        <v>79</v>
      </c>
      <c r="E15" s="103">
        <v>44551</v>
      </c>
      <c r="F15" s="104">
        <v>800</v>
      </c>
      <c r="G15" s="104">
        <v>80</v>
      </c>
      <c r="H15" s="104">
        <v>25</v>
      </c>
      <c r="I15" s="103">
        <v>44581</v>
      </c>
      <c r="J15" s="104">
        <v>0</v>
      </c>
      <c r="K15" s="105">
        <f t="shared" si="0"/>
        <v>800</v>
      </c>
      <c r="L15" s="106" t="str">
        <f>IFERROR(IF(F15&gt;0,IF(J15&gt;=F15,Calc!$G$5,IF(December!J15&lt;=0,Calc!$G$7,IF(AND(J15&gt;0,J15&lt;F15),Calc!$G$6))),""),"")</f>
        <v>Unpaid</v>
      </c>
    </row>
    <row r="16" spans="1:20" x14ac:dyDescent="0.25">
      <c r="B16" s="100" t="s">
        <v>195</v>
      </c>
      <c r="C16" s="101">
        <v>3055</v>
      </c>
      <c r="D16" s="102" t="s">
        <v>80</v>
      </c>
      <c r="E16" s="103">
        <v>44551</v>
      </c>
      <c r="F16" s="104">
        <v>850</v>
      </c>
      <c r="G16" s="104">
        <v>85</v>
      </c>
      <c r="H16" s="104">
        <v>15</v>
      </c>
      <c r="I16" s="103">
        <v>44581</v>
      </c>
      <c r="J16" s="104">
        <v>0</v>
      </c>
      <c r="K16" s="105">
        <f t="shared" si="0"/>
        <v>850</v>
      </c>
      <c r="L16" s="106" t="str">
        <f>IFERROR(IF(F16&gt;0,IF(J16&gt;=F16,Calc!$G$5,IF(December!J16&lt;=0,Calc!$G$7,IF(AND(J16&gt;0,J16&lt;F16),Calc!$G$6))),""),"")</f>
        <v>Unpaid</v>
      </c>
    </row>
    <row r="17" spans="2:12" x14ac:dyDescent="0.25">
      <c r="B17" s="100" t="s">
        <v>196</v>
      </c>
      <c r="C17" s="101">
        <v>3053</v>
      </c>
      <c r="D17" s="102" t="s">
        <v>81</v>
      </c>
      <c r="E17" s="103">
        <v>44551</v>
      </c>
      <c r="F17" s="104">
        <v>900</v>
      </c>
      <c r="G17" s="104">
        <v>90</v>
      </c>
      <c r="H17" s="104">
        <v>10</v>
      </c>
      <c r="I17" s="103">
        <v>44581</v>
      </c>
      <c r="J17" s="104">
        <v>450</v>
      </c>
      <c r="K17" s="105">
        <f t="shared" si="0"/>
        <v>450</v>
      </c>
      <c r="L17" s="106" t="str">
        <f>IFERROR(IF(F17&gt;0,IF(J17&gt;=F17,Calc!$G$5,IF(December!J17&lt;=0,Calc!$G$7,IF(AND(J17&gt;0,J17&lt;F17),Calc!$G$6))),""),"")</f>
        <v>Partly Paid</v>
      </c>
    </row>
    <row r="18" spans="2:12" x14ac:dyDescent="0.25">
      <c r="B18" s="100" t="s">
        <v>197</v>
      </c>
      <c r="C18" s="101">
        <v>3055</v>
      </c>
      <c r="D18" s="102" t="s">
        <v>82</v>
      </c>
      <c r="E18" s="103">
        <v>44553</v>
      </c>
      <c r="F18" s="104">
        <v>145</v>
      </c>
      <c r="G18" s="104">
        <v>14.5</v>
      </c>
      <c r="H18" s="104">
        <v>0</v>
      </c>
      <c r="I18" s="103">
        <v>44583</v>
      </c>
      <c r="J18" s="104">
        <v>145</v>
      </c>
      <c r="K18" s="105">
        <f t="shared" si="0"/>
        <v>0</v>
      </c>
      <c r="L18" s="106" t="str">
        <f>IFERROR(IF(F18&gt;0,IF(J18&gt;=F18,Calc!$G$5,IF(December!J18&lt;=0,Calc!$G$7,IF(AND(J18&gt;0,J18&lt;F18),Calc!$G$6))),""),"")</f>
        <v>Paid</v>
      </c>
    </row>
    <row r="19" spans="2:12" x14ac:dyDescent="0.25">
      <c r="B19" s="100"/>
      <c r="C19" s="101"/>
      <c r="D19" s="102"/>
      <c r="E19" s="103"/>
      <c r="F19" s="104"/>
      <c r="G19" s="104"/>
      <c r="H19" s="104"/>
      <c r="I19" s="103"/>
      <c r="J19" s="104"/>
      <c r="K19" s="105" t="str">
        <f t="shared" si="0"/>
        <v/>
      </c>
      <c r="L19" s="106" t="str">
        <f>IFERROR(IF(F19&gt;0,IF(J19&gt;=F19,Calc!$G$5,IF(December!J19&lt;=0,Calc!$G$7,IF(AND(J19&gt;0,J19&lt;F19),Calc!$G$6))),""),"")</f>
        <v/>
      </c>
    </row>
    <row r="20" spans="2:12" x14ac:dyDescent="0.25">
      <c r="B20" s="100"/>
      <c r="C20" s="101"/>
      <c r="D20" s="102"/>
      <c r="E20" s="103"/>
      <c r="F20" s="104"/>
      <c r="G20" s="104"/>
      <c r="H20" s="104"/>
      <c r="I20" s="103"/>
      <c r="J20" s="104"/>
      <c r="K20" s="105" t="str">
        <f t="shared" si="0"/>
        <v/>
      </c>
      <c r="L20" s="106" t="str">
        <f>IFERROR(IF(F20&gt;0,IF(J20&gt;=F20,Calc!$G$5,IF(December!J20&lt;=0,Calc!$G$7,IF(AND(J20&gt;0,J20&lt;F20),Calc!$G$6))),""),"")</f>
        <v/>
      </c>
    </row>
    <row r="21" spans="2:12" x14ac:dyDescent="0.25">
      <c r="B21" s="100"/>
      <c r="C21" s="101"/>
      <c r="D21" s="102"/>
      <c r="E21" s="103"/>
      <c r="F21" s="104"/>
      <c r="G21" s="104"/>
      <c r="H21" s="104"/>
      <c r="I21" s="103"/>
      <c r="J21" s="104"/>
      <c r="K21" s="105" t="str">
        <f t="shared" si="0"/>
        <v/>
      </c>
      <c r="L21" s="106" t="str">
        <f>IFERROR(IF(F21&gt;0,IF(J21&gt;=F21,Calc!$G$5,IF(December!J21&lt;=0,Calc!$G$7,IF(AND(J21&gt;0,J21&lt;F21),Calc!$G$6))),""),"")</f>
        <v/>
      </c>
    </row>
    <row r="22" spans="2:12" x14ac:dyDescent="0.25">
      <c r="B22" s="107"/>
      <c r="C22" s="108"/>
      <c r="D22" s="122"/>
      <c r="E22" s="109"/>
      <c r="F22" s="110"/>
      <c r="G22" s="110"/>
      <c r="H22" s="110"/>
      <c r="I22" s="109"/>
      <c r="J22" s="110"/>
      <c r="K22" s="111" t="str">
        <f t="shared" si="0"/>
        <v/>
      </c>
      <c r="L22" s="112" t="str">
        <f>IFERROR(IF(F22&gt;0,IF(J22&gt;=F22,Calc!$G$5,IF(December!J22&lt;=0,Calc!$G$7,IF(AND(J22&gt;0,J22&lt;F22),Calc!$G$6))),""),"")</f>
        <v/>
      </c>
    </row>
    <row r="23" spans="2:12" x14ac:dyDescent="0.25">
      <c r="B23" s="123"/>
      <c r="C23" s="123"/>
      <c r="D23" s="124"/>
      <c r="E23" s="125"/>
      <c r="F23" s="126"/>
      <c r="G23" s="126"/>
      <c r="H23" s="126"/>
      <c r="I23" s="125"/>
      <c r="J23" s="126"/>
      <c r="K23" s="127"/>
      <c r="L23" s="128"/>
    </row>
    <row r="24" spans="2:12" x14ac:dyDescent="0.25">
      <c r="B24" s="123"/>
      <c r="C24" s="123"/>
      <c r="D24" s="124"/>
      <c r="E24" s="125"/>
      <c r="F24" s="126"/>
      <c r="G24" s="126"/>
      <c r="H24" s="126"/>
      <c r="I24" s="125"/>
      <c r="J24" s="126"/>
      <c r="K24" s="127"/>
      <c r="L24" s="128"/>
    </row>
    <row r="25" spans="2:12" x14ac:dyDescent="0.25">
      <c r="B25" s="123"/>
      <c r="C25" s="123"/>
      <c r="D25" s="124"/>
      <c r="E25" s="125"/>
      <c r="F25" s="126"/>
      <c r="G25" s="126"/>
      <c r="H25" s="126"/>
      <c r="I25" s="125"/>
      <c r="J25" s="126"/>
      <c r="K25" s="127"/>
      <c r="L25" s="128"/>
    </row>
    <row r="26" spans="2:12" x14ac:dyDescent="0.25">
      <c r="B26" s="123"/>
      <c r="C26" s="123"/>
      <c r="D26" s="124"/>
      <c r="E26" s="125"/>
      <c r="F26" s="126"/>
      <c r="G26" s="126"/>
      <c r="H26" s="126"/>
      <c r="I26" s="125"/>
      <c r="J26" s="126"/>
      <c r="K26" s="127"/>
      <c r="L26" s="128"/>
    </row>
    <row r="27" spans="2:12" x14ac:dyDescent="0.25">
      <c r="B27" s="123"/>
      <c r="C27" s="123"/>
      <c r="D27" s="124"/>
      <c r="E27" s="125"/>
      <c r="F27" s="126"/>
      <c r="G27" s="126"/>
      <c r="H27" s="126"/>
      <c r="I27" s="125"/>
      <c r="J27" s="126"/>
      <c r="K27" s="127"/>
      <c r="L27" s="128"/>
    </row>
    <row r="28" spans="2:12" x14ac:dyDescent="0.25">
      <c r="B28" s="123"/>
      <c r="C28" s="123"/>
      <c r="D28" s="124"/>
      <c r="E28" s="125"/>
      <c r="F28" s="126"/>
      <c r="G28" s="126"/>
      <c r="H28" s="126"/>
      <c r="I28" s="125"/>
      <c r="J28" s="126"/>
      <c r="K28" s="127"/>
      <c r="L28" s="128"/>
    </row>
    <row r="29" spans="2:12" x14ac:dyDescent="0.25">
      <c r="B29" s="123"/>
      <c r="C29" s="123"/>
      <c r="D29" s="124"/>
      <c r="E29" s="125"/>
      <c r="F29" s="126"/>
      <c r="G29" s="126"/>
      <c r="H29" s="126"/>
      <c r="I29" s="125"/>
      <c r="J29" s="126"/>
      <c r="K29" s="127"/>
      <c r="L29" s="128"/>
    </row>
    <row r="30" spans="2:12" x14ac:dyDescent="0.25">
      <c r="B30" s="123"/>
      <c r="C30" s="123"/>
      <c r="D30" s="124"/>
      <c r="E30" s="125"/>
      <c r="F30" s="126"/>
      <c r="G30" s="126"/>
      <c r="H30" s="126"/>
      <c r="I30" s="125"/>
      <c r="J30" s="126"/>
      <c r="K30" s="127"/>
      <c r="L30" s="128"/>
    </row>
    <row r="31" spans="2:12" x14ac:dyDescent="0.25">
      <c r="B31" s="123"/>
      <c r="C31" s="123"/>
      <c r="D31" s="124"/>
      <c r="E31" s="125"/>
      <c r="F31" s="126"/>
      <c r="G31" s="126"/>
      <c r="H31" s="126"/>
      <c r="I31" s="125"/>
      <c r="J31" s="126"/>
      <c r="K31" s="127"/>
      <c r="L31" s="128"/>
    </row>
    <row r="32" spans="2:12" x14ac:dyDescent="0.25">
      <c r="B32" s="123"/>
      <c r="C32" s="123"/>
      <c r="D32" s="124"/>
      <c r="E32" s="125"/>
      <c r="F32" s="126"/>
      <c r="G32" s="126"/>
      <c r="H32" s="126"/>
      <c r="I32" s="125"/>
      <c r="J32" s="126"/>
      <c r="K32" s="127"/>
      <c r="L32" s="128"/>
    </row>
    <row r="33" spans="2:12" x14ac:dyDescent="0.25">
      <c r="B33" s="123"/>
      <c r="C33" s="123"/>
      <c r="D33" s="124"/>
      <c r="E33" s="125"/>
      <c r="F33" s="126"/>
      <c r="G33" s="126"/>
      <c r="H33" s="126"/>
      <c r="I33" s="125"/>
      <c r="J33" s="126"/>
      <c r="K33" s="127"/>
      <c r="L33" s="128"/>
    </row>
    <row r="34" spans="2:12" x14ac:dyDescent="0.25">
      <c r="B34" s="123"/>
      <c r="C34" s="123"/>
      <c r="D34" s="124"/>
      <c r="E34" s="125"/>
      <c r="F34" s="126"/>
      <c r="G34" s="126"/>
      <c r="H34" s="126"/>
      <c r="I34" s="125"/>
      <c r="J34" s="126"/>
      <c r="K34" s="127"/>
      <c r="L34" s="128"/>
    </row>
    <row r="35" spans="2:12" x14ac:dyDescent="0.25">
      <c r="B35" s="123"/>
      <c r="C35" s="123"/>
      <c r="D35" s="124"/>
      <c r="E35" s="125"/>
      <c r="F35" s="126"/>
      <c r="G35" s="126"/>
      <c r="H35" s="126"/>
      <c r="I35" s="125"/>
      <c r="J35" s="126"/>
      <c r="K35" s="127"/>
      <c r="L35" s="128"/>
    </row>
    <row r="36" spans="2:12" x14ac:dyDescent="0.25">
      <c r="B36" s="123"/>
      <c r="C36" s="123"/>
      <c r="D36" s="124"/>
      <c r="E36" s="125"/>
      <c r="F36" s="126"/>
      <c r="G36" s="126"/>
      <c r="H36" s="126"/>
      <c r="I36" s="125"/>
      <c r="J36" s="126"/>
      <c r="K36" s="127"/>
      <c r="L36" s="128"/>
    </row>
    <row r="37" spans="2:12" x14ac:dyDescent="0.25">
      <c r="B37" s="123"/>
      <c r="C37" s="123"/>
      <c r="D37" s="124"/>
      <c r="E37" s="125"/>
      <c r="F37" s="126"/>
      <c r="G37" s="126"/>
      <c r="H37" s="126"/>
      <c r="I37" s="125"/>
      <c r="J37" s="126"/>
      <c r="K37" s="127"/>
      <c r="L37" s="128"/>
    </row>
    <row r="38" spans="2:12" x14ac:dyDescent="0.25">
      <c r="B38" s="123"/>
      <c r="C38" s="123"/>
      <c r="D38" s="124"/>
      <c r="E38" s="125"/>
      <c r="F38" s="126"/>
      <c r="G38" s="126"/>
      <c r="H38" s="126"/>
      <c r="I38" s="125"/>
      <c r="J38" s="126"/>
      <c r="K38" s="127"/>
      <c r="L38" s="128"/>
    </row>
    <row r="39" spans="2:12" x14ac:dyDescent="0.25">
      <c r="B39" s="123"/>
      <c r="C39" s="123"/>
      <c r="D39" s="124"/>
      <c r="E39" s="125"/>
      <c r="F39" s="126"/>
      <c r="G39" s="126"/>
      <c r="H39" s="126"/>
      <c r="I39" s="125"/>
      <c r="J39" s="126"/>
      <c r="K39" s="127"/>
      <c r="L39" s="128"/>
    </row>
    <row r="40" spans="2:12" x14ac:dyDescent="0.25">
      <c r="B40" s="123"/>
      <c r="C40" s="123"/>
      <c r="D40" s="124"/>
      <c r="E40" s="125"/>
      <c r="F40" s="126"/>
      <c r="G40" s="126"/>
      <c r="H40" s="126"/>
      <c r="I40" s="125"/>
      <c r="J40" s="126"/>
      <c r="K40" s="127"/>
      <c r="L40" s="128"/>
    </row>
    <row r="41" spans="2:12" x14ac:dyDescent="0.25">
      <c r="B41" s="123"/>
      <c r="C41" s="123"/>
      <c r="D41" s="124"/>
      <c r="E41" s="125"/>
      <c r="F41" s="126"/>
      <c r="G41" s="126"/>
      <c r="H41" s="126"/>
      <c r="I41" s="125"/>
      <c r="J41" s="126"/>
      <c r="K41" s="127"/>
      <c r="L41" s="128"/>
    </row>
    <row r="42" spans="2:12" x14ac:dyDescent="0.25">
      <c r="B42" s="123"/>
      <c r="C42" s="123"/>
      <c r="D42" s="124"/>
      <c r="E42" s="125"/>
      <c r="F42" s="126"/>
      <c r="G42" s="126"/>
      <c r="H42" s="126"/>
      <c r="I42" s="125"/>
      <c r="J42" s="126"/>
      <c r="K42" s="127"/>
      <c r="L42" s="128"/>
    </row>
    <row r="43" spans="2:12" x14ac:dyDescent="0.25">
      <c r="B43" s="123"/>
      <c r="C43" s="123"/>
      <c r="D43" s="124"/>
      <c r="E43" s="125"/>
      <c r="F43" s="126"/>
      <c r="G43" s="126"/>
      <c r="H43" s="126"/>
      <c r="I43" s="125"/>
      <c r="J43" s="126"/>
      <c r="K43" s="127"/>
      <c r="L43" s="128"/>
    </row>
    <row r="44" spans="2:12" x14ac:dyDescent="0.25">
      <c r="B44" s="123"/>
      <c r="C44" s="123"/>
      <c r="D44" s="124"/>
      <c r="E44" s="125"/>
      <c r="F44" s="126"/>
      <c r="G44" s="126"/>
      <c r="H44" s="126"/>
      <c r="I44" s="125"/>
      <c r="J44" s="126"/>
      <c r="K44" s="127"/>
      <c r="L44" s="128"/>
    </row>
    <row r="45" spans="2:12" x14ac:dyDescent="0.25">
      <c r="B45" s="123"/>
      <c r="C45" s="123"/>
      <c r="D45" s="124"/>
      <c r="E45" s="125"/>
      <c r="F45" s="126"/>
      <c r="G45" s="126"/>
      <c r="H45" s="126"/>
      <c r="I45" s="125"/>
      <c r="J45" s="126"/>
      <c r="K45" s="127"/>
      <c r="L45" s="128"/>
    </row>
    <row r="46" spans="2:12" x14ac:dyDescent="0.25">
      <c r="B46" s="123"/>
      <c r="C46" s="123"/>
      <c r="D46" s="124"/>
      <c r="E46" s="125"/>
      <c r="F46" s="126"/>
      <c r="G46" s="126"/>
      <c r="H46" s="126"/>
      <c r="I46" s="125"/>
      <c r="J46" s="126"/>
      <c r="K46" s="127"/>
      <c r="L46" s="128"/>
    </row>
    <row r="47" spans="2:12" x14ac:dyDescent="0.25">
      <c r="B47" s="123"/>
      <c r="C47" s="123"/>
      <c r="D47" s="124"/>
      <c r="E47" s="125"/>
      <c r="F47" s="126"/>
      <c r="G47" s="126"/>
      <c r="H47" s="126"/>
      <c r="I47" s="125"/>
      <c r="J47" s="126"/>
      <c r="K47" s="127"/>
      <c r="L47" s="128"/>
    </row>
    <row r="48" spans="2:12" x14ac:dyDescent="0.25">
      <c r="B48" s="123"/>
      <c r="C48" s="123"/>
      <c r="D48" s="124"/>
      <c r="E48" s="125"/>
      <c r="F48" s="126"/>
      <c r="G48" s="126"/>
      <c r="H48" s="126"/>
      <c r="I48" s="125"/>
      <c r="J48" s="126"/>
      <c r="K48" s="127"/>
      <c r="L48" s="128"/>
    </row>
    <row r="49" spans="2:12" x14ac:dyDescent="0.25">
      <c r="B49" s="123"/>
      <c r="C49" s="123"/>
      <c r="D49" s="124"/>
      <c r="E49" s="125"/>
      <c r="F49" s="126"/>
      <c r="G49" s="126"/>
      <c r="H49" s="126"/>
      <c r="I49" s="125"/>
      <c r="J49" s="126"/>
      <c r="K49" s="127"/>
      <c r="L49" s="128"/>
    </row>
    <row r="50" spans="2:12" x14ac:dyDescent="0.25">
      <c r="B50" s="123"/>
      <c r="C50" s="123"/>
      <c r="D50" s="124"/>
      <c r="E50" s="125"/>
      <c r="F50" s="126"/>
      <c r="G50" s="126"/>
      <c r="H50" s="126"/>
      <c r="I50" s="125"/>
      <c r="J50" s="126"/>
      <c r="K50" s="127"/>
      <c r="L50" s="128"/>
    </row>
    <row r="51" spans="2:12" x14ac:dyDescent="0.25">
      <c r="B51" s="123"/>
      <c r="C51" s="123"/>
      <c r="D51" s="124"/>
      <c r="E51" s="125"/>
      <c r="F51" s="126"/>
      <c r="G51" s="126"/>
      <c r="H51" s="126"/>
      <c r="I51" s="125"/>
      <c r="J51" s="126"/>
      <c r="K51" s="127"/>
      <c r="L51" s="128"/>
    </row>
    <row r="52" spans="2:12" x14ac:dyDescent="0.25">
      <c r="B52" s="123"/>
      <c r="C52" s="123"/>
      <c r="D52" s="124"/>
      <c r="E52" s="125"/>
      <c r="F52" s="126"/>
      <c r="G52" s="126"/>
      <c r="H52" s="126"/>
      <c r="I52" s="125"/>
      <c r="J52" s="126"/>
      <c r="K52" s="127"/>
      <c r="L52" s="128"/>
    </row>
    <row r="53" spans="2:12" x14ac:dyDescent="0.25">
      <c r="B53" s="123"/>
      <c r="C53" s="123"/>
      <c r="D53" s="124"/>
      <c r="E53" s="125"/>
      <c r="F53" s="126"/>
      <c r="G53" s="126"/>
      <c r="H53" s="126"/>
      <c r="I53" s="125"/>
      <c r="J53" s="126"/>
      <c r="K53" s="127"/>
      <c r="L53" s="128"/>
    </row>
    <row r="54" spans="2:12" x14ac:dyDescent="0.25">
      <c r="B54" s="123"/>
      <c r="C54" s="123"/>
      <c r="D54" s="124"/>
      <c r="E54" s="125"/>
      <c r="F54" s="126"/>
      <c r="G54" s="126"/>
      <c r="H54" s="126"/>
      <c r="I54" s="125"/>
      <c r="J54" s="126"/>
      <c r="K54" s="127"/>
      <c r="L54" s="128"/>
    </row>
    <row r="55" spans="2:12" x14ac:dyDescent="0.25">
      <c r="B55" s="123"/>
      <c r="C55" s="123"/>
      <c r="D55" s="124"/>
      <c r="E55" s="125"/>
      <c r="F55" s="126"/>
      <c r="G55" s="126"/>
      <c r="H55" s="126"/>
      <c r="I55" s="125"/>
      <c r="J55" s="126"/>
      <c r="K55" s="127"/>
      <c r="L55" s="128"/>
    </row>
    <row r="56" spans="2:12" x14ac:dyDescent="0.25">
      <c r="B56" s="123"/>
      <c r="C56" s="123"/>
      <c r="D56" s="124"/>
      <c r="E56" s="125"/>
      <c r="F56" s="126"/>
      <c r="G56" s="126"/>
      <c r="H56" s="126"/>
      <c r="I56" s="125"/>
      <c r="J56" s="126"/>
      <c r="K56" s="127"/>
      <c r="L56" s="128"/>
    </row>
    <row r="57" spans="2:12" x14ac:dyDescent="0.25">
      <c r="B57" s="123"/>
      <c r="C57" s="123"/>
      <c r="D57" s="124"/>
      <c r="E57" s="125"/>
      <c r="F57" s="126"/>
      <c r="G57" s="126"/>
      <c r="H57" s="126"/>
      <c r="I57" s="125"/>
      <c r="J57" s="126"/>
      <c r="K57" s="127"/>
      <c r="L57" s="128"/>
    </row>
    <row r="58" spans="2:12" x14ac:dyDescent="0.25">
      <c r="B58" s="123"/>
      <c r="C58" s="123"/>
      <c r="D58" s="124"/>
      <c r="E58" s="125"/>
      <c r="F58" s="126"/>
      <c r="G58" s="126"/>
      <c r="H58" s="126"/>
      <c r="I58" s="125"/>
      <c r="J58" s="126"/>
      <c r="K58" s="127"/>
      <c r="L58" s="128"/>
    </row>
    <row r="59" spans="2:12" x14ac:dyDescent="0.25">
      <c r="B59" s="123"/>
      <c r="C59" s="123"/>
      <c r="D59" s="124"/>
      <c r="E59" s="125"/>
      <c r="F59" s="126"/>
      <c r="G59" s="126"/>
      <c r="H59" s="126"/>
      <c r="I59" s="125"/>
      <c r="J59" s="126"/>
      <c r="K59" s="127"/>
      <c r="L59" s="128"/>
    </row>
    <row r="60" spans="2:12" x14ac:dyDescent="0.25">
      <c r="B60" s="123"/>
      <c r="C60" s="123"/>
      <c r="D60" s="124"/>
      <c r="E60" s="125"/>
      <c r="F60" s="126"/>
      <c r="G60" s="126"/>
      <c r="H60" s="126"/>
      <c r="I60" s="125"/>
      <c r="J60" s="126"/>
      <c r="K60" s="127"/>
      <c r="L60" s="128"/>
    </row>
    <row r="61" spans="2:12" x14ac:dyDescent="0.25">
      <c r="B61" s="123"/>
      <c r="C61" s="123"/>
      <c r="D61" s="124"/>
      <c r="E61" s="125"/>
      <c r="F61" s="126"/>
      <c r="G61" s="126"/>
      <c r="H61" s="126"/>
      <c r="I61" s="125"/>
      <c r="J61" s="126"/>
      <c r="K61" s="127"/>
      <c r="L61" s="128"/>
    </row>
    <row r="62" spans="2:12" x14ac:dyDescent="0.25">
      <c r="B62" s="123"/>
      <c r="C62" s="123"/>
      <c r="D62" s="124"/>
      <c r="E62" s="125"/>
      <c r="F62" s="126"/>
      <c r="G62" s="126"/>
      <c r="H62" s="126"/>
      <c r="I62" s="125"/>
      <c r="J62" s="126"/>
      <c r="K62" s="127"/>
      <c r="L62" s="128"/>
    </row>
    <row r="63" spans="2:12" x14ac:dyDescent="0.25">
      <c r="B63" s="123"/>
      <c r="C63" s="123"/>
      <c r="D63" s="124"/>
      <c r="E63" s="125"/>
      <c r="F63" s="126"/>
      <c r="G63" s="126"/>
      <c r="H63" s="126"/>
      <c r="I63" s="125"/>
      <c r="J63" s="126"/>
      <c r="K63" s="127"/>
      <c r="L63" s="128"/>
    </row>
    <row r="64" spans="2:12" x14ac:dyDescent="0.25">
      <c r="B64" s="123"/>
      <c r="C64" s="123"/>
      <c r="D64" s="124"/>
      <c r="E64" s="125"/>
      <c r="F64" s="126"/>
      <c r="G64" s="126"/>
      <c r="H64" s="126"/>
      <c r="I64" s="125"/>
      <c r="J64" s="126"/>
      <c r="K64" s="127"/>
      <c r="L64" s="128"/>
    </row>
    <row r="65" spans="2:12" x14ac:dyDescent="0.25">
      <c r="B65" s="123"/>
      <c r="C65" s="123"/>
      <c r="D65" s="124"/>
      <c r="E65" s="125"/>
      <c r="F65" s="126"/>
      <c r="G65" s="126"/>
      <c r="H65" s="126"/>
      <c r="I65" s="125"/>
      <c r="J65" s="126"/>
      <c r="K65" s="127"/>
      <c r="L65" s="128"/>
    </row>
    <row r="66" spans="2:12" x14ac:dyDescent="0.25">
      <c r="B66" s="123"/>
      <c r="C66" s="123"/>
      <c r="D66" s="129"/>
      <c r="E66" s="125"/>
      <c r="F66" s="126"/>
      <c r="G66" s="126"/>
      <c r="H66" s="126"/>
      <c r="I66" s="125"/>
      <c r="J66" s="126"/>
      <c r="K66" s="127"/>
      <c r="L66" s="128"/>
    </row>
    <row r="67" spans="2:12" x14ac:dyDescent="0.25">
      <c r="B67" s="123"/>
      <c r="C67" s="123"/>
      <c r="D67" s="124"/>
      <c r="E67" s="125"/>
      <c r="F67" s="126"/>
      <c r="G67" s="126"/>
      <c r="H67" s="126"/>
      <c r="I67" s="125"/>
      <c r="J67" s="126"/>
      <c r="K67" s="127"/>
      <c r="L67" s="128"/>
    </row>
    <row r="68" spans="2:12" x14ac:dyDescent="0.25">
      <c r="B68" s="123"/>
      <c r="C68" s="123"/>
      <c r="D68" s="124"/>
      <c r="E68" s="125"/>
      <c r="F68" s="126"/>
      <c r="G68" s="126"/>
      <c r="H68" s="126"/>
      <c r="I68" s="125"/>
      <c r="J68" s="126"/>
      <c r="K68" s="127"/>
      <c r="L68" s="128"/>
    </row>
    <row r="69" spans="2:12" x14ac:dyDescent="0.25">
      <c r="B69" s="123"/>
      <c r="C69" s="123"/>
      <c r="D69" s="124"/>
      <c r="E69" s="125"/>
      <c r="F69" s="126"/>
      <c r="G69" s="126"/>
      <c r="H69" s="126"/>
      <c r="I69" s="125"/>
      <c r="J69" s="126"/>
      <c r="K69" s="127"/>
      <c r="L69" s="128"/>
    </row>
    <row r="70" spans="2:12" x14ac:dyDescent="0.25">
      <c r="B70" s="123"/>
      <c r="C70" s="123"/>
      <c r="D70" s="124"/>
      <c r="E70" s="125"/>
      <c r="F70" s="126"/>
      <c r="G70" s="126"/>
      <c r="H70" s="126"/>
      <c r="I70" s="125"/>
      <c r="J70" s="126"/>
      <c r="K70" s="127"/>
      <c r="L70" s="128"/>
    </row>
    <row r="71" spans="2:12" x14ac:dyDescent="0.25">
      <c r="B71" s="123"/>
      <c r="C71" s="123"/>
      <c r="D71" s="124"/>
      <c r="E71" s="125"/>
      <c r="F71" s="126"/>
      <c r="G71" s="126"/>
      <c r="H71" s="126"/>
      <c r="I71" s="125"/>
      <c r="J71" s="126"/>
      <c r="K71" s="127"/>
      <c r="L71" s="128"/>
    </row>
    <row r="72" spans="2:12" x14ac:dyDescent="0.25">
      <c r="B72" s="123"/>
      <c r="C72" s="123"/>
      <c r="D72" s="124"/>
      <c r="E72" s="125"/>
      <c r="F72" s="126"/>
      <c r="G72" s="126"/>
      <c r="H72" s="126"/>
      <c r="I72" s="125"/>
      <c r="J72" s="126"/>
      <c r="K72" s="127"/>
      <c r="L72" s="128"/>
    </row>
    <row r="73" spans="2:12" x14ac:dyDescent="0.25">
      <c r="B73" s="123"/>
      <c r="C73" s="123"/>
      <c r="D73" s="124"/>
      <c r="E73" s="125"/>
      <c r="F73" s="126"/>
      <c r="G73" s="126"/>
      <c r="H73" s="126"/>
      <c r="I73" s="125"/>
      <c r="J73" s="126"/>
      <c r="K73" s="127"/>
      <c r="L73" s="128"/>
    </row>
    <row r="74" spans="2:12" x14ac:dyDescent="0.25">
      <c r="B74" s="123"/>
      <c r="C74" s="123"/>
      <c r="D74" s="124"/>
      <c r="E74" s="125"/>
      <c r="F74" s="126"/>
      <c r="G74" s="126"/>
      <c r="H74" s="126"/>
      <c r="I74" s="125"/>
      <c r="J74" s="126"/>
      <c r="K74" s="127"/>
      <c r="L74" s="128"/>
    </row>
    <row r="75" spans="2:12" x14ac:dyDescent="0.25">
      <c r="B75" s="123"/>
      <c r="C75" s="123"/>
      <c r="D75" s="124"/>
      <c r="E75" s="125"/>
      <c r="F75" s="126"/>
      <c r="G75" s="126"/>
      <c r="H75" s="126"/>
      <c r="I75" s="125"/>
      <c r="J75" s="126"/>
      <c r="K75" s="127"/>
      <c r="L75" s="128"/>
    </row>
    <row r="76" spans="2:12" x14ac:dyDescent="0.25">
      <c r="B76" s="123"/>
      <c r="C76" s="123"/>
      <c r="D76" s="124"/>
      <c r="E76" s="125"/>
      <c r="F76" s="126"/>
      <c r="G76" s="126"/>
      <c r="H76" s="126"/>
      <c r="I76" s="125"/>
      <c r="J76" s="126"/>
      <c r="K76" s="127"/>
      <c r="L76" s="128"/>
    </row>
    <row r="77" spans="2:12" x14ac:dyDescent="0.25">
      <c r="B77" s="123"/>
      <c r="C77" s="123"/>
      <c r="D77" s="124"/>
      <c r="E77" s="125"/>
      <c r="F77" s="126"/>
      <c r="G77" s="126"/>
      <c r="H77" s="126"/>
      <c r="I77" s="125"/>
      <c r="J77" s="126"/>
      <c r="K77" s="127"/>
      <c r="L77" s="128"/>
    </row>
    <row r="78" spans="2:12" x14ac:dyDescent="0.25">
      <c r="B78" s="123"/>
      <c r="C78" s="123"/>
      <c r="D78" s="124"/>
      <c r="E78" s="125"/>
      <c r="F78" s="126"/>
      <c r="G78" s="126"/>
      <c r="H78" s="126"/>
      <c r="I78" s="125"/>
      <c r="J78" s="126"/>
      <c r="K78" s="127"/>
      <c r="L78" s="128"/>
    </row>
    <row r="79" spans="2:12" x14ac:dyDescent="0.25">
      <c r="B79" s="123"/>
      <c r="C79" s="123"/>
      <c r="D79" s="124"/>
      <c r="E79" s="125"/>
      <c r="F79" s="126"/>
      <c r="G79" s="126"/>
      <c r="H79" s="126"/>
      <c r="I79" s="125"/>
      <c r="J79" s="126"/>
      <c r="K79" s="127"/>
      <c r="L79" s="128"/>
    </row>
    <row r="80" spans="2:12" x14ac:dyDescent="0.25">
      <c r="B80" s="123"/>
      <c r="C80" s="123"/>
      <c r="D80" s="124"/>
      <c r="E80" s="125"/>
      <c r="F80" s="126"/>
      <c r="G80" s="126"/>
      <c r="H80" s="126"/>
      <c r="I80" s="125"/>
      <c r="J80" s="126"/>
      <c r="K80" s="127"/>
      <c r="L80" s="128"/>
    </row>
    <row r="81" spans="2:12" x14ac:dyDescent="0.25">
      <c r="B81" s="123"/>
      <c r="C81" s="123"/>
      <c r="D81" s="124"/>
      <c r="E81" s="125"/>
      <c r="F81" s="126"/>
      <c r="G81" s="126"/>
      <c r="H81" s="126"/>
      <c r="I81" s="125"/>
      <c r="J81" s="126"/>
      <c r="K81" s="127"/>
      <c r="L81" s="128"/>
    </row>
    <row r="82" spans="2:12" x14ac:dyDescent="0.25">
      <c r="B82" s="123"/>
      <c r="C82" s="123"/>
      <c r="D82" s="124"/>
      <c r="E82" s="125"/>
      <c r="F82" s="126"/>
      <c r="G82" s="126"/>
      <c r="H82" s="126"/>
      <c r="I82" s="125"/>
      <c r="J82" s="126"/>
      <c r="K82" s="127"/>
      <c r="L82" s="128"/>
    </row>
    <row r="83" spans="2:12" x14ac:dyDescent="0.25">
      <c r="B83" s="123"/>
      <c r="C83" s="123"/>
      <c r="D83" s="124"/>
      <c r="E83" s="125"/>
      <c r="F83" s="126"/>
      <c r="G83" s="126"/>
      <c r="H83" s="126"/>
      <c r="I83" s="125"/>
      <c r="J83" s="126"/>
      <c r="K83" s="127"/>
      <c r="L83" s="128"/>
    </row>
    <row r="84" spans="2:12" x14ac:dyDescent="0.25">
      <c r="B84" s="123"/>
      <c r="C84" s="123"/>
      <c r="D84" s="124"/>
      <c r="E84" s="125"/>
      <c r="F84" s="126"/>
      <c r="G84" s="126"/>
      <c r="H84" s="126"/>
      <c r="I84" s="125"/>
      <c r="J84" s="126"/>
      <c r="K84" s="127"/>
      <c r="L84" s="128"/>
    </row>
    <row r="85" spans="2:12" x14ac:dyDescent="0.25">
      <c r="B85" s="123"/>
      <c r="C85" s="123"/>
      <c r="D85" s="124"/>
      <c r="E85" s="125"/>
      <c r="F85" s="126"/>
      <c r="G85" s="126"/>
      <c r="H85" s="126"/>
      <c r="I85" s="125"/>
      <c r="J85" s="126"/>
      <c r="K85" s="127"/>
      <c r="L85" s="128"/>
    </row>
    <row r="86" spans="2:12" x14ac:dyDescent="0.25">
      <c r="B86" s="123"/>
      <c r="C86" s="123"/>
      <c r="D86" s="124"/>
      <c r="E86" s="125"/>
      <c r="F86" s="126"/>
      <c r="G86" s="126"/>
      <c r="H86" s="126"/>
      <c r="I86" s="125"/>
      <c r="J86" s="126"/>
      <c r="K86" s="127"/>
      <c r="L86" s="128"/>
    </row>
    <row r="87" spans="2:12" x14ac:dyDescent="0.25">
      <c r="B87" s="123"/>
      <c r="C87" s="123"/>
      <c r="D87" s="124"/>
      <c r="E87" s="125"/>
      <c r="F87" s="126"/>
      <c r="G87" s="126"/>
      <c r="H87" s="126"/>
      <c r="I87" s="125"/>
      <c r="J87" s="126"/>
      <c r="K87" s="127"/>
      <c r="L87" s="128"/>
    </row>
    <row r="88" spans="2:12" x14ac:dyDescent="0.25">
      <c r="B88" s="123"/>
      <c r="C88" s="123"/>
      <c r="D88" s="124"/>
      <c r="E88" s="125"/>
      <c r="F88" s="126"/>
      <c r="G88" s="126"/>
      <c r="H88" s="126"/>
      <c r="I88" s="125"/>
      <c r="J88" s="126"/>
      <c r="K88" s="127"/>
      <c r="L88" s="128"/>
    </row>
    <row r="89" spans="2:12" x14ac:dyDescent="0.25">
      <c r="B89" s="123"/>
      <c r="C89" s="123"/>
      <c r="D89" s="124"/>
      <c r="E89" s="125"/>
      <c r="F89" s="126"/>
      <c r="G89" s="126"/>
      <c r="H89" s="126"/>
      <c r="I89" s="125"/>
      <c r="J89" s="126"/>
      <c r="K89" s="127"/>
      <c r="L89" s="128"/>
    </row>
    <row r="90" spans="2:12" x14ac:dyDescent="0.25">
      <c r="B90" s="123"/>
      <c r="C90" s="123"/>
      <c r="D90" s="124"/>
      <c r="E90" s="125"/>
      <c r="F90" s="126"/>
      <c r="G90" s="126"/>
      <c r="H90" s="126"/>
      <c r="I90" s="125"/>
      <c r="J90" s="126"/>
      <c r="K90" s="127"/>
      <c r="L90" s="128"/>
    </row>
    <row r="91" spans="2:12" x14ac:dyDescent="0.25">
      <c r="B91" s="123"/>
      <c r="C91" s="123"/>
      <c r="D91" s="124"/>
      <c r="E91" s="125"/>
      <c r="F91" s="126"/>
      <c r="G91" s="126"/>
      <c r="H91" s="126"/>
      <c r="I91" s="125"/>
      <c r="J91" s="126"/>
      <c r="K91" s="127"/>
      <c r="L91" s="128"/>
    </row>
    <row r="92" spans="2:12" x14ac:dyDescent="0.25">
      <c r="B92" s="123"/>
      <c r="C92" s="123"/>
      <c r="D92" s="124"/>
      <c r="E92" s="125"/>
      <c r="F92" s="126"/>
      <c r="G92" s="126"/>
      <c r="H92" s="126"/>
      <c r="I92" s="125"/>
      <c r="J92" s="126"/>
      <c r="K92" s="127"/>
      <c r="L92" s="128"/>
    </row>
    <row r="93" spans="2:12" x14ac:dyDescent="0.25">
      <c r="B93" s="123"/>
      <c r="C93" s="123"/>
      <c r="D93" s="124"/>
      <c r="E93" s="125"/>
      <c r="F93" s="126"/>
      <c r="G93" s="126"/>
      <c r="H93" s="126"/>
      <c r="I93" s="125"/>
      <c r="J93" s="126"/>
      <c r="K93" s="127"/>
      <c r="L93" s="128"/>
    </row>
    <row r="94" spans="2:12" x14ac:dyDescent="0.25">
      <c r="B94" s="123"/>
      <c r="C94" s="123"/>
      <c r="D94" s="124"/>
      <c r="E94" s="125"/>
      <c r="F94" s="126"/>
      <c r="G94" s="126"/>
      <c r="H94" s="126"/>
      <c r="I94" s="125"/>
      <c r="J94" s="126"/>
      <c r="K94" s="127"/>
      <c r="L94" s="128"/>
    </row>
    <row r="95" spans="2:12" x14ac:dyDescent="0.25">
      <c r="B95" s="123"/>
      <c r="C95" s="123"/>
      <c r="D95" s="124"/>
      <c r="E95" s="125"/>
      <c r="F95" s="126"/>
      <c r="G95" s="126"/>
      <c r="H95" s="126"/>
      <c r="I95" s="125"/>
      <c r="J95" s="126"/>
      <c r="K95" s="127"/>
      <c r="L95" s="128"/>
    </row>
    <row r="96" spans="2:12" x14ac:dyDescent="0.25">
      <c r="B96" s="123"/>
      <c r="C96" s="123"/>
      <c r="D96" s="124"/>
      <c r="E96" s="125"/>
      <c r="F96" s="126"/>
      <c r="G96" s="126"/>
      <c r="H96" s="126"/>
      <c r="I96" s="125"/>
      <c r="J96" s="126"/>
      <c r="K96" s="127"/>
      <c r="L96" s="128"/>
    </row>
    <row r="97" spans="2:12" x14ac:dyDescent="0.25">
      <c r="B97" s="123"/>
      <c r="C97" s="123"/>
      <c r="D97" s="124"/>
      <c r="E97" s="125"/>
      <c r="F97" s="126"/>
      <c r="G97" s="126"/>
      <c r="H97" s="126"/>
      <c r="I97" s="125"/>
      <c r="J97" s="126"/>
      <c r="K97" s="127"/>
      <c r="L97" s="128"/>
    </row>
    <row r="98" spans="2:12" x14ac:dyDescent="0.25">
      <c r="B98" s="123"/>
      <c r="C98" s="123"/>
      <c r="D98" s="124"/>
      <c r="E98" s="125"/>
      <c r="F98" s="126"/>
      <c r="G98" s="126"/>
      <c r="H98" s="126"/>
      <c r="I98" s="125"/>
      <c r="J98" s="126"/>
      <c r="K98" s="127"/>
      <c r="L98" s="128"/>
    </row>
    <row r="99" spans="2:12" x14ac:dyDescent="0.25">
      <c r="B99" s="123"/>
      <c r="C99" s="123"/>
      <c r="D99" s="124"/>
      <c r="E99" s="125"/>
      <c r="F99" s="126"/>
      <c r="G99" s="126"/>
      <c r="H99" s="126"/>
      <c r="I99" s="125"/>
      <c r="J99" s="126"/>
      <c r="K99" s="127"/>
      <c r="L99" s="128"/>
    </row>
    <row r="100" spans="2:12" x14ac:dyDescent="0.25">
      <c r="B100" s="123"/>
      <c r="C100" s="123"/>
      <c r="D100" s="124"/>
      <c r="E100" s="125"/>
      <c r="F100" s="126"/>
      <c r="G100" s="126"/>
      <c r="H100" s="126"/>
      <c r="I100" s="125"/>
      <c r="J100" s="126"/>
      <c r="K100" s="127"/>
      <c r="L100" s="128"/>
    </row>
    <row r="101" spans="2:12" x14ac:dyDescent="0.25">
      <c r="B101" s="123"/>
      <c r="C101" s="123"/>
      <c r="D101" s="124"/>
      <c r="E101" s="125"/>
      <c r="F101" s="126"/>
      <c r="G101" s="126"/>
      <c r="H101" s="126"/>
      <c r="I101" s="125"/>
      <c r="J101" s="126"/>
      <c r="K101" s="127"/>
      <c r="L101" s="128"/>
    </row>
    <row r="102" spans="2:12" x14ac:dyDescent="0.25">
      <c r="B102" s="123"/>
      <c r="C102" s="123"/>
      <c r="D102" s="124"/>
      <c r="E102" s="125"/>
      <c r="F102" s="126"/>
      <c r="G102" s="126"/>
      <c r="H102" s="126"/>
      <c r="I102" s="125"/>
      <c r="J102" s="126"/>
      <c r="K102" s="127"/>
      <c r="L102" s="128"/>
    </row>
    <row r="103" spans="2:12" x14ac:dyDescent="0.25">
      <c r="B103" s="123"/>
      <c r="C103" s="123"/>
      <c r="D103" s="124"/>
      <c r="E103" s="125"/>
      <c r="F103" s="126"/>
      <c r="G103" s="126"/>
      <c r="H103" s="126"/>
      <c r="I103" s="125"/>
      <c r="J103" s="126"/>
      <c r="K103" s="127"/>
      <c r="L103" s="128"/>
    </row>
    <row r="104" spans="2:12" x14ac:dyDescent="0.25">
      <c r="B104" s="123"/>
      <c r="C104" s="123"/>
      <c r="D104" s="124"/>
      <c r="E104" s="125"/>
      <c r="F104" s="126"/>
      <c r="G104" s="126"/>
      <c r="H104" s="126"/>
      <c r="I104" s="125"/>
      <c r="J104" s="126"/>
      <c r="K104" s="127"/>
      <c r="L104" s="128"/>
    </row>
    <row r="105" spans="2:12" x14ac:dyDescent="0.25">
      <c r="B105" s="123"/>
      <c r="C105" s="123"/>
      <c r="D105" s="124"/>
      <c r="E105" s="125"/>
      <c r="F105" s="126"/>
      <c r="G105" s="126"/>
      <c r="H105" s="126"/>
      <c r="I105" s="125"/>
      <c r="J105" s="126"/>
      <c r="K105" s="127"/>
      <c r="L105" s="128"/>
    </row>
    <row r="106" spans="2:12" x14ac:dyDescent="0.25">
      <c r="B106" s="123"/>
      <c r="C106" s="123"/>
      <c r="D106" s="124"/>
      <c r="E106" s="125"/>
      <c r="F106" s="126"/>
      <c r="G106" s="126"/>
      <c r="H106" s="126"/>
      <c r="I106" s="125"/>
      <c r="J106" s="126"/>
      <c r="K106" s="127"/>
      <c r="L106" s="128"/>
    </row>
    <row r="107" spans="2:12" x14ac:dyDescent="0.25">
      <c r="B107" s="123"/>
      <c r="C107" s="123"/>
      <c r="D107" s="124"/>
      <c r="E107" s="125"/>
      <c r="F107" s="126"/>
      <c r="G107" s="126"/>
      <c r="H107" s="126"/>
      <c r="I107" s="125"/>
      <c r="J107" s="126"/>
      <c r="K107" s="127"/>
      <c r="L107" s="128"/>
    </row>
    <row r="108" spans="2:12" x14ac:dyDescent="0.25">
      <c r="B108" s="123"/>
      <c r="C108" s="123"/>
      <c r="D108" s="124"/>
      <c r="E108" s="125"/>
      <c r="F108" s="126"/>
      <c r="G108" s="126"/>
      <c r="H108" s="126"/>
      <c r="I108" s="125"/>
      <c r="J108" s="126"/>
      <c r="K108" s="127"/>
      <c r="L108" s="128"/>
    </row>
    <row r="109" spans="2:12" x14ac:dyDescent="0.25">
      <c r="B109" s="123"/>
      <c r="C109" s="123"/>
      <c r="D109" s="124"/>
      <c r="E109" s="125"/>
      <c r="F109" s="126"/>
      <c r="G109" s="126"/>
      <c r="H109" s="126"/>
      <c r="I109" s="125"/>
      <c r="J109" s="126"/>
      <c r="K109" s="127"/>
      <c r="L109" s="128"/>
    </row>
    <row r="110" spans="2:12" x14ac:dyDescent="0.25">
      <c r="B110" s="123"/>
      <c r="C110" s="123"/>
      <c r="D110" s="124"/>
      <c r="E110" s="125"/>
      <c r="F110" s="126"/>
      <c r="G110" s="126"/>
      <c r="H110" s="126"/>
      <c r="I110" s="125"/>
      <c r="J110" s="126"/>
      <c r="K110" s="127"/>
      <c r="L110" s="128"/>
    </row>
    <row r="111" spans="2:12" x14ac:dyDescent="0.25">
      <c r="B111" s="123"/>
      <c r="C111" s="123"/>
      <c r="D111" s="124"/>
      <c r="E111" s="125"/>
      <c r="F111" s="126"/>
      <c r="G111" s="126"/>
      <c r="H111" s="126"/>
      <c r="I111" s="125"/>
      <c r="J111" s="126"/>
      <c r="K111" s="127"/>
      <c r="L111" s="128"/>
    </row>
    <row r="112" spans="2:12" x14ac:dyDescent="0.25">
      <c r="B112" s="123"/>
      <c r="C112" s="123"/>
      <c r="D112" s="124"/>
      <c r="E112" s="125"/>
      <c r="F112" s="126"/>
      <c r="G112" s="126"/>
      <c r="H112" s="126"/>
      <c r="I112" s="125"/>
      <c r="J112" s="126"/>
      <c r="K112" s="127"/>
      <c r="L112" s="128"/>
    </row>
    <row r="113" spans="2:12" x14ac:dyDescent="0.25">
      <c r="B113" s="123"/>
      <c r="C113" s="123"/>
      <c r="D113" s="124"/>
      <c r="E113" s="125"/>
      <c r="F113" s="126"/>
      <c r="G113" s="126"/>
      <c r="H113" s="126"/>
      <c r="I113" s="125"/>
      <c r="J113" s="126"/>
      <c r="K113" s="127"/>
      <c r="L113" s="128"/>
    </row>
    <row r="114" spans="2:12" x14ac:dyDescent="0.25">
      <c r="B114" s="123"/>
      <c r="C114" s="123"/>
      <c r="D114" s="124"/>
      <c r="E114" s="125"/>
      <c r="F114" s="126"/>
      <c r="G114" s="126"/>
      <c r="H114" s="126"/>
      <c r="I114" s="125"/>
      <c r="J114" s="126"/>
      <c r="K114" s="127"/>
      <c r="L114" s="128"/>
    </row>
    <row r="115" spans="2:12" x14ac:dyDescent="0.25">
      <c r="B115" s="123"/>
      <c r="C115" s="123"/>
      <c r="D115" s="124"/>
      <c r="E115" s="125"/>
      <c r="F115" s="126"/>
      <c r="G115" s="126"/>
      <c r="H115" s="126"/>
      <c r="I115" s="125"/>
      <c r="J115" s="126"/>
      <c r="K115" s="127"/>
      <c r="L115" s="128"/>
    </row>
    <row r="116" spans="2:12" x14ac:dyDescent="0.25">
      <c r="B116" s="123"/>
      <c r="C116" s="123"/>
      <c r="D116" s="124"/>
      <c r="E116" s="125"/>
      <c r="F116" s="126"/>
      <c r="G116" s="126"/>
      <c r="H116" s="126"/>
      <c r="I116" s="125"/>
      <c r="J116" s="126"/>
      <c r="K116" s="127"/>
      <c r="L116" s="128"/>
    </row>
    <row r="117" spans="2:12" x14ac:dyDescent="0.25">
      <c r="B117" s="123"/>
      <c r="C117" s="123"/>
      <c r="D117" s="124"/>
      <c r="E117" s="125"/>
      <c r="F117" s="126"/>
      <c r="G117" s="126"/>
      <c r="H117" s="126"/>
      <c r="I117" s="125"/>
      <c r="J117" s="126"/>
      <c r="K117" s="127"/>
      <c r="L117" s="128"/>
    </row>
    <row r="118" spans="2:12" x14ac:dyDescent="0.25">
      <c r="B118" s="123"/>
      <c r="C118" s="123"/>
      <c r="D118" s="124"/>
      <c r="E118" s="125"/>
      <c r="F118" s="126"/>
      <c r="G118" s="126"/>
      <c r="H118" s="126"/>
      <c r="I118" s="125"/>
      <c r="J118" s="126"/>
      <c r="K118" s="127"/>
      <c r="L118" s="128"/>
    </row>
    <row r="119" spans="2:12" x14ac:dyDescent="0.25">
      <c r="B119" s="123"/>
      <c r="C119" s="123"/>
      <c r="D119" s="124"/>
      <c r="E119" s="125"/>
      <c r="F119" s="126"/>
      <c r="G119" s="126"/>
      <c r="H119" s="126"/>
      <c r="I119" s="125"/>
      <c r="J119" s="126"/>
      <c r="K119" s="127"/>
      <c r="L119" s="128"/>
    </row>
    <row r="120" spans="2:12" x14ac:dyDescent="0.25">
      <c r="B120" s="123"/>
      <c r="C120" s="123"/>
      <c r="D120" s="124"/>
      <c r="E120" s="125"/>
      <c r="F120" s="126"/>
      <c r="G120" s="126"/>
      <c r="H120" s="126"/>
      <c r="I120" s="125"/>
      <c r="J120" s="126"/>
      <c r="K120" s="127"/>
      <c r="L120" s="128"/>
    </row>
    <row r="121" spans="2:12" x14ac:dyDescent="0.25">
      <c r="B121" s="123"/>
      <c r="C121" s="123"/>
      <c r="D121" s="124"/>
      <c r="E121" s="125"/>
      <c r="F121" s="126"/>
      <c r="G121" s="126"/>
      <c r="H121" s="126"/>
      <c r="I121" s="125"/>
      <c r="J121" s="126"/>
      <c r="K121" s="127"/>
      <c r="L121" s="128"/>
    </row>
    <row r="122" spans="2:12" x14ac:dyDescent="0.25">
      <c r="B122" s="123"/>
      <c r="C122" s="123"/>
      <c r="D122" s="124"/>
      <c r="E122" s="125"/>
      <c r="F122" s="126"/>
      <c r="G122" s="126"/>
      <c r="H122" s="126"/>
      <c r="I122" s="125"/>
      <c r="J122" s="126"/>
      <c r="K122" s="127"/>
      <c r="L122" s="128"/>
    </row>
    <row r="123" spans="2:12" x14ac:dyDescent="0.25">
      <c r="B123" s="123"/>
      <c r="C123" s="123"/>
      <c r="D123" s="124"/>
      <c r="E123" s="125"/>
      <c r="F123" s="126"/>
      <c r="G123" s="126"/>
      <c r="H123" s="126"/>
      <c r="I123" s="125"/>
      <c r="J123" s="126"/>
      <c r="K123" s="127"/>
      <c r="L123" s="128"/>
    </row>
    <row r="124" spans="2:12" x14ac:dyDescent="0.25">
      <c r="B124" s="123"/>
      <c r="C124" s="123"/>
      <c r="D124" s="124"/>
      <c r="E124" s="125"/>
      <c r="F124" s="126"/>
      <c r="G124" s="126"/>
      <c r="H124" s="126"/>
      <c r="I124" s="125"/>
      <c r="J124" s="126"/>
      <c r="K124" s="127"/>
      <c r="L124" s="128"/>
    </row>
    <row r="125" spans="2:12" x14ac:dyDescent="0.25">
      <c r="B125" s="123"/>
      <c r="C125" s="123"/>
      <c r="D125" s="124"/>
      <c r="E125" s="125"/>
      <c r="F125" s="126"/>
      <c r="G125" s="126"/>
      <c r="H125" s="126"/>
      <c r="I125" s="125"/>
      <c r="J125" s="126"/>
      <c r="K125" s="127"/>
      <c r="L125" s="128"/>
    </row>
    <row r="126" spans="2:12" x14ac:dyDescent="0.25">
      <c r="B126" s="123"/>
      <c r="C126" s="123"/>
      <c r="D126" s="124"/>
      <c r="E126" s="125"/>
      <c r="F126" s="126"/>
      <c r="G126" s="126"/>
      <c r="H126" s="126"/>
      <c r="I126" s="125"/>
      <c r="J126" s="126"/>
      <c r="K126" s="127"/>
      <c r="L126" s="128"/>
    </row>
    <row r="127" spans="2:12" x14ac:dyDescent="0.25">
      <c r="B127" s="123"/>
      <c r="C127" s="123"/>
      <c r="D127" s="124"/>
      <c r="E127" s="125"/>
      <c r="F127" s="126"/>
      <c r="G127" s="126"/>
      <c r="H127" s="126"/>
      <c r="I127" s="125"/>
      <c r="J127" s="126"/>
      <c r="K127" s="127"/>
      <c r="L127" s="128"/>
    </row>
    <row r="128" spans="2:12" x14ac:dyDescent="0.25">
      <c r="B128" s="123"/>
      <c r="C128" s="123"/>
      <c r="D128" s="124"/>
      <c r="E128" s="125"/>
      <c r="F128" s="126"/>
      <c r="G128" s="126"/>
      <c r="H128" s="126"/>
      <c r="I128" s="125"/>
      <c r="J128" s="126"/>
      <c r="K128" s="127"/>
      <c r="L128" s="128"/>
    </row>
    <row r="129" spans="2:12" x14ac:dyDescent="0.25">
      <c r="B129" s="123"/>
      <c r="C129" s="123"/>
      <c r="D129" s="124"/>
      <c r="E129" s="125"/>
      <c r="F129" s="126"/>
      <c r="G129" s="126"/>
      <c r="H129" s="126"/>
      <c r="I129" s="125"/>
      <c r="J129" s="126"/>
      <c r="K129" s="127"/>
      <c r="L129" s="128"/>
    </row>
    <row r="130" spans="2:12" x14ac:dyDescent="0.25">
      <c r="B130" s="123"/>
      <c r="C130" s="123"/>
      <c r="D130" s="124"/>
      <c r="E130" s="125"/>
      <c r="F130" s="126"/>
      <c r="G130" s="126"/>
      <c r="H130" s="126"/>
      <c r="I130" s="125"/>
      <c r="J130" s="126"/>
      <c r="K130" s="127"/>
      <c r="L130" s="128"/>
    </row>
    <row r="131" spans="2:12" x14ac:dyDescent="0.25">
      <c r="B131" s="123"/>
      <c r="C131" s="123"/>
      <c r="D131" s="124"/>
      <c r="E131" s="125"/>
      <c r="F131" s="126"/>
      <c r="G131" s="126"/>
      <c r="H131" s="126"/>
      <c r="I131" s="125"/>
      <c r="J131" s="126"/>
      <c r="K131" s="127"/>
      <c r="L131" s="128"/>
    </row>
    <row r="132" spans="2:12" x14ac:dyDescent="0.25">
      <c r="B132" s="123"/>
      <c r="C132" s="123"/>
      <c r="D132" s="124"/>
      <c r="E132" s="125"/>
      <c r="F132" s="126"/>
      <c r="G132" s="126"/>
      <c r="H132" s="126"/>
      <c r="I132" s="125"/>
      <c r="J132" s="126"/>
      <c r="K132" s="127"/>
      <c r="L132" s="128"/>
    </row>
    <row r="133" spans="2:12" x14ac:dyDescent="0.25">
      <c r="B133" s="123"/>
      <c r="C133" s="123"/>
      <c r="D133" s="124"/>
      <c r="E133" s="125"/>
      <c r="F133" s="126"/>
      <c r="G133" s="126"/>
      <c r="H133" s="126"/>
      <c r="I133" s="125"/>
      <c r="J133" s="126"/>
      <c r="K133" s="127"/>
      <c r="L133" s="128"/>
    </row>
    <row r="134" spans="2:12" x14ac:dyDescent="0.25">
      <c r="B134" s="123"/>
      <c r="C134" s="123"/>
      <c r="D134" s="124"/>
      <c r="E134" s="125"/>
      <c r="F134" s="126"/>
      <c r="G134" s="126"/>
      <c r="H134" s="126"/>
      <c r="I134" s="125"/>
      <c r="J134" s="126"/>
      <c r="K134" s="127"/>
      <c r="L134" s="128"/>
    </row>
    <row r="135" spans="2:12" x14ac:dyDescent="0.25">
      <c r="B135" s="123"/>
      <c r="C135" s="123"/>
      <c r="D135" s="124"/>
      <c r="E135" s="125"/>
      <c r="F135" s="126"/>
      <c r="G135" s="126"/>
      <c r="H135" s="126"/>
      <c r="I135" s="125"/>
      <c r="J135" s="126"/>
      <c r="K135" s="127"/>
      <c r="L135" s="128"/>
    </row>
    <row r="136" spans="2:12" x14ac:dyDescent="0.25">
      <c r="B136" s="123"/>
      <c r="C136" s="123"/>
      <c r="D136" s="124"/>
      <c r="E136" s="125"/>
      <c r="F136" s="126"/>
      <c r="G136" s="126"/>
      <c r="H136" s="126"/>
      <c r="I136" s="125"/>
      <c r="J136" s="126"/>
      <c r="K136" s="127"/>
      <c r="L136" s="128"/>
    </row>
    <row r="137" spans="2:12" x14ac:dyDescent="0.25">
      <c r="B137" s="123"/>
      <c r="C137" s="123"/>
      <c r="D137" s="124"/>
      <c r="E137" s="125"/>
      <c r="F137" s="126"/>
      <c r="G137" s="126"/>
      <c r="H137" s="126"/>
      <c r="I137" s="125"/>
      <c r="J137" s="126"/>
      <c r="K137" s="127"/>
      <c r="L137" s="128"/>
    </row>
    <row r="138" spans="2:12" x14ac:dyDescent="0.25">
      <c r="B138" s="123"/>
      <c r="C138" s="123"/>
      <c r="D138" s="124"/>
      <c r="E138" s="125"/>
      <c r="F138" s="126"/>
      <c r="G138" s="126"/>
      <c r="H138" s="126"/>
      <c r="I138" s="125"/>
      <c r="J138" s="126"/>
      <c r="K138" s="127"/>
      <c r="L138" s="128"/>
    </row>
    <row r="139" spans="2:12" x14ac:dyDescent="0.25">
      <c r="B139" s="123"/>
      <c r="C139" s="123"/>
      <c r="D139" s="124"/>
      <c r="E139" s="125"/>
      <c r="F139" s="126"/>
      <c r="G139" s="126"/>
      <c r="H139" s="126"/>
      <c r="I139" s="125"/>
      <c r="J139" s="126"/>
      <c r="K139" s="127"/>
      <c r="L139" s="128"/>
    </row>
    <row r="140" spans="2:12" x14ac:dyDescent="0.25">
      <c r="B140" s="123"/>
      <c r="C140" s="123"/>
      <c r="D140" s="124"/>
      <c r="E140" s="125"/>
      <c r="F140" s="126"/>
      <c r="G140" s="126"/>
      <c r="H140" s="126"/>
      <c r="I140" s="125"/>
      <c r="J140" s="126"/>
      <c r="K140" s="127"/>
      <c r="L140" s="128"/>
    </row>
    <row r="141" spans="2:12" x14ac:dyDescent="0.25">
      <c r="B141" s="123"/>
      <c r="C141" s="123"/>
      <c r="D141" s="124"/>
      <c r="E141" s="125"/>
      <c r="F141" s="126"/>
      <c r="G141" s="126"/>
      <c r="H141" s="126"/>
      <c r="I141" s="125"/>
      <c r="J141" s="126"/>
      <c r="K141" s="127"/>
      <c r="L141" s="128"/>
    </row>
    <row r="142" spans="2:12" x14ac:dyDescent="0.25">
      <c r="B142" s="123"/>
      <c r="C142" s="123"/>
      <c r="D142" s="124"/>
      <c r="E142" s="125"/>
      <c r="F142" s="126"/>
      <c r="G142" s="126"/>
      <c r="H142" s="126"/>
      <c r="I142" s="125"/>
      <c r="J142" s="126"/>
      <c r="K142" s="127"/>
      <c r="L142" s="128"/>
    </row>
    <row r="143" spans="2:12" x14ac:dyDescent="0.25">
      <c r="B143" s="123"/>
      <c r="C143" s="123"/>
      <c r="D143" s="124"/>
      <c r="E143" s="125"/>
      <c r="F143" s="126"/>
      <c r="G143" s="126"/>
      <c r="H143" s="126"/>
      <c r="I143" s="125"/>
      <c r="J143" s="126"/>
      <c r="K143" s="127"/>
      <c r="L143" s="128"/>
    </row>
    <row r="144" spans="2:12" x14ac:dyDescent="0.25">
      <c r="B144" s="123"/>
      <c r="C144" s="123"/>
      <c r="D144" s="124"/>
      <c r="E144" s="125"/>
      <c r="F144" s="126"/>
      <c r="G144" s="126"/>
      <c r="H144" s="126"/>
      <c r="I144" s="125"/>
      <c r="J144" s="126"/>
      <c r="K144" s="127"/>
      <c r="L144" s="128"/>
    </row>
    <row r="145" spans="2:12" x14ac:dyDescent="0.25">
      <c r="B145" s="123"/>
      <c r="C145" s="123"/>
      <c r="D145" s="124"/>
      <c r="E145" s="125"/>
      <c r="F145" s="126"/>
      <c r="G145" s="126"/>
      <c r="H145" s="126"/>
      <c r="I145" s="125"/>
      <c r="J145" s="126"/>
      <c r="K145" s="127"/>
      <c r="L145" s="128"/>
    </row>
    <row r="146" spans="2:12" x14ac:dyDescent="0.25">
      <c r="B146" s="123"/>
      <c r="C146" s="123"/>
      <c r="D146" s="124"/>
      <c r="E146" s="125"/>
      <c r="F146" s="126"/>
      <c r="G146" s="126"/>
      <c r="H146" s="126"/>
      <c r="I146" s="125"/>
      <c r="J146" s="126"/>
      <c r="K146" s="127"/>
      <c r="L146" s="128"/>
    </row>
    <row r="147" spans="2:12" x14ac:dyDescent="0.25">
      <c r="B147" s="123"/>
      <c r="C147" s="123"/>
      <c r="D147" s="124"/>
      <c r="E147" s="125"/>
      <c r="F147" s="126"/>
      <c r="G147" s="126"/>
      <c r="H147" s="126"/>
      <c r="I147" s="125"/>
      <c r="J147" s="126"/>
      <c r="K147" s="127"/>
      <c r="L147" s="128"/>
    </row>
    <row r="148" spans="2:12" x14ac:dyDescent="0.25">
      <c r="B148" s="123"/>
      <c r="C148" s="123"/>
      <c r="D148" s="124"/>
      <c r="E148" s="125"/>
      <c r="F148" s="126"/>
      <c r="G148" s="126"/>
      <c r="H148" s="126"/>
      <c r="I148" s="125"/>
      <c r="J148" s="126"/>
      <c r="K148" s="127"/>
      <c r="L148" s="128"/>
    </row>
    <row r="149" spans="2:12" x14ac:dyDescent="0.25">
      <c r="B149" s="123"/>
      <c r="C149" s="123"/>
      <c r="D149" s="124"/>
      <c r="E149" s="125"/>
      <c r="F149" s="126"/>
      <c r="G149" s="126"/>
      <c r="H149" s="126"/>
      <c r="I149" s="125"/>
      <c r="J149" s="126"/>
      <c r="K149" s="127"/>
      <c r="L149" s="128"/>
    </row>
    <row r="150" spans="2:12" x14ac:dyDescent="0.25">
      <c r="B150" s="123"/>
      <c r="C150" s="123"/>
      <c r="D150" s="124"/>
      <c r="E150" s="125"/>
      <c r="F150" s="126"/>
      <c r="G150" s="126"/>
      <c r="H150" s="126"/>
      <c r="I150" s="125"/>
      <c r="J150" s="126"/>
      <c r="K150" s="127"/>
      <c r="L150" s="128"/>
    </row>
    <row r="151" spans="2:12" x14ac:dyDescent="0.25">
      <c r="B151" s="123"/>
      <c r="C151" s="123"/>
      <c r="D151" s="124"/>
      <c r="E151" s="125"/>
      <c r="F151" s="126"/>
      <c r="G151" s="126"/>
      <c r="H151" s="126"/>
      <c r="I151" s="125"/>
      <c r="J151" s="126"/>
      <c r="K151" s="127"/>
      <c r="L151" s="128"/>
    </row>
    <row r="152" spans="2:12" x14ac:dyDescent="0.25">
      <c r="B152" s="123"/>
      <c r="C152" s="123"/>
      <c r="D152" s="124"/>
      <c r="E152" s="125"/>
      <c r="F152" s="126"/>
      <c r="G152" s="126"/>
      <c r="H152" s="126"/>
      <c r="I152" s="125"/>
      <c r="J152" s="126"/>
      <c r="K152" s="127"/>
      <c r="L152" s="128"/>
    </row>
    <row r="153" spans="2:12" x14ac:dyDescent="0.25">
      <c r="B153" s="123"/>
      <c r="C153" s="123"/>
      <c r="D153" s="124"/>
      <c r="E153" s="125"/>
      <c r="F153" s="126"/>
      <c r="G153" s="126"/>
      <c r="H153" s="126"/>
      <c r="I153" s="125"/>
      <c r="J153" s="126"/>
      <c r="K153" s="127"/>
      <c r="L153" s="128"/>
    </row>
    <row r="154" spans="2:12" x14ac:dyDescent="0.25">
      <c r="B154" s="123"/>
      <c r="C154" s="123"/>
      <c r="D154" s="124"/>
      <c r="E154" s="125"/>
      <c r="F154" s="126"/>
      <c r="G154" s="126"/>
      <c r="H154" s="126"/>
      <c r="I154" s="125"/>
      <c r="J154" s="126"/>
      <c r="K154" s="127"/>
      <c r="L154" s="128"/>
    </row>
    <row r="155" spans="2:12" x14ac:dyDescent="0.25">
      <c r="B155" s="123"/>
      <c r="C155" s="123"/>
      <c r="D155" s="124"/>
      <c r="E155" s="125"/>
      <c r="F155" s="126"/>
      <c r="G155" s="126"/>
      <c r="H155" s="126"/>
      <c r="I155" s="125"/>
      <c r="J155" s="126"/>
      <c r="K155" s="127"/>
      <c r="L155" s="128"/>
    </row>
    <row r="156" spans="2:12" x14ac:dyDescent="0.25">
      <c r="B156" s="123"/>
      <c r="C156" s="123"/>
      <c r="D156" s="124"/>
      <c r="E156" s="125"/>
      <c r="F156" s="126"/>
      <c r="G156" s="126"/>
      <c r="H156" s="126"/>
      <c r="I156" s="125"/>
      <c r="J156" s="126"/>
      <c r="K156" s="127"/>
      <c r="L156" s="128"/>
    </row>
    <row r="157" spans="2:12" x14ac:dyDescent="0.25">
      <c r="B157" s="123"/>
      <c r="C157" s="123"/>
      <c r="D157" s="124"/>
      <c r="E157" s="125"/>
      <c r="F157" s="126"/>
      <c r="G157" s="126"/>
      <c r="H157" s="126"/>
      <c r="I157" s="125"/>
      <c r="J157" s="126"/>
      <c r="K157" s="127"/>
      <c r="L157" s="128"/>
    </row>
    <row r="158" spans="2:12" x14ac:dyDescent="0.25">
      <c r="B158" s="123"/>
      <c r="C158" s="123"/>
      <c r="D158" s="124"/>
      <c r="E158" s="125"/>
      <c r="F158" s="126"/>
      <c r="G158" s="126"/>
      <c r="H158" s="126"/>
      <c r="I158" s="125"/>
      <c r="J158" s="126"/>
      <c r="K158" s="127"/>
      <c r="L158" s="128"/>
    </row>
    <row r="159" spans="2:12" x14ac:dyDescent="0.25">
      <c r="B159" s="123"/>
      <c r="C159" s="123"/>
      <c r="D159" s="124"/>
      <c r="E159" s="125"/>
      <c r="F159" s="126"/>
      <c r="G159" s="126"/>
      <c r="H159" s="126"/>
      <c r="I159" s="125"/>
      <c r="J159" s="126"/>
      <c r="K159" s="127"/>
      <c r="L159" s="128"/>
    </row>
    <row r="160" spans="2:12" x14ac:dyDescent="0.25">
      <c r="B160" s="123"/>
      <c r="C160" s="123"/>
      <c r="D160" s="124"/>
      <c r="E160" s="125"/>
      <c r="F160" s="126"/>
      <c r="G160" s="126"/>
      <c r="H160" s="126"/>
      <c r="I160" s="125"/>
      <c r="J160" s="126"/>
      <c r="K160" s="127"/>
      <c r="L160" s="128"/>
    </row>
    <row r="161" spans="2:12" x14ac:dyDescent="0.25">
      <c r="B161" s="123"/>
      <c r="C161" s="123"/>
      <c r="D161" s="124"/>
      <c r="E161" s="125"/>
      <c r="F161" s="126"/>
      <c r="G161" s="126"/>
      <c r="H161" s="126"/>
      <c r="I161" s="125"/>
      <c r="J161" s="126"/>
      <c r="K161" s="127"/>
      <c r="L161" s="128"/>
    </row>
    <row r="162" spans="2:12" x14ac:dyDescent="0.25">
      <c r="B162" s="123"/>
      <c r="C162" s="123"/>
      <c r="D162" s="124"/>
      <c r="E162" s="125"/>
      <c r="F162" s="126"/>
      <c r="G162" s="126"/>
      <c r="H162" s="126"/>
      <c r="I162" s="125"/>
      <c r="J162" s="126"/>
      <c r="K162" s="127"/>
      <c r="L162" s="128"/>
    </row>
    <row r="163" spans="2:12" x14ac:dyDescent="0.25">
      <c r="B163" s="123"/>
      <c r="C163" s="123"/>
      <c r="D163" s="124"/>
      <c r="E163" s="125"/>
      <c r="F163" s="126"/>
      <c r="G163" s="126"/>
      <c r="H163" s="126"/>
      <c r="I163" s="125"/>
      <c r="J163" s="126"/>
      <c r="K163" s="127"/>
      <c r="L163" s="128"/>
    </row>
    <row r="164" spans="2:12" x14ac:dyDescent="0.25">
      <c r="B164" s="123"/>
      <c r="C164" s="123"/>
      <c r="D164" s="124"/>
      <c r="E164" s="125"/>
      <c r="F164" s="126"/>
      <c r="G164" s="126"/>
      <c r="H164" s="126"/>
      <c r="I164" s="125"/>
      <c r="J164" s="126"/>
      <c r="K164" s="127"/>
      <c r="L164" s="128"/>
    </row>
    <row r="165" spans="2:12" x14ac:dyDescent="0.25">
      <c r="B165" s="123"/>
      <c r="C165" s="123"/>
      <c r="D165" s="124"/>
      <c r="E165" s="125"/>
      <c r="F165" s="126"/>
      <c r="G165" s="126"/>
      <c r="H165" s="126"/>
      <c r="I165" s="125"/>
      <c r="J165" s="126"/>
      <c r="K165" s="127"/>
      <c r="L165" s="128"/>
    </row>
    <row r="166" spans="2:12" x14ac:dyDescent="0.25">
      <c r="B166" s="123"/>
      <c r="C166" s="123"/>
      <c r="D166" s="124"/>
      <c r="E166" s="125"/>
      <c r="F166" s="126"/>
      <c r="G166" s="126"/>
      <c r="H166" s="126"/>
      <c r="I166" s="125"/>
      <c r="J166" s="126"/>
      <c r="K166" s="127"/>
      <c r="L166" s="128"/>
    </row>
    <row r="167" spans="2:12" x14ac:dyDescent="0.25">
      <c r="B167" s="123"/>
      <c r="C167" s="123"/>
      <c r="D167" s="124"/>
      <c r="E167" s="125"/>
      <c r="F167" s="126"/>
      <c r="G167" s="126"/>
      <c r="H167" s="126"/>
      <c r="I167" s="125"/>
      <c r="J167" s="126"/>
      <c r="K167" s="127"/>
      <c r="L167" s="128"/>
    </row>
    <row r="168" spans="2:12" x14ac:dyDescent="0.25">
      <c r="B168" s="123"/>
      <c r="C168" s="123"/>
      <c r="D168" s="124"/>
      <c r="E168" s="125"/>
      <c r="F168" s="126"/>
      <c r="G168" s="126"/>
      <c r="H168" s="126"/>
      <c r="I168" s="125"/>
      <c r="J168" s="126"/>
      <c r="K168" s="127"/>
      <c r="L168" s="128"/>
    </row>
    <row r="169" spans="2:12" x14ac:dyDescent="0.25">
      <c r="B169" s="123"/>
      <c r="C169" s="123"/>
      <c r="D169" s="124"/>
      <c r="E169" s="125"/>
      <c r="F169" s="126"/>
      <c r="G169" s="126"/>
      <c r="H169" s="126"/>
      <c r="I169" s="125"/>
      <c r="J169" s="126"/>
      <c r="K169" s="127"/>
      <c r="L169" s="128"/>
    </row>
    <row r="170" spans="2:12" x14ac:dyDescent="0.25">
      <c r="B170" s="123"/>
      <c r="C170" s="123"/>
      <c r="D170" s="124"/>
      <c r="E170" s="125"/>
      <c r="F170" s="126"/>
      <c r="G170" s="126"/>
      <c r="H170" s="126"/>
      <c r="I170" s="125"/>
      <c r="J170" s="126"/>
      <c r="K170" s="127"/>
      <c r="L170" s="128"/>
    </row>
    <row r="171" spans="2:12" x14ac:dyDescent="0.25">
      <c r="B171" s="123"/>
      <c r="C171" s="123"/>
      <c r="D171" s="124"/>
      <c r="E171" s="125"/>
      <c r="F171" s="126"/>
      <c r="G171" s="126"/>
      <c r="H171" s="126"/>
      <c r="I171" s="125"/>
      <c r="J171" s="126"/>
      <c r="K171" s="127"/>
      <c r="L171" s="128"/>
    </row>
    <row r="172" spans="2:12" x14ac:dyDescent="0.25">
      <c r="B172" s="123"/>
      <c r="C172" s="123"/>
      <c r="D172" s="124"/>
      <c r="E172" s="125"/>
      <c r="F172" s="126"/>
      <c r="G172" s="126"/>
      <c r="H172" s="126"/>
      <c r="I172" s="125"/>
      <c r="J172" s="126"/>
      <c r="K172" s="127"/>
      <c r="L172" s="128"/>
    </row>
    <row r="173" spans="2:12" x14ac:dyDescent="0.25">
      <c r="B173" s="123"/>
      <c r="C173" s="123"/>
      <c r="D173" s="124"/>
      <c r="E173" s="125"/>
      <c r="F173" s="126"/>
      <c r="G173" s="126"/>
      <c r="H173" s="126"/>
      <c r="I173" s="125"/>
      <c r="J173" s="126"/>
      <c r="K173" s="127"/>
      <c r="L173" s="128"/>
    </row>
    <row r="174" spans="2:12" x14ac:dyDescent="0.25">
      <c r="B174" s="123"/>
      <c r="C174" s="123"/>
      <c r="D174" s="124"/>
      <c r="E174" s="125"/>
      <c r="F174" s="126"/>
      <c r="G174" s="126"/>
      <c r="H174" s="126"/>
      <c r="I174" s="125"/>
      <c r="J174" s="126"/>
      <c r="K174" s="127"/>
      <c r="L174" s="128"/>
    </row>
    <row r="175" spans="2:12" x14ac:dyDescent="0.25">
      <c r="B175" s="123"/>
      <c r="C175" s="123"/>
      <c r="D175" s="124"/>
      <c r="E175" s="125"/>
      <c r="F175" s="126"/>
      <c r="G175" s="126"/>
      <c r="H175" s="126"/>
      <c r="I175" s="125"/>
      <c r="J175" s="126"/>
      <c r="K175" s="127"/>
      <c r="L175" s="128"/>
    </row>
    <row r="176" spans="2:12" x14ac:dyDescent="0.25">
      <c r="B176" s="123"/>
      <c r="C176" s="123"/>
      <c r="D176" s="124"/>
      <c r="E176" s="125"/>
      <c r="F176" s="126"/>
      <c r="G176" s="126"/>
      <c r="H176" s="126"/>
      <c r="I176" s="125"/>
      <c r="J176" s="126"/>
      <c r="K176" s="127"/>
      <c r="L176" s="128"/>
    </row>
    <row r="177" spans="2:12" x14ac:dyDescent="0.25">
      <c r="B177" s="123"/>
      <c r="C177" s="123"/>
      <c r="D177" s="124"/>
      <c r="E177" s="125"/>
      <c r="F177" s="126"/>
      <c r="G177" s="126"/>
      <c r="H177" s="126"/>
      <c r="I177" s="125"/>
      <c r="J177" s="126"/>
      <c r="K177" s="127"/>
      <c r="L177" s="128"/>
    </row>
    <row r="178" spans="2:12" x14ac:dyDescent="0.25">
      <c r="B178" s="123"/>
      <c r="C178" s="123"/>
      <c r="D178" s="124"/>
      <c r="E178" s="125"/>
      <c r="F178" s="126"/>
      <c r="G178" s="126"/>
      <c r="H178" s="126"/>
      <c r="I178" s="125"/>
      <c r="J178" s="126"/>
      <c r="K178" s="127"/>
      <c r="L178" s="128"/>
    </row>
    <row r="179" spans="2:12" x14ac:dyDescent="0.25">
      <c r="B179" s="123"/>
      <c r="C179" s="123"/>
      <c r="D179" s="129"/>
      <c r="E179" s="125"/>
      <c r="F179" s="126"/>
      <c r="G179" s="126"/>
      <c r="H179" s="126"/>
      <c r="I179" s="125"/>
      <c r="J179" s="126"/>
      <c r="K179" s="127"/>
      <c r="L179" s="128"/>
    </row>
    <row r="180" spans="2:12" x14ac:dyDescent="0.25">
      <c r="B180" s="123"/>
      <c r="C180" s="123"/>
      <c r="D180" s="124"/>
      <c r="E180" s="125"/>
      <c r="F180" s="126"/>
      <c r="G180" s="126"/>
      <c r="H180" s="126"/>
      <c r="I180" s="125"/>
      <c r="J180" s="126"/>
      <c r="K180" s="127"/>
      <c r="L180" s="128"/>
    </row>
    <row r="181" spans="2:12" x14ac:dyDescent="0.25">
      <c r="B181" s="123"/>
      <c r="C181" s="123"/>
      <c r="D181" s="124"/>
      <c r="E181" s="125"/>
      <c r="F181" s="126"/>
      <c r="G181" s="126"/>
      <c r="H181" s="126"/>
      <c r="I181" s="125"/>
      <c r="J181" s="126"/>
      <c r="K181" s="127"/>
      <c r="L181" s="128"/>
    </row>
    <row r="182" spans="2:12" x14ac:dyDescent="0.25">
      <c r="B182" s="123"/>
      <c r="C182" s="123"/>
      <c r="D182" s="124"/>
      <c r="E182" s="125"/>
      <c r="F182" s="126"/>
      <c r="G182" s="126"/>
      <c r="H182" s="126"/>
      <c r="I182" s="125"/>
      <c r="J182" s="126"/>
      <c r="K182" s="127"/>
      <c r="L182" s="128"/>
    </row>
    <row r="183" spans="2:12" x14ac:dyDescent="0.25">
      <c r="B183" s="123"/>
      <c r="C183" s="123"/>
      <c r="D183" s="124"/>
      <c r="E183" s="125"/>
      <c r="F183" s="126"/>
      <c r="G183" s="126"/>
      <c r="H183" s="126"/>
      <c r="I183" s="125"/>
      <c r="J183" s="126"/>
      <c r="K183" s="127"/>
      <c r="L183" s="128"/>
    </row>
    <row r="184" spans="2:12" x14ac:dyDescent="0.25">
      <c r="B184" s="123"/>
      <c r="C184" s="123"/>
      <c r="D184" s="124"/>
      <c r="E184" s="125"/>
      <c r="F184" s="126"/>
      <c r="G184" s="126"/>
      <c r="H184" s="126"/>
      <c r="I184" s="125"/>
      <c r="J184" s="126"/>
      <c r="K184" s="127"/>
      <c r="L184" s="128"/>
    </row>
    <row r="185" spans="2:12" x14ac:dyDescent="0.25">
      <c r="B185" s="123"/>
      <c r="C185" s="123"/>
      <c r="D185" s="124"/>
      <c r="E185" s="125"/>
      <c r="F185" s="126"/>
      <c r="G185" s="126"/>
      <c r="H185" s="126"/>
      <c r="I185" s="125"/>
      <c r="J185" s="126"/>
      <c r="K185" s="127"/>
      <c r="L185" s="128"/>
    </row>
    <row r="186" spans="2:12" x14ac:dyDescent="0.25">
      <c r="B186" s="123"/>
      <c r="C186" s="123"/>
      <c r="D186" s="124"/>
      <c r="E186" s="125"/>
      <c r="F186" s="126"/>
      <c r="G186" s="126"/>
      <c r="H186" s="126"/>
      <c r="I186" s="125"/>
      <c r="J186" s="126"/>
      <c r="K186" s="127"/>
      <c r="L186" s="128"/>
    </row>
    <row r="187" spans="2:12" x14ac:dyDescent="0.25">
      <c r="B187" s="123"/>
      <c r="C187" s="123"/>
      <c r="D187" s="124"/>
      <c r="E187" s="125"/>
      <c r="F187" s="126"/>
      <c r="G187" s="126"/>
      <c r="H187" s="126"/>
      <c r="I187" s="125"/>
      <c r="J187" s="126"/>
      <c r="K187" s="127"/>
      <c r="L187" s="128"/>
    </row>
    <row r="188" spans="2:12" x14ac:dyDescent="0.25">
      <c r="B188" s="123"/>
      <c r="C188" s="123"/>
      <c r="D188" s="124"/>
      <c r="E188" s="125"/>
      <c r="F188" s="126"/>
      <c r="G188" s="126"/>
      <c r="H188" s="126"/>
      <c r="I188" s="125"/>
      <c r="J188" s="126"/>
      <c r="K188" s="127"/>
      <c r="L188" s="128"/>
    </row>
    <row r="189" spans="2:12" x14ac:dyDescent="0.25">
      <c r="B189" s="123"/>
      <c r="C189" s="123"/>
      <c r="D189" s="124"/>
      <c r="E189" s="125"/>
      <c r="F189" s="126"/>
      <c r="G189" s="126"/>
      <c r="H189" s="126"/>
      <c r="I189" s="125"/>
      <c r="J189" s="126"/>
      <c r="K189" s="127"/>
      <c r="L189" s="128"/>
    </row>
    <row r="190" spans="2:12" x14ac:dyDescent="0.25">
      <c r="B190" s="123"/>
      <c r="C190" s="123"/>
      <c r="D190" s="124"/>
      <c r="E190" s="125"/>
      <c r="F190" s="126"/>
      <c r="G190" s="126"/>
      <c r="H190" s="126"/>
      <c r="I190" s="125"/>
      <c r="J190" s="126"/>
      <c r="K190" s="127"/>
      <c r="L190" s="128"/>
    </row>
    <row r="191" spans="2:12" x14ac:dyDescent="0.25">
      <c r="B191" s="123"/>
      <c r="C191" s="123"/>
      <c r="D191" s="124"/>
      <c r="E191" s="125"/>
      <c r="F191" s="126"/>
      <c r="G191" s="126"/>
      <c r="H191" s="126"/>
      <c r="I191" s="125"/>
      <c r="J191" s="126"/>
      <c r="K191" s="127"/>
      <c r="L191" s="128"/>
    </row>
    <row r="192" spans="2:12" x14ac:dyDescent="0.25">
      <c r="B192" s="123"/>
      <c r="C192" s="123"/>
      <c r="D192" s="124"/>
      <c r="E192" s="125"/>
      <c r="F192" s="126"/>
      <c r="G192" s="126"/>
      <c r="H192" s="126"/>
      <c r="I192" s="125"/>
      <c r="J192" s="126"/>
      <c r="K192" s="127"/>
      <c r="L192" s="128"/>
    </row>
    <row r="193" spans="2:13" x14ac:dyDescent="0.25">
      <c r="B193" s="123"/>
      <c r="C193" s="123"/>
      <c r="D193" s="124"/>
      <c r="E193" s="125"/>
      <c r="F193" s="126"/>
      <c r="G193" s="126"/>
      <c r="H193" s="126"/>
      <c r="I193" s="125"/>
      <c r="J193" s="126"/>
      <c r="K193" s="127"/>
      <c r="L193" s="128"/>
    </row>
    <row r="194" spans="2:13" x14ac:dyDescent="0.25">
      <c r="B194" s="123"/>
      <c r="C194" s="123"/>
      <c r="D194" s="124"/>
      <c r="E194" s="125"/>
      <c r="F194" s="126"/>
      <c r="G194" s="126"/>
      <c r="H194" s="126"/>
      <c r="I194" s="125"/>
      <c r="J194" s="126"/>
      <c r="K194" s="127"/>
      <c r="L194" s="128"/>
    </row>
    <row r="195" spans="2:13" x14ac:dyDescent="0.25">
      <c r="B195" s="123"/>
      <c r="C195" s="123"/>
      <c r="D195" s="124"/>
      <c r="E195" s="125"/>
      <c r="F195" s="126"/>
      <c r="G195" s="126"/>
      <c r="H195" s="126"/>
      <c r="I195" s="125"/>
      <c r="J195" s="126"/>
      <c r="K195" s="127"/>
      <c r="L195" s="128"/>
    </row>
    <row r="196" spans="2:13" x14ac:dyDescent="0.25">
      <c r="B196" s="123"/>
      <c r="C196" s="123"/>
      <c r="D196" s="124"/>
      <c r="E196" s="125"/>
      <c r="F196" s="126"/>
      <c r="G196" s="126"/>
      <c r="H196" s="126"/>
      <c r="I196" s="125"/>
      <c r="J196" s="126"/>
      <c r="K196" s="127"/>
      <c r="L196" s="128"/>
    </row>
    <row r="197" spans="2:13" x14ac:dyDescent="0.25">
      <c r="B197" s="123"/>
      <c r="C197" s="123"/>
      <c r="D197" s="129"/>
      <c r="E197" s="125"/>
      <c r="F197" s="126"/>
      <c r="G197" s="126"/>
      <c r="H197" s="126"/>
      <c r="I197" s="125"/>
      <c r="J197" s="126"/>
      <c r="K197" s="127"/>
      <c r="L197" s="128"/>
    </row>
    <row r="198" spans="2:13" x14ac:dyDescent="0.25">
      <c r="B198" s="123"/>
      <c r="C198" s="123"/>
      <c r="D198" s="124"/>
      <c r="E198" s="125"/>
      <c r="F198" s="126"/>
      <c r="G198" s="126"/>
      <c r="H198" s="126"/>
      <c r="I198" s="125"/>
      <c r="J198" s="126"/>
      <c r="K198" s="127"/>
      <c r="L198" s="128"/>
    </row>
    <row r="199" spans="2:13" x14ac:dyDescent="0.25">
      <c r="B199" s="123"/>
      <c r="C199" s="123"/>
      <c r="D199" s="124"/>
      <c r="E199" s="125"/>
      <c r="F199" s="126"/>
      <c r="G199" s="126"/>
      <c r="H199" s="126"/>
      <c r="I199" s="125"/>
      <c r="J199" s="126"/>
      <c r="K199" s="127"/>
      <c r="L199" s="128"/>
    </row>
    <row r="200" spans="2:13" x14ac:dyDescent="0.25">
      <c r="B200" s="123"/>
      <c r="C200" s="123"/>
      <c r="D200" s="124"/>
      <c r="E200" s="125"/>
      <c r="F200" s="126"/>
      <c r="G200" s="126"/>
      <c r="H200" s="126"/>
      <c r="I200" s="125"/>
      <c r="J200" s="126"/>
      <c r="K200" s="127"/>
      <c r="L200" s="128"/>
    </row>
    <row r="201" spans="2:13" x14ac:dyDescent="0.25">
      <c r="B201" s="123"/>
      <c r="C201" s="123"/>
      <c r="D201" s="124"/>
      <c r="E201" s="125"/>
      <c r="F201" s="126"/>
      <c r="G201" s="126"/>
      <c r="H201" s="126"/>
      <c r="I201" s="125"/>
      <c r="J201" s="126"/>
      <c r="K201" s="127"/>
      <c r="L201" s="128"/>
    </row>
    <row r="202" spans="2:13" x14ac:dyDescent="0.25">
      <c r="B202" s="123"/>
      <c r="C202" s="123"/>
      <c r="D202" s="124"/>
      <c r="E202" s="125"/>
      <c r="F202" s="126"/>
      <c r="G202" s="126"/>
      <c r="H202" s="126"/>
      <c r="I202" s="125"/>
      <c r="J202" s="126"/>
      <c r="K202" s="127"/>
      <c r="L202" s="128"/>
    </row>
    <row r="203" spans="2:13" x14ac:dyDescent="0.25">
      <c r="B203" s="123"/>
      <c r="C203" s="123"/>
      <c r="D203" s="124"/>
      <c r="E203" s="125"/>
      <c r="F203" s="126"/>
      <c r="G203" s="126"/>
      <c r="H203" s="126"/>
      <c r="I203" s="125"/>
      <c r="J203" s="126"/>
      <c r="K203" s="127"/>
      <c r="L203" s="128"/>
    </row>
    <row r="204" spans="2:13" x14ac:dyDescent="0.25">
      <c r="B204" s="123"/>
      <c r="C204" s="123"/>
      <c r="D204" s="124"/>
      <c r="E204" s="125"/>
      <c r="F204" s="126"/>
      <c r="G204" s="126"/>
      <c r="H204" s="126"/>
      <c r="I204" s="125"/>
      <c r="J204" s="126"/>
      <c r="K204" s="127"/>
      <c r="L204" s="128"/>
    </row>
    <row r="205" spans="2:13" x14ac:dyDescent="0.25">
      <c r="B205" s="123"/>
      <c r="C205" s="123"/>
      <c r="D205" s="124"/>
      <c r="E205" s="125"/>
      <c r="F205" s="126"/>
      <c r="G205" s="126"/>
      <c r="H205" s="126"/>
      <c r="I205" s="125"/>
      <c r="J205" s="126"/>
      <c r="K205" s="127"/>
      <c r="L205" s="128"/>
    </row>
    <row r="206" spans="2:13" x14ac:dyDescent="0.25">
      <c r="B206" s="123"/>
      <c r="C206" s="123"/>
      <c r="D206" s="124"/>
      <c r="E206" s="125"/>
      <c r="F206" s="126"/>
      <c r="G206" s="126"/>
      <c r="H206" s="126"/>
      <c r="I206" s="125"/>
      <c r="J206" s="126"/>
      <c r="K206" s="127"/>
      <c r="L206" s="128"/>
    </row>
    <row r="207" spans="2:13" x14ac:dyDescent="0.25">
      <c r="B207" s="123"/>
      <c r="C207" s="123"/>
      <c r="D207" s="129"/>
      <c r="E207" s="125"/>
      <c r="F207" s="126"/>
      <c r="G207" s="126"/>
      <c r="H207" s="126"/>
      <c r="I207" s="125"/>
      <c r="J207" s="126"/>
      <c r="K207" s="127"/>
      <c r="L207" s="128"/>
    </row>
    <row r="208" spans="2:13" ht="21" customHeight="1" x14ac:dyDescent="0.25">
      <c r="B208" s="56"/>
      <c r="C208" s="56"/>
      <c r="D208" s="57"/>
      <c r="E208" s="57"/>
      <c r="F208" s="58"/>
      <c r="G208" s="58"/>
      <c r="H208" s="58"/>
      <c r="I208" s="59"/>
      <c r="J208" s="58"/>
      <c r="K208" s="58"/>
      <c r="L208" s="60"/>
      <c r="M208" s="44"/>
    </row>
    <row r="209" spans="2:12" x14ac:dyDescent="0.25"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3" spans="2:12" ht="15.75" x14ac:dyDescent="0.25">
      <c r="D213" s="62"/>
    </row>
    <row r="215" spans="2:12" x14ac:dyDescent="0.25">
      <c r="H215" s="42"/>
    </row>
  </sheetData>
  <sheetProtection algorithmName="SHA-512" hashValue="Wb7/RP1gImPL+oWj0A8Hy2f1NwKb22gg7RpE3zzdzIpoCO9KmkGPvHDwu1FzLrkRcq8kxn7b+dY2khB3qVHjJQ==" saltValue="/UmkQKQk++bujUc3KFug9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7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" id="{05389FB9-660E-4A6B-A191-8323ABCF788D}">
            <xm:f>L8=Calc!$G$7</xm:f>
            <x14:dxf>
              <font>
                <color rgb="FFFF0000"/>
              </font>
            </x14:dxf>
          </x14:cfRule>
          <x14:cfRule type="expression" priority="38" id="{42B23BFF-41E0-4103-A4D5-4D30ABA389FD}">
            <xm:f>L8=Calc!$G$6</xm:f>
            <x14:dxf>
              <font>
                <color rgb="FFFFC000"/>
              </font>
            </x14:dxf>
          </x14:cfRule>
          <x14:cfRule type="expression" priority="39" id="{05FA521F-60F2-411B-A287-B22462649638}">
            <xm:f>L8=Calc!$G$5</xm:f>
            <x14:dxf>
              <font>
                <color rgb="FF00B050"/>
              </font>
            </x14:dxf>
          </x14:cfRule>
          <xm:sqref>L8:L207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F287-5E6F-4998-B741-93B9588EA655}">
  <dimension ref="B3:I20"/>
  <sheetViews>
    <sheetView showGridLines="0" showRowColHeaders="0" workbookViewId="0">
      <pane ySplit="4" topLeftCell="A5" activePane="bottomLeft" state="frozen"/>
      <selection activeCell="A8" sqref="A8"/>
      <selection pane="bottomLeft" activeCell="A5" sqref="A5"/>
    </sheetView>
  </sheetViews>
  <sheetFormatPr defaultRowHeight="15" x14ac:dyDescent="0.25"/>
  <cols>
    <col min="1" max="1" width="9.140625" style="2"/>
    <col min="2" max="2" width="21.140625" style="2" customWidth="1"/>
    <col min="3" max="5" width="12.7109375" style="2" customWidth="1"/>
    <col min="6" max="6" width="9.140625" style="2"/>
    <col min="7" max="7" width="17" style="2" customWidth="1"/>
    <col min="8" max="8" width="9.140625" style="2"/>
    <col min="9" max="9" width="16" style="2" customWidth="1"/>
    <col min="10" max="16384" width="9.140625" style="2"/>
  </cols>
  <sheetData>
    <row r="3" spans="2:9" x14ac:dyDescent="0.25">
      <c r="B3" s="71" t="s">
        <v>211</v>
      </c>
      <c r="C3" s="72"/>
      <c r="D3" s="72"/>
      <c r="E3" s="73"/>
    </row>
    <row r="4" spans="2:9" x14ac:dyDescent="0.25">
      <c r="B4" s="69" t="s">
        <v>198</v>
      </c>
      <c r="C4" s="69" t="s">
        <v>210</v>
      </c>
      <c r="D4" s="69" t="s">
        <v>50</v>
      </c>
      <c r="E4" s="69" t="s">
        <v>51</v>
      </c>
      <c r="G4" s="69" t="s">
        <v>52</v>
      </c>
      <c r="I4" s="69" t="s">
        <v>221</v>
      </c>
    </row>
    <row r="5" spans="2:9" x14ac:dyDescent="0.25">
      <c r="B5" s="67" t="s">
        <v>199</v>
      </c>
      <c r="C5" s="67" t="s">
        <v>38</v>
      </c>
      <c r="D5" s="68">
        <f ca="1">IFERROR(INDIRECT(B5&amp;"!$F$5"),"")</f>
        <v>8255</v>
      </c>
      <c r="E5" s="68">
        <f ca="1">IFERROR(INDIRECT(B5&amp;"!$j$5"),"")</f>
        <v>4350</v>
      </c>
      <c r="G5" s="70" t="s">
        <v>7</v>
      </c>
      <c r="I5" s="67">
        <f ca="1">IFERROR(COUNTIF(INDIRECT(B5&amp;"!$B$8:$B$207"),"?*")+6,206)</f>
        <v>16</v>
      </c>
    </row>
    <row r="6" spans="2:9" x14ac:dyDescent="0.25">
      <c r="B6" s="67" t="s">
        <v>200</v>
      </c>
      <c r="C6" s="67" t="s">
        <v>39</v>
      </c>
      <c r="D6" s="68">
        <f t="shared" ref="D6:D16" ca="1" si="0">IFERROR(INDIRECT(B6&amp;"!$F$5"),"")</f>
        <v>8255</v>
      </c>
      <c r="E6" s="68">
        <f t="shared" ref="E6:E16" ca="1" si="1">IFERROR(INDIRECT(B6&amp;"!$j$5"),"")</f>
        <v>3450</v>
      </c>
      <c r="G6" s="70" t="s">
        <v>8</v>
      </c>
      <c r="I6" s="67">
        <f t="shared" ref="I6:I16" ca="1" si="2">IFERROR(COUNTIF(INDIRECT(B6&amp;"!$B$8:$B$207"),"?*")+6,206)</f>
        <v>16</v>
      </c>
    </row>
    <row r="7" spans="2:9" x14ac:dyDescent="0.25">
      <c r="B7" s="67" t="s">
        <v>201</v>
      </c>
      <c r="C7" s="67" t="s">
        <v>40</v>
      </c>
      <c r="D7" s="68">
        <f t="shared" ca="1" si="0"/>
        <v>7455</v>
      </c>
      <c r="E7" s="68">
        <f t="shared" ca="1" si="1"/>
        <v>3650</v>
      </c>
      <c r="G7" s="70" t="s">
        <v>6</v>
      </c>
      <c r="I7" s="67">
        <f t="shared" ca="1" si="2"/>
        <v>18</v>
      </c>
    </row>
    <row r="8" spans="2:9" x14ac:dyDescent="0.25">
      <c r="B8" s="67" t="s">
        <v>202</v>
      </c>
      <c r="C8" s="67" t="s">
        <v>41</v>
      </c>
      <c r="D8" s="68">
        <f t="shared" ca="1" si="0"/>
        <v>11400</v>
      </c>
      <c r="E8" s="68">
        <f t="shared" ca="1" si="1"/>
        <v>3595</v>
      </c>
      <c r="I8" s="67">
        <f t="shared" ca="1" si="2"/>
        <v>17</v>
      </c>
    </row>
    <row r="9" spans="2:9" x14ac:dyDescent="0.25">
      <c r="B9" s="67" t="s">
        <v>42</v>
      </c>
      <c r="C9" s="67" t="s">
        <v>42</v>
      </c>
      <c r="D9" s="68">
        <f t="shared" ca="1" si="0"/>
        <v>7735</v>
      </c>
      <c r="E9" s="68">
        <f t="shared" ca="1" si="1"/>
        <v>3930</v>
      </c>
      <c r="I9" s="67">
        <f t="shared" ca="1" si="2"/>
        <v>19</v>
      </c>
    </row>
    <row r="10" spans="2:9" x14ac:dyDescent="0.25">
      <c r="B10" s="67" t="s">
        <v>203</v>
      </c>
      <c r="C10" s="67" t="s">
        <v>43</v>
      </c>
      <c r="D10" s="68">
        <f t="shared" ca="1" si="0"/>
        <v>7400</v>
      </c>
      <c r="E10" s="68">
        <f t="shared" ca="1" si="1"/>
        <v>3595</v>
      </c>
      <c r="I10" s="67">
        <f t="shared" ca="1" si="2"/>
        <v>17</v>
      </c>
    </row>
    <row r="11" spans="2:9" x14ac:dyDescent="0.25">
      <c r="B11" s="67" t="s">
        <v>204</v>
      </c>
      <c r="C11" s="67" t="s">
        <v>44</v>
      </c>
      <c r="D11" s="68">
        <f t="shared" ca="1" si="0"/>
        <v>9400</v>
      </c>
      <c r="E11" s="68">
        <f t="shared" ca="1" si="1"/>
        <v>4815</v>
      </c>
      <c r="I11" s="67">
        <f t="shared" ca="1" si="2"/>
        <v>17</v>
      </c>
    </row>
    <row r="12" spans="2:9" x14ac:dyDescent="0.25">
      <c r="B12" s="67" t="s">
        <v>205</v>
      </c>
      <c r="C12" s="67" t="s">
        <v>45</v>
      </c>
      <c r="D12" s="68">
        <f t="shared" ca="1" si="0"/>
        <v>6935</v>
      </c>
      <c r="E12" s="68">
        <f t="shared" ca="1" si="1"/>
        <v>3380</v>
      </c>
      <c r="I12" s="67">
        <f t="shared" ca="1" si="2"/>
        <v>19</v>
      </c>
    </row>
    <row r="13" spans="2:9" x14ac:dyDescent="0.25">
      <c r="B13" s="67" t="s">
        <v>206</v>
      </c>
      <c r="C13" s="67" t="s">
        <v>46</v>
      </c>
      <c r="D13" s="68">
        <f t="shared" ca="1" si="0"/>
        <v>7735</v>
      </c>
      <c r="E13" s="68">
        <f t="shared" ca="1" si="1"/>
        <v>3930</v>
      </c>
      <c r="I13" s="67">
        <f t="shared" ca="1" si="2"/>
        <v>19</v>
      </c>
    </row>
    <row r="14" spans="2:9" x14ac:dyDescent="0.25">
      <c r="B14" s="67" t="s">
        <v>207</v>
      </c>
      <c r="C14" s="67" t="s">
        <v>47</v>
      </c>
      <c r="D14" s="68">
        <f t="shared" ca="1" si="0"/>
        <v>5705</v>
      </c>
      <c r="E14" s="68">
        <f t="shared" ca="1" si="1"/>
        <v>4000</v>
      </c>
      <c r="I14" s="67">
        <f t="shared" ca="1" si="2"/>
        <v>13</v>
      </c>
    </row>
    <row r="15" spans="2:9" x14ac:dyDescent="0.25">
      <c r="B15" s="67" t="s">
        <v>208</v>
      </c>
      <c r="C15" s="67" t="s">
        <v>48</v>
      </c>
      <c r="D15" s="68">
        <f t="shared" ca="1" si="0"/>
        <v>10905</v>
      </c>
      <c r="E15" s="68">
        <f t="shared" ca="1" si="1"/>
        <v>5915</v>
      </c>
      <c r="I15" s="67">
        <f t="shared" ca="1" si="2"/>
        <v>19</v>
      </c>
    </row>
    <row r="16" spans="2:9" x14ac:dyDescent="0.25">
      <c r="B16" s="67" t="s">
        <v>209</v>
      </c>
      <c r="C16" s="67" t="s">
        <v>49</v>
      </c>
      <c r="D16" s="68">
        <f t="shared" ca="1" si="0"/>
        <v>12400</v>
      </c>
      <c r="E16" s="68">
        <f t="shared" ca="1" si="1"/>
        <v>5595</v>
      </c>
      <c r="I16" s="67">
        <f t="shared" ca="1" si="2"/>
        <v>17</v>
      </c>
    </row>
    <row r="19" spans="2:2" x14ac:dyDescent="0.25">
      <c r="B19" s="69" t="s">
        <v>222</v>
      </c>
    </row>
    <row r="20" spans="2:2" x14ac:dyDescent="0.25">
      <c r="B20" s="114" t="str">
        <f>IFERROR(IF(LEN(Menu!$F$14)=0,"TOTALS","TOTALS"&amp;" ("&amp;Menu!$F$14&amp;")"),"")</f>
        <v>TOTALS (USD)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Menu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Calc</vt:lpstr>
      <vt:lpstr>ToU</vt:lpstr>
      <vt:lpstr>Menu!Print_Area</vt:lpstr>
      <vt:lpstr>ToU!Print_Area</vt:lpstr>
      <vt:lpstr>April!Print_Titles</vt:lpstr>
      <vt:lpstr>August!Print_Titles</vt:lpstr>
      <vt:lpstr>December!Print_Titles</vt:lpstr>
      <vt:lpstr>February!Print_Titles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2022-02-01T12:43:47Z</cp:lastPrinted>
  <dcterms:created xsi:type="dcterms:W3CDTF">2016-03-28T12:11:01Z</dcterms:created>
  <dcterms:modified xsi:type="dcterms:W3CDTF">2022-02-07T08:25:44Z</dcterms:modified>
  <dc:title>Invoice Tracker Excel V17 Template</dc:title>
  <dc:subject>Invoice Tracker Excel V17</dc:subject>
  <dc:description>Invoice Tracker Excel V17 template by Master Productivity Kit — masterproductivitykit.com</dc:description>
  <cp:keywords>Master Productivity Kit, Excel template, Google Sheets template</cp:keywords>
  <cp:category>Business Template</cp:category>
</cp:coreProperties>
</file>