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Done\s150\"/>
    </mc:Choice>
  </mc:AlternateContent>
  <xr:revisionPtr revIDLastSave="0" documentId="13_ncr:1_{8ADF645A-9AB5-4A5D-88AD-C03C49B1122E}" xr6:coauthVersionLast="47" xr6:coauthVersionMax="47" xr10:uidLastSave="{00000000-0000-0000-0000-000000000000}"/>
  <bookViews>
    <workbookView showSheetTabs="0" xWindow="28680" yWindow="-120" windowWidth="29040" windowHeight="15720" xr2:uid="{5B36CBF1-84C3-4D6A-8007-B28509267DB3}"/>
  </bookViews>
  <sheets>
    <sheet name="Dashboard" sheetId="1" r:id="rId1"/>
    <sheet name="Settings" sheetId="7" r:id="rId2"/>
    <sheet name="Calculations" sheetId="5" state="hidden" r:id="rId3"/>
  </sheets>
  <definedNames>
    <definedName name="days_month">Calculations!$D$5</definedName>
    <definedName name="_xlnm.Print_Area" localSheetId="0">OFFSET(Dashboard!$B$5,0,0,COUNTA(Dashboard!$C$9:$C$59)+4,38)</definedName>
    <definedName name="_xlnm.Print_Area" localSheetId="1">Settings!$B$6:$K$56</definedName>
    <definedName name="_xlnm.Print_Titles" localSheetId="0">Dashboard!$5:$9</definedName>
    <definedName name="selected_month">Calculations!$C$5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F10" i="5" l="1"/>
  <c r="BG10" i="5"/>
  <c r="BF11" i="5"/>
  <c r="BG11" i="5"/>
  <c r="BF12" i="5"/>
  <c r="BG12" i="5"/>
  <c r="BF13" i="5"/>
  <c r="BG13" i="5"/>
  <c r="BF14" i="5"/>
  <c r="BG14" i="5"/>
  <c r="BF15" i="5"/>
  <c r="BG15" i="5"/>
  <c r="AF6" i="1"/>
  <c r="AA6" i="1"/>
  <c r="V6" i="1"/>
  <c r="Q6" i="1"/>
  <c r="L6" i="1"/>
  <c r="G6" i="1"/>
  <c r="AE6" i="1"/>
  <c r="Z6" i="1"/>
  <c r="U6" i="1"/>
  <c r="P6" i="1"/>
  <c r="K6" i="1"/>
  <c r="F6" i="1"/>
  <c r="BA10" i="5"/>
  <c r="BC10" i="5"/>
  <c r="BD10" i="5"/>
  <c r="BA11" i="5"/>
  <c r="BC11" i="5"/>
  <c r="BD11" i="5"/>
  <c r="BA12" i="5"/>
  <c r="BC12" i="5"/>
  <c r="BD12" i="5"/>
  <c r="BA13" i="5"/>
  <c r="BC13" i="5"/>
  <c r="BD13" i="5"/>
  <c r="BA14" i="5"/>
  <c r="BC14" i="5"/>
  <c r="BD14" i="5"/>
  <c r="BA15" i="5"/>
  <c r="BC15" i="5"/>
  <c r="BD15" i="5"/>
  <c r="BA16" i="5"/>
  <c r="BC16" i="5"/>
  <c r="BD16" i="5"/>
  <c r="BA17" i="5"/>
  <c r="BC17" i="5"/>
  <c r="BD17" i="5"/>
  <c r="BA18" i="5"/>
  <c r="BC18" i="5"/>
  <c r="BD18" i="5"/>
  <c r="BA19" i="5"/>
  <c r="BC19" i="5"/>
  <c r="BD19" i="5"/>
  <c r="BA20" i="5"/>
  <c r="BC20" i="5"/>
  <c r="BD20" i="5"/>
  <c r="BA21" i="5"/>
  <c r="BC21" i="5"/>
  <c r="BD21" i="5"/>
  <c r="BA22" i="5"/>
  <c r="BC22" i="5"/>
  <c r="BD22" i="5"/>
  <c r="BA23" i="5"/>
  <c r="BC23" i="5"/>
  <c r="BD23" i="5"/>
  <c r="BA24" i="5"/>
  <c r="BC24" i="5"/>
  <c r="BD24" i="5"/>
  <c r="BA25" i="5"/>
  <c r="BC25" i="5"/>
  <c r="BD25" i="5"/>
  <c r="BA26" i="5"/>
  <c r="BC26" i="5"/>
  <c r="BD26" i="5"/>
  <c r="BA27" i="5"/>
  <c r="BC27" i="5"/>
  <c r="BD27" i="5"/>
  <c r="BA28" i="5"/>
  <c r="BC28" i="5"/>
  <c r="BD28" i="5"/>
  <c r="BA29" i="5"/>
  <c r="BC29" i="5"/>
  <c r="BD29" i="5"/>
  <c r="BA30" i="5"/>
  <c r="BC30" i="5"/>
  <c r="BD30" i="5"/>
  <c r="BA31" i="5"/>
  <c r="BC31" i="5"/>
  <c r="BD31" i="5"/>
  <c r="BA32" i="5"/>
  <c r="BC32" i="5"/>
  <c r="BD32" i="5"/>
  <c r="BA33" i="5"/>
  <c r="BC33" i="5"/>
  <c r="BD33" i="5"/>
  <c r="BA34" i="5"/>
  <c r="BC34" i="5"/>
  <c r="BD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Y8" i="5" l="1"/>
  <c r="AX8" i="5"/>
  <c r="AW8" i="5"/>
  <c r="AV8" i="5"/>
  <c r="AU8" i="5"/>
  <c r="AT8" i="5"/>
  <c r="AY9" i="5" l="1"/>
  <c r="AY27" i="5" l="1"/>
  <c r="AY55" i="5"/>
  <c r="AY17" i="5"/>
  <c r="AY21" i="5"/>
  <c r="AY25" i="5"/>
  <c r="AY29" i="5"/>
  <c r="AY33" i="5"/>
  <c r="AY37" i="5"/>
  <c r="AY41" i="5"/>
  <c r="AY45" i="5"/>
  <c r="AY49" i="5"/>
  <c r="AY53" i="5"/>
  <c r="AY57" i="5"/>
  <c r="AY19" i="5"/>
  <c r="AY51" i="5"/>
  <c r="AY35" i="5"/>
  <c r="AY59" i="5"/>
  <c r="AY18" i="5"/>
  <c r="AY22" i="5"/>
  <c r="AY26" i="5"/>
  <c r="AY30" i="5"/>
  <c r="AY34" i="5"/>
  <c r="AY38" i="5"/>
  <c r="AY42" i="5"/>
  <c r="AY46" i="5"/>
  <c r="AY50" i="5"/>
  <c r="AY54" i="5"/>
  <c r="AY58" i="5"/>
  <c r="AY14" i="5"/>
  <c r="AY15" i="5"/>
  <c r="AY39" i="5"/>
  <c r="AY23" i="5"/>
  <c r="AY47" i="5"/>
  <c r="AY10" i="5"/>
  <c r="AY16" i="5"/>
  <c r="AY20" i="5"/>
  <c r="AY24" i="5"/>
  <c r="AY28" i="5"/>
  <c r="AY32" i="5"/>
  <c r="AY36" i="5"/>
  <c r="AY40" i="5"/>
  <c r="AY44" i="5"/>
  <c r="AY48" i="5"/>
  <c r="AY52" i="5"/>
  <c r="AY56" i="5"/>
  <c r="AY31" i="5"/>
  <c r="AY43" i="5"/>
  <c r="AT9" i="5"/>
  <c r="AK16" i="1"/>
  <c r="AW9" i="5"/>
  <c r="AU9" i="5"/>
  <c r="AV9" i="5"/>
  <c r="AX9" i="5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16" i="1"/>
  <c r="AK7" i="1"/>
  <c r="E9" i="1"/>
  <c r="AL19" i="1" l="1"/>
  <c r="AX17" i="5"/>
  <c r="AX41" i="5"/>
  <c r="AX53" i="5"/>
  <c r="AX20" i="5"/>
  <c r="AX44" i="5"/>
  <c r="AX22" i="5"/>
  <c r="AX26" i="5"/>
  <c r="AX30" i="5"/>
  <c r="AX34" i="5"/>
  <c r="AX42" i="5"/>
  <c r="AX46" i="5"/>
  <c r="AX54" i="5"/>
  <c r="AX36" i="5"/>
  <c r="AX18" i="5"/>
  <c r="AX38" i="5"/>
  <c r="AX50" i="5"/>
  <c r="AX24" i="5"/>
  <c r="AX48" i="5"/>
  <c r="AX12" i="5"/>
  <c r="AX23" i="5"/>
  <c r="AX27" i="5"/>
  <c r="AX31" i="5"/>
  <c r="AX35" i="5"/>
  <c r="AX39" i="5"/>
  <c r="AX47" i="5"/>
  <c r="AX51" i="5"/>
  <c r="AX59" i="5"/>
  <c r="AX32" i="5"/>
  <c r="AX52" i="5"/>
  <c r="AX19" i="5"/>
  <c r="AX43" i="5"/>
  <c r="AX55" i="5"/>
  <c r="AX16" i="5"/>
  <c r="AX40" i="5"/>
  <c r="AX10" i="5"/>
  <c r="AX21" i="5"/>
  <c r="AX25" i="5"/>
  <c r="AX29" i="5"/>
  <c r="AX33" i="5"/>
  <c r="AX37" i="5"/>
  <c r="AX45" i="5"/>
  <c r="AX49" i="5"/>
  <c r="AX57" i="5"/>
  <c r="AX58" i="5"/>
  <c r="AX28" i="5"/>
  <c r="AX56" i="5"/>
  <c r="AT19" i="5"/>
  <c r="AT27" i="5"/>
  <c r="AT35" i="5"/>
  <c r="AT43" i="5"/>
  <c r="AT51" i="5"/>
  <c r="AT59" i="5"/>
  <c r="AL59" i="1" s="1"/>
  <c r="AT31" i="5"/>
  <c r="AT21" i="5"/>
  <c r="AT45" i="5"/>
  <c r="AT22" i="5"/>
  <c r="AT30" i="5"/>
  <c r="AT38" i="5"/>
  <c r="AT46" i="5"/>
  <c r="AT54" i="5"/>
  <c r="AT23" i="5"/>
  <c r="AT47" i="5"/>
  <c r="AT29" i="5"/>
  <c r="AT53" i="5"/>
  <c r="AT24" i="5"/>
  <c r="AT40" i="5"/>
  <c r="AT17" i="5"/>
  <c r="AL17" i="1" s="1"/>
  <c r="AT25" i="5"/>
  <c r="AT33" i="5"/>
  <c r="AT41" i="5"/>
  <c r="AT49" i="5"/>
  <c r="AT57" i="5"/>
  <c r="AT55" i="5"/>
  <c r="AT37" i="5"/>
  <c r="AT48" i="5"/>
  <c r="AT20" i="5"/>
  <c r="AT28" i="5"/>
  <c r="AT36" i="5"/>
  <c r="AT44" i="5"/>
  <c r="AT52" i="5"/>
  <c r="AT39" i="5"/>
  <c r="AT56" i="5"/>
  <c r="AT18" i="5"/>
  <c r="AL18" i="1" s="1"/>
  <c r="AT26" i="5"/>
  <c r="AT34" i="5"/>
  <c r="AT42" i="5"/>
  <c r="AL42" i="1" s="1"/>
  <c r="AT50" i="5"/>
  <c r="AT58" i="5"/>
  <c r="AT16" i="5"/>
  <c r="AT32" i="5"/>
  <c r="AW30" i="5"/>
  <c r="AW42" i="5"/>
  <c r="AW56" i="5"/>
  <c r="AW18" i="5"/>
  <c r="AW48" i="5"/>
  <c r="AW21" i="5"/>
  <c r="AW29" i="5"/>
  <c r="AW35" i="5"/>
  <c r="AW41" i="5"/>
  <c r="AW47" i="5"/>
  <c r="AW49" i="5"/>
  <c r="AW36" i="5"/>
  <c r="AW44" i="5"/>
  <c r="AW50" i="5"/>
  <c r="AW19" i="5"/>
  <c r="AW25" i="5"/>
  <c r="AW27" i="5"/>
  <c r="AW33" i="5"/>
  <c r="AW39" i="5"/>
  <c r="AW45" i="5"/>
  <c r="AW51" i="5"/>
  <c r="AW57" i="5"/>
  <c r="AW20" i="5"/>
  <c r="AW24" i="5"/>
  <c r="AW32" i="5"/>
  <c r="AW46" i="5"/>
  <c r="AW58" i="5"/>
  <c r="AW55" i="5"/>
  <c r="AW17" i="5"/>
  <c r="AW23" i="5"/>
  <c r="AW31" i="5"/>
  <c r="AW37" i="5"/>
  <c r="AW43" i="5"/>
  <c r="AW53" i="5"/>
  <c r="AW59" i="5"/>
  <c r="AW22" i="5"/>
  <c r="AW26" i="5"/>
  <c r="AW34" i="5"/>
  <c r="AW40" i="5"/>
  <c r="AW54" i="5"/>
  <c r="AW16" i="5"/>
  <c r="AW28" i="5"/>
  <c r="AW38" i="5"/>
  <c r="AW52" i="5"/>
  <c r="AV19" i="5"/>
  <c r="AV27" i="5"/>
  <c r="AL27" i="1" s="1"/>
  <c r="AV43" i="5"/>
  <c r="AV56" i="5"/>
  <c r="AV21" i="5"/>
  <c r="AV29" i="5"/>
  <c r="AV37" i="5"/>
  <c r="AV45" i="5"/>
  <c r="AV53" i="5"/>
  <c r="AV17" i="5"/>
  <c r="AV49" i="5"/>
  <c r="AV18" i="5"/>
  <c r="AV26" i="5"/>
  <c r="AV34" i="5"/>
  <c r="AV42" i="5"/>
  <c r="AV50" i="5"/>
  <c r="AV58" i="5"/>
  <c r="AV28" i="5"/>
  <c r="AV44" i="5"/>
  <c r="AV41" i="5"/>
  <c r="AV40" i="5"/>
  <c r="AV23" i="5"/>
  <c r="AV31" i="5"/>
  <c r="AV39" i="5"/>
  <c r="AV47" i="5"/>
  <c r="AV55" i="5"/>
  <c r="AV20" i="5"/>
  <c r="AV36" i="5"/>
  <c r="AV52" i="5"/>
  <c r="AV25" i="5"/>
  <c r="AV57" i="5"/>
  <c r="AV24" i="5"/>
  <c r="AV33" i="5"/>
  <c r="AV16" i="5"/>
  <c r="AL16" i="1" s="1"/>
  <c r="AV48" i="5"/>
  <c r="AV22" i="5"/>
  <c r="AV30" i="5"/>
  <c r="AV38" i="5"/>
  <c r="AV46" i="5"/>
  <c r="AV54" i="5"/>
  <c r="AV35" i="5"/>
  <c r="AV51" i="5"/>
  <c r="AV59" i="5"/>
  <c r="AV32" i="5"/>
  <c r="AU17" i="5"/>
  <c r="AU21" i="5"/>
  <c r="AU25" i="5"/>
  <c r="AU29" i="5"/>
  <c r="AU33" i="5"/>
  <c r="AU37" i="5"/>
  <c r="AU41" i="5"/>
  <c r="AU45" i="5"/>
  <c r="AU49" i="5"/>
  <c r="AU53" i="5"/>
  <c r="AU57" i="5"/>
  <c r="AU50" i="5"/>
  <c r="AU16" i="5"/>
  <c r="AU20" i="5"/>
  <c r="AU24" i="5"/>
  <c r="AU28" i="5"/>
  <c r="AU32" i="5"/>
  <c r="AU36" i="5"/>
  <c r="AU40" i="5"/>
  <c r="AU44" i="5"/>
  <c r="AU48" i="5"/>
  <c r="AU52" i="5"/>
  <c r="AU56" i="5"/>
  <c r="AU10" i="5"/>
  <c r="AU15" i="5"/>
  <c r="AU19" i="5"/>
  <c r="AU23" i="5"/>
  <c r="AU27" i="5"/>
  <c r="AU31" i="5"/>
  <c r="AU35" i="5"/>
  <c r="AU39" i="5"/>
  <c r="AU43" i="5"/>
  <c r="AU47" i="5"/>
  <c r="AU51" i="5"/>
  <c r="AU55" i="5"/>
  <c r="AU59" i="5"/>
  <c r="AU26" i="5"/>
  <c r="AU30" i="5"/>
  <c r="AU46" i="5"/>
  <c r="AU58" i="5"/>
  <c r="AU18" i="5"/>
  <c r="AU22" i="5"/>
  <c r="AU34" i="5"/>
  <c r="AU42" i="5"/>
  <c r="AU54" i="5"/>
  <c r="AU38" i="5"/>
  <c r="E11" i="1"/>
  <c r="E15" i="1"/>
  <c r="E14" i="1"/>
  <c r="E13" i="1"/>
  <c r="E10" i="1"/>
  <c r="E12" i="1"/>
  <c r="AL47" i="1" l="1"/>
  <c r="AL29" i="1"/>
  <c r="AL22" i="1"/>
  <c r="AL28" i="1"/>
  <c r="AL33" i="1"/>
  <c r="AL26" i="1"/>
  <c r="AL20" i="1"/>
  <c r="AL54" i="1"/>
  <c r="AL39" i="1"/>
  <c r="AL55" i="1"/>
  <c r="AL24" i="1"/>
  <c r="AL30" i="1"/>
  <c r="AL35" i="1"/>
  <c r="AL25" i="1"/>
  <c r="AL48" i="1"/>
  <c r="AL46" i="1"/>
  <c r="AL51" i="1"/>
  <c r="AL32" i="1"/>
  <c r="AL56" i="1"/>
  <c r="AL37" i="1"/>
  <c r="AL40" i="1"/>
  <c r="AL38" i="1"/>
  <c r="AL43" i="1"/>
  <c r="AL58" i="1"/>
  <c r="AL52" i="1"/>
  <c r="AL57" i="1"/>
  <c r="AL53" i="1"/>
  <c r="AL50" i="1"/>
  <c r="AL44" i="1"/>
  <c r="AL49" i="1"/>
  <c r="AL45" i="1"/>
  <c r="AL36" i="1"/>
  <c r="AL41" i="1"/>
  <c r="AL21" i="1"/>
  <c r="AL34" i="1"/>
  <c r="AL23" i="1"/>
  <c r="AL31" i="1"/>
  <c r="E5" i="5" a="1"/>
  <c r="E5" i="5" s="1"/>
  <c r="F10" i="5" s="1" a="1"/>
  <c r="C5" i="5" a="1"/>
  <c r="C5" i="5" s="1"/>
  <c r="F14" i="5" l="1" a="1"/>
  <c r="F14" i="5" s="1"/>
  <c r="F13" i="5" a="1"/>
  <c r="F13" i="5" s="1"/>
  <c r="F9" i="5" a="1"/>
  <c r="F9" i="5" s="1"/>
  <c r="F20" i="5" a="1"/>
  <c r="F20" i="5" s="1"/>
  <c r="F12" i="5" a="1"/>
  <c r="F12" i="5" s="1"/>
  <c r="F11" i="5" a="1"/>
  <c r="F11" i="5" s="1"/>
  <c r="F17" i="5" a="1"/>
  <c r="F17" i="5" s="1"/>
  <c r="F16" i="5" a="1"/>
  <c r="F16" i="5" s="1"/>
  <c r="F19" i="5" a="1"/>
  <c r="F19" i="5" s="1"/>
  <c r="F18" i="5" a="1"/>
  <c r="F18" i="5" s="1"/>
  <c r="F15" i="5" a="1"/>
  <c r="F15" i="5" s="1"/>
  <c r="F10" i="5"/>
  <c r="G18" i="5" l="1" a="1"/>
  <c r="G18" i="5" s="1"/>
  <c r="G11" i="5" a="1"/>
  <c r="G11" i="5" s="1"/>
  <c r="G19" i="5" a="1"/>
  <c r="G19" i="5" s="1"/>
  <c r="G20" i="5" a="1"/>
  <c r="G20" i="5" s="1"/>
  <c r="G17" i="5" a="1"/>
  <c r="G17" i="5" s="1"/>
  <c r="G10" i="5" a="1"/>
  <c r="G10" i="5" s="1"/>
  <c r="G15" i="5" a="1"/>
  <c r="G15" i="5" s="1"/>
  <c r="G16" i="5" a="1"/>
  <c r="G16" i="5" s="1"/>
  <c r="G12" i="5" a="1"/>
  <c r="G12" i="5" s="1"/>
  <c r="G14" i="5" a="1"/>
  <c r="G14" i="5" s="1"/>
  <c r="G9" i="5" a="1"/>
  <c r="G9" i="5" s="1"/>
  <c r="G13" i="5" a="1"/>
  <c r="G13" i="5" s="1"/>
  <c r="H12" i="5" l="1" a="1"/>
  <c r="H12" i="5" s="1"/>
  <c r="H14" i="5" a="1"/>
  <c r="H14" i="5" s="1"/>
  <c r="H11" i="5" a="1"/>
  <c r="H11" i="5" s="1"/>
  <c r="H18" i="5" a="1"/>
  <c r="H18" i="5" s="1"/>
  <c r="H16" i="5" a="1"/>
  <c r="H16" i="5" s="1"/>
  <c r="H15" i="5" a="1"/>
  <c r="H15" i="5" s="1"/>
  <c r="H10" i="5" a="1"/>
  <c r="H10" i="5" s="1"/>
  <c r="H17" i="5" a="1"/>
  <c r="H17" i="5" s="1"/>
  <c r="H13" i="5" a="1"/>
  <c r="H13" i="5" s="1"/>
  <c r="H20" i="5" a="1"/>
  <c r="H20" i="5" s="1"/>
  <c r="H9" i="5" a="1"/>
  <c r="H9" i="5" s="1"/>
  <c r="H19" i="5" a="1"/>
  <c r="H19" i="5" s="1"/>
  <c r="D5" i="5" l="1" a="1"/>
  <c r="D5" i="5" s="1"/>
  <c r="T9" i="5" s="1"/>
  <c r="T10" i="5" s="1" a="1"/>
  <c r="T10" i="5" s="1"/>
  <c r="O8" i="1" s="1" a="1"/>
  <c r="O8" i="1" s="1"/>
  <c r="AI9" i="5" l="1"/>
  <c r="AI10" i="5" s="1" a="1"/>
  <c r="AI10" i="5" s="1"/>
  <c r="AD8" i="1" s="1" a="1"/>
  <c r="AD8" i="1" s="1"/>
  <c r="X9" i="5"/>
  <c r="AE9" i="5"/>
  <c r="AE10" i="5" s="1" a="1"/>
  <c r="AE10" i="5" s="1"/>
  <c r="Z8" i="1" s="1" a="1"/>
  <c r="Z8" i="1" s="1"/>
  <c r="AC9" i="5"/>
  <c r="AC10" i="5" s="1" a="1"/>
  <c r="AC10" i="5" s="1"/>
  <c r="X8" i="1" s="1" a="1"/>
  <c r="X8" i="1" s="1"/>
  <c r="AA9" i="5"/>
  <c r="AA10" i="5" s="1" a="1"/>
  <c r="AA10" i="5" s="1"/>
  <c r="V8" i="1" s="1" a="1"/>
  <c r="V8" i="1" s="1"/>
  <c r="P9" i="5"/>
  <c r="W9" i="5"/>
  <c r="U9" i="5"/>
  <c r="AW12" i="5" s="1"/>
  <c r="AN9" i="5"/>
  <c r="AN10" i="5" s="1" a="1"/>
  <c r="AN10" i="5" s="1"/>
  <c r="AI8" i="1" s="1" a="1"/>
  <c r="AI8" i="1" s="1"/>
  <c r="N9" i="5"/>
  <c r="AM9" i="5"/>
  <c r="AM10" i="5" s="1" a="1"/>
  <c r="AM10" i="5" s="1"/>
  <c r="AH8" i="1" s="1" a="1"/>
  <c r="AH8" i="1" s="1"/>
  <c r="S9" i="5"/>
  <c r="AY13" i="5" s="1"/>
  <c r="K9" i="5"/>
  <c r="O9" i="5"/>
  <c r="O10" i="5" s="1" a="1"/>
  <c r="O10" i="5" s="1"/>
  <c r="J8" i="1" s="1" a="1"/>
  <c r="J8" i="1" s="1"/>
  <c r="M9" i="5"/>
  <c r="Z9" i="5"/>
  <c r="Z10" i="5" s="1" a="1"/>
  <c r="Z10" i="5" s="1"/>
  <c r="U8" i="1" s="1" a="1"/>
  <c r="U8" i="1" s="1"/>
  <c r="AH9" i="5"/>
  <c r="AH10" i="5" s="1" a="1"/>
  <c r="AH10" i="5" s="1"/>
  <c r="AC8" i="1" s="1" a="1"/>
  <c r="AC8" i="1" s="1"/>
  <c r="AL9" i="5"/>
  <c r="AL10" i="5" s="1" a="1"/>
  <c r="AL10" i="5" s="1"/>
  <c r="AG8" i="1" s="1" a="1"/>
  <c r="AG8" i="1" s="1"/>
  <c r="AJ9" i="5"/>
  <c r="AJ10" i="5" s="1" a="1"/>
  <c r="AJ10" i="5" s="1"/>
  <c r="AE8" i="1" s="1" a="1"/>
  <c r="AE8" i="1" s="1"/>
  <c r="Y9" i="5"/>
  <c r="L9" i="5"/>
  <c r="L10" i="5" s="1" a="1"/>
  <c r="L10" i="5" s="1"/>
  <c r="G8" i="1" s="1" a="1"/>
  <c r="G8" i="1" s="1"/>
  <c r="AF9" i="5"/>
  <c r="AF10" i="5" s="1" a="1"/>
  <c r="AF10" i="5" s="1"/>
  <c r="AA8" i="1" s="1" a="1"/>
  <c r="AA8" i="1" s="1"/>
  <c r="AK9" i="5"/>
  <c r="AK10" i="5" s="1" a="1"/>
  <c r="AK10" i="5" s="1"/>
  <c r="AF8" i="1" s="1" a="1"/>
  <c r="AF8" i="1" s="1"/>
  <c r="AO9" i="5"/>
  <c r="AO10" i="5" s="1" a="1"/>
  <c r="AO10" i="5" s="1"/>
  <c r="AJ8" i="1" s="1" a="1"/>
  <c r="AJ8" i="1" s="1"/>
  <c r="R9" i="5"/>
  <c r="AD9" i="5"/>
  <c r="AD10" i="5" s="1" a="1"/>
  <c r="AD10" i="5" s="1"/>
  <c r="Y8" i="1" s="1" a="1"/>
  <c r="Y8" i="1" s="1"/>
  <c r="AB9" i="5"/>
  <c r="AB10" i="5" s="1" a="1"/>
  <c r="AB10" i="5" s="1"/>
  <c r="W8" i="1" s="1" a="1"/>
  <c r="W8" i="1" s="1"/>
  <c r="Q9" i="5"/>
  <c r="AG9" i="5"/>
  <c r="AG10" i="5" s="1" a="1"/>
  <c r="AG10" i="5" s="1"/>
  <c r="AB8" i="1" s="1" a="1"/>
  <c r="AB8" i="1" s="1"/>
  <c r="V9" i="5"/>
  <c r="V10" i="5" s="1" a="1"/>
  <c r="V10" i="5" s="1"/>
  <c r="Q8" i="1" s="1" a="1"/>
  <c r="Q8" i="1" s="1"/>
  <c r="AW11" i="5"/>
  <c r="S10" i="5" a="1"/>
  <c r="S10" i="5" s="1"/>
  <c r="N8" i="1" s="1" a="1"/>
  <c r="N8" i="1" s="1"/>
  <c r="X10" i="5" a="1"/>
  <c r="X10" i="5" s="1"/>
  <c r="S8" i="1" s="1" a="1"/>
  <c r="S8" i="1" s="1"/>
  <c r="AX14" i="5"/>
  <c r="AY12" i="5"/>
  <c r="Y10" i="5" a="1"/>
  <c r="Y10" i="5" s="1"/>
  <c r="T8" i="1" s="1" a="1"/>
  <c r="T8" i="1" s="1"/>
  <c r="AX11" i="5"/>
  <c r="AT11" i="5"/>
  <c r="AK13" i="1"/>
  <c r="AT14" i="5"/>
  <c r="AT10" i="5"/>
  <c r="M10" i="5" a="1"/>
  <c r="M10" i="5" s="1"/>
  <c r="H8" i="1" s="1" a="1"/>
  <c r="H8" i="1" s="1"/>
  <c r="AV13" i="5"/>
  <c r="AV12" i="5"/>
  <c r="AV10" i="5"/>
  <c r="AV11" i="5"/>
  <c r="AV15" i="5"/>
  <c r="AV14" i="5"/>
  <c r="P10" i="5" a="1"/>
  <c r="P10" i="5" s="1"/>
  <c r="K8" i="1" s="1" a="1"/>
  <c r="K8" i="1" s="1"/>
  <c r="AU12" i="5"/>
  <c r="W10" i="5" a="1"/>
  <c r="W10" i="5" s="1"/>
  <c r="R8" i="1" s="1" a="1"/>
  <c r="R8" i="1" s="1"/>
  <c r="AU11" i="5"/>
  <c r="AX15" i="5"/>
  <c r="R10" i="5" a="1"/>
  <c r="R10" i="5" s="1"/>
  <c r="M8" i="1" s="1" a="1"/>
  <c r="M8" i="1" s="1"/>
  <c r="AY11" i="5"/>
  <c r="AU13" i="5"/>
  <c r="Q10" i="5" a="1"/>
  <c r="Q10" i="5" s="1"/>
  <c r="L8" i="1" s="1" a="1"/>
  <c r="L8" i="1" s="1"/>
  <c r="AX13" i="5"/>
  <c r="AW10" i="5"/>
  <c r="AU14" i="5"/>
  <c r="K10" i="5" a="1"/>
  <c r="K10" i="5" s="1"/>
  <c r="F8" i="1" s="1" a="1"/>
  <c r="F8" i="1" s="1"/>
  <c r="N10" i="5" a="1"/>
  <c r="N10" i="5" s="1"/>
  <c r="I8" i="1" s="1" a="1"/>
  <c r="I8" i="1" s="1"/>
  <c r="AK10" i="1" l="1"/>
  <c r="AK12" i="1"/>
  <c r="U10" i="5" a="1"/>
  <c r="U10" i="5" s="1"/>
  <c r="P8" i="1" s="1" a="1"/>
  <c r="P8" i="1" s="1"/>
  <c r="AT13" i="5"/>
  <c r="AT12" i="5"/>
  <c r="AK14" i="1"/>
  <c r="AK15" i="1"/>
  <c r="AK11" i="1"/>
  <c r="AW14" i="5"/>
  <c r="AW15" i="5"/>
  <c r="AW13" i="5"/>
  <c r="AT15" i="5"/>
  <c r="AL15" i="1" s="1"/>
  <c r="AL14" i="1"/>
  <c r="AL13" i="1"/>
  <c r="AL10" i="1"/>
  <c r="AL11" i="1"/>
  <c r="AL12" i="1"/>
  <c r="AL7" i="1" l="1"/>
</calcChain>
</file>

<file path=xl/sharedStrings.xml><?xml version="1.0" encoding="utf-8"?>
<sst xmlns="http://schemas.openxmlformats.org/spreadsheetml/2006/main" count="256" uniqueCount="98">
  <si>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</si>
  <si>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</si>
  <si>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</si>
  <si>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</si>
  <si>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</si>
  <si>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</si>
  <si>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</si>
  <si>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</si>
  <si>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Total Worked Days</t>
  </si>
  <si>
    <t>Carpenter</t>
  </si>
  <si>
    <t>W</t>
  </si>
  <si>
    <t>Days</t>
  </si>
  <si>
    <t>Status</t>
  </si>
  <si>
    <t>Month Code</t>
  </si>
  <si>
    <t>Month Name</t>
  </si>
  <si>
    <t>Start Date</t>
  </si>
  <si>
    <t>End Date</t>
  </si>
  <si>
    <t>Number of Days</t>
  </si>
  <si>
    <t>Filter Month</t>
  </si>
  <si>
    <t>Filter Days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</si>
  <si>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</si>
  <si>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</si>
  <si>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</si>
  <si>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</si>
  <si>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</si>
  <si>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</si>
  <si>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</si>
  <si>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</si>
  <si>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</si>
  <si>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</si>
  <si>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</si>
  <si>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</si>
  <si>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Plasterer</t>
  </si>
  <si>
    <t>Plumber</t>
  </si>
  <si>
    <t>Electrician</t>
  </si>
  <si>
    <t>Painter</t>
  </si>
  <si>
    <t>Name</t>
  </si>
  <si>
    <t>Job</t>
  </si>
  <si>
    <t>Contact Info</t>
  </si>
  <si>
    <t>Corby May</t>
  </si>
  <si>
    <t>Nicole Andres</t>
  </si>
  <si>
    <t>Leonard Boccia</t>
  </si>
  <si>
    <t>William Einstein</t>
  </si>
  <si>
    <t>Craig Pastolove</t>
  </si>
  <si>
    <t>Geri Pell</t>
  </si>
  <si>
    <t>Richard Salvino</t>
  </si>
  <si>
    <t>Frank Sabia</t>
  </si>
  <si>
    <t>Michael Bapis</t>
  </si>
  <si>
    <t>Grant Rawdin</t>
  </si>
  <si>
    <t>Sign</t>
  </si>
  <si>
    <t>Employee</t>
  </si>
  <si>
    <t>Filter Year</t>
  </si>
  <si>
    <t>Year List</t>
  </si>
  <si>
    <t>EMPLOYEE TIME TRACKER</t>
  </si>
  <si>
    <t>DASHBOARD</t>
  </si>
  <si>
    <t>S</t>
  </si>
  <si>
    <t>Day Name</t>
  </si>
  <si>
    <t>Day List</t>
  </si>
  <si>
    <t>Day Code</t>
  </si>
  <si>
    <t>Mon</t>
  </si>
  <si>
    <t>Tue</t>
  </si>
  <si>
    <t>Wed</t>
  </si>
  <si>
    <t>Fri</t>
  </si>
  <si>
    <t>Sat</t>
  </si>
  <si>
    <t>Sun</t>
  </si>
  <si>
    <t>Thu</t>
  </si>
  <si>
    <t>V</t>
  </si>
  <si>
    <t xml:space="preserve">MONTH </t>
  </si>
  <si>
    <t xml:space="preserve">YEAR </t>
  </si>
  <si>
    <t>SETTINGS</t>
  </si>
  <si>
    <t>Roofer</t>
  </si>
  <si>
    <r>
      <t>Daily Rate (</t>
    </r>
    <r>
      <rPr>
        <b/>
        <sz val="11"/>
        <color theme="1"/>
        <rFont val="Arial"/>
        <family val="1"/>
        <charset val="162"/>
      </rPr>
      <t>$)</t>
    </r>
  </si>
  <si>
    <t>504-621-8927</t>
  </si>
  <si>
    <t>810-292-9388</t>
  </si>
  <si>
    <t>907-385-4412</t>
  </si>
  <si>
    <t>513-570-1893</t>
  </si>
  <si>
    <t>773-573-6914</t>
  </si>
  <si>
    <t>605-414-2147</t>
  </si>
  <si>
    <r>
      <t>Total Pay (</t>
    </r>
    <r>
      <rPr>
        <b/>
        <sz val="11"/>
        <color theme="1"/>
        <rFont val="Arial"/>
        <family val="1"/>
        <charset val="162"/>
      </rPr>
      <t>$</t>
    </r>
    <r>
      <rPr>
        <b/>
        <sz val="9.9"/>
        <color theme="1"/>
        <rFont val="Arial"/>
        <family val="2"/>
        <charset val="162"/>
      </rPr>
      <t>)</t>
    </r>
  </si>
  <si>
    <t>H</t>
  </si>
  <si>
    <t>Payment</t>
  </si>
  <si>
    <t>Yes</t>
  </si>
  <si>
    <t>No</t>
  </si>
  <si>
    <t>Daily Rate ($)</t>
  </si>
  <si>
    <t>Work Shift</t>
  </si>
  <si>
    <t>Holiday</t>
  </si>
  <si>
    <t>Sick</t>
  </si>
  <si>
    <t>Vacation</t>
  </si>
  <si>
    <t>Percentage</t>
  </si>
  <si>
    <t>Overtime</t>
  </si>
  <si>
    <t>O</t>
  </si>
  <si>
    <t>Work in Holiday</t>
  </si>
  <si>
    <t>WH</t>
  </si>
  <si>
    <t>leonard@mail.com</t>
  </si>
  <si>
    <t>pell@mail.com</t>
  </si>
  <si>
    <t>grawdin@mail.com</t>
  </si>
  <si>
    <t>fsabia@mail.com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</si>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</sst>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$-409]#,##0.00"/>
    <numFmt numFmtId="165" formatCode="#,##0.0"/>
  </numFmts>
  <fonts count="3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1"/>
      <name val="Arial"/>
      <family val="1"/>
      <charset val="162"/>
    </font>
    <font>
      <b/>
      <sz val="9.9"/>
      <color theme="1"/>
      <name val="Arial"/>
      <family val="2"/>
      <charset val="162"/>
    </font>
    <font>
      <sz val="9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3"/>
      <color theme="0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3"/>
      <name val="Arial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13" fillId="0" borderId="0"/>
    <xf numFmtId="0" fontId="5" fillId="0" borderId="0"/>
    <xf numFmtId="0" fontId="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69">
    <xf numFmtId="0" fontId="0" fillId="0" borderId="0" xfId="0"/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5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/>
    <xf numFmtId="0" fontId="7" fillId="2" borderId="0" xfId="1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8" fillId="2" borderId="0" xfId="0" applyFont="1" applyFill="1" applyBorder="1"/>
    <xf numFmtId="0" fontId="14" fillId="2" borderId="0" xfId="3" applyFont="1" applyFill="1" applyAlignment="1" applyProtection="1">
      <alignment vertical="center"/>
      <protection locked="0"/>
    </xf>
    <xf numFmtId="0" fontId="15" fillId="2" borderId="0" xfId="3" applyFont="1" applyFill="1" applyAlignment="1" applyProtection="1">
      <alignment vertical="center"/>
      <protection locked="0"/>
    </xf>
    <xf numFmtId="0" fontId="16" fillId="2" borderId="0" xfId="3" applyFont="1" applyFill="1" applyAlignment="1" applyProtection="1">
      <alignment vertical="center"/>
      <protection locked="0"/>
    </xf>
    <xf numFmtId="0" fontId="21" fillId="6" borderId="0" xfId="0" applyFont="1" applyFill="1" applyBorder="1" applyAlignment="1">
      <alignment horizontal="right" vertical="center"/>
    </xf>
    <xf numFmtId="0" fontId="22" fillId="2" borderId="0" xfId="0" applyFont="1" applyFill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49" fontId="10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0" fillId="2" borderId="0" xfId="0" applyFill="1" applyAlignment="1">
      <alignment vertical="center"/>
    </xf>
    <xf numFmtId="0" fontId="4" fillId="2" borderId="0" xfId="5" applyFill="1" applyAlignment="1">
      <alignment vertical="center"/>
    </xf>
    <xf numFmtId="49" fontId="11" fillId="3" borderId="0" xfId="0" applyNumberFormat="1" applyFont="1" applyFill="1" applyAlignment="1">
      <alignment horizontal="left" vertical="center" indent="5"/>
    </xf>
    <xf numFmtId="49" fontId="10" fillId="5" borderId="0" xfId="0" applyNumberFormat="1" applyFont="1" applyFill="1" applyAlignment="1">
      <alignment horizontal="left" vertical="center" indent="5"/>
    </xf>
    <xf numFmtId="0" fontId="8" fillId="2" borderId="0" xfId="0" applyFont="1" applyFill="1" applyProtection="1">
      <protection locked="0"/>
    </xf>
    <xf numFmtId="0" fontId="8" fillId="2" borderId="0" xfId="0" applyFont="1" applyFill="1" applyProtection="1"/>
    <xf numFmtId="49" fontId="11" fillId="3" borderId="0" xfId="0" applyNumberFormat="1" applyFont="1" applyFill="1" applyAlignment="1">
      <alignment horizontal="left" vertical="center" indent="8"/>
    </xf>
    <xf numFmtId="49" fontId="10" fillId="5" borderId="0" xfId="0" applyNumberFormat="1" applyFont="1" applyFill="1" applyAlignment="1">
      <alignment horizontal="left" vertical="center" indent="8"/>
    </xf>
    <xf numFmtId="0" fontId="8" fillId="0" borderId="0" xfId="0" applyFont="1" applyFill="1" applyBorder="1" applyAlignment="1">
      <alignment horizontal="center" vertical="center"/>
    </xf>
    <xf numFmtId="0" fontId="8" fillId="0" borderId="4" xfId="0" applyFont="1" applyFill="1" applyBorder="1"/>
    <xf numFmtId="0" fontId="8" fillId="0" borderId="5" xfId="0" applyFont="1" applyFill="1" applyBorder="1"/>
    <xf numFmtId="0" fontId="8" fillId="0" borderId="13" xfId="0" applyFont="1" applyFill="1" applyBorder="1"/>
    <xf numFmtId="0" fontId="8" fillId="0" borderId="14" xfId="0" applyFont="1" applyFill="1" applyBorder="1"/>
    <xf numFmtId="0" fontId="8" fillId="0" borderId="15" xfId="0" applyFont="1" applyFill="1" applyBorder="1"/>
    <xf numFmtId="0" fontId="8" fillId="0" borderId="1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0" fillId="8" borderId="0" xfId="0" applyFill="1"/>
    <xf numFmtId="0" fontId="26" fillId="8" borderId="0" xfId="6" applyFont="1" applyFill="1" applyBorder="1" applyAlignment="1" applyProtection="1">
      <alignment vertical="center"/>
    </xf>
    <xf numFmtId="0" fontId="9" fillId="0" borderId="1" xfId="0" applyFont="1" applyFill="1" applyBorder="1"/>
    <xf numFmtId="0" fontId="9" fillId="0" borderId="2" xfId="0" applyFont="1" applyFill="1" applyBorder="1"/>
    <xf numFmtId="0" fontId="9" fillId="0" borderId="3" xfId="0" applyFont="1" applyFill="1" applyBorder="1"/>
    <xf numFmtId="0" fontId="8" fillId="0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/>
    </xf>
    <xf numFmtId="0" fontId="0" fillId="0" borderId="0" xfId="0" applyFill="1" applyBorder="1"/>
    <xf numFmtId="0" fontId="12" fillId="2" borderId="0" xfId="0" applyFont="1" applyFill="1" applyBorder="1" applyAlignment="1" applyProtection="1">
      <alignment horizontal="centerContinuous" vertical="center"/>
      <protection hidden="1"/>
    </xf>
    <xf numFmtId="0" fontId="12" fillId="2" borderId="0" xfId="0" applyFont="1" applyFill="1" applyBorder="1" applyAlignment="1" applyProtection="1">
      <alignment horizontal="left" vertical="center" indent="1"/>
      <protection hidden="1"/>
    </xf>
    <xf numFmtId="0" fontId="8" fillId="0" borderId="0" xfId="0" applyFont="1" applyFill="1"/>
    <xf numFmtId="0" fontId="8" fillId="0" borderId="0" xfId="0" applyFont="1" applyFill="1" applyBorder="1"/>
    <xf numFmtId="0" fontId="0" fillId="0" borderId="0" xfId="0" applyFill="1"/>
    <xf numFmtId="0" fontId="12" fillId="7" borderId="6" xfId="0" applyFont="1" applyFill="1" applyBorder="1" applyAlignment="1" applyProtection="1">
      <alignment horizontal="center" vertical="center" wrapText="1"/>
      <protection hidden="1"/>
    </xf>
    <xf numFmtId="0" fontId="7" fillId="2" borderId="14" xfId="1" applyFont="1" applyFill="1" applyBorder="1" applyAlignment="1">
      <alignment vertical="center"/>
    </xf>
    <xf numFmtId="0" fontId="8" fillId="2" borderId="5" xfId="0" applyFont="1" applyFill="1" applyBorder="1"/>
    <xf numFmtId="0" fontId="7" fillId="2" borderId="4" xfId="1" applyFont="1" applyFill="1" applyBorder="1" applyAlignment="1">
      <alignment vertical="center"/>
    </xf>
    <xf numFmtId="0" fontId="8" fillId="2" borderId="4" xfId="0" applyFont="1" applyFill="1" applyBorder="1"/>
    <xf numFmtId="0" fontId="8" fillId="2" borderId="2" xfId="0" applyFont="1" applyFill="1" applyBorder="1"/>
    <xf numFmtId="0" fontId="0" fillId="0" borderId="22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12" fillId="0" borderId="9" xfId="0" applyFont="1" applyFill="1" applyBorder="1" applyAlignment="1" applyProtection="1">
      <alignment horizontal="center" vertical="center"/>
      <protection hidden="1"/>
    </xf>
    <xf numFmtId="0" fontId="8" fillId="0" borderId="10" xfId="0" applyFont="1" applyFill="1" applyBorder="1" applyAlignment="1" applyProtection="1">
      <alignment horizontal="center" vertical="center"/>
      <protection hidden="1"/>
    </xf>
    <xf numFmtId="0" fontId="8" fillId="0" borderId="11" xfId="0" applyFont="1" applyFill="1" applyBorder="1" applyAlignment="1" applyProtection="1">
      <alignment horizontal="center" vertical="center"/>
      <protection hidden="1"/>
    </xf>
    <xf numFmtId="0" fontId="8" fillId="0" borderId="12" xfId="0" applyFont="1" applyFill="1" applyBorder="1" applyAlignment="1" applyProtection="1">
      <alignment horizontal="center" vertical="center"/>
      <protection hidden="1"/>
    </xf>
    <xf numFmtId="0" fontId="12" fillId="0" borderId="1" xfId="0" applyFont="1" applyFill="1" applyBorder="1" applyAlignment="1" applyProtection="1">
      <alignment horizontal="center" vertical="center"/>
      <protection hidden="1"/>
    </xf>
    <xf numFmtId="0" fontId="12" fillId="0" borderId="2" xfId="0" applyFont="1" applyFill="1" applyBorder="1" applyAlignment="1" applyProtection="1">
      <alignment horizontal="center" vertical="center"/>
      <protection hidden="1"/>
    </xf>
    <xf numFmtId="0" fontId="12" fillId="0" borderId="3" xfId="0" applyFont="1" applyFill="1" applyBorder="1" applyAlignment="1" applyProtection="1">
      <alignment horizontal="center" vertical="center"/>
      <protection hidden="1"/>
    </xf>
    <xf numFmtId="0" fontId="12" fillId="0" borderId="6" xfId="0" applyFont="1" applyFill="1" applyBorder="1" applyAlignment="1" applyProtection="1">
      <alignment horizontal="center" vertical="center"/>
      <protection hidden="1"/>
    </xf>
    <xf numFmtId="0" fontId="8" fillId="0" borderId="6" xfId="0" applyFont="1" applyFill="1" applyBorder="1" applyAlignment="1" applyProtection="1">
      <alignment horizontal="left" vertical="center" indent="1" shrinkToFit="1"/>
      <protection hidden="1"/>
    </xf>
    <xf numFmtId="4" fontId="8" fillId="0" borderId="3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7" xfId="0" applyFont="1" applyFill="1" applyBorder="1" applyAlignment="1" applyProtection="1">
      <alignment horizontal="left" vertical="center" indent="1" shrinkToFit="1"/>
      <protection hidden="1"/>
    </xf>
    <xf numFmtId="4" fontId="8" fillId="0" borderId="5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8" xfId="0" applyFont="1" applyFill="1" applyBorder="1" applyAlignment="1" applyProtection="1">
      <alignment horizontal="left" vertical="center" indent="1" shrinkToFit="1"/>
      <protection hidden="1"/>
    </xf>
    <xf numFmtId="4" fontId="8" fillId="0" borderId="15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5" xfId="0" applyFont="1" applyFill="1" applyBorder="1" applyAlignment="1" applyProtection="1">
      <alignment horizontal="center" vertical="center" shrinkToFit="1"/>
      <protection hidden="1"/>
    </xf>
    <xf numFmtId="0" fontId="8" fillId="0" borderId="15" xfId="0" applyFont="1" applyFill="1" applyBorder="1" applyAlignment="1" applyProtection="1">
      <alignment horizontal="center" vertical="center" shrinkToFit="1"/>
      <protection hidden="1"/>
    </xf>
    <xf numFmtId="164" fontId="8" fillId="2" borderId="0" xfId="0" applyNumberFormat="1" applyFont="1" applyFill="1"/>
    <xf numFmtId="0" fontId="12" fillId="2" borderId="12" xfId="0" applyFont="1" applyFill="1" applyBorder="1" applyAlignment="1" applyProtection="1">
      <alignment horizontal="centerContinuous" vertical="center" shrinkToFit="1"/>
      <protection hidden="1"/>
    </xf>
    <xf numFmtId="0" fontId="12" fillId="14" borderId="10" xfId="0" applyFont="1" applyFill="1" applyBorder="1" applyAlignment="1" applyProtection="1">
      <alignment horizontal="centerContinuous" vertical="center" shrinkToFit="1"/>
      <protection hidden="1"/>
    </xf>
    <xf numFmtId="0" fontId="12" fillId="2" borderId="10" xfId="0" applyFont="1" applyFill="1" applyBorder="1" applyAlignment="1" applyProtection="1">
      <alignment horizontal="centerContinuous" vertical="center" shrinkToFit="1"/>
      <protection hidden="1"/>
    </xf>
    <xf numFmtId="0" fontId="12" fillId="2" borderId="11" xfId="0" applyFont="1" applyFill="1" applyBorder="1" applyAlignment="1" applyProtection="1">
      <alignment horizontal="centerContinuous" vertical="center" shrinkToFit="1"/>
      <protection hidden="1"/>
    </xf>
    <xf numFmtId="0" fontId="12" fillId="12" borderId="10" xfId="0" applyFont="1" applyFill="1" applyBorder="1" applyAlignment="1" applyProtection="1">
      <alignment horizontal="centerContinuous" vertical="center" shrinkToFit="1"/>
      <protection hidden="1"/>
    </xf>
    <xf numFmtId="0" fontId="12" fillId="15" borderId="10" xfId="0" applyFont="1" applyFill="1" applyBorder="1" applyAlignment="1" applyProtection="1">
      <alignment horizontal="centerContinuous" vertical="center" shrinkToFit="1"/>
      <protection hidden="1"/>
    </xf>
    <xf numFmtId="9" fontId="0" fillId="0" borderId="19" xfId="0" applyNumberFormat="1" applyBorder="1" applyAlignment="1" applyProtection="1">
      <alignment horizontal="center" vertical="center" shrinkToFit="1"/>
      <protection locked="0"/>
    </xf>
    <xf numFmtId="9" fontId="0" fillId="0" borderId="17" xfId="0" applyNumberFormat="1" applyBorder="1" applyAlignment="1" applyProtection="1">
      <alignment horizontal="center" vertical="center" shrinkToFit="1"/>
      <protection locked="0"/>
    </xf>
    <xf numFmtId="2" fontId="8" fillId="0" borderId="9" xfId="0" applyNumberFormat="1" applyFont="1" applyFill="1" applyBorder="1" applyAlignment="1" applyProtection="1">
      <alignment horizontal="center" vertical="center"/>
      <protection hidden="1"/>
    </xf>
    <xf numFmtId="49" fontId="23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0" fillId="0" borderId="20" xfId="0" applyNumberFormat="1" applyBorder="1" applyAlignment="1" applyProtection="1">
      <alignment horizontal="left" shrinkToFit="1"/>
      <protection locked="0"/>
    </xf>
    <xf numFmtId="0" fontId="0" fillId="0" borderId="21" xfId="0" applyBorder="1" applyAlignment="1" applyProtection="1">
      <alignment horizontal="left" shrinkToFit="1"/>
      <protection locked="0"/>
    </xf>
    <xf numFmtId="49" fontId="0" fillId="0" borderId="18" xfId="0" applyNumberFormat="1" applyBorder="1" applyAlignment="1" applyProtection="1">
      <alignment horizontal="left" shrinkToFit="1"/>
      <protection locked="0"/>
    </xf>
    <xf numFmtId="0" fontId="0" fillId="0" borderId="19" xfId="0" applyBorder="1" applyAlignment="1" applyProtection="1">
      <alignment horizontal="left" shrinkToFit="1"/>
      <protection locked="0"/>
    </xf>
    <xf numFmtId="49" fontId="0" fillId="0" borderId="16" xfId="0" applyNumberFormat="1" applyBorder="1" applyAlignment="1" applyProtection="1">
      <alignment horizontal="left" shrinkToFit="1"/>
      <protection locked="0"/>
    </xf>
    <xf numFmtId="0" fontId="0" fillId="0" borderId="17" xfId="0" applyBorder="1" applyAlignment="1" applyProtection="1">
      <alignment horizontal="left" shrinkToFit="1"/>
      <protection locked="0"/>
    </xf>
    <xf numFmtId="49" fontId="0" fillId="0" borderId="20" xfId="0" applyNumberFormat="1" applyBorder="1" applyAlignment="1" applyProtection="1">
      <alignment horizontal="left" vertical="center" shrinkToFit="1"/>
      <protection locked="0"/>
    </xf>
    <xf numFmtId="49" fontId="0" fillId="0" borderId="18" xfId="0" applyNumberFormat="1" applyBorder="1" applyAlignment="1" applyProtection="1">
      <alignment horizontal="left" vertical="center" shrinkToFit="1"/>
      <protection locked="0"/>
    </xf>
    <xf numFmtId="49" fontId="0" fillId="0" borderId="16" xfId="0" applyNumberFormat="1" applyBorder="1" applyAlignment="1" applyProtection="1">
      <alignment horizontal="left" vertical="center" shrinkToFit="1"/>
      <protection locked="0"/>
    </xf>
    <xf numFmtId="0" fontId="0" fillId="0" borderId="18" xfId="0" applyBorder="1" applyAlignment="1" applyProtection="1">
      <alignment horizontal="left" vertical="center" shrinkToFit="1"/>
      <protection locked="0"/>
    </xf>
    <xf numFmtId="0" fontId="0" fillId="0" borderId="16" xfId="0" applyBorder="1" applyAlignment="1" applyProtection="1">
      <alignment horizontal="left" vertical="center" shrinkToFit="1"/>
      <protection locked="0"/>
    </xf>
    <xf numFmtId="0" fontId="31" fillId="0" borderId="10" xfId="0" applyFont="1" applyBorder="1" applyAlignment="1" applyProtection="1">
      <alignment horizontal="center" vertical="center"/>
      <protection hidden="1"/>
    </xf>
    <xf numFmtId="0" fontId="31" fillId="0" borderId="11" xfId="0" applyFont="1" applyBorder="1" applyAlignment="1" applyProtection="1">
      <alignment horizontal="center" vertical="center"/>
      <protection hidden="1"/>
    </xf>
    <xf numFmtId="0" fontId="31" fillId="0" borderId="12" xfId="0" applyFont="1" applyBorder="1" applyAlignment="1" applyProtection="1">
      <alignment horizontal="center" vertical="center"/>
      <protection hidden="1"/>
    </xf>
    <xf numFmtId="0" fontId="12" fillId="7" borderId="1" xfId="0" applyFont="1" applyFill="1" applyBorder="1" applyAlignment="1">
      <alignment horizontal="left" vertical="center"/>
    </xf>
    <xf numFmtId="0" fontId="12" fillId="7" borderId="6" xfId="0" applyFont="1" applyFill="1" applyBorder="1" applyAlignment="1">
      <alignment horizontal="left" vertical="center" wrapText="1"/>
    </xf>
    <xf numFmtId="0" fontId="12" fillId="13" borderId="10" xfId="0" applyFont="1" applyFill="1" applyBorder="1" applyAlignment="1" applyProtection="1">
      <alignment horizontal="centerContinuous" vertical="center" shrinkToFit="1"/>
      <protection hidden="1"/>
    </xf>
    <xf numFmtId="0" fontId="12" fillId="11" borderId="10" xfId="0" applyFont="1" applyFill="1" applyBorder="1" applyAlignment="1" applyProtection="1">
      <alignment horizontal="centerContinuous" vertical="center" shrinkToFit="1"/>
      <protection hidden="1"/>
    </xf>
    <xf numFmtId="0" fontId="12" fillId="10" borderId="10" xfId="0" applyFont="1" applyFill="1" applyBorder="1" applyAlignment="1" applyProtection="1">
      <alignment horizontal="centerContinuous" vertical="center" shrinkToFit="1"/>
      <protection hidden="1"/>
    </xf>
    <xf numFmtId="0" fontId="0" fillId="0" borderId="0" xfId="0" applyFill="1" applyBorder="1" applyProtection="1"/>
    <xf numFmtId="0" fontId="27" fillId="2" borderId="0" xfId="0" applyFont="1" applyFill="1" applyAlignment="1">
      <alignment vertical="center"/>
    </xf>
    <xf numFmtId="49" fontId="32" fillId="3" borderId="0" xfId="0" applyNumberFormat="1" applyFont="1" applyFill="1" applyAlignment="1">
      <alignment horizontal="left" vertical="center" indent="8"/>
    </xf>
    <xf numFmtId="49" fontId="32" fillId="3" borderId="0" xfId="0" applyNumberFormat="1" applyFont="1" applyFill="1" applyAlignment="1">
      <alignment horizontal="left" vertical="center" indent="5"/>
    </xf>
    <xf numFmtId="0" fontId="27" fillId="3" borderId="0" xfId="0" applyFont="1" applyFill="1" applyAlignment="1">
      <alignment horizontal="center" vertical="center"/>
    </xf>
    <xf numFmtId="0" fontId="33" fillId="4" borderId="0" xfId="0" applyFont="1" applyFill="1" applyBorder="1" applyAlignment="1">
      <alignment horizontal="right" vertical="center"/>
    </xf>
    <xf numFmtId="0" fontId="27" fillId="2" borderId="0" xfId="0" applyFont="1" applyFill="1" applyAlignment="1">
      <alignment horizontal="center" vertical="center"/>
    </xf>
    <xf numFmtId="0" fontId="27" fillId="2" borderId="0" xfId="0" applyFont="1" applyFill="1"/>
    <xf numFmtId="0" fontId="9" fillId="2" borderId="0" xfId="0" applyFont="1" applyFill="1"/>
    <xf numFmtId="0" fontId="23" fillId="0" borderId="0" xfId="0" applyFont="1" applyBorder="1" applyAlignment="1" applyProtection="1">
      <alignment horizontal="center" vertical="center" shrinkToFit="1"/>
      <protection locked="0"/>
    </xf>
    <xf numFmtId="1" fontId="28" fillId="2" borderId="0" xfId="0" applyNumberFormat="1" applyFont="1" applyFill="1" applyBorder="1" applyAlignment="1" applyProtection="1">
      <alignment horizontal="center" vertical="center" shrinkToFit="1"/>
      <protection hidden="1"/>
    </xf>
    <xf numFmtId="165" fontId="28" fillId="2" borderId="0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0" xfId="0" applyFont="1" applyFill="1" applyAlignment="1" applyProtection="1"/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3" fillId="0" borderId="23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12" fillId="17" borderId="9" xfId="0" applyFont="1" applyFill="1" applyBorder="1" applyAlignment="1" applyProtection="1">
      <alignment horizontal="center" vertical="center" shrinkToFit="1"/>
      <protection hidden="1"/>
    </xf>
    <xf numFmtId="0" fontId="12" fillId="16" borderId="10" xfId="0" applyFont="1" applyFill="1" applyBorder="1" applyAlignment="1">
      <alignment horizontal="left" vertical="center" shrinkToFit="1"/>
    </xf>
    <xf numFmtId="0" fontId="12" fillId="16" borderId="12" xfId="0" applyFont="1" applyFill="1" applyBorder="1" applyAlignment="1">
      <alignment horizontal="left" vertical="center" shrinkToFit="1"/>
    </xf>
    <xf numFmtId="0" fontId="12" fillId="16" borderId="12" xfId="0" applyFont="1" applyFill="1" applyBorder="1" applyAlignment="1">
      <alignment horizontal="center" vertical="center" shrinkToFit="1"/>
    </xf>
    <xf numFmtId="0" fontId="12" fillId="16" borderId="10" xfId="0" applyFont="1" applyFill="1" applyBorder="1" applyAlignment="1" applyProtection="1">
      <alignment horizontal="left" vertical="center" shrinkToFit="1"/>
    </xf>
    <xf numFmtId="0" fontId="12" fillId="16" borderId="11" xfId="0" applyFont="1" applyFill="1" applyBorder="1" applyAlignment="1" applyProtection="1">
      <alignment horizontal="center" vertical="center" shrinkToFit="1"/>
    </xf>
    <xf numFmtId="0" fontId="12" fillId="16" borderId="2" xfId="0" applyFont="1" applyFill="1" applyBorder="1" applyAlignment="1" applyProtection="1">
      <alignment horizontal="center" vertical="center" shrinkToFit="1"/>
    </xf>
    <xf numFmtId="0" fontId="12" fillId="16" borderId="3" xfId="0" applyFont="1" applyFill="1" applyBorder="1" applyAlignment="1" applyProtection="1">
      <alignment horizontal="center" vertical="center" shrinkToFit="1"/>
    </xf>
    <xf numFmtId="0" fontId="0" fillId="0" borderId="24" xfId="0" applyBorder="1" applyAlignment="1" applyProtection="1">
      <alignment shrinkToFit="1"/>
      <protection locked="0"/>
    </xf>
    <xf numFmtId="0" fontId="34" fillId="9" borderId="9" xfId="0" applyFont="1" applyFill="1" applyBorder="1" applyAlignment="1" applyProtection="1">
      <alignment horizontal="center" vertical="center"/>
    </xf>
    <xf numFmtId="0" fontId="35" fillId="0" borderId="9" xfId="0" applyFont="1" applyFill="1" applyBorder="1" applyAlignment="1" applyProtection="1">
      <alignment horizontal="center" vertical="center" shrinkToFit="1"/>
      <protection locked="0"/>
    </xf>
    <xf numFmtId="3" fontId="36" fillId="18" borderId="9" xfId="0" applyNumberFormat="1" applyFont="1" applyFill="1" applyBorder="1" applyAlignment="1" applyProtection="1">
      <alignment horizontal="center" vertical="center" shrinkToFit="1"/>
      <protection hidden="1"/>
    </xf>
    <xf numFmtId="0" fontId="20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right" vertical="center"/>
    </xf>
    <xf numFmtId="0" fontId="1" fillId="0" borderId="6" xfId="7" applyBorder="1" applyAlignment="1">
      <alignment horizontal="left" wrapText="1" indent="1"/>
    </xf>
    <xf numFmtId="0" fontId="1" fillId="2" borderId="0" xfId="7" applyFill="1"/>
    <xf numFmtId="0" fontId="1" fillId="0" borderId="7" xfId="7" applyBorder="1" applyAlignment="1">
      <alignment horizontal="left" indent="1"/>
    </xf>
    <xf numFmtId="0" fontId="1" fillId="0" borderId="7" xfId="7" applyBorder="1" applyAlignment="1">
      <alignment horizontal="left" vertical="center" wrapText="1" indent="1"/>
    </xf>
    <xf numFmtId="0" fontId="1" fillId="0" borderId="7" xfId="7" applyBorder="1" applyAlignment="1">
      <alignment horizontal="left" vertical="top" wrapText="1" indent="2"/>
    </xf>
    <xf numFmtId="0" fontId="12" fillId="0" borderId="7" xfId="7" applyFont="1" applyBorder="1" applyAlignment="1">
      <alignment horizontal="left" indent="1"/>
    </xf>
    <xf numFmtId="0" fontId="1" fillId="0" borderId="8" xfId="7" applyBorder="1" applyAlignment="1">
      <alignment horizontal="left" indent="1"/>
    </xf>
    <xf numFmtId="165" fontId="0" fillId="0" borderId="0" xfId="0" applyNumberFormat="1" applyBorder="1"/>
    <xf numFmtId="165" fontId="0" fillId="0" borderId="21" xfId="0" applyNumberFormat="1" applyBorder="1" applyAlignment="1" applyProtection="1">
      <alignment horizontal="center" vertical="center" shrinkToFit="1"/>
      <protection locked="0"/>
    </xf>
    <xf numFmtId="165" fontId="0" fillId="0" borderId="19" xfId="0" applyNumberFormat="1" applyBorder="1" applyAlignment="1" applyProtection="1">
      <alignment horizontal="center" vertical="center" shrinkToFit="1"/>
      <protection locked="0"/>
    </xf>
    <xf numFmtId="165" fontId="0" fillId="0" borderId="17" xfId="0" applyNumberFormat="1" applyBorder="1" applyAlignment="1" applyProtection="1">
      <alignment horizontal="center" vertical="center" shrinkToFit="1"/>
      <protection locked="0"/>
    </xf>
    <xf numFmtId="0" fontId="27" fillId="0" borderId="0" xfId="0" applyFont="1" applyFill="1" applyBorder="1"/>
    <xf numFmtId="0" fontId="27" fillId="0" borderId="0" xfId="0" applyFont="1" applyFill="1"/>
    <xf numFmtId="0" fontId="9" fillId="0" borderId="0" xfId="0" applyFont="1" applyFill="1" applyBorder="1"/>
    <xf numFmtId="0" fontId="9" fillId="0" borderId="0" xfId="0" applyFont="1" applyFill="1"/>
    <xf numFmtId="14" fontId="8" fillId="0" borderId="6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14" xfId="0" applyNumberFormat="1" applyFont="1" applyFill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</cellXfs>
  <cellStyles count="8">
    <cellStyle name="Hyperlink" xfId="6" builtinId="8"/>
    <cellStyle name="Normal" xfId="0" builtinId="0"/>
    <cellStyle name="Normal 2" xfId="1" xr:uid="{3954E752-B4A6-4129-A4B7-AFC294856010}"/>
    <cellStyle name="Normal 2 2" xfId="3" xr:uid="{536D19DF-F8AB-4192-80B1-9D84BD191CDA}"/>
    <cellStyle name="Normal 2 3" xfId="5" xr:uid="{504E30C1-212E-41D0-A907-C55680DC940C}"/>
    <cellStyle name="Normal 3" xfId="2" xr:uid="{6CDF8B16-5B16-4C1E-8190-16EFBDFCEFB4}"/>
    <cellStyle name="Normal 3 2" xfId="4" xr:uid="{EBE6B589-17BD-473F-A3A7-5779EC871246}"/>
    <cellStyle name="Normal 3 2 2" xfId="7" xr:uid="{14695616-6F79-4F4A-9847-60AB685140C9}"/>
  </cellStyles>
  <dxfs count="13">
    <dxf>
      <border>
        <bottom style="thin">
          <color auto="1"/>
        </bottom>
        <vertical/>
        <horizontal/>
      </border>
    </dxf>
    <dxf>
      <fill>
        <patternFill>
          <bgColor rgb="FFFF7C80"/>
        </patternFill>
      </fill>
    </dxf>
    <dxf>
      <fill>
        <patternFill>
          <bgColor rgb="FF6BAE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9E95D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0A6C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E967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E49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A9D08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ont>
        <color rgb="FF7B7B7B"/>
      </font>
      <fill>
        <patternFill>
          <bgColor theme="6" tint="-0.24994659260841701"/>
        </patternFill>
      </fill>
      <border>
        <left/>
        <right/>
        <top/>
        <bottom/>
      </border>
    </dxf>
  </dxfs>
  <tableStyles count="1" defaultTableStyle="TableStyleMedium2" defaultPivotStyle="PivotStyleLight16">
    <tableStyle name="Invisible" pivot="0" table="0" count="0" xr9:uid="{A80D9A36-BD33-4B1F-9803-A6069AD6AD07}"/>
  </tableStyles>
  <colors>
    <mruColors>
      <color rgb="FF7B7B7B"/>
      <color rgb="FFFF6161"/>
      <color rgb="FFFF6D70"/>
      <color rgb="FFD5D5D5"/>
      <color rgb="FFCBCBCB"/>
      <color rgb="FFB0BCCC"/>
      <color rgb="FF668CD0"/>
      <color rgb="FFFF7C80"/>
      <color rgb="FFFF9966"/>
      <color rgb="FF6BA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hyperlink" Target="#Settings!A7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0" Type="http://schemas.openxmlformats.org/officeDocument/2006/relationships/image" Target="../media/image4.png"/><Relationship Id="rId4" Type="http://schemas.openxmlformats.org/officeDocument/2006/relationships/image" Target="../media/image2.png"/><Relationship Id="rId11" Type="http://schemas.openxmlformats.org/officeDocument/2006/relationships/image" Target="../media/image6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10"/><Relationship Id="rId8" Type="http://schemas.openxmlformats.org/officeDocument/2006/relationships/image" Target="../media/image7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10"/><Relationship Id="rId2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232926</xdr:colOff>
      <xdr:row>1</xdr:row>
      <xdr:rowOff>78542</xdr:rowOff>
    </xdr:from>
    <xdr:to>
      <xdr:col>33</xdr:col>
      <xdr:colOff>68793</xdr:colOff>
      <xdr:row>2</xdr:row>
      <xdr:rowOff>213126</xdr:rowOff>
    </xdr:to>
    <xdr:sp macro="" textlink="">
      <xdr:nvSpPr>
        <xdr:cNvPr id="15" name="Rectangle: Rounded Corners 14">
          <a:hlinkClick xmlns:r="http://schemas.openxmlformats.org/officeDocument/2006/relationships" r:id="rId3" tooltip="Settings"/>
          <a:extLst>
            <a:ext uri="{FF2B5EF4-FFF2-40B4-BE49-F238E27FC236}">
              <a16:creationId xmlns:a16="http://schemas.microsoft.com/office/drawing/2014/main" id="{B6D921F1-9BC2-40E8-AC0C-9BF7AA3E0A03}"/>
            </a:ext>
          </a:extLst>
        </xdr:cNvPr>
        <xdr:cNvSpPr/>
      </xdr:nvSpPr>
      <xdr:spPr>
        <a:xfrm>
          <a:off x="9510276" y="164267"/>
          <a:ext cx="1378917" cy="382234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2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 fPrintsWithSheet="0"/>
  </xdr:twoCellAnchor>
  <xdr:twoCellAnchor editAs="oneCell">
    <xdr:from>
      <xdr:col>2</xdr:col>
      <xdr:colOff>70037</xdr:colOff>
      <xdr:row>1</xdr:row>
      <xdr:rowOff>44824</xdr:rowOff>
    </xdr:from>
    <xdr:to>
      <xdr:col>2</xdr:col>
      <xdr:colOff>502037</xdr:colOff>
      <xdr:row>2</xdr:row>
      <xdr:rowOff>229174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5BBE9C2B-42A7-41C7-B724-2F51BDA3D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412" y="130549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257175</xdr:colOff>
      <xdr:row>5</xdr:row>
      <xdr:rowOff>38100</xdr:rowOff>
    </xdr:from>
    <xdr:to>
      <xdr:col>4</xdr:col>
      <xdr:colOff>492090</xdr:colOff>
      <xdr:row>5</xdr:row>
      <xdr:rowOff>218016</xdr:rowOff>
    </xdr:to>
    <xdr:sp macro="" textlink="">
      <xdr:nvSpPr>
        <xdr:cNvPr id="12" name="Left Arrow 1">
          <a:extLst>
            <a:ext uri="{FF2B5EF4-FFF2-40B4-BE49-F238E27FC236}">
              <a16:creationId xmlns:a16="http://schemas.microsoft.com/office/drawing/2014/main" id="{F669A1B2-544C-44B1-82CB-19FCCEC6A1EF}"/>
            </a:ext>
          </a:extLst>
        </xdr:cNvPr>
        <xdr:cNvSpPr/>
      </xdr:nvSpPr>
      <xdr:spPr>
        <a:xfrm>
          <a:off x="3486150" y="800100"/>
          <a:ext cx="234915" cy="179916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36</xdr:col>
      <xdr:colOff>278903</xdr:colOff>
      <xdr:row>1</xdr:row>
      <xdr:rowOff>45643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155762</xdr:colOff>
      <xdr:row>1</xdr:row>
      <xdr:rowOff>44824</xdr:rowOff>
    </xdr:from>
    <xdr:to>
      <xdr:col>1</xdr:col>
      <xdr:colOff>587762</xdr:colOff>
      <xdr:row>2</xdr:row>
      <xdr:rowOff>229174</xdr:rowOff>
    </xdr:to>
    <xdr:pic>
      <xdr:nvPicPr>
        <xdr:cNvPr id="21" name="mainicon">
          <a:extLst>
            <a:ext uri="{FF2B5EF4-FFF2-40B4-BE49-F238E27FC236}">
              <a16:creationId xmlns:a16="http://schemas.microsoft.com/office/drawing/2014/main" id="{9145E8E7-FB67-4ED5-B7B6-C83D7806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412" y="130549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11</xdr:col>
      <xdr:colOff>103483</xdr:colOff>
      <xdr:row>1</xdr:row>
      <xdr:rowOff>47430</xdr:rowOff>
    </xdr:from>
    <xdr:to>
      <xdr:col>13</xdr:col>
      <xdr:colOff>442633</xdr:colOff>
      <xdr:row>2</xdr:row>
      <xdr:rowOff>249780</xdr:rowOff>
    </xdr:to>
    <xdr:grpSp>
      <xdr:nvGrpSpPr>
        <xdr:cNvPr id="9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C3B90B1-2F7B-4AC0-B4AF-C0AAD028E4A8}"/>
            </a:ext>
          </a:extLst>
        </xdr:cNvPr>
        <xdr:cNvGrpSpPr/>
      </xdr:nvGrpSpPr>
      <xdr:grpSpPr>
        <a:xfrm>
          <a:off x="10142833" y="133155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B609B444-1AE1-9166-C689-BBD3E223AE8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4D367281-DA27-D30A-EA9C-6FA55F35B59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17494</xdr:colOff>
      <xdr:row>1</xdr:row>
      <xdr:rowOff>45643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877583AB-B353-4B46-A7FD-EB3C773E4873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CD874C69-111F-7F76-276D-385D91007C4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113F2144-4361-F1F1-31B3-8DAABCD9ED3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BF70"/>
  <sheetViews>
    <sheetView showGridLines="0" showRowColHeaders="0" tabSelected="1" zoomScaleNormal="100" zoomScaleSheetLayoutView="85" workbookViewId="0">
      <pane ySplit="9" topLeftCell="A10" activePane="bottomLeft" state="frozen"/>
      <selection pane="bottomLeft" activeCell="A10" sqref="A10"/>
    </sheetView>
  </sheetViews>
  <sheetFormatPr defaultColWidth="8.85546875" defaultRowHeight="15" outlineLevelRow="1" x14ac:dyDescent="0.25"/>
  <cols>
    <col min="1" max="1" width="3.7109375" style="11" customWidth="1"/>
    <col min="2" max="2" width="1.28515625" style="11" customWidth="1"/>
    <col min="3" max="3" width="23.7109375" style="11" customWidth="1"/>
    <col min="4" max="4" width="15.7109375" style="11" customWidth="1"/>
    <col min="5" max="5" width="9.85546875" style="11" bestFit="1" customWidth="1"/>
    <col min="6" max="36" width="3.85546875" style="11" customWidth="1"/>
    <col min="37" max="37" width="13.28515625" style="11" customWidth="1"/>
    <col min="38" max="38" width="10.7109375" style="11" customWidth="1"/>
    <col min="39" max="39" width="1.28515625" style="11" customWidth="1"/>
    <col min="40" max="40" width="7.85546875" style="11" customWidth="1"/>
    <col min="41" max="41" width="9.140625" style="11" bestFit="1" customWidth="1"/>
    <col min="42" max="45" width="8.85546875" style="11"/>
    <col min="46" max="46" width="17.140625" style="11" customWidth="1"/>
    <col min="59" max="59" width="8.85546875" style="11" customWidth="1"/>
    <col min="60" max="16384" width="8.85546875" style="11"/>
  </cols>
  <sheetData>
    <row r="1" spans="1:46" s="1" customFormat="1" ht="6.75" customHeight="1" x14ac:dyDescent="0.25">
      <c r="B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T1" s="7"/>
    </row>
    <row r="2" spans="1:46" s="119" customFormat="1" ht="20.100000000000001" customHeight="1" x14ac:dyDescent="0.3">
      <c r="B2" s="120" t="s">
        <v>53</v>
      </c>
      <c r="C2" s="121"/>
      <c r="D2" s="122"/>
      <c r="E2" s="122"/>
      <c r="F2" s="122"/>
      <c r="G2" s="168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3"/>
      <c r="AI2" s="123"/>
      <c r="AJ2" s="123"/>
      <c r="AK2" s="123"/>
      <c r="AL2" s="123"/>
      <c r="AM2" s="122"/>
      <c r="AN2" s="124"/>
      <c r="AT2" s="125"/>
    </row>
    <row r="3" spans="1:46" s="4" customFormat="1" ht="24" customHeight="1" x14ac:dyDescent="0.35">
      <c r="B3" s="29" t="s">
        <v>54</v>
      </c>
      <c r="C3" s="2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15"/>
      <c r="AI3" s="15"/>
      <c r="AJ3" s="15"/>
      <c r="AK3" s="15"/>
      <c r="AL3" s="15"/>
      <c r="AM3" s="5"/>
      <c r="AN3" s="6"/>
      <c r="AT3" s="126"/>
    </row>
    <row r="4" spans="1:46" s="7" customFormat="1" ht="4.5" customHeight="1" x14ac:dyDescent="0.25"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8"/>
    </row>
    <row r="5" spans="1:46" s="7" customFormat="1" ht="5.25" customHeight="1" x14ac:dyDescent="0.25">
      <c r="A5" s="66"/>
      <c r="B5" s="58"/>
      <c r="C5" s="11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67"/>
    </row>
    <row r="6" spans="1:46" s="7" customFormat="1" ht="18.75" customHeight="1" x14ac:dyDescent="0.25">
      <c r="A6" s="66"/>
      <c r="B6" s="10"/>
      <c r="C6" s="143" t="s">
        <v>68</v>
      </c>
      <c r="D6" s="144">
        <v>2022</v>
      </c>
      <c r="E6" s="63"/>
      <c r="F6" s="117" t="str">
        <f>IFERROR(IF(LEN(Settings!$I7)&gt;0,Settings!$I7,""),"")</f>
        <v>W</v>
      </c>
      <c r="G6" s="91" t="str">
        <f>IFERROR(IF(LEN(Settings!$H7)&gt;0,Settings!$H7,""),"")</f>
        <v>Work Shift</v>
      </c>
      <c r="H6" s="92"/>
      <c r="I6" s="89"/>
      <c r="J6" s="130"/>
      <c r="K6" s="90" t="str">
        <f>IFERROR(IF(LEN(Settings!$I8)&gt;0,Settings!$I8,""),"")</f>
        <v>O</v>
      </c>
      <c r="L6" s="91" t="str">
        <f>IFERROR(IF(LEN(Settings!$H8)&gt;0,Settings!$H8,""),"")</f>
        <v>Overtime</v>
      </c>
      <c r="M6" s="92"/>
      <c r="N6" s="89"/>
      <c r="O6" s="130"/>
      <c r="P6" s="116" t="str">
        <f>IFERROR(IF(LEN(Settings!$I9)&gt;0,Settings!$I9,""),"")</f>
        <v>WH</v>
      </c>
      <c r="Q6" s="91" t="str">
        <f>IFERROR(IF(LEN(Settings!$H9)&gt;0,Settings!$H9,""),"")</f>
        <v>Work in Holiday</v>
      </c>
      <c r="R6" s="92"/>
      <c r="S6" s="89"/>
      <c r="T6" s="130"/>
      <c r="U6" s="93" t="str">
        <f>IFERROR(IF(LEN(Settings!$I10)&gt;0,Settings!$I10,""),"")</f>
        <v>H</v>
      </c>
      <c r="V6" s="91" t="str">
        <f>IFERROR(IF(LEN(Settings!$H10)&gt;0,Settings!$H10,""),"")</f>
        <v>Holiday</v>
      </c>
      <c r="W6" s="92"/>
      <c r="X6" s="89"/>
      <c r="Y6" s="130"/>
      <c r="Z6" s="115" t="str">
        <f>IFERROR(IF(LEN(Settings!$I11)&gt;0,Settings!$I11,""),"")</f>
        <v>S</v>
      </c>
      <c r="AA6" s="91" t="str">
        <f>IFERROR(IF(LEN(Settings!$H11)&gt;0,Settings!$H11,""),"")</f>
        <v>Sick</v>
      </c>
      <c r="AB6" s="92"/>
      <c r="AC6" s="89"/>
      <c r="AD6" s="130"/>
      <c r="AE6" s="94" t="str">
        <f>IFERROR(IF(LEN(Settings!$I12)&gt;0,Settings!$I12,""),"")</f>
        <v>V</v>
      </c>
      <c r="AF6" s="91" t="str">
        <f>IFERROR(IF(LEN(Settings!$H12)&gt;0,Settings!$H12,""),"")</f>
        <v>Vacation</v>
      </c>
      <c r="AG6" s="92"/>
      <c r="AH6" s="89"/>
      <c r="AI6" s="61"/>
      <c r="AJ6" s="61"/>
      <c r="AK6" s="61"/>
      <c r="AL6" s="61"/>
      <c r="AM6" s="10"/>
      <c r="AN6" s="67"/>
      <c r="AS6" s="11"/>
    </row>
    <row r="7" spans="1:46" s="7" customFormat="1" ht="17.25" x14ac:dyDescent="0.25">
      <c r="A7" s="66"/>
      <c r="B7" s="10"/>
      <c r="C7" s="143" t="s">
        <v>67</v>
      </c>
      <c r="D7" s="144" t="s">
        <v>25</v>
      </c>
      <c r="E7" s="63"/>
      <c r="F7" s="61"/>
      <c r="G7" s="61"/>
      <c r="H7" s="61"/>
      <c r="I7" s="61"/>
      <c r="J7" s="61"/>
      <c r="K7" s="63"/>
      <c r="L7" s="61"/>
      <c r="M7" s="61"/>
      <c r="N7" s="61"/>
      <c r="O7" s="61"/>
      <c r="P7" s="61"/>
      <c r="Q7" s="61"/>
      <c r="R7" s="63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134" t="str">
        <f>$AL$9</f>
        <v>Total Pay ($)</v>
      </c>
      <c r="AL7" s="145">
        <f>SUM($AL$10:$AL$59)</f>
        <v>9390</v>
      </c>
      <c r="AM7" s="10"/>
      <c r="AN7" s="67"/>
    </row>
    <row r="8" spans="1:46" s="7" customFormat="1" ht="18.75" customHeight="1" x14ac:dyDescent="0.25">
      <c r="A8" s="66"/>
      <c r="B8" s="10"/>
      <c r="C8"/>
      <c r="D8"/>
      <c r="E8" s="63"/>
      <c r="F8" s="110" t="str">
        <f t="array" ref="F8">IFERROR(INDEX(Calculations!$K$8:$AO$10,3,MATCH(Dashboard!F$9,Calculations!$K$8:$AO$8,0)),"")</f>
        <v>Wed</v>
      </c>
      <c r="G8" s="111" t="str">
        <f t="array" ref="G8">IFERROR(INDEX(Calculations!$K$8:$AO$10,3,MATCH(Dashboard!G$9,Calculations!$K$8:$AO$8,0)),"")</f>
        <v>Thu</v>
      </c>
      <c r="H8" s="111" t="str">
        <f t="array" ref="H8">IFERROR(INDEX(Calculations!$K$8:$AO$10,3,MATCH(Dashboard!H$9,Calculations!$K$8:$AO$8,0)),"")</f>
        <v>Fri</v>
      </c>
      <c r="I8" s="111" t="str">
        <f t="array" ref="I8">IFERROR(INDEX(Calculations!$K$8:$AO$10,3,MATCH(Dashboard!I$9,Calculations!$K$8:$AO$8,0)),"")</f>
        <v>Sat</v>
      </c>
      <c r="J8" s="111" t="str">
        <f t="array" ref="J8">IFERROR(INDEX(Calculations!$K$8:$AO$10,3,MATCH(Dashboard!J$9,Calculations!$K$8:$AO$8,0)),"")</f>
        <v>Sun</v>
      </c>
      <c r="K8" s="111" t="str">
        <f t="array" ref="K8">IFERROR(INDEX(Calculations!$K$8:$AO$10,3,MATCH(Dashboard!K$9,Calculations!$K$8:$AO$8,0)),"")</f>
        <v>Mon</v>
      </c>
      <c r="L8" s="111" t="str">
        <f t="array" ref="L8">IFERROR(INDEX(Calculations!$K$8:$AO$10,3,MATCH(Dashboard!L$9,Calculations!$K$8:$AO$8,0)),"")</f>
        <v>Tue</v>
      </c>
      <c r="M8" s="111" t="str">
        <f t="array" ref="M8">IFERROR(INDEX(Calculations!$K$8:$AO$10,3,MATCH(Dashboard!M$9,Calculations!$K$8:$AO$8,0)),"")</f>
        <v>Wed</v>
      </c>
      <c r="N8" s="111" t="str">
        <f t="array" ref="N8">IFERROR(INDEX(Calculations!$K$8:$AO$10,3,MATCH(Dashboard!N$9,Calculations!$K$8:$AO$8,0)),"")</f>
        <v>Thu</v>
      </c>
      <c r="O8" s="111" t="str">
        <f t="array" ref="O8">IFERROR(INDEX(Calculations!$K$8:$AO$10,3,MATCH(Dashboard!O$9,Calculations!$K$8:$AO$8,0)),"")</f>
        <v>Fri</v>
      </c>
      <c r="P8" s="111" t="str">
        <f t="array" ref="P8">IFERROR(INDEX(Calculations!$K$8:$AO$10,3,MATCH(Dashboard!P$9,Calculations!$K$8:$AO$8,0)),"")</f>
        <v>Sat</v>
      </c>
      <c r="Q8" s="111" t="str">
        <f t="array" ref="Q8">IFERROR(INDEX(Calculations!$K$8:$AO$10,3,MATCH(Dashboard!Q$9,Calculations!$K$8:$AO$8,0)),"")</f>
        <v>Sun</v>
      </c>
      <c r="R8" s="111" t="str">
        <f t="array" ref="R8">IFERROR(INDEX(Calculations!$K$8:$AO$10,3,MATCH(Dashboard!R$9,Calculations!$K$8:$AO$8,0)),"")</f>
        <v>Mon</v>
      </c>
      <c r="S8" s="111" t="str">
        <f t="array" ref="S8">IFERROR(INDEX(Calculations!$K$8:$AO$10,3,MATCH(Dashboard!S$9,Calculations!$K$8:$AO$8,0)),"")</f>
        <v>Tue</v>
      </c>
      <c r="T8" s="111" t="str">
        <f t="array" ref="T8">IFERROR(INDEX(Calculations!$K$8:$AO$10,3,MATCH(Dashboard!T$9,Calculations!$K$8:$AO$8,0)),"")</f>
        <v>Wed</v>
      </c>
      <c r="U8" s="111" t="str">
        <f t="array" ref="U8">IFERROR(INDEX(Calculations!$K$8:$AO$10,3,MATCH(Dashboard!U$9,Calculations!$K$8:$AO$8,0)),"")</f>
        <v>Thu</v>
      </c>
      <c r="V8" s="111" t="str">
        <f t="array" ref="V8">IFERROR(INDEX(Calculations!$K$8:$AO$10,3,MATCH(Dashboard!V$9,Calculations!$K$8:$AO$8,0)),"")</f>
        <v>Fri</v>
      </c>
      <c r="W8" s="111" t="str">
        <f t="array" ref="W8">IFERROR(INDEX(Calculations!$K$8:$AO$10,3,MATCH(Dashboard!W$9,Calculations!$K$8:$AO$8,0)),"")</f>
        <v>Sat</v>
      </c>
      <c r="X8" s="111" t="str">
        <f t="array" ref="X8">IFERROR(INDEX(Calculations!$K$8:$AO$10,3,MATCH(Dashboard!X$9,Calculations!$K$8:$AO$8,0)),"")</f>
        <v>Sun</v>
      </c>
      <c r="Y8" s="111" t="str">
        <f t="array" ref="Y8">IFERROR(INDEX(Calculations!$K$8:$AO$10,3,MATCH(Dashboard!Y$9,Calculations!$K$8:$AO$8,0)),"")</f>
        <v>Mon</v>
      </c>
      <c r="Z8" s="111" t="str">
        <f t="array" ref="Z8">IFERROR(INDEX(Calculations!$K$8:$AO$10,3,MATCH(Dashboard!Z$9,Calculations!$K$8:$AO$8,0)),"")</f>
        <v>Tue</v>
      </c>
      <c r="AA8" s="111" t="str">
        <f t="array" ref="AA8">IFERROR(INDEX(Calculations!$K$8:$AO$10,3,MATCH(Dashboard!AA$9,Calculations!$K$8:$AO$8,0)),"")</f>
        <v>Wed</v>
      </c>
      <c r="AB8" s="111" t="str">
        <f t="array" ref="AB8">IFERROR(INDEX(Calculations!$K$8:$AO$10,3,MATCH(Dashboard!AB$9,Calculations!$K$8:$AO$8,0)),"")</f>
        <v>Thu</v>
      </c>
      <c r="AC8" s="111" t="str">
        <f t="array" ref="AC8">IFERROR(INDEX(Calculations!$K$8:$AO$10,3,MATCH(Dashboard!AC$9,Calculations!$K$8:$AO$8,0)),"")</f>
        <v>Fri</v>
      </c>
      <c r="AD8" s="111" t="str">
        <f t="array" ref="AD8">IFERROR(INDEX(Calculations!$K$8:$AO$10,3,MATCH(Dashboard!AD$9,Calculations!$K$8:$AO$8,0)),"")</f>
        <v>Sat</v>
      </c>
      <c r="AE8" s="111" t="str">
        <f t="array" ref="AE8">IFERROR(INDEX(Calculations!$K$8:$AO$10,3,MATCH(Dashboard!AE$9,Calculations!$K$8:$AO$8,0)),"")</f>
        <v>Sun</v>
      </c>
      <c r="AF8" s="111" t="str">
        <f t="array" ref="AF8">IFERROR(INDEX(Calculations!$K$8:$AO$10,3,MATCH(Dashboard!AF$9,Calculations!$K$8:$AO$8,0)),"")</f>
        <v>Mon</v>
      </c>
      <c r="AG8" s="111" t="str">
        <f t="array" ref="AG8">IFERROR(INDEX(Calculations!$K$8:$AO$10,3,MATCH(Dashboard!AG$9,Calculations!$K$8:$AO$8,0)),"")</f>
        <v>Tue</v>
      </c>
      <c r="AH8" s="111" t="str">
        <f t="array" ref="AH8">IFERROR(INDEX(Calculations!$K$8:$AO$10,3,MATCH(Dashboard!AH$9,Calculations!$K$8:$AO$8,0)),"")</f>
        <v>Wed</v>
      </c>
      <c r="AI8" s="111" t="str">
        <f t="array" ref="AI8">IFERROR(INDEX(Calculations!$K$8:$AO$10,3,MATCH(Dashboard!AI$9,Calculations!$K$8:$AO$8,0)),"")</f>
        <v>Thu</v>
      </c>
      <c r="AJ8" s="112" t="str">
        <f t="array" ref="AJ8">IFERROR(INDEX(Calculations!$K$8:$AO$10,3,MATCH(Dashboard!AJ$9,Calculations!$K$8:$AO$8,0)),"")</f>
        <v/>
      </c>
      <c r="AK8" s="62"/>
      <c r="AL8" s="62"/>
      <c r="AM8" s="10"/>
      <c r="AN8" s="68"/>
    </row>
    <row r="9" spans="1:46" s="7" customFormat="1" ht="30" customHeight="1" x14ac:dyDescent="0.25">
      <c r="A9" s="66"/>
      <c r="B9" s="10"/>
      <c r="C9" s="113" t="s">
        <v>50</v>
      </c>
      <c r="D9" s="114" t="s">
        <v>37</v>
      </c>
      <c r="E9" s="64" t="str">
        <f>Settings!F6</f>
        <v>Daily Rate ($)</v>
      </c>
      <c r="F9" s="54">
        <v>1</v>
      </c>
      <c r="G9" s="54">
        <v>2</v>
      </c>
      <c r="H9" s="57">
        <v>3</v>
      </c>
      <c r="I9" s="57">
        <v>4</v>
      </c>
      <c r="J9" s="54">
        <v>5</v>
      </c>
      <c r="K9" s="54">
        <v>6</v>
      </c>
      <c r="L9" s="54">
        <v>7</v>
      </c>
      <c r="M9" s="54">
        <v>8</v>
      </c>
      <c r="N9" s="54">
        <v>9</v>
      </c>
      <c r="O9" s="54">
        <v>10</v>
      </c>
      <c r="P9" s="54">
        <v>11</v>
      </c>
      <c r="Q9" s="54">
        <v>12</v>
      </c>
      <c r="R9" s="54">
        <v>13</v>
      </c>
      <c r="S9" s="54">
        <v>14</v>
      </c>
      <c r="T9" s="54">
        <v>15</v>
      </c>
      <c r="U9" s="54">
        <v>16</v>
      </c>
      <c r="V9" s="54">
        <v>17</v>
      </c>
      <c r="W9" s="54">
        <v>18</v>
      </c>
      <c r="X9" s="54">
        <v>19</v>
      </c>
      <c r="Y9" s="54">
        <v>20</v>
      </c>
      <c r="Z9" s="54">
        <v>21</v>
      </c>
      <c r="AA9" s="54">
        <v>22</v>
      </c>
      <c r="AB9" s="54">
        <v>23</v>
      </c>
      <c r="AC9" s="54">
        <v>24</v>
      </c>
      <c r="AD9" s="54">
        <v>25</v>
      </c>
      <c r="AE9" s="54">
        <v>26</v>
      </c>
      <c r="AF9" s="54">
        <v>27</v>
      </c>
      <c r="AG9" s="54">
        <v>28</v>
      </c>
      <c r="AH9" s="54">
        <v>29</v>
      </c>
      <c r="AI9" s="54">
        <v>30</v>
      </c>
      <c r="AJ9" s="55">
        <v>31</v>
      </c>
      <c r="AK9" s="56" t="s">
        <v>8</v>
      </c>
      <c r="AL9" s="64" t="s">
        <v>78</v>
      </c>
      <c r="AM9" s="9"/>
      <c r="AN9" s="68"/>
    </row>
    <row r="10" spans="1:46" s="7" customFormat="1" ht="26.25" customHeight="1" x14ac:dyDescent="0.25">
      <c r="A10" s="66"/>
      <c r="B10" s="10"/>
      <c r="C10" s="98" t="s">
        <v>39</v>
      </c>
      <c r="D10" s="98" t="s">
        <v>70</v>
      </c>
      <c r="E10" s="129">
        <f>IFERROR(IF(OR(LEN($C10)&gt;0,LEN($D10)&gt;0),INDEX(Calculations!$BC$10:$BD$34,MATCH($D10,Calculations!$BC$10:$BC$34,0),2),""),"")</f>
        <v>100</v>
      </c>
      <c r="F10" s="127"/>
      <c r="G10" s="127" t="s">
        <v>10</v>
      </c>
      <c r="H10" s="127" t="s">
        <v>10</v>
      </c>
      <c r="I10" s="127" t="s">
        <v>10</v>
      </c>
      <c r="J10" s="127" t="s">
        <v>10</v>
      </c>
      <c r="K10" s="127" t="s">
        <v>10</v>
      </c>
      <c r="L10" s="127"/>
      <c r="M10" s="127" t="s">
        <v>92</v>
      </c>
      <c r="N10" s="127" t="s">
        <v>10</v>
      </c>
      <c r="O10" s="127" t="s">
        <v>10</v>
      </c>
      <c r="P10" s="127" t="s">
        <v>79</v>
      </c>
      <c r="Q10" s="127" t="s">
        <v>10</v>
      </c>
      <c r="R10" s="127" t="s">
        <v>10</v>
      </c>
      <c r="S10" s="127"/>
      <c r="T10" s="127"/>
      <c r="U10" s="127" t="s">
        <v>10</v>
      </c>
      <c r="V10" s="127" t="s">
        <v>10</v>
      </c>
      <c r="W10" s="127" t="s">
        <v>79</v>
      </c>
      <c r="X10" s="127" t="s">
        <v>10</v>
      </c>
      <c r="Y10" s="127" t="s">
        <v>10</v>
      </c>
      <c r="Z10" s="127"/>
      <c r="AA10" s="127"/>
      <c r="AB10" s="127" t="s">
        <v>10</v>
      </c>
      <c r="AC10" s="127" t="s">
        <v>10</v>
      </c>
      <c r="AD10" s="127" t="s">
        <v>79</v>
      </c>
      <c r="AE10" s="127" t="s">
        <v>10</v>
      </c>
      <c r="AF10" s="127" t="s">
        <v>10</v>
      </c>
      <c r="AG10" s="127"/>
      <c r="AH10" s="127"/>
      <c r="AI10" s="127" t="s">
        <v>10</v>
      </c>
      <c r="AJ10" s="127" t="s">
        <v>10</v>
      </c>
      <c r="AK10" s="128">
        <f>IFERROR(IF(OR(LEN($C10)&gt;0,LEN($D10)&gt;0),COUNTIFS($F10:$AJ10,Calculations!$BG$10,Calculations!$K$9:$AO$9,"YES"),""),"")</f>
        <v>18</v>
      </c>
      <c r="AL10" s="129">
        <f>IFERROR(IF(OR(LEN($C10)&gt;0,LEN($D10)&gt;0),SUMIF(Calculations!$AT$8:$AY$8,"Y",Calculations!$AT10:$AZ10)*$E10,""),"")</f>
        <v>2000</v>
      </c>
      <c r="AM10" s="10"/>
      <c r="AN10" s="68"/>
      <c r="AR10" s="11"/>
      <c r="AT10" s="88"/>
    </row>
    <row r="11" spans="1:46" s="7" customFormat="1" ht="26.25" customHeight="1" x14ac:dyDescent="0.25">
      <c r="A11" s="66"/>
      <c r="B11" s="10"/>
      <c r="C11" s="98" t="s">
        <v>40</v>
      </c>
      <c r="D11" s="98" t="s">
        <v>32</v>
      </c>
      <c r="E11" s="129">
        <f>IFERROR(IF(OR(LEN($C11)&gt;0,LEN($D11)&gt;0),INDEX(Calculations!$BC$10:$BD$34,MATCH($D11,Calculations!$BC$10:$BC$34,0),2),""),"")</f>
        <v>55</v>
      </c>
      <c r="F11" s="127"/>
      <c r="G11" s="127" t="s">
        <v>10</v>
      </c>
      <c r="H11" s="127" t="s">
        <v>10</v>
      </c>
      <c r="I11" s="127" t="s">
        <v>10</v>
      </c>
      <c r="J11" s="127" t="s">
        <v>10</v>
      </c>
      <c r="K11" s="127" t="s">
        <v>10</v>
      </c>
      <c r="L11" s="127"/>
      <c r="M11" s="127"/>
      <c r="N11" s="127" t="s">
        <v>10</v>
      </c>
      <c r="O11" s="127" t="s">
        <v>10</v>
      </c>
      <c r="P11" s="127" t="s">
        <v>79</v>
      </c>
      <c r="Q11" s="127" t="s">
        <v>10</v>
      </c>
      <c r="R11" s="127" t="s">
        <v>90</v>
      </c>
      <c r="S11" s="127"/>
      <c r="T11" s="127"/>
      <c r="U11" s="127" t="s">
        <v>10</v>
      </c>
      <c r="V11" s="127" t="s">
        <v>10</v>
      </c>
      <c r="W11" s="127" t="s">
        <v>92</v>
      </c>
      <c r="X11" s="127" t="s">
        <v>10</v>
      </c>
      <c r="Y11" s="127" t="s">
        <v>10</v>
      </c>
      <c r="Z11" s="127"/>
      <c r="AA11" s="127"/>
      <c r="AB11" s="127" t="s">
        <v>10</v>
      </c>
      <c r="AC11" s="127" t="s">
        <v>10</v>
      </c>
      <c r="AD11" s="127" t="s">
        <v>92</v>
      </c>
      <c r="AE11" s="127" t="s">
        <v>10</v>
      </c>
      <c r="AF11" s="127" t="s">
        <v>90</v>
      </c>
      <c r="AG11" s="127"/>
      <c r="AH11" s="127"/>
      <c r="AI11" s="127" t="s">
        <v>10</v>
      </c>
      <c r="AJ11" s="127" t="s">
        <v>90</v>
      </c>
      <c r="AK11" s="128">
        <f>IFERROR(IF(OR(LEN($C11)&gt;0,LEN($D11)&gt;0),COUNTIFS($F11:$AJ11,Calculations!$BG$10,Calculations!$K$9:$AO$9,"YES"),""),"")</f>
        <v>16</v>
      </c>
      <c r="AL11" s="129">
        <f>IFERROR(IF(OR(LEN($C11)&gt;0,LEN($D11)&gt;0),SUMIF(Calculations!$AT$8:$AY$8,"Y",Calculations!$AT11:$AZ11)*$E11,""),"")</f>
        <v>1100</v>
      </c>
      <c r="AM11" s="10"/>
      <c r="AN11" s="68"/>
    </row>
    <row r="12" spans="1:46" s="7" customFormat="1" ht="26.25" customHeight="1" x14ac:dyDescent="0.25">
      <c r="A12" s="66"/>
      <c r="B12" s="10"/>
      <c r="C12" s="98" t="s">
        <v>41</v>
      </c>
      <c r="D12" s="98" t="s">
        <v>9</v>
      </c>
      <c r="E12" s="129">
        <f>IFERROR(IF(OR(LEN($C12)&gt;0,LEN($D12)&gt;0),INDEX(Calculations!$BC$10:$BD$34,MATCH($D12,Calculations!$BC$10:$BC$34,0),2),""),"")</f>
        <v>100</v>
      </c>
      <c r="F12" s="127"/>
      <c r="G12" s="127" t="s">
        <v>10</v>
      </c>
      <c r="H12" s="127" t="s">
        <v>10</v>
      </c>
      <c r="I12" s="127" t="s">
        <v>10</v>
      </c>
      <c r="J12" s="127" t="s">
        <v>10</v>
      </c>
      <c r="K12" s="127" t="s">
        <v>90</v>
      </c>
      <c r="L12" s="127"/>
      <c r="M12" s="127"/>
      <c r="N12" s="127" t="s">
        <v>10</v>
      </c>
      <c r="O12" s="127" t="s">
        <v>10</v>
      </c>
      <c r="P12" s="127" t="s">
        <v>79</v>
      </c>
      <c r="Q12" s="127" t="s">
        <v>10</v>
      </c>
      <c r="R12" s="127" t="s">
        <v>10</v>
      </c>
      <c r="S12" s="127"/>
      <c r="T12" s="127"/>
      <c r="U12" s="127" t="s">
        <v>10</v>
      </c>
      <c r="V12" s="127" t="s">
        <v>10</v>
      </c>
      <c r="W12" s="127" t="s">
        <v>79</v>
      </c>
      <c r="X12" s="127" t="s">
        <v>10</v>
      </c>
      <c r="Y12" s="127" t="s">
        <v>10</v>
      </c>
      <c r="Z12" s="127"/>
      <c r="AA12" s="127"/>
      <c r="AB12" s="127" t="s">
        <v>10</v>
      </c>
      <c r="AC12" s="127" t="s">
        <v>10</v>
      </c>
      <c r="AD12" s="127" t="s">
        <v>79</v>
      </c>
      <c r="AE12" s="127" t="s">
        <v>10</v>
      </c>
      <c r="AF12" s="127" t="s">
        <v>10</v>
      </c>
      <c r="AG12" s="127"/>
      <c r="AH12" s="127"/>
      <c r="AI12" s="127" t="s">
        <v>10</v>
      </c>
      <c r="AJ12" s="127" t="s">
        <v>10</v>
      </c>
      <c r="AK12" s="128">
        <f>IFERROR(IF(OR(LEN($C12)&gt;0,LEN($D12)&gt;0),COUNTIFS($F12:$AJ12,Calculations!$BG$10,Calculations!$K$9:$AO$9,"YES"),""),"")</f>
        <v>17</v>
      </c>
      <c r="AL12" s="129">
        <f>IFERROR(IF(OR(LEN($C12)&gt;0,LEN($D12)&gt;0),SUMIF(Calculations!$AT$8:$AY$8,"Y",Calculations!$AT12:$AZ12)*$E12,""),"")</f>
        <v>1700</v>
      </c>
      <c r="AM12" s="10"/>
      <c r="AN12" s="68"/>
    </row>
    <row r="13" spans="1:46" s="7" customFormat="1" ht="26.25" customHeight="1" x14ac:dyDescent="0.25">
      <c r="A13" s="66"/>
      <c r="B13" s="10"/>
      <c r="C13" s="98" t="s">
        <v>42</v>
      </c>
      <c r="D13" s="98" t="s">
        <v>33</v>
      </c>
      <c r="E13" s="129">
        <f>IFERROR(IF(OR(LEN($C13)&gt;0,LEN($D13)&gt;0),INDEX(Calculations!$BC$10:$BD$34,MATCH($D13,Calculations!$BC$10:$BC$34,0),2),""),"")</f>
        <v>75</v>
      </c>
      <c r="F13" s="127"/>
      <c r="G13" s="127" t="s">
        <v>10</v>
      </c>
      <c r="H13" s="127" t="s">
        <v>10</v>
      </c>
      <c r="I13" s="127" t="s">
        <v>10</v>
      </c>
      <c r="J13" s="127" t="s">
        <v>10</v>
      </c>
      <c r="K13" s="127" t="s">
        <v>10</v>
      </c>
      <c r="L13" s="127"/>
      <c r="M13" s="127"/>
      <c r="N13" s="127" t="s">
        <v>66</v>
      </c>
      <c r="O13" s="127" t="s">
        <v>66</v>
      </c>
      <c r="P13" s="127" t="s">
        <v>79</v>
      </c>
      <c r="Q13" s="127" t="s">
        <v>66</v>
      </c>
      <c r="R13" s="127" t="s">
        <v>10</v>
      </c>
      <c r="S13" s="127"/>
      <c r="T13" s="127"/>
      <c r="U13" s="127" t="s">
        <v>10</v>
      </c>
      <c r="V13" s="127" t="s">
        <v>10</v>
      </c>
      <c r="W13" s="127" t="s">
        <v>79</v>
      </c>
      <c r="X13" s="127" t="s">
        <v>10</v>
      </c>
      <c r="Y13" s="127" t="s">
        <v>10</v>
      </c>
      <c r="Z13" s="127"/>
      <c r="AA13" s="127"/>
      <c r="AB13" s="127" t="s">
        <v>10</v>
      </c>
      <c r="AC13" s="127" t="s">
        <v>10</v>
      </c>
      <c r="AD13" s="127" t="s">
        <v>79</v>
      </c>
      <c r="AE13" s="127" t="s">
        <v>10</v>
      </c>
      <c r="AF13" s="127" t="s">
        <v>10</v>
      </c>
      <c r="AG13" s="127"/>
      <c r="AH13" s="127"/>
      <c r="AI13" s="127" t="s">
        <v>10</v>
      </c>
      <c r="AJ13" s="127" t="s">
        <v>10</v>
      </c>
      <c r="AK13" s="128">
        <f>IFERROR(IF(OR(LEN($C13)&gt;0,LEN($D13)&gt;0),COUNTIFS($F13:$AJ13,Calculations!$BG$10,Calculations!$K$9:$AO$9,"YES"),""),"")</f>
        <v>15</v>
      </c>
      <c r="AL13" s="129">
        <f>IFERROR(IF(OR(LEN($C13)&gt;0,LEN($D13)&gt;0),SUMIF(Calculations!$AT$8:$AY$8,"Y",Calculations!$AT13:$AZ13)*$E13,""),"")</f>
        <v>1350</v>
      </c>
      <c r="AM13" s="10"/>
      <c r="AN13" s="68"/>
    </row>
    <row r="14" spans="1:46" ht="26.25" customHeight="1" x14ac:dyDescent="0.25">
      <c r="A14" s="66"/>
      <c r="B14" s="10"/>
      <c r="C14" s="98" t="s">
        <v>43</v>
      </c>
      <c r="D14" s="98" t="s">
        <v>34</v>
      </c>
      <c r="E14" s="129">
        <f>IFERROR(IF(OR(LEN($C14)&gt;0,LEN($D14)&gt;0),INDEX(Calculations!$BC$10:$BD$34,MATCH($D14,Calculations!$BC$10:$BC$34,0),2),""),"")</f>
        <v>90</v>
      </c>
      <c r="F14" s="127"/>
      <c r="G14" s="127" t="s">
        <v>10</v>
      </c>
      <c r="H14" s="127" t="s">
        <v>10</v>
      </c>
      <c r="I14" s="127" t="s">
        <v>10</v>
      </c>
      <c r="J14" s="127" t="s">
        <v>10</v>
      </c>
      <c r="K14" s="127" t="s">
        <v>10</v>
      </c>
      <c r="L14" s="127" t="s">
        <v>92</v>
      </c>
      <c r="M14" s="127"/>
      <c r="N14" s="127" t="s">
        <v>10</v>
      </c>
      <c r="O14" s="127" t="s">
        <v>10</v>
      </c>
      <c r="P14" s="127" t="s">
        <v>79</v>
      </c>
      <c r="Q14" s="127" t="s">
        <v>10</v>
      </c>
      <c r="R14" s="127" t="s">
        <v>10</v>
      </c>
      <c r="S14" s="127"/>
      <c r="T14" s="127"/>
      <c r="U14" s="127" t="s">
        <v>10</v>
      </c>
      <c r="V14" s="127" t="s">
        <v>10</v>
      </c>
      <c r="W14" s="127" t="s">
        <v>79</v>
      </c>
      <c r="X14" s="127" t="s">
        <v>10</v>
      </c>
      <c r="Y14" s="127" t="s">
        <v>10</v>
      </c>
      <c r="Z14" s="127"/>
      <c r="AA14" s="127"/>
      <c r="AB14" s="127" t="s">
        <v>10</v>
      </c>
      <c r="AC14" s="127" t="s">
        <v>10</v>
      </c>
      <c r="AD14" s="127" t="s">
        <v>79</v>
      </c>
      <c r="AE14" s="127" t="s">
        <v>10</v>
      </c>
      <c r="AF14" s="127" t="s">
        <v>10</v>
      </c>
      <c r="AG14" s="127"/>
      <c r="AH14" s="127"/>
      <c r="AI14" s="127" t="s">
        <v>10</v>
      </c>
      <c r="AJ14" s="127" t="s">
        <v>10</v>
      </c>
      <c r="AK14" s="128">
        <f>IFERROR(IF(OR(LEN($C14)&gt;0,LEN($D14)&gt;0),COUNTIFS($F14:$AJ14,Calculations!$BG$10,Calculations!$K$9:$AO$9,"YES"),""),"")</f>
        <v>18</v>
      </c>
      <c r="AL14" s="129">
        <f>IFERROR(IF(OR(LEN($C14)&gt;0,LEN($D14)&gt;0),SUMIF(Calculations!$AT$8:$AY$8,"Y",Calculations!$AT14:$AZ14)*$E14,""),"")</f>
        <v>1800</v>
      </c>
      <c r="AM14" s="10"/>
      <c r="AN14" s="68"/>
    </row>
    <row r="15" spans="1:46" ht="26.25" customHeight="1" x14ac:dyDescent="0.25">
      <c r="A15" s="66"/>
      <c r="B15" s="10"/>
      <c r="C15" s="98" t="s">
        <v>43</v>
      </c>
      <c r="D15" s="98" t="s">
        <v>34</v>
      </c>
      <c r="E15" s="129">
        <f>IFERROR(IF(OR(LEN($C15)&gt;0,LEN($D15)&gt;0),INDEX(Calculations!$BC$10:$BD$34,MATCH($D15,Calculations!$BC$10:$BC$34,0),2),""),"")</f>
        <v>90</v>
      </c>
      <c r="F15" s="127"/>
      <c r="G15" s="127" t="s">
        <v>10</v>
      </c>
      <c r="H15" s="127" t="s">
        <v>10</v>
      </c>
      <c r="I15" s="127" t="s">
        <v>10</v>
      </c>
      <c r="J15" s="127" t="s">
        <v>10</v>
      </c>
      <c r="K15" s="127" t="s">
        <v>10</v>
      </c>
      <c r="L15" s="127"/>
      <c r="M15" s="127"/>
      <c r="N15" s="127" t="s">
        <v>10</v>
      </c>
      <c r="O15" s="127" t="s">
        <v>10</v>
      </c>
      <c r="P15" s="127" t="s">
        <v>79</v>
      </c>
      <c r="Q15" s="127" t="s">
        <v>10</v>
      </c>
      <c r="R15" s="127" t="s">
        <v>10</v>
      </c>
      <c r="S15" s="127"/>
      <c r="T15" s="127"/>
      <c r="U15" s="127" t="s">
        <v>10</v>
      </c>
      <c r="V15" s="127" t="s">
        <v>10</v>
      </c>
      <c r="W15" s="127" t="s">
        <v>79</v>
      </c>
      <c r="X15" s="127" t="s">
        <v>55</v>
      </c>
      <c r="Y15" s="127" t="s">
        <v>55</v>
      </c>
      <c r="Z15" s="127"/>
      <c r="AA15" s="127"/>
      <c r="AB15" s="127" t="s">
        <v>10</v>
      </c>
      <c r="AC15" s="127" t="s">
        <v>10</v>
      </c>
      <c r="AD15" s="127" t="s">
        <v>79</v>
      </c>
      <c r="AE15" s="127" t="s">
        <v>10</v>
      </c>
      <c r="AF15" s="127" t="s">
        <v>10</v>
      </c>
      <c r="AG15" s="127"/>
      <c r="AH15" s="127"/>
      <c r="AI15" s="127" t="s">
        <v>10</v>
      </c>
      <c r="AJ15" s="127" t="s">
        <v>10</v>
      </c>
      <c r="AK15" s="128">
        <f>IFERROR(IF(OR(LEN($C15)&gt;0,LEN($D15)&gt;0),COUNTIFS($F15:$AJ15,Calculations!$BG$10,Calculations!$K$9:$AO$9,"YES"),""),"")</f>
        <v>16</v>
      </c>
      <c r="AL15" s="129">
        <f>IFERROR(IF(OR(LEN($C15)&gt;0,LEN($D15)&gt;0),SUMIF(Calculations!$AT$8:$AY$8,"Y",Calculations!$AT15:$AZ15)*$E15,""),"")</f>
        <v>1440</v>
      </c>
      <c r="AM15" s="10"/>
      <c r="AN15" s="68"/>
    </row>
    <row r="16" spans="1:46" ht="26.25" customHeight="1" x14ac:dyDescent="0.25">
      <c r="A16" s="66"/>
      <c r="B16" s="10"/>
      <c r="C16" s="98"/>
      <c r="D16" s="98"/>
      <c r="E16" s="129" t="str">
        <f>IFERROR(IF(OR(LEN($C16)&gt;0,LEN($D16)&gt;0),INDEX(Calculations!$BC$10:$BD$34,MATCH($D16,Calculations!$BC$10:$BC$34,0),2),""),"")</f>
        <v/>
      </c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8" t="str">
        <f>IFERROR(IF(OR(LEN($C16)&gt;0,LEN($D16)&gt;0),COUNTIFS($F16:$AJ16,Calculations!$BG$10,Calculations!$K$9:$AO$9,"YES"),""),"")</f>
        <v/>
      </c>
      <c r="AL16" s="129" t="str">
        <f>IFERROR(IF(OR(LEN($C16)&gt;0,LEN($D16)&gt;0),SUMIF(Calculations!$AT$8:$AY$8,"Y",Calculations!$AT16:$AZ16)*$E16,""),"")</f>
        <v/>
      </c>
      <c r="AM16" s="10"/>
      <c r="AN16" s="68"/>
    </row>
    <row r="17" spans="1:44" ht="26.25" customHeight="1" x14ac:dyDescent="0.25">
      <c r="A17" s="66"/>
      <c r="B17" s="10"/>
      <c r="C17" s="98"/>
      <c r="D17" s="98"/>
      <c r="E17" s="129" t="str">
        <f>IFERROR(IF(OR(LEN($C17)&gt;0,LEN($D17)&gt;0),INDEX(Calculations!$BC$10:$BD$34,MATCH($D17,Calculations!$BC$10:$BC$34,0),2),""),"")</f>
        <v/>
      </c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8" t="str">
        <f>IFERROR(IF(OR(LEN($C17)&gt;0,LEN($D17)&gt;0),COUNTIFS($F17:$AJ17,Calculations!$BG$10,Calculations!$K$9:$AO$9,"YES"),""),"")</f>
        <v/>
      </c>
      <c r="AL17" s="129" t="str">
        <f>IFERROR(IF(OR(LEN($C17)&gt;0,LEN($D17)&gt;0),SUMIF(Calculations!$AT$8:$AY$8,"Y",Calculations!$AT17:$AZ17)*$E17,""),"")</f>
        <v/>
      </c>
      <c r="AM17" s="10"/>
      <c r="AN17" s="68"/>
    </row>
    <row r="18" spans="1:44" ht="26.25" customHeight="1" x14ac:dyDescent="0.25">
      <c r="A18" s="66"/>
      <c r="B18" s="10"/>
      <c r="C18" s="98"/>
      <c r="D18" s="98"/>
      <c r="E18" s="129" t="str">
        <f>IFERROR(IF(OR(LEN($C18)&gt;0,LEN($D18)&gt;0),INDEX(Calculations!$BC$10:$BD$34,MATCH($D18,Calculations!$BC$10:$BC$34,0),2),""),"")</f>
        <v/>
      </c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8" t="str">
        <f>IFERROR(IF(OR(LEN($C18)&gt;0,LEN($D18)&gt;0),COUNTIFS($F18:$AJ18,Calculations!$BG$10,Calculations!$K$9:$AO$9,"YES"),""),"")</f>
        <v/>
      </c>
      <c r="AL18" s="129" t="str">
        <f>IFERROR(IF(OR(LEN($C18)&gt;0,LEN($D18)&gt;0),SUMIF(Calculations!$AT$8:$AY$8,"Y",Calculations!$AT18:$AZ18)*$E18,""),"")</f>
        <v/>
      </c>
      <c r="AM18" s="10"/>
      <c r="AN18" s="68"/>
    </row>
    <row r="19" spans="1:44" ht="26.25" customHeight="1" x14ac:dyDescent="0.25">
      <c r="A19" s="66"/>
      <c r="B19" s="10"/>
      <c r="C19" s="98"/>
      <c r="D19" s="98"/>
      <c r="E19" s="129" t="str">
        <f>IFERROR(IF(OR(LEN($C19)&gt;0,LEN($D19)&gt;0),INDEX(Calculations!$BC$10:$BD$34,MATCH($D19,Calculations!$BC$10:$BC$34,0),2),""),"")</f>
        <v/>
      </c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8" t="str">
        <f>IFERROR(IF(OR(LEN($C19)&gt;0,LEN($D19)&gt;0),COUNTIFS($F19:$AJ19,Calculations!$BG$10,Calculations!$K$9:$AO$9,"YES"),""),"")</f>
        <v/>
      </c>
      <c r="AL19" s="129" t="str">
        <f>IFERROR(IF(OR(LEN($C19)&gt;0,LEN($D19)&gt;0),SUMIF(Calculations!$AT$8:$AY$8,"Y",Calculations!$AT19:$AZ19)*$E19,""),"")</f>
        <v/>
      </c>
      <c r="AM19" s="10"/>
      <c r="AN19" s="68"/>
    </row>
    <row r="20" spans="1:44" ht="26.25" hidden="1" customHeight="1" outlineLevel="1" x14ac:dyDescent="0.25">
      <c r="A20" s="66"/>
      <c r="B20" s="10"/>
      <c r="C20" s="98"/>
      <c r="D20" s="98"/>
      <c r="E20" s="129" t="str">
        <f>IFERROR(IF(OR(LEN($C20)&gt;0,LEN($D20)&gt;0),INDEX(Calculations!$BC$10:$BD$34,MATCH($D20,Calculations!$BC$10:$BC$34,0),2),""),"")</f>
        <v/>
      </c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8" t="str">
        <f>IFERROR(IF(OR(LEN($C20)&gt;0,LEN($D20)&gt;0),COUNTIFS($F20:$AJ20,Calculations!$BG$10,Calculations!$K$9:$AO$9,"YES"),""),"")</f>
        <v/>
      </c>
      <c r="AL20" s="129" t="str">
        <f>IFERROR(IF(OR(LEN($C20)&gt;0,LEN($D20)&gt;0),SUMIF(Calculations!$AT$8:$AY$8,"Y",Calculations!$AT20:$AZ20)*$E20,""),"")</f>
        <v/>
      </c>
      <c r="AM20" s="10"/>
      <c r="AN20" s="68"/>
      <c r="AO20" s="59"/>
      <c r="AP20" s="59"/>
      <c r="AQ20" s="60"/>
      <c r="AR20" s="60"/>
    </row>
    <row r="21" spans="1:44" ht="26.25" hidden="1" customHeight="1" outlineLevel="1" x14ac:dyDescent="0.25">
      <c r="A21" s="66"/>
      <c r="B21" s="10"/>
      <c r="C21" s="98"/>
      <c r="D21" s="98"/>
      <c r="E21" s="129" t="str">
        <f>IFERROR(IF(OR(LEN($C21)&gt;0,LEN($D21)&gt;0),INDEX(Calculations!$BC$10:$BD$34,MATCH($D21,Calculations!$BC$10:$BC$34,0),2),""),"")</f>
        <v/>
      </c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8" t="str">
        <f>IFERROR(IF(OR(LEN($C21)&gt;0,LEN($D21)&gt;0),COUNTIFS($F21:$AJ21,Calculations!$BG$10,Calculations!$K$9:$AO$9,"YES"),""),"")</f>
        <v/>
      </c>
      <c r="AL21" s="129" t="str">
        <f>IFERROR(IF(OR(LEN($C21)&gt;0,LEN($D21)&gt;0),SUMIF(Calculations!$AT$8:$AY$8,"Y",Calculations!$AT21:$AZ21)*$E21,""),"")</f>
        <v/>
      </c>
      <c r="AM21" s="10"/>
      <c r="AN21" s="68"/>
    </row>
    <row r="22" spans="1:44" ht="26.25" hidden="1" customHeight="1" outlineLevel="1" x14ac:dyDescent="0.25">
      <c r="A22" s="66"/>
      <c r="B22" s="10"/>
      <c r="C22" s="98"/>
      <c r="D22" s="98"/>
      <c r="E22" s="129" t="str">
        <f>IFERROR(IF(OR(LEN($C22)&gt;0,LEN($D22)&gt;0),INDEX(Calculations!$BC$10:$BD$34,MATCH($D22,Calculations!$BC$10:$BC$34,0),2),""),"")</f>
        <v/>
      </c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8" t="str">
        <f>IFERROR(IF(OR(LEN($C22)&gt;0,LEN($D22)&gt;0),COUNTIFS($F22:$AJ22,Calculations!$BG$10,Calculations!$K$9:$AO$9,"YES"),""),"")</f>
        <v/>
      </c>
      <c r="AL22" s="129" t="str">
        <f>IFERROR(IF(OR(LEN($C22)&gt;0,LEN($D22)&gt;0),SUMIF(Calculations!$AT$8:$AY$8,"Y",Calculations!$AT22:$AZ22)*$E22,""),"")</f>
        <v/>
      </c>
      <c r="AM22" s="10"/>
      <c r="AN22" s="68"/>
    </row>
    <row r="23" spans="1:44" ht="26.25" hidden="1" customHeight="1" outlineLevel="1" x14ac:dyDescent="0.25">
      <c r="A23" s="66"/>
      <c r="B23" s="10"/>
      <c r="C23" s="98"/>
      <c r="D23" s="98"/>
      <c r="E23" s="129" t="str">
        <f>IFERROR(IF(OR(LEN($C23)&gt;0,LEN($D23)&gt;0),INDEX(Calculations!$BC$10:$BD$34,MATCH($D23,Calculations!$BC$10:$BC$34,0),2),""),"")</f>
        <v/>
      </c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8" t="str">
        <f>IFERROR(IF(OR(LEN($C23)&gt;0,LEN($D23)&gt;0),COUNTIFS($F23:$AJ23,Calculations!$BG$10,Calculations!$K$9:$AO$9,"YES"),""),"")</f>
        <v/>
      </c>
      <c r="AL23" s="129" t="str">
        <f>IFERROR(IF(OR(LEN($C23)&gt;0,LEN($D23)&gt;0),SUMIF(Calculations!$AT$8:$AY$8,"Y",Calculations!$AT23:$AZ23)*$E23,""),"")</f>
        <v/>
      </c>
      <c r="AM23" s="10"/>
      <c r="AN23" s="68"/>
    </row>
    <row r="24" spans="1:44" ht="26.25" hidden="1" customHeight="1" outlineLevel="1" x14ac:dyDescent="0.25">
      <c r="A24" s="66"/>
      <c r="B24" s="10"/>
      <c r="C24" s="98"/>
      <c r="D24" s="98"/>
      <c r="E24" s="129" t="str">
        <f>IFERROR(IF(OR(LEN($C24)&gt;0,LEN($D24)&gt;0),INDEX(Calculations!$BC$10:$BD$34,MATCH($D24,Calculations!$BC$10:$BC$34,0),2),""),"")</f>
        <v/>
      </c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8" t="str">
        <f>IFERROR(IF(OR(LEN($C24)&gt;0,LEN($D24)&gt;0),COUNTIFS($F24:$AJ24,Calculations!$BG$10,Calculations!$K$9:$AO$9,"YES"),""),"")</f>
        <v/>
      </c>
      <c r="AL24" s="129" t="str">
        <f>IFERROR(IF(OR(LEN($C24)&gt;0,LEN($D24)&gt;0),SUMIF(Calculations!$AT$8:$AY$8,"Y",Calculations!$AT24:$AZ24)*$E24,""),"")</f>
        <v/>
      </c>
      <c r="AM24" s="10"/>
      <c r="AN24" s="68"/>
    </row>
    <row r="25" spans="1:44" ht="26.25" hidden="1" customHeight="1" outlineLevel="1" x14ac:dyDescent="0.25">
      <c r="A25" s="66"/>
      <c r="B25" s="10"/>
      <c r="C25" s="98"/>
      <c r="D25" s="98"/>
      <c r="E25" s="129" t="str">
        <f>IFERROR(IF(OR(LEN($C25)&gt;0,LEN($D25)&gt;0),INDEX(Calculations!$BC$10:$BD$34,MATCH($D25,Calculations!$BC$10:$BC$34,0),2),""),"")</f>
        <v/>
      </c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8" t="str">
        <f>IFERROR(IF(OR(LEN($C25)&gt;0,LEN($D25)&gt;0),COUNTIFS($F25:$AJ25,Calculations!$BG$10,Calculations!$K$9:$AO$9,"YES"),""),"")</f>
        <v/>
      </c>
      <c r="AL25" s="129" t="str">
        <f>IFERROR(IF(OR(LEN($C25)&gt;0,LEN($D25)&gt;0),SUMIF(Calculations!$AT$8:$AY$8,"Y",Calculations!$AT25:$AZ25)*$E25,""),"")</f>
        <v/>
      </c>
      <c r="AM25" s="10"/>
      <c r="AN25" s="68"/>
    </row>
    <row r="26" spans="1:44" ht="26.25" hidden="1" customHeight="1" outlineLevel="1" x14ac:dyDescent="0.25">
      <c r="A26" s="66"/>
      <c r="B26" s="10"/>
      <c r="C26" s="98"/>
      <c r="D26" s="98"/>
      <c r="E26" s="129" t="str">
        <f>IFERROR(IF(OR(LEN($C26)&gt;0,LEN($D26)&gt;0),INDEX(Calculations!$BC$10:$BD$34,MATCH($D26,Calculations!$BC$10:$BC$34,0),2),""),"")</f>
        <v/>
      </c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8" t="str">
        <f>IFERROR(IF(OR(LEN($C26)&gt;0,LEN($D26)&gt;0),COUNTIFS($F26:$AJ26,Calculations!$BG$10,Calculations!$K$9:$AO$9,"YES"),""),"")</f>
        <v/>
      </c>
      <c r="AL26" s="129" t="str">
        <f>IFERROR(IF(OR(LEN($C26)&gt;0,LEN($D26)&gt;0),SUMIF(Calculations!$AT$8:$AY$8,"Y",Calculations!$AT26:$AZ26)*$E26,""),"")</f>
        <v/>
      </c>
      <c r="AM26" s="10"/>
      <c r="AN26" s="68"/>
    </row>
    <row r="27" spans="1:44" ht="26.25" hidden="1" customHeight="1" outlineLevel="1" x14ac:dyDescent="0.25">
      <c r="A27" s="66"/>
      <c r="B27" s="10"/>
      <c r="C27" s="98"/>
      <c r="D27" s="98"/>
      <c r="E27" s="129" t="str">
        <f>IFERROR(IF(OR(LEN($C27)&gt;0,LEN($D27)&gt;0),INDEX(Calculations!$BC$10:$BD$34,MATCH($D27,Calculations!$BC$10:$BC$34,0),2),""),"")</f>
        <v/>
      </c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8" t="str">
        <f>IFERROR(IF(OR(LEN($C27)&gt;0,LEN($D27)&gt;0),COUNTIFS($F27:$AJ27,Calculations!$BG$10,Calculations!$K$9:$AO$9,"YES"),""),"")</f>
        <v/>
      </c>
      <c r="AL27" s="129" t="str">
        <f>IFERROR(IF(OR(LEN($C27)&gt;0,LEN($D27)&gt;0),SUMIF(Calculations!$AT$8:$AY$8,"Y",Calculations!$AT27:$AZ27)*$E27,""),"")</f>
        <v/>
      </c>
      <c r="AM27" s="10"/>
      <c r="AN27" s="68"/>
    </row>
    <row r="28" spans="1:44" ht="26.25" hidden="1" customHeight="1" outlineLevel="1" x14ac:dyDescent="0.25">
      <c r="A28" s="66"/>
      <c r="B28" s="10"/>
      <c r="C28" s="98"/>
      <c r="D28" s="98"/>
      <c r="E28" s="129" t="str">
        <f>IFERROR(IF(OR(LEN($C28)&gt;0,LEN($D28)&gt;0),INDEX(Calculations!$BC$10:$BD$34,MATCH($D28,Calculations!$BC$10:$BC$34,0),2),""),"")</f>
        <v/>
      </c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8" t="str">
        <f>IFERROR(IF(OR(LEN($C28)&gt;0,LEN($D28)&gt;0),COUNTIFS($F28:$AJ28,Calculations!$BG$10,Calculations!$K$9:$AO$9,"YES"),""),"")</f>
        <v/>
      </c>
      <c r="AL28" s="129" t="str">
        <f>IFERROR(IF(OR(LEN($C28)&gt;0,LEN($D28)&gt;0),SUMIF(Calculations!$AT$8:$AY$8,"Y",Calculations!$AT28:$AZ28)*$E28,""),"")</f>
        <v/>
      </c>
      <c r="AM28" s="10"/>
      <c r="AN28" s="68"/>
    </row>
    <row r="29" spans="1:44" ht="26.25" hidden="1" customHeight="1" outlineLevel="1" x14ac:dyDescent="0.25">
      <c r="A29" s="66"/>
      <c r="B29" s="10"/>
      <c r="C29" s="98"/>
      <c r="D29" s="98"/>
      <c r="E29" s="129" t="str">
        <f>IFERROR(IF(OR(LEN($C29)&gt;0,LEN($D29)&gt;0),INDEX(Calculations!$BC$10:$BD$34,MATCH($D29,Calculations!$BC$10:$BC$34,0),2),""),"")</f>
        <v/>
      </c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8" t="str">
        <f>IFERROR(IF(OR(LEN($C29)&gt;0,LEN($D29)&gt;0),COUNTIFS($F29:$AJ29,Calculations!$BG$10,Calculations!$K$9:$AO$9,"YES"),""),"")</f>
        <v/>
      </c>
      <c r="AL29" s="129" t="str">
        <f>IFERROR(IF(OR(LEN($C29)&gt;0,LEN($D29)&gt;0),SUMIF(Calculations!$AT$8:$AY$8,"Y",Calculations!$AT29:$AZ29)*$E29,""),"")</f>
        <v/>
      </c>
      <c r="AM29" s="10"/>
      <c r="AN29" s="68"/>
    </row>
    <row r="30" spans="1:44" ht="26.25" hidden="1" customHeight="1" outlineLevel="1" x14ac:dyDescent="0.25">
      <c r="A30" s="66"/>
      <c r="B30" s="10"/>
      <c r="C30" s="98"/>
      <c r="D30" s="98"/>
      <c r="E30" s="129" t="str">
        <f>IFERROR(IF(OR(LEN($C30)&gt;0,LEN($D30)&gt;0),INDEX(Calculations!$BC$10:$BD$34,MATCH($D30,Calculations!$BC$10:$BC$34,0),2),""),"")</f>
        <v/>
      </c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8" t="str">
        <f>IFERROR(IF(OR(LEN($C30)&gt;0,LEN($D30)&gt;0),COUNTIFS($F30:$AJ30,Calculations!$BG$10,Calculations!$K$9:$AO$9,"YES"),""),"")</f>
        <v/>
      </c>
      <c r="AL30" s="129" t="str">
        <f>IFERROR(IF(OR(LEN($C30)&gt;0,LEN($D30)&gt;0),SUMIF(Calculations!$AT$8:$AY$8,"Y",Calculations!$AT30:$AZ30)*$E30,""),"")</f>
        <v/>
      </c>
      <c r="AM30" s="10"/>
      <c r="AN30" s="68"/>
    </row>
    <row r="31" spans="1:44" ht="26.25" hidden="1" customHeight="1" outlineLevel="1" x14ac:dyDescent="0.25">
      <c r="A31" s="66"/>
      <c r="B31" s="10"/>
      <c r="C31" s="98"/>
      <c r="D31" s="98"/>
      <c r="E31" s="129" t="str">
        <f>IFERROR(IF(OR(LEN($C31)&gt;0,LEN($D31)&gt;0),INDEX(Calculations!$BC$10:$BD$34,MATCH($D31,Calculations!$BC$10:$BC$34,0),2),""),"")</f>
        <v/>
      </c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8" t="str">
        <f>IFERROR(IF(OR(LEN($C31)&gt;0,LEN($D31)&gt;0),COUNTIFS($F31:$AJ31,Calculations!$BG$10,Calculations!$K$9:$AO$9,"YES"),""),"")</f>
        <v/>
      </c>
      <c r="AL31" s="129" t="str">
        <f>IFERROR(IF(OR(LEN($C31)&gt;0,LEN($D31)&gt;0),SUMIF(Calculations!$AT$8:$AY$8,"Y",Calculations!$AT31:$AZ31)*$E31,""),"")</f>
        <v/>
      </c>
      <c r="AM31" s="10"/>
      <c r="AN31" s="68"/>
    </row>
    <row r="32" spans="1:44" ht="26.25" hidden="1" customHeight="1" outlineLevel="1" x14ac:dyDescent="0.25">
      <c r="A32" s="66"/>
      <c r="B32" s="10"/>
      <c r="C32" s="98"/>
      <c r="D32" s="98"/>
      <c r="E32" s="129" t="str">
        <f>IFERROR(IF(OR(LEN($C32)&gt;0,LEN($D32)&gt;0),INDEX(Calculations!$BC$10:$BD$34,MATCH($D32,Calculations!$BC$10:$BC$34,0),2),""),"")</f>
        <v/>
      </c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8" t="str">
        <f>IFERROR(IF(OR(LEN($C32)&gt;0,LEN($D32)&gt;0),COUNTIFS($F32:$AJ32,Calculations!$BG$10,Calculations!$K$9:$AO$9,"YES"),""),"")</f>
        <v/>
      </c>
      <c r="AL32" s="129" t="str">
        <f>IFERROR(IF(OR(LEN($C32)&gt;0,LEN($D32)&gt;0),SUMIF(Calculations!$AT$8:$AY$8,"Y",Calculations!$AT32:$AZ32)*$E32,""),"")</f>
        <v/>
      </c>
      <c r="AM32" s="10"/>
      <c r="AN32" s="68"/>
    </row>
    <row r="33" spans="1:40" ht="26.25" hidden="1" customHeight="1" outlineLevel="1" x14ac:dyDescent="0.25">
      <c r="A33" s="66"/>
      <c r="B33" s="10"/>
      <c r="C33" s="98"/>
      <c r="D33" s="98"/>
      <c r="E33" s="129" t="str">
        <f>IFERROR(IF(OR(LEN($C33)&gt;0,LEN($D33)&gt;0),INDEX(Calculations!$BC$10:$BD$34,MATCH($D33,Calculations!$BC$10:$BC$34,0),2),""),"")</f>
        <v/>
      </c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8" t="str">
        <f>IFERROR(IF(OR(LEN($C33)&gt;0,LEN($D33)&gt;0),COUNTIFS($F33:$AJ33,Calculations!$BG$10,Calculations!$K$9:$AO$9,"YES"),""),"")</f>
        <v/>
      </c>
      <c r="AL33" s="129" t="str">
        <f>IFERROR(IF(OR(LEN($C33)&gt;0,LEN($D33)&gt;0),SUMIF(Calculations!$AT$8:$AY$8,"Y",Calculations!$AT33:$AZ33)*$E33,""),"")</f>
        <v/>
      </c>
      <c r="AM33" s="10"/>
      <c r="AN33" s="68"/>
    </row>
    <row r="34" spans="1:40" ht="26.25" hidden="1" customHeight="1" outlineLevel="1" x14ac:dyDescent="0.25">
      <c r="A34" s="66"/>
      <c r="B34" s="10"/>
      <c r="C34" s="98"/>
      <c r="D34" s="98"/>
      <c r="E34" s="129" t="str">
        <f>IFERROR(IF(OR(LEN($C34)&gt;0,LEN($D34)&gt;0),INDEX(Calculations!$BC$10:$BD$34,MATCH($D34,Calculations!$BC$10:$BC$34,0),2),""),"")</f>
        <v/>
      </c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8" t="str">
        <f>IFERROR(IF(OR(LEN($C34)&gt;0,LEN($D34)&gt;0),COUNTIFS($F34:$AJ34,Calculations!$BG$10,Calculations!$K$9:$AO$9,"YES"),""),"")</f>
        <v/>
      </c>
      <c r="AL34" s="129" t="str">
        <f>IFERROR(IF(OR(LEN($C34)&gt;0,LEN($D34)&gt;0),SUMIF(Calculations!$AT$8:$AY$8,"Y",Calculations!$AT34:$AZ34)*$E34,""),"")</f>
        <v/>
      </c>
      <c r="AM34" s="10"/>
      <c r="AN34" s="68"/>
    </row>
    <row r="35" spans="1:40" ht="26.25" hidden="1" customHeight="1" outlineLevel="1" x14ac:dyDescent="0.25">
      <c r="A35" s="66"/>
      <c r="B35" s="10"/>
      <c r="C35" s="98"/>
      <c r="D35" s="98"/>
      <c r="E35" s="129" t="str">
        <f>IFERROR(IF(OR(LEN($C35)&gt;0,LEN($D35)&gt;0),INDEX(Calculations!$BC$10:$BD$34,MATCH($D35,Calculations!$BC$10:$BC$34,0),2),""),"")</f>
        <v/>
      </c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8" t="str">
        <f>IFERROR(IF(OR(LEN($C35)&gt;0,LEN($D35)&gt;0),COUNTIFS($F35:$AJ35,Calculations!$BG$10,Calculations!$K$9:$AO$9,"YES"),""),"")</f>
        <v/>
      </c>
      <c r="AL35" s="129" t="str">
        <f>IFERROR(IF(OR(LEN($C35)&gt;0,LEN($D35)&gt;0),SUMIF(Calculations!$AT$8:$AY$8,"Y",Calculations!$AT35:$AZ35)*$E35,""),"")</f>
        <v/>
      </c>
      <c r="AM35" s="10"/>
      <c r="AN35" s="68"/>
    </row>
    <row r="36" spans="1:40" ht="26.25" hidden="1" customHeight="1" outlineLevel="1" x14ac:dyDescent="0.25">
      <c r="A36" s="66"/>
      <c r="B36" s="10"/>
      <c r="C36" s="98"/>
      <c r="D36" s="98"/>
      <c r="E36" s="129" t="str">
        <f>IFERROR(IF(OR(LEN($C36)&gt;0,LEN($D36)&gt;0),INDEX(Calculations!$BC$10:$BD$34,MATCH($D36,Calculations!$BC$10:$BC$34,0),2),""),"")</f>
        <v/>
      </c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8" t="str">
        <f>IFERROR(IF(OR(LEN($C36)&gt;0,LEN($D36)&gt;0),COUNTIFS($F36:$AJ36,Calculations!$BG$10,Calculations!$K$9:$AO$9,"YES"),""),"")</f>
        <v/>
      </c>
      <c r="AL36" s="129" t="str">
        <f>IFERROR(IF(OR(LEN($C36)&gt;0,LEN($D36)&gt;0),SUMIF(Calculations!$AT$8:$AY$8,"Y",Calculations!$AT36:$AZ36)*$E36,""),"")</f>
        <v/>
      </c>
      <c r="AM36" s="10"/>
      <c r="AN36" s="68"/>
    </row>
    <row r="37" spans="1:40" ht="26.25" hidden="1" customHeight="1" outlineLevel="1" x14ac:dyDescent="0.25">
      <c r="A37" s="66"/>
      <c r="B37" s="10"/>
      <c r="C37" s="98"/>
      <c r="D37" s="98"/>
      <c r="E37" s="129" t="str">
        <f>IFERROR(IF(OR(LEN($C37)&gt;0,LEN($D37)&gt;0),INDEX(Calculations!$BC$10:$BD$34,MATCH($D37,Calculations!$BC$10:$BC$34,0),2),""),"")</f>
        <v/>
      </c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8" t="str">
        <f>IFERROR(IF(OR(LEN($C37)&gt;0,LEN($D37)&gt;0),COUNTIFS($F37:$AJ37,Calculations!$BG$10,Calculations!$K$9:$AO$9,"YES"),""),"")</f>
        <v/>
      </c>
      <c r="AL37" s="129" t="str">
        <f>IFERROR(IF(OR(LEN($C37)&gt;0,LEN($D37)&gt;0),SUMIF(Calculations!$AT$8:$AY$8,"Y",Calculations!$AT37:$AZ37)*$E37,""),"")</f>
        <v/>
      </c>
      <c r="AM37" s="10"/>
      <c r="AN37" s="68"/>
    </row>
    <row r="38" spans="1:40" ht="26.25" hidden="1" customHeight="1" outlineLevel="1" x14ac:dyDescent="0.25">
      <c r="A38" s="66"/>
      <c r="B38" s="10"/>
      <c r="C38" s="98"/>
      <c r="D38" s="98"/>
      <c r="E38" s="129" t="str">
        <f>IFERROR(IF(OR(LEN($C38)&gt;0,LEN($D38)&gt;0),INDEX(Calculations!$BC$10:$BD$34,MATCH($D38,Calculations!$BC$10:$BC$34,0),2),""),"")</f>
        <v/>
      </c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8" t="str">
        <f>IFERROR(IF(OR(LEN($C38)&gt;0,LEN($D38)&gt;0),COUNTIFS($F38:$AJ38,Calculations!$BG$10,Calculations!$K$9:$AO$9,"YES"),""),"")</f>
        <v/>
      </c>
      <c r="AL38" s="129" t="str">
        <f>IFERROR(IF(OR(LEN($C38)&gt;0,LEN($D38)&gt;0),SUMIF(Calculations!$AT$8:$AY$8,"Y",Calculations!$AT38:$AZ38)*$E38,""),"")</f>
        <v/>
      </c>
      <c r="AM38" s="10"/>
      <c r="AN38" s="68"/>
    </row>
    <row r="39" spans="1:40" ht="26.25" hidden="1" customHeight="1" outlineLevel="1" x14ac:dyDescent="0.25">
      <c r="A39" s="66"/>
      <c r="B39" s="10"/>
      <c r="C39" s="98"/>
      <c r="D39" s="98"/>
      <c r="E39" s="129" t="str">
        <f>IFERROR(IF(OR(LEN($C39)&gt;0,LEN($D39)&gt;0),INDEX(Calculations!$BC$10:$BD$34,MATCH($D39,Calculations!$BC$10:$BC$34,0),2),""),"")</f>
        <v/>
      </c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8" t="str">
        <f>IFERROR(IF(OR(LEN($C39)&gt;0,LEN($D39)&gt;0),COUNTIFS($F39:$AJ39,Calculations!$BG$10,Calculations!$K$9:$AO$9,"YES"),""),"")</f>
        <v/>
      </c>
      <c r="AL39" s="129" t="str">
        <f>IFERROR(IF(OR(LEN($C39)&gt;0,LEN($D39)&gt;0),SUMIF(Calculations!$AT$8:$AY$8,"Y",Calculations!$AT39:$AZ39)*$E39,""),"")</f>
        <v/>
      </c>
      <c r="AM39" s="10"/>
      <c r="AN39" s="68"/>
    </row>
    <row r="40" spans="1:40" ht="26.25" hidden="1" customHeight="1" outlineLevel="1" x14ac:dyDescent="0.25">
      <c r="A40" s="66"/>
      <c r="B40" s="10"/>
      <c r="C40" s="98"/>
      <c r="D40" s="98"/>
      <c r="E40" s="129" t="str">
        <f>IFERROR(IF(OR(LEN($C40)&gt;0,LEN($D40)&gt;0),INDEX(Calculations!$BC$10:$BD$34,MATCH($D40,Calculations!$BC$10:$BC$34,0),2),""),"")</f>
        <v/>
      </c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8" t="str">
        <f>IFERROR(IF(OR(LEN($C40)&gt;0,LEN($D40)&gt;0),COUNTIFS($F40:$AJ40,Calculations!$BG$10,Calculations!$K$9:$AO$9,"YES"),""),"")</f>
        <v/>
      </c>
      <c r="AL40" s="129" t="str">
        <f>IFERROR(IF(OR(LEN($C40)&gt;0,LEN($D40)&gt;0),SUMIF(Calculations!$AT$8:$AY$8,"Y",Calculations!$AT40:$AZ40)*$E40,""),"")</f>
        <v/>
      </c>
      <c r="AM40" s="10"/>
      <c r="AN40" s="68"/>
    </row>
    <row r="41" spans="1:40" ht="26.25" hidden="1" customHeight="1" outlineLevel="1" x14ac:dyDescent="0.25">
      <c r="A41" s="66"/>
      <c r="B41" s="10"/>
      <c r="C41" s="98"/>
      <c r="D41" s="98"/>
      <c r="E41" s="129" t="str">
        <f>IFERROR(IF(OR(LEN($C41)&gt;0,LEN($D41)&gt;0),INDEX(Calculations!$BC$10:$BD$34,MATCH($D41,Calculations!$BC$10:$BC$34,0),2),""),"")</f>
        <v/>
      </c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8" t="str">
        <f>IFERROR(IF(OR(LEN($C41)&gt;0,LEN($D41)&gt;0),COUNTIFS($F41:$AJ41,Calculations!$BG$10,Calculations!$K$9:$AO$9,"YES"),""),"")</f>
        <v/>
      </c>
      <c r="AL41" s="129" t="str">
        <f>IFERROR(IF(OR(LEN($C41)&gt;0,LEN($D41)&gt;0),SUMIF(Calculations!$AT$8:$AY$8,"Y",Calculations!$AT41:$AZ41)*$E41,""),"")</f>
        <v/>
      </c>
      <c r="AM41" s="10"/>
      <c r="AN41" s="68"/>
    </row>
    <row r="42" spans="1:40" ht="26.25" hidden="1" customHeight="1" outlineLevel="1" x14ac:dyDescent="0.25">
      <c r="A42" s="66"/>
      <c r="B42" s="10"/>
      <c r="C42" s="98"/>
      <c r="D42" s="98"/>
      <c r="E42" s="129" t="str">
        <f>IFERROR(IF(OR(LEN($C42)&gt;0,LEN($D42)&gt;0),INDEX(Calculations!$BC$10:$BD$34,MATCH($D42,Calculations!$BC$10:$BC$34,0),2),""),"")</f>
        <v/>
      </c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8" t="str">
        <f>IFERROR(IF(OR(LEN($C42)&gt;0,LEN($D42)&gt;0),COUNTIFS($F42:$AJ42,Calculations!$BG$10,Calculations!$K$9:$AO$9,"YES"),""),"")</f>
        <v/>
      </c>
      <c r="AL42" s="129" t="str">
        <f>IFERROR(IF(OR(LEN($C42)&gt;0,LEN($D42)&gt;0),SUMIF(Calculations!$AT$8:$AY$8,"Y",Calculations!$AT42:$AZ42)*$E42,""),"")</f>
        <v/>
      </c>
      <c r="AM42" s="10"/>
      <c r="AN42" s="68"/>
    </row>
    <row r="43" spans="1:40" ht="26.25" hidden="1" customHeight="1" outlineLevel="1" x14ac:dyDescent="0.25">
      <c r="A43" s="66"/>
      <c r="B43" s="10"/>
      <c r="C43" s="98"/>
      <c r="D43" s="98"/>
      <c r="E43" s="129" t="str">
        <f>IFERROR(IF(OR(LEN($C43)&gt;0,LEN($D43)&gt;0),INDEX(Calculations!$BC$10:$BD$34,MATCH($D43,Calculations!$BC$10:$BC$34,0),2),""),"")</f>
        <v/>
      </c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8" t="str">
        <f>IFERROR(IF(OR(LEN($C43)&gt;0,LEN($D43)&gt;0),COUNTIFS($F43:$AJ43,Calculations!$BG$10,Calculations!$K$9:$AO$9,"YES"),""),"")</f>
        <v/>
      </c>
      <c r="AL43" s="129" t="str">
        <f>IFERROR(IF(OR(LEN($C43)&gt;0,LEN($D43)&gt;0),SUMIF(Calculations!$AT$8:$AY$8,"Y",Calculations!$AT43:$AZ43)*$E43,""),"")</f>
        <v/>
      </c>
      <c r="AM43" s="10"/>
      <c r="AN43" s="68"/>
    </row>
    <row r="44" spans="1:40" ht="26.25" hidden="1" customHeight="1" outlineLevel="1" x14ac:dyDescent="0.25">
      <c r="A44" s="66"/>
      <c r="B44" s="10"/>
      <c r="C44" s="98"/>
      <c r="D44" s="98"/>
      <c r="E44" s="129" t="str">
        <f>IFERROR(IF(OR(LEN($C44)&gt;0,LEN($D44)&gt;0),INDEX(Calculations!$BC$10:$BD$34,MATCH($D44,Calculations!$BC$10:$BC$34,0),2),""),"")</f>
        <v/>
      </c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8" t="str">
        <f>IFERROR(IF(OR(LEN($C44)&gt;0,LEN($D44)&gt;0),COUNTIFS($F44:$AJ44,Calculations!$BG$10,Calculations!$K$9:$AO$9,"YES"),""),"")</f>
        <v/>
      </c>
      <c r="AL44" s="129" t="str">
        <f>IFERROR(IF(OR(LEN($C44)&gt;0,LEN($D44)&gt;0),SUMIF(Calculations!$AT$8:$AY$8,"Y",Calculations!$AT44:$AZ44)*$E44,""),"")</f>
        <v/>
      </c>
      <c r="AM44" s="10"/>
      <c r="AN44" s="68"/>
    </row>
    <row r="45" spans="1:40" ht="26.25" hidden="1" customHeight="1" outlineLevel="1" x14ac:dyDescent="0.25">
      <c r="A45" s="66"/>
      <c r="B45" s="10"/>
      <c r="C45" s="98"/>
      <c r="D45" s="98"/>
      <c r="E45" s="129" t="str">
        <f>IFERROR(IF(OR(LEN($C45)&gt;0,LEN($D45)&gt;0),INDEX(Calculations!$BC$10:$BD$34,MATCH($D45,Calculations!$BC$10:$BC$34,0),2),""),"")</f>
        <v/>
      </c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8" t="str">
        <f>IFERROR(IF(OR(LEN($C45)&gt;0,LEN($D45)&gt;0),COUNTIFS($F45:$AJ45,Calculations!$BG$10,Calculations!$K$9:$AO$9,"YES"),""),"")</f>
        <v/>
      </c>
      <c r="AL45" s="129" t="str">
        <f>IFERROR(IF(OR(LEN($C45)&gt;0,LEN($D45)&gt;0),SUMIF(Calculations!$AT$8:$AY$8,"Y",Calculations!$AT45:$AZ45)*$E45,""),"")</f>
        <v/>
      </c>
      <c r="AM45" s="10"/>
      <c r="AN45" s="68"/>
    </row>
    <row r="46" spans="1:40" ht="26.25" hidden="1" customHeight="1" outlineLevel="1" x14ac:dyDescent="0.25">
      <c r="A46" s="66"/>
      <c r="B46" s="10"/>
      <c r="C46" s="98"/>
      <c r="D46" s="98"/>
      <c r="E46" s="129" t="str">
        <f>IFERROR(IF(OR(LEN($C46)&gt;0,LEN($D46)&gt;0),INDEX(Calculations!$BC$10:$BD$34,MATCH($D46,Calculations!$BC$10:$BC$34,0),2),""),"")</f>
        <v/>
      </c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8" t="str">
        <f>IFERROR(IF(OR(LEN($C46)&gt;0,LEN($D46)&gt;0),COUNTIFS($F46:$AJ46,Calculations!$BG$10,Calculations!$K$9:$AO$9,"YES"),""),"")</f>
        <v/>
      </c>
      <c r="AL46" s="129" t="str">
        <f>IFERROR(IF(OR(LEN($C46)&gt;0,LEN($D46)&gt;0),SUMIF(Calculations!$AT$8:$AY$8,"Y",Calculations!$AT46:$AZ46)*$E46,""),"")</f>
        <v/>
      </c>
      <c r="AM46" s="10"/>
      <c r="AN46" s="68"/>
    </row>
    <row r="47" spans="1:40" ht="26.25" hidden="1" customHeight="1" outlineLevel="1" x14ac:dyDescent="0.25">
      <c r="A47" s="66"/>
      <c r="B47" s="10"/>
      <c r="C47" s="98"/>
      <c r="D47" s="98"/>
      <c r="E47" s="129" t="str">
        <f>IFERROR(IF(OR(LEN($C47)&gt;0,LEN($D47)&gt;0),INDEX(Calculations!$BC$10:$BD$34,MATCH($D47,Calculations!$BC$10:$BC$34,0),2),""),"")</f>
        <v/>
      </c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8" t="str">
        <f>IFERROR(IF(OR(LEN($C47)&gt;0,LEN($D47)&gt;0),COUNTIFS($F47:$AJ47,Calculations!$BG$10,Calculations!$K$9:$AO$9,"YES"),""),"")</f>
        <v/>
      </c>
      <c r="AL47" s="129" t="str">
        <f>IFERROR(IF(OR(LEN($C47)&gt;0,LEN($D47)&gt;0),SUMIF(Calculations!$AT$8:$AY$8,"Y",Calculations!$AT47:$AZ47)*$E47,""),"")</f>
        <v/>
      </c>
      <c r="AM47" s="10"/>
      <c r="AN47" s="68"/>
    </row>
    <row r="48" spans="1:40" ht="26.25" hidden="1" customHeight="1" outlineLevel="1" x14ac:dyDescent="0.25">
      <c r="A48" s="66"/>
      <c r="B48" s="10"/>
      <c r="C48" s="98"/>
      <c r="D48" s="98"/>
      <c r="E48" s="129" t="str">
        <f>IFERROR(IF(OR(LEN($C48)&gt;0,LEN($D48)&gt;0),INDEX(Calculations!$BC$10:$BD$34,MATCH($D48,Calculations!$BC$10:$BC$34,0),2),""),"")</f>
        <v/>
      </c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8" t="str">
        <f>IFERROR(IF(OR(LEN($C48)&gt;0,LEN($D48)&gt;0),COUNTIFS($F48:$AJ48,Calculations!$BG$10,Calculations!$K$9:$AO$9,"YES"),""),"")</f>
        <v/>
      </c>
      <c r="AL48" s="129" t="str">
        <f>IFERROR(IF(OR(LEN($C48)&gt;0,LEN($D48)&gt;0),SUMIF(Calculations!$AT$8:$AY$8,"Y",Calculations!$AT48:$AZ48)*$E48,""),"")</f>
        <v/>
      </c>
      <c r="AM48" s="10"/>
      <c r="AN48" s="68"/>
    </row>
    <row r="49" spans="1:46" ht="26.25" hidden="1" customHeight="1" outlineLevel="1" x14ac:dyDescent="0.25">
      <c r="A49" s="66"/>
      <c r="B49" s="10"/>
      <c r="C49" s="98"/>
      <c r="D49" s="98"/>
      <c r="E49" s="129" t="str">
        <f>IFERROR(IF(OR(LEN($C49)&gt;0,LEN($D49)&gt;0),INDEX(Calculations!$BC$10:$BD$34,MATCH($D49,Calculations!$BC$10:$BC$34,0),2),""),"")</f>
        <v/>
      </c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8" t="str">
        <f>IFERROR(IF(OR(LEN($C49)&gt;0,LEN($D49)&gt;0),COUNTIFS($F49:$AJ49,Calculations!$BG$10,Calculations!$K$9:$AO$9,"YES"),""),"")</f>
        <v/>
      </c>
      <c r="AL49" s="129" t="str">
        <f>IFERROR(IF(OR(LEN($C49)&gt;0,LEN($D49)&gt;0),SUMIF(Calculations!$AT$8:$AY$8,"Y",Calculations!$AT49:$AZ49)*$E49,""),"")</f>
        <v/>
      </c>
      <c r="AM49" s="10"/>
      <c r="AN49" s="68"/>
    </row>
    <row r="50" spans="1:46" ht="26.25" hidden="1" customHeight="1" outlineLevel="1" x14ac:dyDescent="0.25">
      <c r="A50" s="66"/>
      <c r="B50" s="10"/>
      <c r="C50" s="98"/>
      <c r="D50" s="98"/>
      <c r="E50" s="129" t="str">
        <f>IFERROR(IF(OR(LEN($C50)&gt;0,LEN($D50)&gt;0),INDEX(Calculations!$BC$10:$BD$34,MATCH($D50,Calculations!$BC$10:$BC$34,0),2),""),"")</f>
        <v/>
      </c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8" t="str">
        <f>IFERROR(IF(OR(LEN($C50)&gt;0,LEN($D50)&gt;0),COUNTIFS($F50:$AJ50,Calculations!$BG$10,Calculations!$K$9:$AO$9,"YES"),""),"")</f>
        <v/>
      </c>
      <c r="AL50" s="129" t="str">
        <f>IFERROR(IF(OR(LEN($C50)&gt;0,LEN($D50)&gt;0),SUMIF(Calculations!$AT$8:$AY$8,"Y",Calculations!$AT50:$AZ50)*$E50,""),"")</f>
        <v/>
      </c>
      <c r="AM50" s="10"/>
      <c r="AN50" s="68"/>
    </row>
    <row r="51" spans="1:46" ht="26.25" hidden="1" customHeight="1" outlineLevel="1" x14ac:dyDescent="0.25">
      <c r="A51" s="66"/>
      <c r="B51" s="10"/>
      <c r="C51" s="98"/>
      <c r="D51" s="98"/>
      <c r="E51" s="129" t="str">
        <f>IFERROR(IF(OR(LEN($C51)&gt;0,LEN($D51)&gt;0),INDEX(Calculations!$BC$10:$BD$34,MATCH($D51,Calculations!$BC$10:$BC$34,0),2),""),"")</f>
        <v/>
      </c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8" t="str">
        <f>IFERROR(IF(OR(LEN($C51)&gt;0,LEN($D51)&gt;0),COUNTIFS($F51:$AJ51,Calculations!$BG$10,Calculations!$K$9:$AO$9,"YES"),""),"")</f>
        <v/>
      </c>
      <c r="AL51" s="129" t="str">
        <f>IFERROR(IF(OR(LEN($C51)&gt;0,LEN($D51)&gt;0),SUMIF(Calculations!$AT$8:$AY$8,"Y",Calculations!$AT51:$AZ51)*$E51,""),"")</f>
        <v/>
      </c>
      <c r="AM51" s="10"/>
      <c r="AN51" s="68"/>
    </row>
    <row r="52" spans="1:46" ht="26.25" hidden="1" customHeight="1" outlineLevel="1" x14ac:dyDescent="0.25">
      <c r="A52" s="66"/>
      <c r="B52" s="10"/>
      <c r="C52" s="98"/>
      <c r="D52" s="98"/>
      <c r="E52" s="129" t="str">
        <f>IFERROR(IF(OR(LEN($C52)&gt;0,LEN($D52)&gt;0),INDEX(Calculations!$BC$10:$BD$34,MATCH($D52,Calculations!$BC$10:$BC$34,0),2),""),"")</f>
        <v/>
      </c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8" t="str">
        <f>IFERROR(IF(OR(LEN($C52)&gt;0,LEN($D52)&gt;0),COUNTIFS($F52:$AJ52,Calculations!$BG$10,Calculations!$K$9:$AO$9,"YES"),""),"")</f>
        <v/>
      </c>
      <c r="AL52" s="129" t="str">
        <f>IFERROR(IF(OR(LEN($C52)&gt;0,LEN($D52)&gt;0),SUMIF(Calculations!$AT$8:$AY$8,"Y",Calculations!$AT52:$AZ52)*$E52,""),"")</f>
        <v/>
      </c>
      <c r="AM52" s="10"/>
      <c r="AN52" s="68"/>
    </row>
    <row r="53" spans="1:46" ht="26.25" hidden="1" customHeight="1" outlineLevel="1" x14ac:dyDescent="0.25">
      <c r="A53" s="66"/>
      <c r="B53" s="10"/>
      <c r="C53" s="98"/>
      <c r="D53" s="98"/>
      <c r="E53" s="129" t="str">
        <f>IFERROR(IF(OR(LEN($C53)&gt;0,LEN($D53)&gt;0),INDEX(Calculations!$BC$10:$BD$34,MATCH($D53,Calculations!$BC$10:$BC$34,0),2),""),"")</f>
        <v/>
      </c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8" t="str">
        <f>IFERROR(IF(OR(LEN($C53)&gt;0,LEN($D53)&gt;0),COUNTIFS($F53:$AJ53,Calculations!$BG$10,Calculations!$K$9:$AO$9,"YES"),""),"")</f>
        <v/>
      </c>
      <c r="AL53" s="129" t="str">
        <f>IFERROR(IF(OR(LEN($C53)&gt;0,LEN($D53)&gt;0),SUMIF(Calculations!$AT$8:$AY$8,"Y",Calculations!$AT53:$AZ53)*$E53,""),"")</f>
        <v/>
      </c>
      <c r="AM53" s="10"/>
      <c r="AN53" s="68"/>
    </row>
    <row r="54" spans="1:46" ht="26.25" hidden="1" customHeight="1" outlineLevel="1" x14ac:dyDescent="0.25">
      <c r="A54" s="66"/>
      <c r="B54" s="10"/>
      <c r="C54" s="98"/>
      <c r="D54" s="98"/>
      <c r="E54" s="129" t="str">
        <f>IFERROR(IF(OR(LEN($C54)&gt;0,LEN($D54)&gt;0),INDEX(Calculations!$BC$10:$BD$34,MATCH($D54,Calculations!$BC$10:$BC$34,0),2),""),"")</f>
        <v/>
      </c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8" t="str">
        <f>IFERROR(IF(OR(LEN($C54)&gt;0,LEN($D54)&gt;0),COUNTIFS($F54:$AJ54,Calculations!$BG$10,Calculations!$K$9:$AO$9,"YES"),""),"")</f>
        <v/>
      </c>
      <c r="AL54" s="129" t="str">
        <f>IFERROR(IF(OR(LEN($C54)&gt;0,LEN($D54)&gt;0),SUMIF(Calculations!$AT$8:$AY$8,"Y",Calculations!$AT54:$AZ54)*$E54,""),"")</f>
        <v/>
      </c>
      <c r="AM54" s="10"/>
      <c r="AN54" s="68"/>
    </row>
    <row r="55" spans="1:46" ht="26.25" hidden="1" customHeight="1" outlineLevel="1" x14ac:dyDescent="0.25">
      <c r="A55" s="66"/>
      <c r="B55" s="10"/>
      <c r="C55" s="98"/>
      <c r="D55" s="98"/>
      <c r="E55" s="129" t="str">
        <f>IFERROR(IF(OR(LEN($C55)&gt;0,LEN($D55)&gt;0),INDEX(Calculations!$BC$10:$BD$34,MATCH($D55,Calculations!$BC$10:$BC$34,0),2),""),"")</f>
        <v/>
      </c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8" t="str">
        <f>IFERROR(IF(OR(LEN($C55)&gt;0,LEN($D55)&gt;0),COUNTIFS($F55:$AJ55,Calculations!$BG$10,Calculations!$K$9:$AO$9,"YES"),""),"")</f>
        <v/>
      </c>
      <c r="AL55" s="129" t="str">
        <f>IFERROR(IF(OR(LEN($C55)&gt;0,LEN($D55)&gt;0),SUMIF(Calculations!$AT$8:$AY$8,"Y",Calculations!$AT55:$AZ55)*$E55,""),"")</f>
        <v/>
      </c>
      <c r="AM55" s="10"/>
      <c r="AN55" s="68"/>
    </row>
    <row r="56" spans="1:46" ht="26.25" hidden="1" customHeight="1" outlineLevel="1" x14ac:dyDescent="0.25">
      <c r="A56" s="66"/>
      <c r="B56" s="10"/>
      <c r="C56" s="98"/>
      <c r="D56" s="98"/>
      <c r="E56" s="129" t="str">
        <f>IFERROR(IF(OR(LEN($C56)&gt;0,LEN($D56)&gt;0),INDEX(Calculations!$BC$10:$BD$34,MATCH($D56,Calculations!$BC$10:$BC$34,0),2),""),"")</f>
        <v/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8" t="str">
        <f>IFERROR(IF(OR(LEN($C56)&gt;0,LEN($D56)&gt;0),COUNTIFS($F56:$AJ56,Calculations!$BG$10,Calculations!$K$9:$AO$9,"YES"),""),"")</f>
        <v/>
      </c>
      <c r="AL56" s="129" t="str">
        <f>IFERROR(IF(OR(LEN($C56)&gt;0,LEN($D56)&gt;0),SUMIF(Calculations!$AT$8:$AY$8,"Y",Calculations!$AT56:$AZ56)*$E56,""),"")</f>
        <v/>
      </c>
      <c r="AM56" s="10"/>
      <c r="AN56" s="68"/>
    </row>
    <row r="57" spans="1:46" ht="26.25" hidden="1" customHeight="1" outlineLevel="1" x14ac:dyDescent="0.25">
      <c r="A57" s="66"/>
      <c r="B57" s="10"/>
      <c r="C57" s="98"/>
      <c r="D57" s="98"/>
      <c r="E57" s="129" t="str">
        <f>IFERROR(IF(OR(LEN($C57)&gt;0,LEN($D57)&gt;0),INDEX(Calculations!$BC$10:$BD$34,MATCH($D57,Calculations!$BC$10:$BC$34,0),2),""),"")</f>
        <v/>
      </c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8" t="str">
        <f>IFERROR(IF(OR(LEN($C57)&gt;0,LEN($D57)&gt;0),COUNTIFS($F57:$AJ57,Calculations!$BG$10,Calculations!$K$9:$AO$9,"YES"),""),"")</f>
        <v/>
      </c>
      <c r="AL57" s="129" t="str">
        <f>IFERROR(IF(OR(LEN($C57)&gt;0,LEN($D57)&gt;0),SUMIF(Calculations!$AT$8:$AY$8,"Y",Calculations!$AT57:$AZ57)*$E57,""),"")</f>
        <v/>
      </c>
      <c r="AM57" s="10"/>
      <c r="AN57" s="68"/>
    </row>
    <row r="58" spans="1:46" ht="26.25" hidden="1" customHeight="1" outlineLevel="1" x14ac:dyDescent="0.25">
      <c r="A58" s="66"/>
      <c r="B58" s="10"/>
      <c r="C58" s="98"/>
      <c r="D58" s="98"/>
      <c r="E58" s="129" t="str">
        <f>IFERROR(IF(OR(LEN($C58)&gt;0,LEN($D58)&gt;0),INDEX(Calculations!$BC$10:$BD$34,MATCH($D58,Calculations!$BC$10:$BC$34,0),2),""),"")</f>
        <v/>
      </c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8" t="str">
        <f>IFERROR(IF(OR(LEN($C58)&gt;0,LEN($D58)&gt;0),COUNTIFS($F58:$AJ58,Calculations!$BG$10,Calculations!$K$9:$AO$9,"YES"),""),"")</f>
        <v/>
      </c>
      <c r="AL58" s="129" t="str">
        <f>IFERROR(IF(OR(LEN($C58)&gt;0,LEN($D58)&gt;0),SUMIF(Calculations!$AT$8:$AY$8,"Y",Calculations!$AT58:$AZ58)*$E58,""),"")</f>
        <v/>
      </c>
      <c r="AM58" s="10"/>
      <c r="AN58" s="68"/>
    </row>
    <row r="59" spans="1:46" ht="26.25" hidden="1" customHeight="1" outlineLevel="1" x14ac:dyDescent="0.25">
      <c r="A59" s="66"/>
      <c r="B59" s="10"/>
      <c r="C59" s="98"/>
      <c r="D59" s="98"/>
      <c r="E59" s="129" t="str">
        <f>IFERROR(IF(OR(LEN($C59)&gt;0,LEN($D59)&gt;0),INDEX(Calculations!$BC$10:$BD$34,MATCH($D59,Calculations!$BC$10:$BC$34,0),2),""),"")</f>
        <v/>
      </c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8" t="str">
        <f>IFERROR(IF(OR(LEN($C59)&gt;0,LEN($D59)&gt;0),COUNTIFS($F59:$AJ59,Calculations!$BG$10,Calculations!$K$9:$AO$9,"YES"),""),"")</f>
        <v/>
      </c>
      <c r="AL59" s="129" t="str">
        <f>IFERROR(IF(OR(LEN($C59)&gt;0,LEN($D59)&gt;0),SUMIF(Calculations!$AT$8:$AY$8,"Y",Calculations!$AT59:$AZ59)*$E59,""),"")</f>
        <v/>
      </c>
      <c r="AM59" s="10"/>
      <c r="AN59" s="68"/>
    </row>
    <row r="60" spans="1:46" ht="14.25" customHeight="1" collapsed="1" x14ac:dyDescent="0.25">
      <c r="A60" s="66"/>
      <c r="B60" s="10"/>
      <c r="C60" s="10"/>
      <c r="D60" s="10"/>
      <c r="E60" s="155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68"/>
    </row>
    <row r="61" spans="1:46" s="7" customFormat="1" ht="6.75" customHeight="1" x14ac:dyDescent="0.25"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O61" s="11"/>
      <c r="AP61" s="11"/>
      <c r="AQ61" s="11"/>
      <c r="AR61" s="11"/>
      <c r="AS61" s="11"/>
      <c r="AT61" s="11"/>
    </row>
    <row r="62" spans="1:46" ht="23.1" customHeight="1" x14ac:dyDescent="0.25">
      <c r="B62" s="45"/>
      <c r="C62" s="45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</row>
    <row r="63" spans="1:46" ht="30" customHeight="1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46" ht="30" customHeight="1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</sheetData>
  <sheetProtection algorithmName="SHA-512" hashValue="eAa7iWvMvtDUk+nUVwMTZi6Tc3KOLEsCj8/yv6aklp1JwM5NaLsn0TAtV1u/UFlqUvQUp5RuTIu0VOwkbBgtjw==" saltValue="uuFWuzhXRBoc09RSIR3uXQ==" spinCount="100000" sheet="1" objects="1" scenarios="1"/>
  <conditionalFormatting sqref="F10:AJ59">
    <cfRule type="expression" dxfId="12" priority="3">
      <formula>AND(F$9&gt;days_month,OR(LEN($C10)&gt;0,LEN($D10)&gt;0))</formula>
    </cfRule>
  </conditionalFormatting>
  <conditionalFormatting sqref="F8:AJ8">
    <cfRule type="expression" dxfId="11" priority="4">
      <formula>OR(F$8="Sat",F$8="Sun")</formula>
    </cfRule>
  </conditionalFormatting>
  <conditionalFormatting sqref="C10:AL59">
    <cfRule type="expression" dxfId="10" priority="6">
      <formula>OR(LEN($C10)&gt;0,LEN($D10)&gt;0)</formula>
    </cfRule>
    <cfRule type="expression" dxfId="9" priority="7">
      <formula>AND(LEN($C10)=0,LEN($D10)=0)</formula>
    </cfRule>
  </conditionalFormatting>
  <conditionalFormatting sqref="C10:E59">
    <cfRule type="expression" dxfId="8" priority="5">
      <formula>ROW()=ROW($C$9)+MATCH(2, 1/($C$9:$C$59&lt;&gt;""))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2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9" id="{00000000-000E-0000-0000-000035000000}">
            <xm:f>AND(F10=Calculations!$BG$10,LEN(F10)&gt;0,F$9&lt;=days_month)</xm:f>
            <x14:dxf>
              <fill>
                <patternFill>
                  <bgColor rgb="FFA9D08E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F10:AJ59</xm:sqref>
        </x14:conditionalFormatting>
        <x14:conditionalFormatting xmlns:xm="http://schemas.microsoft.com/office/excel/2006/main">
          <x14:cfRule type="expression" priority="60" id="{00000000-000E-0000-0000-000036000000}">
            <xm:f>AND(F10=Calculations!$BG$11,LEN(F10)&gt;0,F$9&lt;=days_month)</xm:f>
            <x14:dxf>
              <fill>
                <patternFill>
                  <bgColor rgb="FFFFE497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61" id="{00000000-000E-0000-0000-000037000000}">
            <xm:f>AND(F10=Calculations!$BG$12,LEN(F10)&gt;0,F$9&lt;=days_month)</xm:f>
            <x14:dxf>
              <fill>
                <patternFill>
                  <bgColor rgb="FFFE9673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62" id="{00000000-000E-0000-0000-000038000000}">
            <xm:f>AND(F10=Calculations!$BG$13,LEN(F10)&gt;0,F$9&lt;=days_month)</xm:f>
            <x14:dxf>
              <fill>
                <patternFill>
                  <bgColor rgb="FFC0A6C4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63" id="{00000000-000E-0000-0000-000039000000}">
            <xm:f>AND(F10=Calculations!$BG$14,LEN(F10)&gt;0,F$9&lt;=days_month)</xm:f>
            <x14:dxf>
              <fill>
                <patternFill>
                  <bgColor rgb="FF9E95D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64" id="{00000000-000E-0000-0000-00003A000000}">
            <xm:f>AND(F10=Calculations!$BG$15,LEN(F10)&gt;0,F$9&lt;=days_month)</xm:f>
            <x14:dxf>
              <fill>
                <patternFill>
                  <bgColor rgb="FF6BAEFF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F10:AJ59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88DE6C5E-3C37-4771-A184-A18EFAD1E1F6}">
          <x14:formula1>
            <xm:f>OFFSET(Calculations!$BG$10,0,0,6-COUNTIF(Calculations!$BG$10:$BG$15,"0"),1)</xm:f>
          </x14:formula1>
          <xm:sqref>AJ10:AJ59</xm:sqref>
        </x14:dataValidation>
        <x14:dataValidation type="list" allowBlank="1" showInputMessage="1" showErrorMessage="1" xr:uid="{9EA2F525-FC49-414E-A0D6-A7532E63D532}">
          <x14:formula1>
            <xm:f>OFFSET(Calculations!$BC$10,0,0,COUNTA(Calculations!$BC$10:$BC$34)-COUNTIF(Calculations!$BC$10:$BC$34,""),1)</xm:f>
          </x14:formula1>
          <xm:sqref>D10:D59</xm:sqref>
        </x14:dataValidation>
        <x14:dataValidation type="list" allowBlank="1" showInputMessage="1" showErrorMessage="1" xr:uid="{08DF8C79-0609-460E-B15C-2E4041F55C13}">
          <x14:formula1>
            <xm:f>Calculations!$C$9:$C$20</xm:f>
          </x14:formula1>
          <xm:sqref>D6</xm:sqref>
        </x14:dataValidation>
        <x14:dataValidation type="list" allowBlank="1" showInputMessage="1" showErrorMessage="1" xr:uid="{3FFFF467-5AAD-4C8C-851B-6CD69D0185B2}">
          <x14:formula1>
            <xm:f>Calculations!$E$9:$E$20</xm:f>
          </x14:formula1>
          <xm:sqref>D7</xm:sqref>
        </x14:dataValidation>
        <x14:dataValidation type="list" allowBlank="1" showInputMessage="1" showErrorMessage="1" xr:uid="{849D897E-D497-4628-8D1E-62D80DCA90AA}">
          <x14:formula1>
            <xm:f>OFFSET(Calculations!$BA$10,0,0,COUNTA(Calculations!$BA$10:$BA$59)-COUNTIF(Calculations!$BA$10:$BA$59,""),1)</xm:f>
          </x14:formula1>
          <xm:sqref>C10:C59</xm:sqref>
        </x14:dataValidation>
        <x14:dataValidation type="list" allowBlank="1" showInputMessage="1" showErrorMessage="1" xr:uid="{B6C1E71D-2D49-40EF-9933-822CB508CB41}">
          <x14:formula1>
            <xm:f>OFFSET(Calculations!$BG$10,0,0,6-COUNTIF(Calculations!$BG$10:$BG$15,""),1)</xm:f>
          </x14:formula1>
          <xm:sqref>F10:AI59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452B7-69E1-4241-902B-E4EA6A10BA99}">
  <sheetPr codeName="Sheet2">
    <pageSetUpPr autoPageBreaks="0" fitToPage="1"/>
  </sheetPr>
  <dimension ref="A1:L57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outlineLevelRow="1" x14ac:dyDescent="0.25"/>
  <cols>
    <col min="1" max="1" width="3.7109375" style="7" customWidth="1"/>
    <col min="2" max="2" width="35.7109375" style="7" customWidth="1"/>
    <col min="3" max="3" width="21" style="7" customWidth="1"/>
    <col min="4" max="4" width="3.5703125" style="7" customWidth="1"/>
    <col min="5" max="5" width="19.42578125" style="7" customWidth="1"/>
    <col min="6" max="6" width="15.7109375" style="7" customWidth="1"/>
    <col min="7" max="7" width="3.5703125" style="7" customWidth="1"/>
    <col min="8" max="8" width="15.7109375" style="7" customWidth="1"/>
    <col min="9" max="11" width="10.7109375" style="7" customWidth="1"/>
    <col min="12" max="12" width="1.7109375" style="7" customWidth="1"/>
    <col min="13" max="16384" width="8.85546875" style="7"/>
  </cols>
  <sheetData>
    <row r="1" spans="1:12" s="1" customFormat="1" ht="6.75" customHeight="1" x14ac:dyDescent="0.25">
      <c r="B1" s="2"/>
      <c r="E1" s="3"/>
      <c r="F1" s="3"/>
      <c r="G1" s="3"/>
    </row>
    <row r="2" spans="1:12" s="16" customFormat="1" ht="20.100000000000001" customHeight="1" x14ac:dyDescent="0.25">
      <c r="B2" s="28" t="s">
        <v>53</v>
      </c>
      <c r="C2" s="24"/>
      <c r="D2" s="17"/>
      <c r="E2" s="17"/>
      <c r="F2" s="17"/>
      <c r="G2" s="17"/>
      <c r="H2" s="17"/>
      <c r="I2" s="17"/>
      <c r="J2" s="17"/>
      <c r="K2" s="17"/>
      <c r="L2" s="18"/>
    </row>
    <row r="3" spans="1:12" s="4" customFormat="1" ht="24" customHeight="1" x14ac:dyDescent="0.25">
      <c r="B3" s="29" t="s">
        <v>69</v>
      </c>
      <c r="C3" s="25"/>
      <c r="D3" s="5"/>
      <c r="E3" s="5"/>
      <c r="F3" s="5"/>
      <c r="G3" s="5"/>
      <c r="H3" s="5"/>
      <c r="I3" s="5"/>
      <c r="J3" s="5"/>
      <c r="K3" s="5"/>
      <c r="L3" s="6"/>
    </row>
    <row r="4" spans="1:12" ht="4.9000000000000004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4.9000000000000004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0.100000000000001" customHeight="1" x14ac:dyDescent="0.25">
      <c r="B6" s="135" t="s">
        <v>36</v>
      </c>
      <c r="C6" s="136" t="s">
        <v>38</v>
      </c>
      <c r="E6" s="135" t="s">
        <v>37</v>
      </c>
      <c r="F6" s="137" t="s">
        <v>71</v>
      </c>
      <c r="H6" s="138" t="s">
        <v>12</v>
      </c>
      <c r="I6" s="139" t="s">
        <v>49</v>
      </c>
      <c r="J6" s="140" t="s">
        <v>80</v>
      </c>
      <c r="K6" s="141" t="s">
        <v>88</v>
      </c>
    </row>
    <row r="7" spans="1:12" x14ac:dyDescent="0.25">
      <c r="B7" s="99" t="s">
        <v>39</v>
      </c>
      <c r="C7" s="100" t="s">
        <v>72</v>
      </c>
      <c r="E7" s="105" t="s">
        <v>70</v>
      </c>
      <c r="F7" s="156">
        <v>100</v>
      </c>
      <c r="H7" s="133" t="s">
        <v>84</v>
      </c>
      <c r="I7" s="70" t="s">
        <v>10</v>
      </c>
      <c r="J7" s="131" t="s">
        <v>81</v>
      </c>
      <c r="K7" s="95">
        <v>1</v>
      </c>
    </row>
    <row r="8" spans="1:12" x14ac:dyDescent="0.25">
      <c r="B8" s="101" t="s">
        <v>40</v>
      </c>
      <c r="C8" s="102" t="s">
        <v>73</v>
      </c>
      <c r="E8" s="106" t="s">
        <v>32</v>
      </c>
      <c r="F8" s="157">
        <v>55</v>
      </c>
      <c r="H8" s="108" t="s">
        <v>89</v>
      </c>
      <c r="I8" s="70" t="s">
        <v>90</v>
      </c>
      <c r="J8" s="131" t="s">
        <v>82</v>
      </c>
      <c r="K8" s="95">
        <v>0</v>
      </c>
    </row>
    <row r="9" spans="1:12" x14ac:dyDescent="0.25">
      <c r="B9" s="101" t="s">
        <v>41</v>
      </c>
      <c r="C9" s="142" t="s">
        <v>93</v>
      </c>
      <c r="E9" s="106" t="s">
        <v>9</v>
      </c>
      <c r="F9" s="157">
        <v>100</v>
      </c>
      <c r="H9" s="108" t="s">
        <v>91</v>
      </c>
      <c r="I9" s="70" t="s">
        <v>92</v>
      </c>
      <c r="J9" s="131" t="s">
        <v>81</v>
      </c>
      <c r="K9" s="95">
        <v>2</v>
      </c>
    </row>
    <row r="10" spans="1:12" x14ac:dyDescent="0.25">
      <c r="B10" s="101" t="s">
        <v>42</v>
      </c>
      <c r="C10" s="102" t="s">
        <v>74</v>
      </c>
      <c r="E10" s="106" t="s">
        <v>33</v>
      </c>
      <c r="F10" s="157">
        <v>75</v>
      </c>
      <c r="H10" s="108" t="s">
        <v>85</v>
      </c>
      <c r="I10" s="70" t="s">
        <v>79</v>
      </c>
      <c r="J10" s="131" t="s">
        <v>82</v>
      </c>
      <c r="K10" s="95">
        <v>0</v>
      </c>
    </row>
    <row r="11" spans="1:12" x14ac:dyDescent="0.25">
      <c r="B11" s="101" t="s">
        <v>43</v>
      </c>
      <c r="C11" s="102" t="s">
        <v>75</v>
      </c>
      <c r="E11" s="106" t="s">
        <v>34</v>
      </c>
      <c r="F11" s="157">
        <v>90</v>
      </c>
      <c r="H11" s="108" t="s">
        <v>86</v>
      </c>
      <c r="I11" s="70" t="s">
        <v>55</v>
      </c>
      <c r="J11" s="131" t="s">
        <v>82</v>
      </c>
      <c r="K11" s="95">
        <v>0</v>
      </c>
    </row>
    <row r="12" spans="1:12" x14ac:dyDescent="0.25">
      <c r="B12" s="101" t="s">
        <v>44</v>
      </c>
      <c r="C12" s="142" t="s">
        <v>94</v>
      </c>
      <c r="E12" s="106" t="s">
        <v>35</v>
      </c>
      <c r="F12" s="157">
        <v>60</v>
      </c>
      <c r="H12" s="109" t="s">
        <v>87</v>
      </c>
      <c r="I12" s="71" t="s">
        <v>66</v>
      </c>
      <c r="J12" s="132" t="s">
        <v>81</v>
      </c>
      <c r="K12" s="96">
        <v>1</v>
      </c>
    </row>
    <row r="13" spans="1:12" x14ac:dyDescent="0.25">
      <c r="B13" s="101" t="s">
        <v>45</v>
      </c>
      <c r="C13" s="102" t="s">
        <v>76</v>
      </c>
      <c r="E13" s="106"/>
      <c r="F13" s="157"/>
      <c r="H13" s="27"/>
      <c r="I13" s="27"/>
      <c r="J13" s="27"/>
      <c r="K13" s="27"/>
    </row>
    <row r="14" spans="1:12" x14ac:dyDescent="0.25">
      <c r="B14" s="101" t="s">
        <v>46</v>
      </c>
      <c r="C14" s="142" t="s">
        <v>96</v>
      </c>
      <c r="E14" s="106"/>
      <c r="F14" s="157"/>
      <c r="H14" s="27"/>
      <c r="I14" s="27"/>
      <c r="J14" s="27"/>
      <c r="K14" s="27"/>
    </row>
    <row r="15" spans="1:12" x14ac:dyDescent="0.25">
      <c r="B15" s="101" t="s">
        <v>47</v>
      </c>
      <c r="C15" s="102" t="s">
        <v>77</v>
      </c>
      <c r="E15" s="106"/>
      <c r="F15" s="157"/>
      <c r="H15" s="27"/>
      <c r="I15" s="27"/>
      <c r="J15" s="27"/>
      <c r="K15" s="27"/>
    </row>
    <row r="16" spans="1:12" x14ac:dyDescent="0.25">
      <c r="B16" s="101" t="s">
        <v>48</v>
      </c>
      <c r="C16" s="142" t="s">
        <v>95</v>
      </c>
      <c r="E16" s="106"/>
      <c r="F16" s="157"/>
    </row>
    <row r="17" spans="2:7" x14ac:dyDescent="0.25">
      <c r="B17" s="101"/>
      <c r="C17" s="102"/>
      <c r="E17" s="106"/>
      <c r="F17" s="157"/>
    </row>
    <row r="18" spans="2:7" x14ac:dyDescent="0.25">
      <c r="B18" s="101"/>
      <c r="C18" s="102"/>
      <c r="E18" s="106"/>
      <c r="F18" s="157"/>
    </row>
    <row r="19" spans="2:7" x14ac:dyDescent="0.25">
      <c r="B19" s="101"/>
      <c r="C19" s="102"/>
      <c r="E19" s="106"/>
      <c r="F19" s="157"/>
    </row>
    <row r="20" spans="2:7" x14ac:dyDescent="0.25">
      <c r="B20" s="101"/>
      <c r="C20" s="102"/>
      <c r="E20" s="106"/>
      <c r="F20" s="157"/>
    </row>
    <row r="21" spans="2:7" x14ac:dyDescent="0.25">
      <c r="B21" s="101"/>
      <c r="C21" s="102"/>
      <c r="E21" s="106"/>
      <c r="F21" s="157"/>
    </row>
    <row r="22" spans="2:7" x14ac:dyDescent="0.25">
      <c r="B22" s="101"/>
      <c r="C22" s="102"/>
      <c r="E22" s="106"/>
      <c r="F22" s="157"/>
    </row>
    <row r="23" spans="2:7" x14ac:dyDescent="0.25">
      <c r="B23" s="101"/>
      <c r="C23" s="102"/>
      <c r="E23" s="106"/>
      <c r="F23" s="157"/>
    </row>
    <row r="24" spans="2:7" x14ac:dyDescent="0.25">
      <c r="B24" s="101"/>
      <c r="C24" s="102"/>
      <c r="E24" s="106"/>
      <c r="F24" s="157"/>
    </row>
    <row r="25" spans="2:7" x14ac:dyDescent="0.25">
      <c r="B25" s="101"/>
      <c r="C25" s="102"/>
      <c r="E25" s="106"/>
      <c r="F25" s="157"/>
    </row>
    <row r="26" spans="2:7" x14ac:dyDescent="0.25">
      <c r="B26" s="101"/>
      <c r="C26" s="102"/>
      <c r="E26" s="106"/>
      <c r="F26" s="157"/>
    </row>
    <row r="27" spans="2:7" x14ac:dyDescent="0.25">
      <c r="B27" s="101"/>
      <c r="C27" s="102"/>
      <c r="E27" s="106"/>
      <c r="F27" s="157"/>
    </row>
    <row r="28" spans="2:7" x14ac:dyDescent="0.25">
      <c r="B28" s="101"/>
      <c r="C28" s="102"/>
      <c r="E28" s="106"/>
      <c r="F28" s="157"/>
    </row>
    <row r="29" spans="2:7" x14ac:dyDescent="0.25">
      <c r="B29" s="101"/>
      <c r="C29" s="102"/>
      <c r="E29" s="106"/>
      <c r="F29" s="157"/>
    </row>
    <row r="30" spans="2:7" x14ac:dyDescent="0.25">
      <c r="B30" s="101"/>
      <c r="C30" s="102"/>
      <c r="E30" s="106"/>
      <c r="F30" s="157"/>
    </row>
    <row r="31" spans="2:7" x14ac:dyDescent="0.25">
      <c r="B31" s="101"/>
      <c r="C31" s="102"/>
      <c r="E31" s="107"/>
      <c r="F31" s="158"/>
    </row>
    <row r="32" spans="2:7" hidden="1" outlineLevel="1" x14ac:dyDescent="0.25">
      <c r="B32" s="101"/>
      <c r="C32" s="102"/>
      <c r="E32" s="27"/>
      <c r="F32" s="27"/>
      <c r="G32" s="26"/>
    </row>
    <row r="33" spans="2:11" hidden="1" outlineLevel="1" x14ac:dyDescent="0.25">
      <c r="B33" s="101"/>
      <c r="C33" s="102"/>
      <c r="E33" s="27"/>
      <c r="F33" s="27"/>
      <c r="G33" s="26"/>
    </row>
    <row r="34" spans="2:11" s="22" customFormat="1" hidden="1" outlineLevel="1" x14ac:dyDescent="0.25">
      <c r="B34" s="101"/>
      <c r="C34" s="102"/>
      <c r="E34" s="27"/>
      <c r="F34" s="27"/>
      <c r="G34" s="26"/>
      <c r="H34" s="27"/>
      <c r="I34" s="27"/>
      <c r="J34" s="27"/>
      <c r="K34" s="27"/>
    </row>
    <row r="35" spans="2:11" hidden="1" outlineLevel="1" x14ac:dyDescent="0.25">
      <c r="B35" s="101"/>
      <c r="C35" s="102"/>
      <c r="E35" s="27"/>
      <c r="F35" s="27"/>
      <c r="G35" s="26"/>
      <c r="H35" s="27"/>
      <c r="I35" s="27"/>
      <c r="J35" s="27"/>
      <c r="K35" s="27"/>
    </row>
    <row r="36" spans="2:11" hidden="1" outlineLevel="1" x14ac:dyDescent="0.25">
      <c r="B36" s="101"/>
      <c r="C36" s="102"/>
      <c r="E36" s="27"/>
      <c r="F36" s="27"/>
      <c r="G36" s="26"/>
      <c r="H36" s="27"/>
      <c r="I36" s="27"/>
      <c r="J36" s="27"/>
      <c r="K36" s="27"/>
    </row>
    <row r="37" spans="2:11" hidden="1" outlineLevel="1" x14ac:dyDescent="0.25">
      <c r="B37" s="101"/>
      <c r="C37" s="102"/>
      <c r="E37" s="27"/>
      <c r="F37" s="27"/>
      <c r="G37" s="26"/>
      <c r="H37" s="27"/>
      <c r="I37" s="27"/>
      <c r="J37" s="27"/>
      <c r="K37" s="27"/>
    </row>
    <row r="38" spans="2:11" hidden="1" outlineLevel="1" x14ac:dyDescent="0.25">
      <c r="B38" s="101"/>
      <c r="C38" s="102"/>
      <c r="E38" s="27"/>
      <c r="F38" s="27"/>
      <c r="G38" s="26"/>
      <c r="H38" s="27"/>
      <c r="I38" s="27"/>
      <c r="J38" s="27"/>
      <c r="K38" s="27"/>
    </row>
    <row r="39" spans="2:11" hidden="1" outlineLevel="1" x14ac:dyDescent="0.25">
      <c r="B39" s="101"/>
      <c r="C39" s="102"/>
      <c r="E39" s="27"/>
      <c r="F39" s="27"/>
      <c r="G39" s="26"/>
      <c r="H39" s="27"/>
      <c r="I39" s="27"/>
      <c r="J39" s="27"/>
      <c r="K39" s="27"/>
    </row>
    <row r="40" spans="2:11" hidden="1" outlineLevel="1" x14ac:dyDescent="0.25">
      <c r="B40" s="101"/>
      <c r="C40" s="102"/>
      <c r="E40" s="27"/>
      <c r="F40" s="27"/>
      <c r="G40" s="26"/>
      <c r="H40" s="27"/>
      <c r="I40" s="27"/>
      <c r="J40" s="27"/>
      <c r="K40" s="27"/>
    </row>
    <row r="41" spans="2:11" hidden="1" outlineLevel="1" x14ac:dyDescent="0.25">
      <c r="B41" s="101"/>
      <c r="C41" s="102"/>
      <c r="E41" s="27"/>
      <c r="F41" s="27"/>
      <c r="G41" s="26"/>
      <c r="H41" s="27"/>
      <c r="I41" s="27"/>
      <c r="J41" s="27"/>
      <c r="K41" s="27"/>
    </row>
    <row r="42" spans="2:11" hidden="1" outlineLevel="1" x14ac:dyDescent="0.25">
      <c r="B42" s="101"/>
      <c r="C42" s="102"/>
      <c r="E42" s="27"/>
      <c r="F42" s="27"/>
      <c r="G42" s="26"/>
      <c r="H42" s="27"/>
      <c r="I42" s="27"/>
      <c r="J42" s="27"/>
      <c r="K42" s="27"/>
    </row>
    <row r="43" spans="2:11" hidden="1" outlineLevel="1" x14ac:dyDescent="0.25">
      <c r="B43" s="101"/>
      <c r="C43" s="102"/>
      <c r="E43" s="27"/>
      <c r="F43" s="27"/>
      <c r="G43" s="26"/>
      <c r="H43" s="27"/>
      <c r="I43" s="27"/>
      <c r="J43" s="27"/>
      <c r="K43" s="27"/>
    </row>
    <row r="44" spans="2:11" hidden="1" outlineLevel="1" x14ac:dyDescent="0.25">
      <c r="B44" s="101"/>
      <c r="C44" s="102"/>
      <c r="E44" s="27"/>
      <c r="F44" s="27"/>
      <c r="G44" s="26"/>
      <c r="H44" s="27"/>
      <c r="I44" s="27"/>
      <c r="J44" s="27"/>
      <c r="K44" s="27"/>
    </row>
    <row r="45" spans="2:11" hidden="1" outlineLevel="1" x14ac:dyDescent="0.25">
      <c r="B45" s="101"/>
      <c r="C45" s="102"/>
      <c r="E45" s="27"/>
      <c r="F45" s="27"/>
      <c r="G45" s="26"/>
      <c r="H45" s="27"/>
      <c r="I45" s="27"/>
      <c r="J45" s="27"/>
      <c r="K45" s="27"/>
    </row>
    <row r="46" spans="2:11" hidden="1" outlineLevel="1" x14ac:dyDescent="0.25">
      <c r="B46" s="101"/>
      <c r="C46" s="102"/>
      <c r="E46" s="27"/>
      <c r="F46" s="27"/>
      <c r="G46" s="26"/>
      <c r="H46" s="27"/>
      <c r="I46" s="27"/>
      <c r="J46" s="27"/>
      <c r="K46" s="27"/>
    </row>
    <row r="47" spans="2:11" hidden="1" outlineLevel="1" x14ac:dyDescent="0.25">
      <c r="B47" s="101"/>
      <c r="C47" s="102"/>
      <c r="E47" s="27"/>
      <c r="F47" s="27"/>
      <c r="G47" s="26"/>
      <c r="H47" s="27"/>
      <c r="I47" s="27"/>
      <c r="J47" s="27"/>
      <c r="K47" s="27"/>
    </row>
    <row r="48" spans="2:11" hidden="1" outlineLevel="1" x14ac:dyDescent="0.25">
      <c r="B48" s="101"/>
      <c r="C48" s="102"/>
      <c r="E48" s="27"/>
      <c r="F48" s="27"/>
      <c r="G48" s="26"/>
      <c r="H48" s="27"/>
      <c r="I48" s="27"/>
      <c r="J48" s="27"/>
      <c r="K48" s="27"/>
    </row>
    <row r="49" spans="2:11" hidden="1" outlineLevel="1" x14ac:dyDescent="0.25">
      <c r="B49" s="101"/>
      <c r="C49" s="102"/>
      <c r="E49" s="27"/>
      <c r="F49" s="27"/>
      <c r="G49" s="26"/>
      <c r="H49" s="27"/>
      <c r="I49" s="27"/>
      <c r="J49" s="27"/>
      <c r="K49" s="27"/>
    </row>
    <row r="50" spans="2:11" hidden="1" outlineLevel="1" x14ac:dyDescent="0.25">
      <c r="B50" s="101"/>
      <c r="C50" s="102"/>
      <c r="E50" s="27"/>
      <c r="F50" s="27"/>
      <c r="G50" s="26"/>
      <c r="H50" s="27"/>
      <c r="I50" s="27"/>
      <c r="J50" s="27"/>
      <c r="K50" s="27"/>
    </row>
    <row r="51" spans="2:11" hidden="1" outlineLevel="1" x14ac:dyDescent="0.25">
      <c r="B51" s="101"/>
      <c r="C51" s="102"/>
      <c r="E51" s="27"/>
      <c r="F51" s="27"/>
      <c r="G51" s="26"/>
      <c r="H51" s="27"/>
      <c r="I51" s="27"/>
      <c r="J51" s="27"/>
      <c r="K51" s="27"/>
    </row>
    <row r="52" spans="2:11" hidden="1" outlineLevel="1" x14ac:dyDescent="0.25">
      <c r="B52" s="101"/>
      <c r="C52" s="102"/>
      <c r="E52" s="27"/>
      <c r="F52" s="27"/>
      <c r="G52" s="26"/>
      <c r="H52" s="27"/>
      <c r="I52" s="27"/>
      <c r="J52" s="27"/>
      <c r="K52" s="27"/>
    </row>
    <row r="53" spans="2:11" hidden="1" outlineLevel="1" x14ac:dyDescent="0.25">
      <c r="B53" s="101"/>
      <c r="C53" s="102"/>
      <c r="E53" s="27"/>
      <c r="F53" s="27"/>
      <c r="G53" s="26"/>
      <c r="H53" s="27"/>
      <c r="I53" s="27"/>
      <c r="J53" s="27"/>
      <c r="K53" s="27"/>
    </row>
    <row r="54" spans="2:11" hidden="1" outlineLevel="1" x14ac:dyDescent="0.25">
      <c r="B54" s="101"/>
      <c r="C54" s="102"/>
      <c r="E54" s="27"/>
      <c r="F54" s="27"/>
      <c r="G54" s="26"/>
      <c r="H54" s="27"/>
      <c r="I54" s="27"/>
      <c r="J54" s="27"/>
      <c r="K54" s="27"/>
    </row>
    <row r="55" spans="2:11" hidden="1" outlineLevel="1" x14ac:dyDescent="0.25">
      <c r="B55" s="101"/>
      <c r="C55" s="102"/>
      <c r="E55" s="27"/>
      <c r="F55" s="27"/>
      <c r="G55" s="26"/>
      <c r="H55" s="27"/>
      <c r="I55" s="27"/>
      <c r="J55" s="27"/>
      <c r="K55" s="27"/>
    </row>
    <row r="56" spans="2:11" hidden="1" outlineLevel="1" x14ac:dyDescent="0.25">
      <c r="B56" s="103"/>
      <c r="C56" s="104"/>
      <c r="E56" s="27"/>
      <c r="F56" s="27"/>
      <c r="G56" s="26"/>
      <c r="H56" s="27"/>
      <c r="I56" s="27"/>
      <c r="J56" s="27"/>
      <c r="K56" s="27"/>
    </row>
    <row r="57" spans="2:11" collapsed="1" x14ac:dyDescent="0.25">
      <c r="B57" s="69"/>
      <c r="C57" s="69"/>
    </row>
  </sheetData>
  <sheetProtection algorithmName="SHA-512" hashValue="k7+Fd/9Wv35dfS8YtiuWHEccTsVwLXtAWS7IHnnUo/aHIM4Gv+HiKDa5whuZDAVUyvPAkynHVtMdCKVmDWOkWA==" saltValue="TyyQ3TXMkVOBIOBfDohTXg==" spinCount="100000" sheet="1" objects="1" scenarios="1"/>
  <phoneticPr fontId="24" type="noConversion"/>
  <conditionalFormatting sqref="K7:K12">
    <cfRule type="expression" dxfId="1" priority="2">
      <formula>AND($J7="No",$K7&gt;0)</formula>
    </cfRule>
  </conditionalFormatting>
  <conditionalFormatting sqref="B31:C31">
    <cfRule type="expression" dxfId="0" priority="65">
      <formula>SUBTOTAL(109,#REF!)=0</formula>
    </cfRule>
  </conditionalFormatting>
  <dataValidations count="2">
    <dataValidation type="list" allowBlank="1" showInputMessage="1" showErrorMessage="1" sqref="J7:J12" xr:uid="{DE1225AE-0E11-4900-9EFA-56532EDFB0B2}">
      <formula1>"Yes,No"</formula1>
    </dataValidation>
    <dataValidation type="decimal" allowBlank="1" showInputMessage="1" showErrorMessage="1" sqref="K7:K12" xr:uid="{03707B1E-C0B9-48EF-83DA-33350868F227}">
      <formula1>0</formula1>
      <formula2>1000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E0B7-3351-4D95-8C55-72FED1AC3636}">
  <sheetPr codeName="Sheet3"/>
  <dimension ref="B1:BI61"/>
  <sheetViews>
    <sheetView showGridLines="0" showRowColHeaders="0" workbookViewId="0"/>
  </sheetViews>
  <sheetFormatPr defaultColWidth="9" defaultRowHeight="15" x14ac:dyDescent="0.25"/>
  <cols>
    <col min="1" max="2" width="3.7109375" style="62" customWidth="1"/>
    <col min="3" max="3" width="12.140625" style="62" bestFit="1" customWidth="1"/>
    <col min="4" max="4" width="12" style="62" bestFit="1" customWidth="1"/>
    <col min="5" max="5" width="12.7109375" style="62" bestFit="1" customWidth="1"/>
    <col min="6" max="6" width="9.7109375" style="62" bestFit="1" customWidth="1"/>
    <col min="7" max="7" width="10.140625" style="62" bestFit="1" customWidth="1"/>
    <col min="8" max="8" width="15.28515625" style="62" bestFit="1" customWidth="1"/>
    <col min="9" max="9" width="8.85546875" style="62" customWidth="1"/>
    <col min="10" max="10" width="10" style="62" bestFit="1" customWidth="1"/>
    <col min="11" max="11" width="5" style="62" bestFit="1" customWidth="1"/>
    <col min="12" max="12" width="4.28515625" style="62" bestFit="1" customWidth="1"/>
    <col min="13" max="13" width="5.140625" style="62" bestFit="1" customWidth="1"/>
    <col min="14" max="14" width="4.28515625" style="62" bestFit="1" customWidth="1"/>
    <col min="15" max="15" width="5" style="62" bestFit="1" customWidth="1"/>
    <col min="16" max="16" width="4.28515625" style="62" bestFit="1" customWidth="1"/>
    <col min="17" max="17" width="5.140625" style="62" bestFit="1" customWidth="1"/>
    <col min="18" max="18" width="4.28515625" style="62" bestFit="1" customWidth="1"/>
    <col min="19" max="20" width="4" style="62" bestFit="1" customWidth="1"/>
    <col min="21" max="21" width="4.28515625" style="62" bestFit="1" customWidth="1"/>
    <col min="22" max="22" width="5" style="62" bestFit="1" customWidth="1"/>
    <col min="23" max="23" width="4.28515625" style="62" bestFit="1" customWidth="1"/>
    <col min="24" max="24" width="5.140625" style="62" bestFit="1" customWidth="1"/>
    <col min="25" max="25" width="4.28515625" style="62" bestFit="1" customWidth="1"/>
    <col min="26" max="27" width="4" style="62" bestFit="1" customWidth="1"/>
    <col min="28" max="28" width="4.28515625" style="62" bestFit="1" customWidth="1"/>
    <col min="29" max="29" width="5" style="62" bestFit="1" customWidth="1"/>
    <col min="30" max="30" width="4.28515625" style="62" bestFit="1" customWidth="1"/>
    <col min="31" max="31" width="5.140625" style="62" bestFit="1" customWidth="1"/>
    <col min="32" max="32" width="4.28515625" style="62" bestFit="1" customWidth="1"/>
    <col min="33" max="34" width="4" style="62" bestFit="1" customWidth="1"/>
    <col min="35" max="35" width="4.28515625" style="62" bestFit="1" customWidth="1"/>
    <col min="36" max="36" width="5" style="62" bestFit="1" customWidth="1"/>
    <col min="37" max="37" width="4.28515625" style="62" bestFit="1" customWidth="1"/>
    <col min="38" max="38" width="5.140625" style="62" bestFit="1" customWidth="1"/>
    <col min="39" max="39" width="4.28515625" style="62" bestFit="1" customWidth="1"/>
    <col min="40" max="41" width="4" style="62" bestFit="1" customWidth="1"/>
    <col min="42" max="45" width="3.7109375" style="62" customWidth="1"/>
    <col min="46" max="46" width="10.42578125" style="62" bestFit="1" customWidth="1"/>
    <col min="47" max="52" width="9" style="62"/>
    <col min="53" max="53" width="17.140625" style="62" customWidth="1"/>
    <col min="54" max="54" width="1.7109375" style="62" customWidth="1"/>
    <col min="55" max="55" width="11.7109375" style="62" customWidth="1"/>
    <col min="56" max="56" width="12.7109375" style="62" customWidth="1"/>
    <col min="57" max="57" width="1.7109375" style="62" customWidth="1"/>
    <col min="58" max="58" width="11.5703125" style="62" customWidth="1"/>
    <col min="59" max="59" width="4.7109375" style="62" customWidth="1"/>
    <col min="60" max="60" width="1.7109375" style="62" customWidth="1"/>
    <col min="61" max="61" width="8.5703125" style="62" customWidth="1"/>
    <col min="62" max="16384" width="9" style="62"/>
  </cols>
  <sheetData>
    <row r="1" spans="2:61" x14ac:dyDescent="0.25">
      <c r="BA1" s="61"/>
      <c r="BB1" s="61"/>
      <c r="BC1" s="61"/>
      <c r="BD1" s="61"/>
      <c r="BE1" s="61"/>
      <c r="BF1" s="61"/>
      <c r="BG1" s="61"/>
      <c r="BH1" s="61"/>
      <c r="BI1" s="61"/>
    </row>
    <row r="2" spans="2:61" s="159" customFormat="1" ht="20.100000000000001" customHeight="1" x14ac:dyDescent="0.3">
      <c r="BA2" s="160"/>
      <c r="BB2" s="160"/>
      <c r="BC2" s="160"/>
      <c r="BD2" s="160"/>
      <c r="BE2" s="160"/>
      <c r="BF2" s="160"/>
      <c r="BG2" s="160"/>
      <c r="BH2" s="160"/>
      <c r="BI2" s="160"/>
    </row>
    <row r="3" spans="2:61" s="161" customFormat="1" ht="24" customHeight="1" x14ac:dyDescent="0.35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9"/>
      <c r="BA3" s="162"/>
      <c r="BB3" s="162"/>
      <c r="BC3" s="162"/>
      <c r="BD3" s="162"/>
      <c r="BE3" s="162"/>
      <c r="BF3" s="162"/>
      <c r="BG3" s="162"/>
      <c r="BH3" s="162"/>
      <c r="BI3" s="162"/>
    </row>
    <row r="4" spans="2:61" x14ac:dyDescent="0.25">
      <c r="B4" s="31"/>
      <c r="C4" s="37" t="s">
        <v>18</v>
      </c>
      <c r="D4" s="37" t="s">
        <v>19</v>
      </c>
      <c r="E4" s="37" t="s">
        <v>51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2"/>
      <c r="BA4" s="61"/>
      <c r="BB4" s="61"/>
      <c r="BC4" s="61"/>
      <c r="BD4" s="61"/>
      <c r="BE4" s="61"/>
      <c r="BF4" s="61"/>
      <c r="BG4" s="61"/>
      <c r="BH4" s="61"/>
      <c r="BI4" s="61"/>
    </row>
    <row r="5" spans="2:61" x14ac:dyDescent="0.25">
      <c r="B5" s="31"/>
      <c r="C5" s="38">
        <f t="array" ref="C5">MATCH(Dashboard!$D$7,$E$9:$E$20,0)</f>
        <v>6</v>
      </c>
      <c r="D5" s="38">
        <f t="array" ref="D5">INDEX($C$9:$H$20,C5,6)</f>
        <v>30</v>
      </c>
      <c r="E5" s="38">
        <f t="array" ref="E5">Dashboard!$D$6</f>
        <v>2022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2"/>
      <c r="BA5" s="61"/>
      <c r="BB5" s="61"/>
      <c r="BC5" s="61"/>
      <c r="BD5" s="61"/>
      <c r="BE5" s="61"/>
      <c r="BF5" s="61"/>
      <c r="BG5" s="61"/>
      <c r="BH5" s="61"/>
      <c r="BI5" s="61"/>
    </row>
    <row r="6" spans="2:61" x14ac:dyDescent="0.25">
      <c r="B6" s="31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2"/>
      <c r="BA6" s="61"/>
      <c r="BB6" s="61"/>
      <c r="BC6" s="61"/>
      <c r="BD6" s="61"/>
      <c r="BE6" s="61"/>
      <c r="BF6" s="61"/>
      <c r="BG6" s="61"/>
      <c r="BH6" s="61"/>
      <c r="BI6" s="61"/>
    </row>
    <row r="7" spans="2:61" x14ac:dyDescent="0.25">
      <c r="B7" s="31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2"/>
      <c r="BA7" s="61"/>
      <c r="BB7" s="61"/>
      <c r="BC7" s="61"/>
      <c r="BD7" s="61"/>
      <c r="BE7" s="61"/>
      <c r="BF7" s="61"/>
      <c r="BG7" s="61"/>
      <c r="BH7" s="61"/>
      <c r="BI7" s="61"/>
    </row>
    <row r="8" spans="2:61" x14ac:dyDescent="0.25">
      <c r="B8" s="31"/>
      <c r="C8" s="37" t="s">
        <v>52</v>
      </c>
      <c r="D8" s="37" t="s">
        <v>13</v>
      </c>
      <c r="E8" s="37" t="s">
        <v>14</v>
      </c>
      <c r="F8" s="37" t="s">
        <v>15</v>
      </c>
      <c r="G8" s="37" t="s">
        <v>16</v>
      </c>
      <c r="H8" s="37" t="s">
        <v>17</v>
      </c>
      <c r="I8" s="30"/>
      <c r="J8" s="37" t="s">
        <v>11</v>
      </c>
      <c r="K8" s="42">
        <v>1</v>
      </c>
      <c r="L8" s="43">
        <v>2</v>
      </c>
      <c r="M8" s="43">
        <v>3</v>
      </c>
      <c r="N8" s="43">
        <v>4</v>
      </c>
      <c r="O8" s="43">
        <v>5</v>
      </c>
      <c r="P8" s="43">
        <v>6</v>
      </c>
      <c r="Q8" s="43">
        <v>7</v>
      </c>
      <c r="R8" s="43">
        <v>8</v>
      </c>
      <c r="S8" s="43">
        <v>9</v>
      </c>
      <c r="T8" s="43">
        <v>10</v>
      </c>
      <c r="U8" s="43">
        <v>11</v>
      </c>
      <c r="V8" s="43">
        <v>12</v>
      </c>
      <c r="W8" s="43">
        <v>13</v>
      </c>
      <c r="X8" s="43">
        <v>14</v>
      </c>
      <c r="Y8" s="43">
        <v>15</v>
      </c>
      <c r="Z8" s="43">
        <v>16</v>
      </c>
      <c r="AA8" s="43">
        <v>17</v>
      </c>
      <c r="AB8" s="43">
        <v>18</v>
      </c>
      <c r="AC8" s="43">
        <v>19</v>
      </c>
      <c r="AD8" s="43">
        <v>20</v>
      </c>
      <c r="AE8" s="43">
        <v>21</v>
      </c>
      <c r="AF8" s="43">
        <v>22</v>
      </c>
      <c r="AG8" s="43">
        <v>23</v>
      </c>
      <c r="AH8" s="43">
        <v>24</v>
      </c>
      <c r="AI8" s="43">
        <v>25</v>
      </c>
      <c r="AJ8" s="43">
        <v>26</v>
      </c>
      <c r="AK8" s="43">
        <v>27</v>
      </c>
      <c r="AL8" s="43">
        <v>28</v>
      </c>
      <c r="AM8" s="43">
        <v>29</v>
      </c>
      <c r="AN8" s="43">
        <v>30</v>
      </c>
      <c r="AO8" s="44">
        <v>31</v>
      </c>
      <c r="AP8" s="32"/>
      <c r="AT8" s="73" t="str">
        <f>IFERROR(IF(Settings!$J$7="Yes","Y","N"),"")</f>
        <v>Y</v>
      </c>
      <c r="AU8" s="74" t="str">
        <f>IFERROR(IF(Settings!$J$8="Yes","Y","N"),"")</f>
        <v>N</v>
      </c>
      <c r="AV8" s="74" t="str">
        <f>IFERROR(IF(Settings!$J$9="Yes","Y","N"),"")</f>
        <v>Y</v>
      </c>
      <c r="AW8" s="74" t="str">
        <f>IFERROR(IF(Settings!$J$10="Yes","Y","N"),"")</f>
        <v>N</v>
      </c>
      <c r="AX8" s="74" t="str">
        <f>IFERROR(IF(Settings!$J$11="Yes","Y","N"),"")</f>
        <v>N</v>
      </c>
      <c r="AY8" s="75" t="str">
        <f>IFERROR(IF(Settings!$J$12="Yes","Y","N"),"")</f>
        <v>Y</v>
      </c>
      <c r="BA8" s="61"/>
      <c r="BB8" s="61"/>
      <c r="BC8" s="61"/>
      <c r="BD8" s="61"/>
      <c r="BE8" s="61"/>
      <c r="BF8" s="61"/>
      <c r="BG8" s="61"/>
      <c r="BH8" s="61"/>
      <c r="BI8" s="61"/>
    </row>
    <row r="9" spans="2:61" x14ac:dyDescent="0.25">
      <c r="B9" s="31"/>
      <c r="C9" s="39">
        <v>2020</v>
      </c>
      <c r="D9" s="39">
        <v>1</v>
      </c>
      <c r="E9" s="30" t="s">
        <v>20</v>
      </c>
      <c r="F9" s="163">
        <f t="array" ref="F9">DATE($E$5,D9,1)</f>
        <v>44562</v>
      </c>
      <c r="G9" s="164">
        <f t="array" ref="G9">EOMONTH(F9,0)</f>
        <v>44592</v>
      </c>
      <c r="H9" s="39">
        <f t="array" ref="H9">DAY(G9)</f>
        <v>31</v>
      </c>
      <c r="I9" s="30"/>
      <c r="J9" s="37" t="s">
        <v>12</v>
      </c>
      <c r="K9" s="36" t="str">
        <f>IF(Dashboard!F$9&lt;=days_month,"YES","NE")</f>
        <v>YES</v>
      </c>
      <c r="L9" s="36" t="str">
        <f>IF(Dashboard!G$9&lt;=days_month,"YES","NE")</f>
        <v>YES</v>
      </c>
      <c r="M9" s="36" t="str">
        <f>IF(Dashboard!H$9&lt;=days_month,"YES","NE")</f>
        <v>YES</v>
      </c>
      <c r="N9" s="36" t="str">
        <f>IF(Dashboard!I$9&lt;=days_month,"YES","NE")</f>
        <v>YES</v>
      </c>
      <c r="O9" s="36" t="str">
        <f>IF(Dashboard!J$9&lt;=days_month,"YES","NE")</f>
        <v>YES</v>
      </c>
      <c r="P9" s="36" t="str">
        <f>IF(Dashboard!K$9&lt;=days_month,"YES","NE")</f>
        <v>YES</v>
      </c>
      <c r="Q9" s="36" t="str">
        <f>IF(Dashboard!L$9&lt;=days_month,"YES","NE")</f>
        <v>YES</v>
      </c>
      <c r="R9" s="36" t="str">
        <f>IF(Dashboard!M$9&lt;=days_month,"YES","NE")</f>
        <v>YES</v>
      </c>
      <c r="S9" s="36" t="str">
        <f>IF(Dashboard!N$9&lt;=days_month,"YES","NE")</f>
        <v>YES</v>
      </c>
      <c r="T9" s="36" t="str">
        <f>IF(Dashboard!O$9&lt;=days_month,"YES","NE")</f>
        <v>YES</v>
      </c>
      <c r="U9" s="36" t="str">
        <f>IF(Dashboard!P$9&lt;=days_month,"YES","NE")</f>
        <v>YES</v>
      </c>
      <c r="V9" s="36" t="str">
        <f>IF(Dashboard!Q$9&lt;=days_month,"YES","NE")</f>
        <v>YES</v>
      </c>
      <c r="W9" s="36" t="str">
        <f>IF(Dashboard!R$9&lt;=days_month,"YES","NE")</f>
        <v>YES</v>
      </c>
      <c r="X9" s="36" t="str">
        <f>IF(Dashboard!S$9&lt;=days_month,"YES","NE")</f>
        <v>YES</v>
      </c>
      <c r="Y9" s="36" t="str">
        <f>IF(Dashboard!T$9&lt;=days_month,"YES","NE")</f>
        <v>YES</v>
      </c>
      <c r="Z9" s="36" t="str">
        <f>IF(Dashboard!U$9&lt;=days_month,"YES","NE")</f>
        <v>YES</v>
      </c>
      <c r="AA9" s="36" t="str">
        <f>IF(Dashboard!V$9&lt;=days_month,"YES","NE")</f>
        <v>YES</v>
      </c>
      <c r="AB9" s="36" t="str">
        <f>IF(Dashboard!W$9&lt;=days_month,"YES","NE")</f>
        <v>YES</v>
      </c>
      <c r="AC9" s="36" t="str">
        <f>IF(Dashboard!X$9&lt;=days_month,"YES","NE")</f>
        <v>YES</v>
      </c>
      <c r="AD9" s="36" t="str">
        <f>IF(Dashboard!Y$9&lt;=days_month,"YES","NE")</f>
        <v>YES</v>
      </c>
      <c r="AE9" s="36" t="str">
        <f>IF(Dashboard!Z$9&lt;=days_month,"YES","NE")</f>
        <v>YES</v>
      </c>
      <c r="AF9" s="36" t="str">
        <f>IF(Dashboard!AA$9&lt;=days_month,"YES","NE")</f>
        <v>YES</v>
      </c>
      <c r="AG9" s="36" t="str">
        <f>IF(Dashboard!AB$9&lt;=days_month,"YES","NE")</f>
        <v>YES</v>
      </c>
      <c r="AH9" s="36" t="str">
        <f>IF(Dashboard!AC$9&lt;=days_month,"YES","NE")</f>
        <v>YES</v>
      </c>
      <c r="AI9" s="36" t="str">
        <f>IF(Dashboard!AD$9&lt;=days_month,"YES","NE")</f>
        <v>YES</v>
      </c>
      <c r="AJ9" s="36" t="str">
        <f>IF(Dashboard!AE$9&lt;=days_month,"YES","NE")</f>
        <v>YES</v>
      </c>
      <c r="AK9" s="36" t="str">
        <f>IF(Dashboard!AF$9&lt;=days_month,"YES","NE")</f>
        <v>YES</v>
      </c>
      <c r="AL9" s="36" t="str">
        <f>IF(Dashboard!AG$9&lt;=days_month,"YES","NE")</f>
        <v>YES</v>
      </c>
      <c r="AM9" s="36" t="str">
        <f>IF(Dashboard!AH$9&lt;=days_month,"YES","NE")</f>
        <v>YES</v>
      </c>
      <c r="AN9" s="36" t="str">
        <f>IF(Dashboard!AI$9&lt;=days_month,"YES","NE")</f>
        <v>YES</v>
      </c>
      <c r="AO9" s="53" t="str">
        <f>IF(Dashboard!AJ$9&lt;=days_month,"YES","NE")</f>
        <v>NE</v>
      </c>
      <c r="AP9" s="32"/>
      <c r="AT9" s="76" t="str">
        <f>Calculations!$BG$10</f>
        <v>W</v>
      </c>
      <c r="AU9" s="77" t="str">
        <f>Calculations!$BG$11</f>
        <v>O</v>
      </c>
      <c r="AV9" s="77" t="str">
        <f>Calculations!$BG$12</f>
        <v>WH</v>
      </c>
      <c r="AW9" s="77" t="str">
        <f>Calculations!$BG$13</f>
        <v>H</v>
      </c>
      <c r="AX9" s="77" t="str">
        <f>Calculations!$BG$14</f>
        <v>S</v>
      </c>
      <c r="AY9" s="78" t="str">
        <f>Calculations!$BG$15</f>
        <v>V</v>
      </c>
      <c r="BA9" s="72" t="s">
        <v>36</v>
      </c>
      <c r="BB9" s="61"/>
      <c r="BC9" s="79" t="s">
        <v>37</v>
      </c>
      <c r="BD9" s="78" t="s">
        <v>83</v>
      </c>
      <c r="BE9" s="61"/>
      <c r="BF9" s="79" t="s">
        <v>12</v>
      </c>
      <c r="BG9" s="79" t="s">
        <v>49</v>
      </c>
      <c r="BH9" s="61"/>
      <c r="BI9" s="61"/>
    </row>
    <row r="10" spans="2:61" x14ac:dyDescent="0.25">
      <c r="B10" s="31"/>
      <c r="C10" s="40">
        <v>2021</v>
      </c>
      <c r="D10" s="40">
        <v>2</v>
      </c>
      <c r="E10" s="30" t="s">
        <v>21</v>
      </c>
      <c r="F10" s="165">
        <f t="array" ref="F10">DATE($E$5,D10,1)</f>
        <v>44593</v>
      </c>
      <c r="G10" s="164">
        <f t="array" ref="G10">EOMONTH(F10,0)</f>
        <v>44620</v>
      </c>
      <c r="H10" s="40">
        <f t="array" ref="H10">DAY(G10)</f>
        <v>28</v>
      </c>
      <c r="I10" s="30"/>
      <c r="J10" s="37" t="s">
        <v>58</v>
      </c>
      <c r="K10" s="50" t="str">
        <f t="array" ref="K10">IF(K$9="NE","",INDEX($K$12:$Q$13,2,MATCH(WEEKDAY(DATE($E$5,selected_month,K$8),2),$K$12:$Q$12,0)))</f>
        <v>Wed</v>
      </c>
      <c r="L10" s="50" t="str">
        <f t="array" ref="L10">IF(L$9="NE","",INDEX($K$12:$Q$13,2,MATCH(WEEKDAY(DATE($E$5,selected_month,L$8),2),$K$12:$Q$12,0)))</f>
        <v>Thu</v>
      </c>
      <c r="M10" s="50" t="str">
        <f t="array" ref="M10">IF(M$9="NE","",INDEX($K$12:$Q$13,2,MATCH(WEEKDAY(DATE($E$5,selected_month,M$8),2),$K$12:$Q$12,0)))</f>
        <v>Fri</v>
      </c>
      <c r="N10" s="50" t="str">
        <f t="array" ref="N10">IF(N$9="NE","",INDEX($K$12:$Q$13,2,MATCH(WEEKDAY(DATE($E$5,selected_month,N$8),2),$K$12:$Q$12,0)))</f>
        <v>Sat</v>
      </c>
      <c r="O10" s="50" t="str">
        <f t="array" ref="O10">IF(O$9="NE","",INDEX($K$12:$Q$13,2,MATCH(WEEKDAY(DATE($E$5,selected_month,O$8),2),$K$12:$Q$12,0)))</f>
        <v>Sun</v>
      </c>
      <c r="P10" s="50" t="str">
        <f t="array" ref="P10">IF(P$9="NE","",INDEX($K$12:$Q$13,2,MATCH(WEEKDAY(DATE($E$5,selected_month,P$8),2),$K$12:$Q$12,0)))</f>
        <v>Mon</v>
      </c>
      <c r="Q10" s="50" t="str">
        <f t="array" ref="Q10">IF(Q$9="NE","",INDEX($K$12:$Q$13,2,MATCH(WEEKDAY(DATE($E$5,selected_month,Q$8),2),$K$12:$Q$12,0)))</f>
        <v>Tue</v>
      </c>
      <c r="R10" s="50" t="str">
        <f t="array" ref="R10">IF(R$9="NE","",INDEX($K$12:$Q$13,2,MATCH(WEEKDAY(DATE($E$5,selected_month,R$8),2),$K$12:$Q$12,0)))</f>
        <v>Wed</v>
      </c>
      <c r="S10" s="50" t="str">
        <f t="array" ref="S10">IF(S$9="NE","",INDEX($K$12:$Q$13,2,MATCH(WEEKDAY(DATE($E$5,selected_month,S$8),2),$K$12:$Q$12,0)))</f>
        <v>Thu</v>
      </c>
      <c r="T10" s="50" t="str">
        <f t="array" ref="T10">IF(T$9="NE","",INDEX($K$12:$Q$13,2,MATCH(WEEKDAY(DATE($E$5,selected_month,T$8),2),$K$12:$Q$12,0)))</f>
        <v>Fri</v>
      </c>
      <c r="U10" s="50" t="str">
        <f t="array" ref="U10">IF(U$9="NE","",INDEX($K$12:$Q$13,2,MATCH(WEEKDAY(DATE($E$5,selected_month,U$8),2),$K$12:$Q$12,0)))</f>
        <v>Sat</v>
      </c>
      <c r="V10" s="50" t="str">
        <f t="array" ref="V10">IF(V$9="NE","",INDEX($K$12:$Q$13,2,MATCH(WEEKDAY(DATE($E$5,selected_month,V$8),2),$K$12:$Q$12,0)))</f>
        <v>Sun</v>
      </c>
      <c r="W10" s="50" t="str">
        <f t="array" ref="W10">IF(W$9="NE","",INDEX($K$12:$Q$13,2,MATCH(WEEKDAY(DATE($E$5,selected_month,W$8),2),$K$12:$Q$12,0)))</f>
        <v>Mon</v>
      </c>
      <c r="X10" s="50" t="str">
        <f t="array" ref="X10">IF(X$9="NE","",INDEX($K$12:$Q$13,2,MATCH(WEEKDAY(DATE($E$5,selected_month,X$8),2),$K$12:$Q$12,0)))</f>
        <v>Tue</v>
      </c>
      <c r="Y10" s="50" t="str">
        <f t="array" ref="Y10">IF(Y$9="NE","",INDEX($K$12:$Q$13,2,MATCH(WEEKDAY(DATE($E$5,selected_month,Y$8),2),$K$12:$Q$12,0)))</f>
        <v>Wed</v>
      </c>
      <c r="Z10" s="50" t="str">
        <f t="array" ref="Z10">IF(Z$9="NE","",INDEX($K$12:$Q$13,2,MATCH(WEEKDAY(DATE($E$5,selected_month,Z$8),2),$K$12:$Q$12,0)))</f>
        <v>Thu</v>
      </c>
      <c r="AA10" s="50" t="str">
        <f t="array" ref="AA10">IF(AA$9="NE","",INDEX($K$12:$Q$13,2,MATCH(WEEKDAY(DATE($E$5,selected_month,AA$8),2),$K$12:$Q$12,0)))</f>
        <v>Fri</v>
      </c>
      <c r="AB10" s="50" t="str">
        <f t="array" ref="AB10">IF(AB$9="NE","",INDEX($K$12:$Q$13,2,MATCH(WEEKDAY(DATE($E$5,selected_month,AB$8),2),$K$12:$Q$12,0)))</f>
        <v>Sat</v>
      </c>
      <c r="AC10" s="50" t="str">
        <f t="array" ref="AC10">IF(AC$9="NE","",INDEX($K$12:$Q$13,2,MATCH(WEEKDAY(DATE($E$5,selected_month,AC$8),2),$K$12:$Q$12,0)))</f>
        <v>Sun</v>
      </c>
      <c r="AD10" s="50" t="str">
        <f t="array" ref="AD10">IF(AD$9="NE","",INDEX($K$12:$Q$13,2,MATCH(WEEKDAY(DATE($E$5,selected_month,AD$8),2),$K$12:$Q$12,0)))</f>
        <v>Mon</v>
      </c>
      <c r="AE10" s="50" t="str">
        <f t="array" ref="AE10">IF(AE$9="NE","",INDEX($K$12:$Q$13,2,MATCH(WEEKDAY(DATE($E$5,selected_month,AE$8),2),$K$12:$Q$12,0)))</f>
        <v>Tue</v>
      </c>
      <c r="AF10" s="50" t="str">
        <f t="array" ref="AF10">IF(AF$9="NE","",INDEX($K$12:$Q$13,2,MATCH(WEEKDAY(DATE($E$5,selected_month,AF$8),2),$K$12:$Q$12,0)))</f>
        <v>Wed</v>
      </c>
      <c r="AG10" s="50" t="str">
        <f t="array" ref="AG10">IF(AG$9="NE","",INDEX($K$12:$Q$13,2,MATCH(WEEKDAY(DATE($E$5,selected_month,AG$8),2),$K$12:$Q$12,0)))</f>
        <v>Thu</v>
      </c>
      <c r="AH10" s="50" t="str">
        <f t="array" ref="AH10">IF(AH$9="NE","",INDEX($K$12:$Q$13,2,MATCH(WEEKDAY(DATE($E$5,selected_month,AH$8),2),$K$12:$Q$12,0)))</f>
        <v>Fri</v>
      </c>
      <c r="AI10" s="50" t="str">
        <f t="array" ref="AI10">IF(AI$9="NE","",INDEX($K$12:$Q$13,2,MATCH(WEEKDAY(DATE($E$5,selected_month,AI$8),2),$K$12:$Q$12,0)))</f>
        <v>Sat</v>
      </c>
      <c r="AJ10" s="50" t="str">
        <f t="array" ref="AJ10">IF(AJ$9="NE","",INDEX($K$12:$Q$13,2,MATCH(WEEKDAY(DATE($E$5,selected_month,AJ$8),2),$K$12:$Q$12,0)))</f>
        <v>Sun</v>
      </c>
      <c r="AK10" s="50" t="str">
        <f t="array" ref="AK10">IF(AK$9="NE","",INDEX($K$12:$Q$13,2,MATCH(WEEKDAY(DATE($E$5,selected_month,AK$8),2),$K$12:$Q$12,0)))</f>
        <v>Mon</v>
      </c>
      <c r="AL10" s="50" t="str">
        <f t="array" ref="AL10">IF(AL$9="NE","",INDEX($K$12:$Q$13,2,MATCH(WEEKDAY(DATE($E$5,selected_month,AL$8),2),$K$12:$Q$12,0)))</f>
        <v>Tue</v>
      </c>
      <c r="AM10" s="50" t="str">
        <f t="array" ref="AM10">IF(AM$9="NE","",INDEX($K$12:$Q$13,2,MATCH(WEEKDAY(DATE($E$5,selected_month,AM$8),2),$K$12:$Q$12,0)))</f>
        <v>Wed</v>
      </c>
      <c r="AN10" s="50" t="str">
        <f t="array" ref="AN10">IF(AN$9="NE","",INDEX($K$12:$Q$13,2,MATCH(WEEKDAY(DATE($E$5,selected_month,AN$8),2),$K$12:$Q$12,0)))</f>
        <v>Thu</v>
      </c>
      <c r="AO10" s="51" t="str">
        <f t="array" ref="AO10">IF(AO$9="NE","",INDEX($K$12:$Q$13,2,MATCH(WEEKDAY(DATE($E$5,selected_month,AO$8),2),$K$12:$Q$12,0)))</f>
        <v/>
      </c>
      <c r="AP10" s="32"/>
      <c r="AT10" s="97">
        <f>IFERROR(IF(LEN(Settings!$K$7)&gt;0,COUNTIFS(Dashboard!$F10:$AJ10,$AT$9,$K$9:$AO$9,"YES")*Settings!$K$7,""),"0")</f>
        <v>18</v>
      </c>
      <c r="AU10" s="97">
        <f>IFERROR(IF(LEN(Settings!$K$7)&gt;0,COUNTIFS(Dashboard!$F10:$AJ10,$AU$9,$K$9:$AO$9,"YES")*Settings!$K$8,""),"0")</f>
        <v>0</v>
      </c>
      <c r="AV10" s="97">
        <f>IFERROR(IF(LEN(Settings!$K$7)&gt;0,COUNTIFS(Dashboard!$F10:$AJ10,$AV$9,$K$9:$AO$9,"YES")*Settings!$K$9,""),"0")</f>
        <v>2</v>
      </c>
      <c r="AW10" s="97">
        <f>IFERROR(IF(LEN(Settings!$K$7)&gt;0,COUNTIFS(Dashboard!$F10:$AJ10,$AW$9,$K$9:$AO$9,"YES")*Settings!$K$10,""),"0")</f>
        <v>0</v>
      </c>
      <c r="AX10" s="97">
        <f>IFERROR(IF(LEN(Settings!$K$7)&gt;0,COUNTIFS(Dashboard!$F10:$AJ10,$AX$9,$K$9:$AO$9,"YES")*Settings!$K$11,""),"0")</f>
        <v>0</v>
      </c>
      <c r="AY10" s="97">
        <f>IFERROR(IF(LEN(Settings!$K$7)&gt;0,COUNTIFS(Dashboard!$F10:$AJ10,$AY$9,$K$9:$AO$9,"YES")*Settings!$K$12,""),"0")</f>
        <v>0</v>
      </c>
      <c r="BA10" s="80" t="str">
        <f>IFERROR(IF(LEN(Settings!$B7)&gt;0,Settings!$B7,""),"")</f>
        <v>Corby May</v>
      </c>
      <c r="BB10" s="61"/>
      <c r="BC10" s="80" t="str">
        <f>IFERROR(IF(LEN(Settings!$E7)&gt;0,Settings!$E7,""),"")</f>
        <v>Roofer</v>
      </c>
      <c r="BD10" s="81">
        <f>IFERROR(IF(LEN(Settings!$F7)&gt;0,Settings!$F7,""),"")</f>
        <v>100</v>
      </c>
      <c r="BE10" s="61"/>
      <c r="BF10" s="82" t="str">
        <f>IFERROR(IF(LEN(Settings!$H7)&gt;0,Settings!$H7,""),"")</f>
        <v>Work Shift</v>
      </c>
      <c r="BG10" s="86" t="str">
        <f>IFERROR(IF(LEN(Settings!$I7)&gt;0,Settings!$I7,""),"")</f>
        <v>W</v>
      </c>
      <c r="BH10" s="61"/>
      <c r="BI10" s="61"/>
    </row>
    <row r="11" spans="2:61" x14ac:dyDescent="0.25">
      <c r="B11" s="31"/>
      <c r="C11" s="40">
        <v>2022</v>
      </c>
      <c r="D11" s="40">
        <v>3</v>
      </c>
      <c r="E11" s="30" t="s">
        <v>22</v>
      </c>
      <c r="F11" s="165">
        <f t="array" ref="F11">DATE($E$5,D11,1)</f>
        <v>44621</v>
      </c>
      <c r="G11" s="164">
        <f t="array" ref="G11">EOMONTH(F11,0)</f>
        <v>44651</v>
      </c>
      <c r="H11" s="40">
        <f t="array" ref="H11">DAY(G11)</f>
        <v>31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2"/>
      <c r="AT11" s="97">
        <f>IFERROR(IF(LEN(Settings!$K$7)&gt;0,COUNTIFS(Dashboard!$F11:$AJ11,$AT$9,$K$9:$AO$9,"YES")*Settings!$K$7,""),"0")</f>
        <v>16</v>
      </c>
      <c r="AU11" s="97">
        <f>IFERROR(IF(LEN(Settings!$K$7)&gt;0,COUNTIFS(Dashboard!$F11:$AJ11,$AU$9,$K$9:$AO$9,"YES")*Settings!$K$8,""),"0")</f>
        <v>0</v>
      </c>
      <c r="AV11" s="97">
        <f>IFERROR(IF(LEN(Settings!$K$7)&gt;0,COUNTIFS(Dashboard!$F11:$AJ11,$AV$9,$K$9:$AO$9,"YES")*Settings!$K$9,""),"0")</f>
        <v>4</v>
      </c>
      <c r="AW11" s="97">
        <f>IFERROR(IF(LEN(Settings!$K$7)&gt;0,COUNTIFS(Dashboard!$F11:$AJ11,$AW$9,$K$9:$AO$9,"YES")*Settings!$K$10,""),"0")</f>
        <v>0</v>
      </c>
      <c r="AX11" s="97">
        <f>IFERROR(IF(LEN(Settings!$K$7)&gt;0,COUNTIFS(Dashboard!$F11:$AJ11,$AX$9,$K$9:$AO$9,"YES")*Settings!$K$11,""),"0")</f>
        <v>0</v>
      </c>
      <c r="AY11" s="97">
        <f>IFERROR(IF(LEN(Settings!$K$7)&gt;0,COUNTIFS(Dashboard!$F11:$AJ11,$AY$9,$K$9:$AO$9,"YES")*Settings!$K$12,""),"0")</f>
        <v>0</v>
      </c>
      <c r="BA11" s="82" t="str">
        <f>IFERROR(IF(LEN(Settings!$B8)&gt;0,Settings!$B8,""),"")</f>
        <v>Nicole Andres</v>
      </c>
      <c r="BB11" s="61"/>
      <c r="BC11" s="82" t="str">
        <f>IFERROR(IF(LEN(Settings!$E8)&gt;0,Settings!$E8,""),"")</f>
        <v>Plasterer</v>
      </c>
      <c r="BD11" s="83">
        <f>IFERROR(IF(LEN(Settings!$F8)&gt;0,Settings!$F8,""),"")</f>
        <v>55</v>
      </c>
      <c r="BE11" s="61"/>
      <c r="BF11" s="82" t="str">
        <f>IFERROR(IF(LEN(Settings!$H8)&gt;0,Settings!$H8,""),"")</f>
        <v>Overtime</v>
      </c>
      <c r="BG11" s="86" t="str">
        <f>IFERROR(IF(LEN(Settings!$I8)&gt;0,Settings!$I8,""),"")</f>
        <v>O</v>
      </c>
      <c r="BH11" s="61"/>
      <c r="BI11" s="61"/>
    </row>
    <row r="12" spans="2:61" x14ac:dyDescent="0.25">
      <c r="B12" s="31"/>
      <c r="C12" s="40">
        <v>2023</v>
      </c>
      <c r="D12" s="40">
        <v>4</v>
      </c>
      <c r="E12" s="30" t="s">
        <v>23</v>
      </c>
      <c r="F12" s="165">
        <f t="array" ref="F12">DATE($E$5,D12,1)</f>
        <v>44652</v>
      </c>
      <c r="G12" s="164">
        <f t="array" ref="G12">EOMONTH(F12,0)</f>
        <v>44681</v>
      </c>
      <c r="H12" s="40">
        <f t="array" ref="H12">DAY(G12)</f>
        <v>30</v>
      </c>
      <c r="I12" s="30"/>
      <c r="J12" s="37" t="s">
        <v>57</v>
      </c>
      <c r="K12" s="52">
        <v>1</v>
      </c>
      <c r="L12" s="52">
        <v>2</v>
      </c>
      <c r="M12" s="52">
        <v>3</v>
      </c>
      <c r="N12" s="52">
        <v>4</v>
      </c>
      <c r="O12" s="52">
        <v>5</v>
      </c>
      <c r="P12" s="52">
        <v>6</v>
      </c>
      <c r="Q12" s="53">
        <v>7</v>
      </c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2"/>
      <c r="AT12" s="97">
        <f>IFERROR(IF(LEN(Settings!$K$7)&gt;0,COUNTIFS(Dashboard!$F12:$AJ12,$AT$9,$K$9:$AO$9,"YES")*Settings!$K$7,""),"0")</f>
        <v>17</v>
      </c>
      <c r="AU12" s="97">
        <f>IFERROR(IF(LEN(Settings!$K$7)&gt;0,COUNTIFS(Dashboard!$F12:$AJ12,$AU$9,$K$9:$AO$9,"YES")*Settings!$K$8,""),"0")</f>
        <v>0</v>
      </c>
      <c r="AV12" s="97">
        <f>IFERROR(IF(LEN(Settings!$K$7)&gt;0,COUNTIFS(Dashboard!$F12:$AJ12,$AV$9,$K$9:$AO$9,"YES")*Settings!$K$9,""),"0")</f>
        <v>0</v>
      </c>
      <c r="AW12" s="97">
        <f>IFERROR(IF(LEN(Settings!$K$7)&gt;0,COUNTIFS(Dashboard!$F12:$AJ12,$AW$9,$K$9:$AO$9,"YES")*Settings!$K$10,""),"0")</f>
        <v>0</v>
      </c>
      <c r="AX12" s="97">
        <f>IFERROR(IF(LEN(Settings!$K$7)&gt;0,COUNTIFS(Dashboard!$F12:$AJ12,$AX$9,$K$9:$AO$9,"YES")*Settings!$K$11,""),"0")</f>
        <v>0</v>
      </c>
      <c r="AY12" s="97">
        <f>IFERROR(IF(LEN(Settings!$K$7)&gt;0,COUNTIFS(Dashboard!$F12:$AJ12,$AY$9,$K$9:$AO$9,"YES")*Settings!$K$12,""),"0")</f>
        <v>0</v>
      </c>
      <c r="BA12" s="82" t="str">
        <f>IFERROR(IF(LEN(Settings!$B9)&gt;0,Settings!$B9,""),"")</f>
        <v>Leonard Boccia</v>
      </c>
      <c r="BB12" s="61"/>
      <c r="BC12" s="82" t="str">
        <f>IFERROR(IF(LEN(Settings!$E9)&gt;0,Settings!$E9,""),"")</f>
        <v>Carpenter</v>
      </c>
      <c r="BD12" s="83">
        <f>IFERROR(IF(LEN(Settings!$F9)&gt;0,Settings!$F9,""),"")</f>
        <v>100</v>
      </c>
      <c r="BE12" s="61"/>
      <c r="BF12" s="82" t="str">
        <f>IFERROR(IF(LEN(Settings!$H9)&gt;0,Settings!$H9,""),"")</f>
        <v>Work in Holiday</v>
      </c>
      <c r="BG12" s="86" t="str">
        <f>IFERROR(IF(LEN(Settings!$I9)&gt;0,Settings!$I9,""),"")</f>
        <v>WH</v>
      </c>
      <c r="BH12" s="61"/>
      <c r="BI12" s="61"/>
    </row>
    <row r="13" spans="2:61" x14ac:dyDescent="0.25">
      <c r="B13" s="31"/>
      <c r="C13" s="40">
        <v>2024</v>
      </c>
      <c r="D13" s="40">
        <v>5</v>
      </c>
      <c r="E13" s="30" t="s">
        <v>24</v>
      </c>
      <c r="F13" s="165">
        <f t="array" ref="F13">DATE($E$5,D13,1)</f>
        <v>44682</v>
      </c>
      <c r="G13" s="164">
        <f t="array" ref="G13">EOMONTH(F13,0)</f>
        <v>44712</v>
      </c>
      <c r="H13" s="40">
        <f t="array" ref="H13">DAY(G13)</f>
        <v>31</v>
      </c>
      <c r="I13" s="30"/>
      <c r="J13" s="37" t="s">
        <v>56</v>
      </c>
      <c r="K13" s="52" t="s">
        <v>59</v>
      </c>
      <c r="L13" s="52" t="s">
        <v>60</v>
      </c>
      <c r="M13" s="52" t="s">
        <v>61</v>
      </c>
      <c r="N13" s="52" t="s">
        <v>65</v>
      </c>
      <c r="O13" s="52" t="s">
        <v>62</v>
      </c>
      <c r="P13" s="52" t="s">
        <v>63</v>
      </c>
      <c r="Q13" s="53" t="s">
        <v>64</v>
      </c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2"/>
      <c r="AT13" s="97">
        <f>IFERROR(IF(LEN(Settings!$K$7)&gt;0,COUNTIFS(Dashboard!$F13:$AJ13,$AT$9,$K$9:$AO$9,"YES")*Settings!$K$7,""),"0")</f>
        <v>15</v>
      </c>
      <c r="AU13" s="97">
        <f>IFERROR(IF(LEN(Settings!$K$7)&gt;0,COUNTIFS(Dashboard!$F13:$AJ13,$AU$9,$K$9:$AO$9,"YES")*Settings!$K$8,""),"0")</f>
        <v>0</v>
      </c>
      <c r="AV13" s="97">
        <f>IFERROR(IF(LEN(Settings!$K$7)&gt;0,COUNTIFS(Dashboard!$F13:$AJ13,$AV$9,$K$9:$AO$9,"YES")*Settings!$K$9,""),"0")</f>
        <v>0</v>
      </c>
      <c r="AW13" s="97">
        <f>IFERROR(IF(LEN(Settings!$K$7)&gt;0,COUNTIFS(Dashboard!$F13:$AJ13,$AW$9,$K$9:$AO$9,"YES")*Settings!$K$10,""),"0")</f>
        <v>0</v>
      </c>
      <c r="AX13" s="97">
        <f>IFERROR(IF(LEN(Settings!$K$7)&gt;0,COUNTIFS(Dashboard!$F13:$AJ13,$AX$9,$K$9:$AO$9,"YES")*Settings!$K$11,""),"0")</f>
        <v>0</v>
      </c>
      <c r="AY13" s="97">
        <f>IFERROR(IF(LEN(Settings!$K$7)&gt;0,COUNTIFS(Dashboard!$F13:$AJ13,$AY$9,$K$9:$AO$9,"YES")*Settings!$K$12,""),"0")</f>
        <v>3</v>
      </c>
      <c r="BA13" s="82" t="str">
        <f>IFERROR(IF(LEN(Settings!$B10)&gt;0,Settings!$B10,""),"")</f>
        <v>William Einstein</v>
      </c>
      <c r="BB13" s="61"/>
      <c r="BC13" s="82" t="str">
        <f>IFERROR(IF(LEN(Settings!$E10)&gt;0,Settings!$E10,""),"")</f>
        <v>Plumber</v>
      </c>
      <c r="BD13" s="83">
        <f>IFERROR(IF(LEN(Settings!$F10)&gt;0,Settings!$F10,""),"")</f>
        <v>75</v>
      </c>
      <c r="BE13" s="61"/>
      <c r="BF13" s="82" t="str">
        <f>IFERROR(IF(LEN(Settings!$H10)&gt;0,Settings!$H10,""),"")</f>
        <v>Holiday</v>
      </c>
      <c r="BG13" s="86" t="str">
        <f>IFERROR(IF(LEN(Settings!$I10)&gt;0,Settings!$I10,""),"")</f>
        <v>H</v>
      </c>
      <c r="BH13" s="61"/>
      <c r="BI13" s="61"/>
    </row>
    <row r="14" spans="2:61" x14ac:dyDescent="0.25">
      <c r="B14" s="31"/>
      <c r="C14" s="40">
        <v>2025</v>
      </c>
      <c r="D14" s="40">
        <v>6</v>
      </c>
      <c r="E14" s="30" t="s">
        <v>25</v>
      </c>
      <c r="F14" s="165">
        <f t="array" ref="F14">DATE($E$5,D14,1)</f>
        <v>44713</v>
      </c>
      <c r="G14" s="164">
        <f t="array" ref="G14">EOMONTH(F14,0)</f>
        <v>44742</v>
      </c>
      <c r="H14" s="40">
        <f t="array" ref="H14">DAY(G14)</f>
        <v>30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2"/>
      <c r="AT14" s="97">
        <f>IFERROR(IF(LEN(Settings!$K$7)&gt;0,COUNTIFS(Dashboard!$F14:$AJ14,$AT$9,$K$9:$AO$9,"YES")*Settings!$K$7,""),"0")</f>
        <v>18</v>
      </c>
      <c r="AU14" s="97">
        <f>IFERROR(IF(LEN(Settings!$K$7)&gt;0,COUNTIFS(Dashboard!$F14:$AJ14,$AU$9,$K$9:$AO$9,"YES")*Settings!$K$8,""),"0")</f>
        <v>0</v>
      </c>
      <c r="AV14" s="97">
        <f>IFERROR(IF(LEN(Settings!$K$7)&gt;0,COUNTIFS(Dashboard!$F14:$AJ14,$AV$9,$K$9:$AO$9,"YES")*Settings!$K$9,""),"0")</f>
        <v>2</v>
      </c>
      <c r="AW14" s="97">
        <f>IFERROR(IF(LEN(Settings!$K$7)&gt;0,COUNTIFS(Dashboard!$F14:$AJ14,$AW$9,$K$9:$AO$9,"YES")*Settings!$K$10,""),"0")</f>
        <v>0</v>
      </c>
      <c r="AX14" s="97">
        <f>IFERROR(IF(LEN(Settings!$K$7)&gt;0,COUNTIFS(Dashboard!$F14:$AJ14,$AX$9,$K$9:$AO$9,"YES")*Settings!$K$11,""),"0")</f>
        <v>0</v>
      </c>
      <c r="AY14" s="97">
        <f>IFERROR(IF(LEN(Settings!$K$7)&gt;0,COUNTIFS(Dashboard!$F14:$AJ14,$AY$9,$K$9:$AO$9,"YES")*Settings!$K$12,""),"0")</f>
        <v>0</v>
      </c>
      <c r="BA14" s="82" t="str">
        <f>IFERROR(IF(LEN(Settings!$B11)&gt;0,Settings!$B11,""),"")</f>
        <v>Craig Pastolove</v>
      </c>
      <c r="BC14" s="82" t="str">
        <f>IFERROR(IF(LEN(Settings!$E11)&gt;0,Settings!$E11,""),"")</f>
        <v>Electrician</v>
      </c>
      <c r="BD14" s="83">
        <f>IFERROR(IF(LEN(Settings!$F11)&gt;0,Settings!$F11,""),"")</f>
        <v>90</v>
      </c>
      <c r="BE14" s="61"/>
      <c r="BF14" s="82" t="str">
        <f>IFERROR(IF(LEN(Settings!$H11)&gt;0,Settings!$H11,""),"")</f>
        <v>Sick</v>
      </c>
      <c r="BG14" s="86" t="str">
        <f>IFERROR(IF(LEN(Settings!$I11)&gt;0,Settings!$I11,""),"")</f>
        <v>S</v>
      </c>
      <c r="BH14" s="61"/>
    </row>
    <row r="15" spans="2:61" x14ac:dyDescent="0.25">
      <c r="B15" s="31"/>
      <c r="C15" s="40">
        <v>2026</v>
      </c>
      <c r="D15" s="40">
        <v>7</v>
      </c>
      <c r="E15" s="30" t="s">
        <v>26</v>
      </c>
      <c r="F15" s="165">
        <f t="array" ref="F15">DATE($E$5,D15,1)</f>
        <v>44743</v>
      </c>
      <c r="G15" s="164">
        <f t="array" ref="G15">EOMONTH(F15,0)</f>
        <v>44773</v>
      </c>
      <c r="H15" s="40">
        <f t="array" ref="H15">DAY(G15)</f>
        <v>31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2"/>
      <c r="AT15" s="97">
        <f>IFERROR(IF(LEN(Settings!$K$7)&gt;0,COUNTIFS(Dashboard!$F15:$AJ15,$AT$9,$K$9:$AO$9,"YES")*Settings!$K$7,""),"0")</f>
        <v>16</v>
      </c>
      <c r="AU15" s="97">
        <f>IFERROR(IF(LEN(Settings!$K$7)&gt;0,COUNTIFS(Dashboard!$F15:$AJ15,$AU$9,$K$9:$AO$9,"YES")*Settings!$K$8,""),"0")</f>
        <v>0</v>
      </c>
      <c r="AV15" s="97">
        <f>IFERROR(IF(LEN(Settings!$K$7)&gt;0,COUNTIFS(Dashboard!$F15:$AJ15,$AV$9,$K$9:$AO$9,"YES")*Settings!$K$9,""),"0")</f>
        <v>0</v>
      </c>
      <c r="AW15" s="97">
        <f>IFERROR(IF(LEN(Settings!$K$7)&gt;0,COUNTIFS(Dashboard!$F15:$AJ15,$AW$9,$K$9:$AO$9,"YES")*Settings!$K$10,""),"0")</f>
        <v>0</v>
      </c>
      <c r="AX15" s="97">
        <f>IFERROR(IF(LEN(Settings!$K$7)&gt;0,COUNTIFS(Dashboard!$F15:$AJ15,$AX$9,$K$9:$AO$9,"YES")*Settings!$K$11,""),"0")</f>
        <v>0</v>
      </c>
      <c r="AY15" s="97">
        <f>IFERROR(IF(LEN(Settings!$K$7)&gt;0,COUNTIFS(Dashboard!$F15:$AJ15,$AY$9,$K$9:$AO$9,"YES")*Settings!$K$12,""),"0")</f>
        <v>0</v>
      </c>
      <c r="BA15" s="82" t="str">
        <f>IFERROR(IF(LEN(Settings!$B12)&gt;0,Settings!$B12,""),"")</f>
        <v>Geri Pell</v>
      </c>
      <c r="BC15" s="82" t="str">
        <f>IFERROR(IF(LEN(Settings!$E12)&gt;0,Settings!$E12,""),"")</f>
        <v>Painter</v>
      </c>
      <c r="BD15" s="83">
        <f>IFERROR(IF(LEN(Settings!$F12)&gt;0,Settings!$F12,""),"")</f>
        <v>60</v>
      </c>
      <c r="BE15" s="61"/>
      <c r="BF15" s="84" t="str">
        <f>IFERROR(IF(LEN(Settings!$H12)&gt;0,Settings!$H12,""),"")</f>
        <v>Vacation</v>
      </c>
      <c r="BG15" s="87" t="str">
        <f>IFERROR(IF(LEN(Settings!$I12)&gt;0,Settings!$I12,""),"")</f>
        <v>V</v>
      </c>
      <c r="BH15" s="61"/>
    </row>
    <row r="16" spans="2:61" x14ac:dyDescent="0.25">
      <c r="B16" s="31"/>
      <c r="C16" s="40">
        <v>2027</v>
      </c>
      <c r="D16" s="40">
        <v>8</v>
      </c>
      <c r="E16" s="30" t="s">
        <v>27</v>
      </c>
      <c r="F16" s="165">
        <f t="array" ref="F16">DATE($E$5,D16,1)</f>
        <v>44774</v>
      </c>
      <c r="G16" s="164">
        <f t="array" ref="G16">EOMONTH(F16,0)</f>
        <v>44804</v>
      </c>
      <c r="H16" s="40">
        <f t="array" ref="H16">DAY(G16)</f>
        <v>31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2"/>
      <c r="AT16" s="97">
        <f>IFERROR(IF(LEN(Settings!$K$7)&gt;0,COUNTIFS(Dashboard!$F16:$AJ16,$AT$9,$K$9:$AO$9,"YES")*Settings!$K$7,""),"0")</f>
        <v>0</v>
      </c>
      <c r="AU16" s="97">
        <f>IFERROR(IF(LEN(Settings!$K$7)&gt;0,COUNTIFS(Dashboard!$F16:$AJ16,$AU$9,$K$9:$AO$9,"YES")*Settings!$K$8,""),"0")</f>
        <v>0</v>
      </c>
      <c r="AV16" s="97">
        <f>IFERROR(IF(LEN(Settings!$K$7)&gt;0,COUNTIFS(Dashboard!$F16:$AJ16,$AV$9,$K$9:$AO$9,"YES")*Settings!$K$9,""),"0")</f>
        <v>0</v>
      </c>
      <c r="AW16" s="97">
        <f>IFERROR(IF(LEN(Settings!$K$7)&gt;0,COUNTIFS(Dashboard!$F16:$AJ16,$AW$9,$K$9:$AO$9,"YES")*Settings!$K$10,""),"0")</f>
        <v>0</v>
      </c>
      <c r="AX16" s="97">
        <f>IFERROR(IF(LEN(Settings!$K$7)&gt;0,COUNTIFS(Dashboard!$F16:$AJ16,$AX$9,$K$9:$AO$9,"YES")*Settings!$K$11,""),"0")</f>
        <v>0</v>
      </c>
      <c r="AY16" s="97">
        <f>IFERROR(IF(LEN(Settings!$K$7)&gt;0,COUNTIFS(Dashboard!$F16:$AJ16,$AY$9,$K$9:$AO$9,"YES")*Settings!$K$12,""),"0")</f>
        <v>0</v>
      </c>
      <c r="BA16" s="82" t="str">
        <f>IFERROR(IF(LEN(Settings!$B13)&gt;0,Settings!$B13,""),"")</f>
        <v>Richard Salvino</v>
      </c>
      <c r="BC16" s="82" t="str">
        <f>IFERROR(IF(LEN(Settings!$E13)&gt;0,Settings!$E13,""),"")</f>
        <v/>
      </c>
      <c r="BD16" s="83" t="str">
        <f>IFERROR(IF(LEN(Settings!$F13)&gt;0,Settings!$F13,""),"")</f>
        <v/>
      </c>
      <c r="BE16" s="61"/>
      <c r="BF16" s="61"/>
      <c r="BG16" s="61"/>
      <c r="BH16" s="61"/>
    </row>
    <row r="17" spans="2:60" x14ac:dyDescent="0.25">
      <c r="B17" s="31"/>
      <c r="C17" s="40">
        <v>2028</v>
      </c>
      <c r="D17" s="40">
        <v>9</v>
      </c>
      <c r="E17" s="30" t="s">
        <v>28</v>
      </c>
      <c r="F17" s="165">
        <f t="array" ref="F17">DATE($E$5,D17,1)</f>
        <v>44805</v>
      </c>
      <c r="G17" s="164">
        <f t="array" ref="G17">EOMONTH(F17,0)</f>
        <v>44834</v>
      </c>
      <c r="H17" s="40">
        <f t="array" ref="H17">DAY(G17)</f>
        <v>30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2"/>
      <c r="AT17" s="97">
        <f>IFERROR(IF(LEN(Settings!$K$7)&gt;0,COUNTIFS(Dashboard!$F17:$AJ17,$AT$9,$K$9:$AO$9,"YES")*Settings!$K$7,""),"0")</f>
        <v>0</v>
      </c>
      <c r="AU17" s="97">
        <f>IFERROR(IF(LEN(Settings!$K$7)&gt;0,COUNTIFS(Dashboard!$F17:$AJ17,$AU$9,$K$9:$AO$9,"YES")*Settings!$K$8,""),"0")</f>
        <v>0</v>
      </c>
      <c r="AV17" s="97">
        <f>IFERROR(IF(LEN(Settings!$K$7)&gt;0,COUNTIFS(Dashboard!$F17:$AJ17,$AV$9,$K$9:$AO$9,"YES")*Settings!$K$9,""),"0")</f>
        <v>0</v>
      </c>
      <c r="AW17" s="97">
        <f>IFERROR(IF(LEN(Settings!$K$7)&gt;0,COUNTIFS(Dashboard!$F17:$AJ17,$AW$9,$K$9:$AO$9,"YES")*Settings!$K$10,""),"0")</f>
        <v>0</v>
      </c>
      <c r="AX17" s="97">
        <f>IFERROR(IF(LEN(Settings!$K$7)&gt;0,COUNTIFS(Dashboard!$F17:$AJ17,$AX$9,$K$9:$AO$9,"YES")*Settings!$K$11,""),"0")</f>
        <v>0</v>
      </c>
      <c r="AY17" s="97">
        <f>IFERROR(IF(LEN(Settings!$K$7)&gt;0,COUNTIFS(Dashboard!$F17:$AJ17,$AY$9,$K$9:$AO$9,"YES")*Settings!$K$12,""),"0")</f>
        <v>0</v>
      </c>
      <c r="BA17" s="82" t="str">
        <f>IFERROR(IF(LEN(Settings!$B14)&gt;0,Settings!$B14,""),"")</f>
        <v>Frank Sabia</v>
      </c>
      <c r="BC17" s="82" t="str">
        <f>IFERROR(IF(LEN(Settings!$E14)&gt;0,Settings!$E14,""),"")</f>
        <v/>
      </c>
      <c r="BD17" s="83" t="str">
        <f>IFERROR(IF(LEN(Settings!$F14)&gt;0,Settings!$F14,""),"")</f>
        <v/>
      </c>
      <c r="BE17" s="61"/>
      <c r="BF17" s="61"/>
      <c r="BG17" s="61"/>
      <c r="BH17" s="61"/>
    </row>
    <row r="18" spans="2:60" x14ac:dyDescent="0.25">
      <c r="B18" s="31"/>
      <c r="C18" s="40">
        <v>2029</v>
      </c>
      <c r="D18" s="40">
        <v>10</v>
      </c>
      <c r="E18" s="30" t="s">
        <v>29</v>
      </c>
      <c r="F18" s="165">
        <f t="array" ref="F18">DATE($E$5,D18,1)</f>
        <v>44835</v>
      </c>
      <c r="G18" s="164">
        <f t="array" ref="G18">EOMONTH(F18,0)</f>
        <v>44865</v>
      </c>
      <c r="H18" s="40">
        <f t="array" ref="H18">DAY(G18)</f>
        <v>31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2"/>
      <c r="AT18" s="97">
        <f>IFERROR(IF(LEN(Settings!$K$7)&gt;0,COUNTIFS(Dashboard!$F18:$AJ18,$AT$9,$K$9:$AO$9,"YES")*Settings!$K$7,""),"0")</f>
        <v>0</v>
      </c>
      <c r="AU18" s="97">
        <f>IFERROR(IF(LEN(Settings!$K$7)&gt;0,COUNTIFS(Dashboard!$F18:$AJ18,$AU$9,$K$9:$AO$9,"YES")*Settings!$K$8,""),"0")</f>
        <v>0</v>
      </c>
      <c r="AV18" s="97">
        <f>IFERROR(IF(LEN(Settings!$K$7)&gt;0,COUNTIFS(Dashboard!$F18:$AJ18,$AV$9,$K$9:$AO$9,"YES")*Settings!$K$9,""),"0")</f>
        <v>0</v>
      </c>
      <c r="AW18" s="97">
        <f>IFERROR(IF(LEN(Settings!$K$7)&gt;0,COUNTIFS(Dashboard!$F18:$AJ18,$AW$9,$K$9:$AO$9,"YES")*Settings!$K$10,""),"0")</f>
        <v>0</v>
      </c>
      <c r="AX18" s="97">
        <f>IFERROR(IF(LEN(Settings!$K$7)&gt;0,COUNTIFS(Dashboard!$F18:$AJ18,$AX$9,$K$9:$AO$9,"YES")*Settings!$K$11,""),"0")</f>
        <v>0</v>
      </c>
      <c r="AY18" s="97">
        <f>IFERROR(IF(LEN(Settings!$K$7)&gt;0,COUNTIFS(Dashboard!$F18:$AJ18,$AY$9,$K$9:$AO$9,"YES")*Settings!$K$12,""),"0")</f>
        <v>0</v>
      </c>
      <c r="BA18" s="82" t="str">
        <f>IFERROR(IF(LEN(Settings!$B15)&gt;0,Settings!$B15,""),"")</f>
        <v>Michael Bapis</v>
      </c>
      <c r="BC18" s="82" t="str">
        <f>IFERROR(IF(LEN(Settings!$E15)&gt;0,Settings!$E15,""),"")</f>
        <v/>
      </c>
      <c r="BD18" s="83" t="str">
        <f>IFERROR(IF(LEN(Settings!$F15)&gt;0,Settings!$F15,""),"")</f>
        <v/>
      </c>
      <c r="BE18" s="61"/>
      <c r="BF18" s="61"/>
      <c r="BG18" s="61"/>
      <c r="BH18" s="61"/>
    </row>
    <row r="19" spans="2:60" x14ac:dyDescent="0.25">
      <c r="B19" s="31"/>
      <c r="C19" s="40">
        <v>2030</v>
      </c>
      <c r="D19" s="40">
        <v>11</v>
      </c>
      <c r="E19" s="30" t="s">
        <v>30</v>
      </c>
      <c r="F19" s="165">
        <f t="array" ref="F19">DATE($E$5,D19,1)</f>
        <v>44866</v>
      </c>
      <c r="G19" s="164">
        <f t="array" ref="G19">EOMONTH(F19,0)</f>
        <v>44895</v>
      </c>
      <c r="H19" s="40">
        <f t="array" ref="H19">DAY(G19)</f>
        <v>30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2"/>
      <c r="AT19" s="97">
        <f>IFERROR(IF(LEN(Settings!$K$7)&gt;0,COUNTIFS(Dashboard!$F19:$AJ19,$AT$9,$K$9:$AO$9,"YES")*Settings!$K$7,""),"0")</f>
        <v>0</v>
      </c>
      <c r="AU19" s="97">
        <f>IFERROR(IF(LEN(Settings!$K$7)&gt;0,COUNTIFS(Dashboard!$F19:$AJ19,$AU$9,$K$9:$AO$9,"YES")*Settings!$K$8,""),"0")</f>
        <v>0</v>
      </c>
      <c r="AV19" s="97">
        <f>IFERROR(IF(LEN(Settings!$K$7)&gt;0,COUNTIFS(Dashboard!$F19:$AJ19,$AV$9,$K$9:$AO$9,"YES")*Settings!$K$9,""),"0")</f>
        <v>0</v>
      </c>
      <c r="AW19" s="97">
        <f>IFERROR(IF(LEN(Settings!$K$7)&gt;0,COUNTIFS(Dashboard!$F19:$AJ19,$AW$9,$K$9:$AO$9,"YES")*Settings!$K$10,""),"0")</f>
        <v>0</v>
      </c>
      <c r="AX19" s="97">
        <f>IFERROR(IF(LEN(Settings!$K$7)&gt;0,COUNTIFS(Dashboard!$F19:$AJ19,$AX$9,$K$9:$AO$9,"YES")*Settings!$K$11,""),"0")</f>
        <v>0</v>
      </c>
      <c r="AY19" s="97">
        <f>IFERROR(IF(LEN(Settings!$K$7)&gt;0,COUNTIFS(Dashboard!$F19:$AJ19,$AY$9,$K$9:$AO$9,"YES")*Settings!$K$12,""),"0")</f>
        <v>0</v>
      </c>
      <c r="BA19" s="82" t="str">
        <f>IFERROR(IF(LEN(Settings!$B16)&gt;0,Settings!$B16,""),"")</f>
        <v>Grant Rawdin</v>
      </c>
      <c r="BC19" s="82" t="str">
        <f>IFERROR(IF(LEN(Settings!$E16)&gt;0,Settings!$E16,""),"")</f>
        <v/>
      </c>
      <c r="BD19" s="83" t="str">
        <f>IFERROR(IF(LEN(Settings!$F16)&gt;0,Settings!$F16,""),"")</f>
        <v/>
      </c>
      <c r="BE19" s="61"/>
      <c r="BF19" s="61"/>
      <c r="BG19" s="61"/>
      <c r="BH19" s="61"/>
    </row>
    <row r="20" spans="2:60" x14ac:dyDescent="0.25">
      <c r="B20" s="31"/>
      <c r="C20" s="41">
        <v>2031</v>
      </c>
      <c r="D20" s="41">
        <v>12</v>
      </c>
      <c r="E20" s="36" t="s">
        <v>31</v>
      </c>
      <c r="F20" s="166">
        <f t="array" ref="F20">DATE($E$5,D20,1)</f>
        <v>44896</v>
      </c>
      <c r="G20" s="167">
        <f t="array" ref="G20">EOMONTH(F20,0)</f>
        <v>44926</v>
      </c>
      <c r="H20" s="41">
        <f t="array" ref="H20">DAY(G20)</f>
        <v>31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2"/>
      <c r="AT20" s="97">
        <f>IFERROR(IF(LEN(Settings!$K$7)&gt;0,COUNTIFS(Dashboard!$F20:$AJ20,$AT$9,$K$9:$AO$9,"YES")*Settings!$K$7,""),"0")</f>
        <v>0</v>
      </c>
      <c r="AU20" s="97">
        <f>IFERROR(IF(LEN(Settings!$K$7)&gt;0,COUNTIFS(Dashboard!$F20:$AJ20,$AU$9,$K$9:$AO$9,"YES")*Settings!$K$8,""),"0")</f>
        <v>0</v>
      </c>
      <c r="AV20" s="97">
        <f>IFERROR(IF(LEN(Settings!$K$7)&gt;0,COUNTIFS(Dashboard!$F20:$AJ20,$AV$9,$K$9:$AO$9,"YES")*Settings!$K$9,""),"0")</f>
        <v>0</v>
      </c>
      <c r="AW20" s="97">
        <f>IFERROR(IF(LEN(Settings!$K$7)&gt;0,COUNTIFS(Dashboard!$F20:$AJ20,$AW$9,$K$9:$AO$9,"YES")*Settings!$K$10,""),"0")</f>
        <v>0</v>
      </c>
      <c r="AX20" s="97">
        <f>IFERROR(IF(LEN(Settings!$K$7)&gt;0,COUNTIFS(Dashboard!$F20:$AJ20,$AX$9,$K$9:$AO$9,"YES")*Settings!$K$11,""),"0")</f>
        <v>0</v>
      </c>
      <c r="AY20" s="97">
        <f>IFERROR(IF(LEN(Settings!$K$7)&gt;0,COUNTIFS(Dashboard!$F20:$AJ20,$AY$9,$K$9:$AO$9,"YES")*Settings!$K$12,""),"0")</f>
        <v>0</v>
      </c>
      <c r="BA20" s="82" t="str">
        <f>IFERROR(IF(LEN(Settings!$B17)&gt;0,Settings!$B17,""),"")</f>
        <v/>
      </c>
      <c r="BC20" s="82" t="str">
        <f>IFERROR(IF(LEN(Settings!$E17)&gt;0,Settings!$E17,""),"")</f>
        <v/>
      </c>
      <c r="BD20" s="83" t="str">
        <f>IFERROR(IF(LEN(Settings!$F17)&gt;0,Settings!$F17,""),"")</f>
        <v/>
      </c>
    </row>
    <row r="21" spans="2:60" x14ac:dyDescent="0.25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5"/>
      <c r="AT21" s="97">
        <f>IFERROR(IF(LEN(Settings!$K$7)&gt;0,COUNTIFS(Dashboard!$F21:$AJ21,$AT$9,$K$9:$AO$9,"YES")*Settings!$K$7,""),"0")</f>
        <v>0</v>
      </c>
      <c r="AU21" s="97">
        <f>IFERROR(IF(LEN(Settings!$K$7)&gt;0,COUNTIFS(Dashboard!$F21:$AJ21,$AU$9,$K$9:$AO$9,"YES")*Settings!$K$8,""),"0")</f>
        <v>0</v>
      </c>
      <c r="AV21" s="97">
        <f>IFERROR(IF(LEN(Settings!$K$7)&gt;0,COUNTIFS(Dashboard!$F21:$AJ21,$AV$9,$K$9:$AO$9,"YES")*Settings!$K$9,""),"0")</f>
        <v>0</v>
      </c>
      <c r="AW21" s="97">
        <f>IFERROR(IF(LEN(Settings!$K$7)&gt;0,COUNTIFS(Dashboard!$F21:$AJ21,$AW$9,$K$9:$AO$9,"YES")*Settings!$K$10,""),"0")</f>
        <v>0</v>
      </c>
      <c r="AX21" s="97">
        <f>IFERROR(IF(LEN(Settings!$K$7)&gt;0,COUNTIFS(Dashboard!$F21:$AJ21,$AX$9,$K$9:$AO$9,"YES")*Settings!$K$11,""),"0")</f>
        <v>0</v>
      </c>
      <c r="AY21" s="97">
        <f>IFERROR(IF(LEN(Settings!$K$7)&gt;0,COUNTIFS(Dashboard!$F21:$AJ21,$AY$9,$K$9:$AO$9,"YES")*Settings!$K$12,""),"0")</f>
        <v>0</v>
      </c>
      <c r="BA21" s="82" t="str">
        <f>IFERROR(IF(LEN(Settings!$B18)&gt;0,Settings!$B18,""),"")</f>
        <v/>
      </c>
      <c r="BC21" s="82" t="str">
        <f>IFERROR(IF(LEN(Settings!$E18)&gt;0,Settings!$E18,""),"")</f>
        <v/>
      </c>
      <c r="BD21" s="83" t="str">
        <f>IFERROR(IF(LEN(Settings!$F18)&gt;0,Settings!$F18,""),"")</f>
        <v/>
      </c>
    </row>
    <row r="22" spans="2:60" x14ac:dyDescent="0.25">
      <c r="AT22" s="97">
        <f>IFERROR(IF(LEN(Settings!$K$7)&gt;0,COUNTIFS(Dashboard!$F22:$AJ22,$AT$9,$K$9:$AO$9,"YES")*Settings!$K$7,""),"0")</f>
        <v>0</v>
      </c>
      <c r="AU22" s="97">
        <f>IFERROR(IF(LEN(Settings!$K$7)&gt;0,COUNTIFS(Dashboard!$F22:$AJ22,$AU$9,$K$9:$AO$9,"YES")*Settings!$K$8,""),"0")</f>
        <v>0</v>
      </c>
      <c r="AV22" s="97">
        <f>IFERROR(IF(LEN(Settings!$K$7)&gt;0,COUNTIFS(Dashboard!$F22:$AJ22,$AV$9,$K$9:$AO$9,"YES")*Settings!$K$9,""),"0")</f>
        <v>0</v>
      </c>
      <c r="AW22" s="97">
        <f>IFERROR(IF(LEN(Settings!$K$7)&gt;0,COUNTIFS(Dashboard!$F22:$AJ22,$AW$9,$K$9:$AO$9,"YES")*Settings!$K$10,""),"0")</f>
        <v>0</v>
      </c>
      <c r="AX22" s="97">
        <f>IFERROR(IF(LEN(Settings!$K$7)&gt;0,COUNTIFS(Dashboard!$F22:$AJ22,$AX$9,$K$9:$AO$9,"YES")*Settings!$K$11,""),"0")</f>
        <v>0</v>
      </c>
      <c r="AY22" s="97">
        <f>IFERROR(IF(LEN(Settings!$K$7)&gt;0,COUNTIFS(Dashboard!$F22:$AJ22,$AY$9,$K$9:$AO$9,"YES")*Settings!$K$12,""),"0")</f>
        <v>0</v>
      </c>
      <c r="BA22" s="82" t="str">
        <f>IFERROR(IF(LEN(Settings!$B19)&gt;0,Settings!$B19,""),"")</f>
        <v/>
      </c>
      <c r="BC22" s="82" t="str">
        <f>IFERROR(IF(LEN(Settings!$E19)&gt;0,Settings!$E19,""),"")</f>
        <v/>
      </c>
      <c r="BD22" s="83" t="str">
        <f>IFERROR(IF(LEN(Settings!$F19)&gt;0,Settings!$F19,""),"")</f>
        <v/>
      </c>
    </row>
    <row r="23" spans="2:60" x14ac:dyDescent="0.25">
      <c r="AT23" s="97">
        <f>IFERROR(IF(LEN(Settings!$K$7)&gt;0,COUNTIFS(Dashboard!$F23:$AJ23,$AT$9,$K$9:$AO$9,"YES")*Settings!$K$7,""),"0")</f>
        <v>0</v>
      </c>
      <c r="AU23" s="97">
        <f>IFERROR(IF(LEN(Settings!$K$7)&gt;0,COUNTIFS(Dashboard!$F23:$AJ23,$AU$9,$K$9:$AO$9,"YES")*Settings!$K$8,""),"0")</f>
        <v>0</v>
      </c>
      <c r="AV23" s="97">
        <f>IFERROR(IF(LEN(Settings!$K$7)&gt;0,COUNTIFS(Dashboard!$F23:$AJ23,$AV$9,$K$9:$AO$9,"YES")*Settings!$K$9,""),"0")</f>
        <v>0</v>
      </c>
      <c r="AW23" s="97">
        <f>IFERROR(IF(LEN(Settings!$K$7)&gt;0,COUNTIFS(Dashboard!$F23:$AJ23,$AW$9,$K$9:$AO$9,"YES")*Settings!$K$10,""),"0")</f>
        <v>0</v>
      </c>
      <c r="AX23" s="97">
        <f>IFERROR(IF(LEN(Settings!$K$7)&gt;0,COUNTIFS(Dashboard!$F23:$AJ23,$AX$9,$K$9:$AO$9,"YES")*Settings!$K$11,""),"0")</f>
        <v>0</v>
      </c>
      <c r="AY23" s="97">
        <f>IFERROR(IF(LEN(Settings!$K$7)&gt;0,COUNTIFS(Dashboard!$F23:$AJ23,$AY$9,$K$9:$AO$9,"YES")*Settings!$K$12,""),"0")</f>
        <v>0</v>
      </c>
      <c r="BA23" s="82" t="str">
        <f>IFERROR(IF(LEN(Settings!$B20)&gt;0,Settings!$B20,""),"")</f>
        <v/>
      </c>
      <c r="BC23" s="82" t="str">
        <f>IFERROR(IF(LEN(Settings!$E20)&gt;0,Settings!$E20,""),"")</f>
        <v/>
      </c>
      <c r="BD23" s="83" t="str">
        <f>IFERROR(IF(LEN(Settings!$F20)&gt;0,Settings!$F20,""),"")</f>
        <v/>
      </c>
    </row>
    <row r="24" spans="2:60" x14ac:dyDescent="0.25">
      <c r="AT24" s="97">
        <f>IFERROR(IF(LEN(Settings!$K$7)&gt;0,COUNTIFS(Dashboard!$F24:$AJ24,$AT$9,$K$9:$AO$9,"YES")*Settings!$K$7,""),"0")</f>
        <v>0</v>
      </c>
      <c r="AU24" s="97">
        <f>IFERROR(IF(LEN(Settings!$K$7)&gt;0,COUNTIFS(Dashboard!$F24:$AJ24,$AU$9,$K$9:$AO$9,"YES")*Settings!$K$8,""),"0")</f>
        <v>0</v>
      </c>
      <c r="AV24" s="97">
        <f>IFERROR(IF(LEN(Settings!$K$7)&gt;0,COUNTIFS(Dashboard!$F24:$AJ24,$AV$9,$K$9:$AO$9,"YES")*Settings!$K$9,""),"0")</f>
        <v>0</v>
      </c>
      <c r="AW24" s="97">
        <f>IFERROR(IF(LEN(Settings!$K$7)&gt;0,COUNTIFS(Dashboard!$F24:$AJ24,$AW$9,$K$9:$AO$9,"YES")*Settings!$K$10,""),"0")</f>
        <v>0</v>
      </c>
      <c r="AX24" s="97">
        <f>IFERROR(IF(LEN(Settings!$K$7)&gt;0,COUNTIFS(Dashboard!$F24:$AJ24,$AX$9,$K$9:$AO$9,"YES")*Settings!$K$11,""),"0")</f>
        <v>0</v>
      </c>
      <c r="AY24" s="97">
        <f>IFERROR(IF(LEN(Settings!$K$7)&gt;0,COUNTIFS(Dashboard!$F24:$AJ24,$AY$9,$K$9:$AO$9,"YES")*Settings!$K$12,""),"0")</f>
        <v>0</v>
      </c>
      <c r="BA24" s="82" t="str">
        <f>IFERROR(IF(LEN(Settings!$B21)&gt;0,Settings!$B21,""),"")</f>
        <v/>
      </c>
      <c r="BC24" s="82" t="str">
        <f>IFERROR(IF(LEN(Settings!$E21)&gt;0,Settings!$E21,""),"")</f>
        <v/>
      </c>
      <c r="BD24" s="83" t="str">
        <f>IFERROR(IF(LEN(Settings!$F21)&gt;0,Settings!$F21,""),"")</f>
        <v/>
      </c>
    </row>
    <row r="25" spans="2:60" x14ac:dyDescent="0.25">
      <c r="AT25" s="97">
        <f>IFERROR(IF(LEN(Settings!$K$7)&gt;0,COUNTIFS(Dashboard!$F25:$AJ25,$AT$9,$K$9:$AO$9,"YES")*Settings!$K$7,""),"0")</f>
        <v>0</v>
      </c>
      <c r="AU25" s="97">
        <f>IFERROR(IF(LEN(Settings!$K$7)&gt;0,COUNTIFS(Dashboard!$F25:$AJ25,$AU$9,$K$9:$AO$9,"YES")*Settings!$K$8,""),"0")</f>
        <v>0</v>
      </c>
      <c r="AV25" s="97">
        <f>IFERROR(IF(LEN(Settings!$K$7)&gt;0,COUNTIFS(Dashboard!$F25:$AJ25,$AV$9,$K$9:$AO$9,"YES")*Settings!$K$9,""),"0")</f>
        <v>0</v>
      </c>
      <c r="AW25" s="97">
        <f>IFERROR(IF(LEN(Settings!$K$7)&gt;0,COUNTIFS(Dashboard!$F25:$AJ25,$AW$9,$K$9:$AO$9,"YES")*Settings!$K$10,""),"0")</f>
        <v>0</v>
      </c>
      <c r="AX25" s="97">
        <f>IFERROR(IF(LEN(Settings!$K$7)&gt;0,COUNTIFS(Dashboard!$F25:$AJ25,$AX$9,$K$9:$AO$9,"YES")*Settings!$K$11,""),"0")</f>
        <v>0</v>
      </c>
      <c r="AY25" s="97">
        <f>IFERROR(IF(LEN(Settings!$K$7)&gt;0,COUNTIFS(Dashboard!$F25:$AJ25,$AY$9,$K$9:$AO$9,"YES")*Settings!$K$12,""),"0")</f>
        <v>0</v>
      </c>
      <c r="BA25" s="82" t="str">
        <f>IFERROR(IF(LEN(Settings!$B22)&gt;0,Settings!$B22,""),"")</f>
        <v/>
      </c>
      <c r="BC25" s="82" t="str">
        <f>IFERROR(IF(LEN(Settings!$E22)&gt;0,Settings!$E22,""),"")</f>
        <v/>
      </c>
      <c r="BD25" s="83" t="str">
        <f>IFERROR(IF(LEN(Settings!$F22)&gt;0,Settings!$F22,""),"")</f>
        <v/>
      </c>
    </row>
    <row r="26" spans="2:60" x14ac:dyDescent="0.25">
      <c r="AT26" s="97">
        <f>IFERROR(IF(LEN(Settings!$K$7)&gt;0,COUNTIFS(Dashboard!$F26:$AJ26,$AT$9,$K$9:$AO$9,"YES")*Settings!$K$7,""),"0")</f>
        <v>0</v>
      </c>
      <c r="AU26" s="97">
        <f>IFERROR(IF(LEN(Settings!$K$7)&gt;0,COUNTIFS(Dashboard!$F26:$AJ26,$AU$9,$K$9:$AO$9,"YES")*Settings!$K$8,""),"0")</f>
        <v>0</v>
      </c>
      <c r="AV26" s="97">
        <f>IFERROR(IF(LEN(Settings!$K$7)&gt;0,COUNTIFS(Dashboard!$F26:$AJ26,$AV$9,$K$9:$AO$9,"YES")*Settings!$K$9,""),"0")</f>
        <v>0</v>
      </c>
      <c r="AW26" s="97">
        <f>IFERROR(IF(LEN(Settings!$K$7)&gt;0,COUNTIFS(Dashboard!$F26:$AJ26,$AW$9,$K$9:$AO$9,"YES")*Settings!$K$10,""),"0")</f>
        <v>0</v>
      </c>
      <c r="AX26" s="97">
        <f>IFERROR(IF(LEN(Settings!$K$7)&gt;0,COUNTIFS(Dashboard!$F26:$AJ26,$AX$9,$K$9:$AO$9,"YES")*Settings!$K$11,""),"0")</f>
        <v>0</v>
      </c>
      <c r="AY26" s="97">
        <f>IFERROR(IF(LEN(Settings!$K$7)&gt;0,COUNTIFS(Dashboard!$F26:$AJ26,$AY$9,$K$9:$AO$9,"YES")*Settings!$K$12,""),"0")</f>
        <v>0</v>
      </c>
      <c r="BA26" s="82" t="str">
        <f>IFERROR(IF(LEN(Settings!$B23)&gt;0,Settings!$B23,""),"")</f>
        <v/>
      </c>
      <c r="BC26" s="82" t="str">
        <f>IFERROR(IF(LEN(Settings!$E23)&gt;0,Settings!$E23,""),"")</f>
        <v/>
      </c>
      <c r="BD26" s="83" t="str">
        <f>IFERROR(IF(LEN(Settings!$F23)&gt;0,Settings!$F23,""),"")</f>
        <v/>
      </c>
    </row>
    <row r="27" spans="2:60" x14ac:dyDescent="0.25">
      <c r="AT27" s="97">
        <f>IFERROR(IF(LEN(Settings!$K$7)&gt;0,COUNTIFS(Dashboard!$F27:$AJ27,$AT$9,$K$9:$AO$9,"YES")*Settings!$K$7,""),"0")</f>
        <v>0</v>
      </c>
      <c r="AU27" s="97">
        <f>IFERROR(IF(LEN(Settings!$K$7)&gt;0,COUNTIFS(Dashboard!$F27:$AJ27,$AU$9,$K$9:$AO$9,"YES")*Settings!$K$8,""),"0")</f>
        <v>0</v>
      </c>
      <c r="AV27" s="97">
        <f>IFERROR(IF(LEN(Settings!$K$7)&gt;0,COUNTIFS(Dashboard!$F27:$AJ27,$AV$9,$K$9:$AO$9,"YES")*Settings!$K$9,""),"0")</f>
        <v>0</v>
      </c>
      <c r="AW27" s="97">
        <f>IFERROR(IF(LEN(Settings!$K$7)&gt;0,COUNTIFS(Dashboard!$F27:$AJ27,$AW$9,$K$9:$AO$9,"YES")*Settings!$K$10,""),"0")</f>
        <v>0</v>
      </c>
      <c r="AX27" s="97">
        <f>IFERROR(IF(LEN(Settings!$K$7)&gt;0,COUNTIFS(Dashboard!$F27:$AJ27,$AX$9,$K$9:$AO$9,"YES")*Settings!$K$11,""),"0")</f>
        <v>0</v>
      </c>
      <c r="AY27" s="97">
        <f>IFERROR(IF(LEN(Settings!$K$7)&gt;0,COUNTIFS(Dashboard!$F27:$AJ27,$AY$9,$K$9:$AO$9,"YES")*Settings!$K$12,""),"0")</f>
        <v>0</v>
      </c>
      <c r="BA27" s="82" t="str">
        <f>IFERROR(IF(LEN(Settings!$B24)&gt;0,Settings!$B24,""),"")</f>
        <v/>
      </c>
      <c r="BC27" s="82" t="str">
        <f>IFERROR(IF(LEN(Settings!$E24)&gt;0,Settings!$E24,""),"")</f>
        <v/>
      </c>
      <c r="BD27" s="83" t="str">
        <f>IFERROR(IF(LEN(Settings!$F24)&gt;0,Settings!$F24,""),"")</f>
        <v/>
      </c>
    </row>
    <row r="28" spans="2:60" x14ac:dyDescent="0.25">
      <c r="AT28" s="97">
        <f>IFERROR(IF(LEN(Settings!$K$7)&gt;0,COUNTIFS(Dashboard!$F28:$AJ28,$AT$9,$K$9:$AO$9,"YES")*Settings!$K$7,""),"0")</f>
        <v>0</v>
      </c>
      <c r="AU28" s="97">
        <f>IFERROR(IF(LEN(Settings!$K$7)&gt;0,COUNTIFS(Dashboard!$F28:$AJ28,$AU$9,$K$9:$AO$9,"YES")*Settings!$K$8,""),"0")</f>
        <v>0</v>
      </c>
      <c r="AV28" s="97">
        <f>IFERROR(IF(LEN(Settings!$K$7)&gt;0,COUNTIFS(Dashboard!$F28:$AJ28,$AV$9,$K$9:$AO$9,"YES")*Settings!$K$9,""),"0")</f>
        <v>0</v>
      </c>
      <c r="AW28" s="97">
        <f>IFERROR(IF(LEN(Settings!$K$7)&gt;0,COUNTIFS(Dashboard!$F28:$AJ28,$AW$9,$K$9:$AO$9,"YES")*Settings!$K$10,""),"0")</f>
        <v>0</v>
      </c>
      <c r="AX28" s="97">
        <f>IFERROR(IF(LEN(Settings!$K$7)&gt;0,COUNTIFS(Dashboard!$F28:$AJ28,$AX$9,$K$9:$AO$9,"YES")*Settings!$K$11,""),"0")</f>
        <v>0</v>
      </c>
      <c r="AY28" s="97">
        <f>IFERROR(IF(LEN(Settings!$K$7)&gt;0,COUNTIFS(Dashboard!$F28:$AJ28,$AY$9,$K$9:$AO$9,"YES")*Settings!$K$12,""),"0")</f>
        <v>0</v>
      </c>
      <c r="BA28" s="82" t="str">
        <f>IFERROR(IF(LEN(Settings!$B25)&gt;0,Settings!$B25,""),"")</f>
        <v/>
      </c>
      <c r="BC28" s="82" t="str">
        <f>IFERROR(IF(LEN(Settings!$E25)&gt;0,Settings!$E25,""),"")</f>
        <v/>
      </c>
      <c r="BD28" s="83" t="str">
        <f>IFERROR(IF(LEN(Settings!$F25)&gt;0,Settings!$F25,""),"")</f>
        <v/>
      </c>
    </row>
    <row r="29" spans="2:60" x14ac:dyDescent="0.25">
      <c r="AT29" s="97">
        <f>IFERROR(IF(LEN(Settings!$K$7)&gt;0,COUNTIFS(Dashboard!$F29:$AJ29,$AT$9,$K$9:$AO$9,"YES")*Settings!$K$7,""),"0")</f>
        <v>0</v>
      </c>
      <c r="AU29" s="97">
        <f>IFERROR(IF(LEN(Settings!$K$7)&gt;0,COUNTIFS(Dashboard!$F29:$AJ29,$AU$9,$K$9:$AO$9,"YES")*Settings!$K$8,""),"0")</f>
        <v>0</v>
      </c>
      <c r="AV29" s="97">
        <f>IFERROR(IF(LEN(Settings!$K$7)&gt;0,COUNTIFS(Dashboard!$F29:$AJ29,$AV$9,$K$9:$AO$9,"YES")*Settings!$K$9,""),"0")</f>
        <v>0</v>
      </c>
      <c r="AW29" s="97">
        <f>IFERROR(IF(LEN(Settings!$K$7)&gt;0,COUNTIFS(Dashboard!$F29:$AJ29,$AW$9,$K$9:$AO$9,"YES")*Settings!$K$10,""),"0")</f>
        <v>0</v>
      </c>
      <c r="AX29" s="97">
        <f>IFERROR(IF(LEN(Settings!$K$7)&gt;0,COUNTIFS(Dashboard!$F29:$AJ29,$AX$9,$K$9:$AO$9,"YES")*Settings!$K$11,""),"0")</f>
        <v>0</v>
      </c>
      <c r="AY29" s="97">
        <f>IFERROR(IF(LEN(Settings!$K$7)&gt;0,COUNTIFS(Dashboard!$F29:$AJ29,$AY$9,$K$9:$AO$9,"YES")*Settings!$K$12,""),"0")</f>
        <v>0</v>
      </c>
      <c r="BA29" s="82" t="str">
        <f>IFERROR(IF(LEN(Settings!$B26)&gt;0,Settings!$B26,""),"")</f>
        <v/>
      </c>
      <c r="BC29" s="82" t="str">
        <f>IFERROR(IF(LEN(Settings!$E26)&gt;0,Settings!$E26,""),"")</f>
        <v/>
      </c>
      <c r="BD29" s="83" t="str">
        <f>IFERROR(IF(LEN(Settings!$F26)&gt;0,Settings!$F26,""),"")</f>
        <v/>
      </c>
    </row>
    <row r="30" spans="2:60" x14ac:dyDescent="0.25">
      <c r="AT30" s="97">
        <f>IFERROR(IF(LEN(Settings!$K$7)&gt;0,COUNTIFS(Dashboard!$F30:$AJ30,$AT$9,$K$9:$AO$9,"YES")*Settings!$K$7,""),"0")</f>
        <v>0</v>
      </c>
      <c r="AU30" s="97">
        <f>IFERROR(IF(LEN(Settings!$K$7)&gt;0,COUNTIFS(Dashboard!$F30:$AJ30,$AU$9,$K$9:$AO$9,"YES")*Settings!$K$8,""),"0")</f>
        <v>0</v>
      </c>
      <c r="AV30" s="97">
        <f>IFERROR(IF(LEN(Settings!$K$7)&gt;0,COUNTIFS(Dashboard!$F30:$AJ30,$AV$9,$K$9:$AO$9,"YES")*Settings!$K$9,""),"0")</f>
        <v>0</v>
      </c>
      <c r="AW30" s="97">
        <f>IFERROR(IF(LEN(Settings!$K$7)&gt;0,COUNTIFS(Dashboard!$F30:$AJ30,$AW$9,$K$9:$AO$9,"YES")*Settings!$K$10,""),"0")</f>
        <v>0</v>
      </c>
      <c r="AX30" s="97">
        <f>IFERROR(IF(LEN(Settings!$K$7)&gt;0,COUNTIFS(Dashboard!$F30:$AJ30,$AX$9,$K$9:$AO$9,"YES")*Settings!$K$11,""),"0")</f>
        <v>0</v>
      </c>
      <c r="AY30" s="97">
        <f>IFERROR(IF(LEN(Settings!$K$7)&gt;0,COUNTIFS(Dashboard!$F30:$AJ30,$AY$9,$K$9:$AO$9,"YES")*Settings!$K$12,""),"0")</f>
        <v>0</v>
      </c>
      <c r="BA30" s="82" t="str">
        <f>IFERROR(IF(LEN(Settings!$B27)&gt;0,Settings!$B27,""),"")</f>
        <v/>
      </c>
      <c r="BC30" s="82" t="str">
        <f>IFERROR(IF(LEN(Settings!$E27)&gt;0,Settings!$E27,""),"")</f>
        <v/>
      </c>
      <c r="BD30" s="83" t="str">
        <f>IFERROR(IF(LEN(Settings!$F27)&gt;0,Settings!$F27,""),"")</f>
        <v/>
      </c>
    </row>
    <row r="31" spans="2:60" x14ac:dyDescent="0.25">
      <c r="AT31" s="97">
        <f>IFERROR(IF(LEN(Settings!$K$7)&gt;0,COUNTIFS(Dashboard!$F31:$AJ31,$AT$9,$K$9:$AO$9,"YES")*Settings!$K$7,""),"0")</f>
        <v>0</v>
      </c>
      <c r="AU31" s="97">
        <f>IFERROR(IF(LEN(Settings!$K$7)&gt;0,COUNTIFS(Dashboard!$F31:$AJ31,$AU$9,$K$9:$AO$9,"YES")*Settings!$K$8,""),"0")</f>
        <v>0</v>
      </c>
      <c r="AV31" s="97">
        <f>IFERROR(IF(LEN(Settings!$K$7)&gt;0,COUNTIFS(Dashboard!$F31:$AJ31,$AV$9,$K$9:$AO$9,"YES")*Settings!$K$9,""),"0")</f>
        <v>0</v>
      </c>
      <c r="AW31" s="97">
        <f>IFERROR(IF(LEN(Settings!$K$7)&gt;0,COUNTIFS(Dashboard!$F31:$AJ31,$AW$9,$K$9:$AO$9,"YES")*Settings!$K$10,""),"0")</f>
        <v>0</v>
      </c>
      <c r="AX31" s="97">
        <f>IFERROR(IF(LEN(Settings!$K$7)&gt;0,COUNTIFS(Dashboard!$F31:$AJ31,$AX$9,$K$9:$AO$9,"YES")*Settings!$K$11,""),"0")</f>
        <v>0</v>
      </c>
      <c r="AY31" s="97">
        <f>IFERROR(IF(LEN(Settings!$K$7)&gt;0,COUNTIFS(Dashboard!$F31:$AJ31,$AY$9,$K$9:$AO$9,"YES")*Settings!$K$12,""),"0")</f>
        <v>0</v>
      </c>
      <c r="BA31" s="82" t="str">
        <f>IFERROR(IF(LEN(Settings!$B28)&gt;0,Settings!$B28,""),"")</f>
        <v/>
      </c>
      <c r="BC31" s="82" t="str">
        <f>IFERROR(IF(LEN(Settings!$E28)&gt;0,Settings!$E28,""),"")</f>
        <v/>
      </c>
      <c r="BD31" s="83" t="str">
        <f>IFERROR(IF(LEN(Settings!$F28)&gt;0,Settings!$F28,""),"")</f>
        <v/>
      </c>
    </row>
    <row r="32" spans="2:60" x14ac:dyDescent="0.25">
      <c r="AT32" s="97">
        <f>IFERROR(IF(LEN(Settings!$K$7)&gt;0,COUNTIFS(Dashboard!$F32:$AJ32,$AT$9,$K$9:$AO$9,"YES")*Settings!$K$7,""),"0")</f>
        <v>0</v>
      </c>
      <c r="AU32" s="97">
        <f>IFERROR(IF(LEN(Settings!$K$7)&gt;0,COUNTIFS(Dashboard!$F32:$AJ32,$AU$9,$K$9:$AO$9,"YES")*Settings!$K$8,""),"0")</f>
        <v>0</v>
      </c>
      <c r="AV32" s="97">
        <f>IFERROR(IF(LEN(Settings!$K$7)&gt;0,COUNTIFS(Dashboard!$F32:$AJ32,$AV$9,$K$9:$AO$9,"YES")*Settings!$K$9,""),"0")</f>
        <v>0</v>
      </c>
      <c r="AW32" s="97">
        <f>IFERROR(IF(LEN(Settings!$K$7)&gt;0,COUNTIFS(Dashboard!$F32:$AJ32,$AW$9,$K$9:$AO$9,"YES")*Settings!$K$10,""),"0")</f>
        <v>0</v>
      </c>
      <c r="AX32" s="97">
        <f>IFERROR(IF(LEN(Settings!$K$7)&gt;0,COUNTIFS(Dashboard!$F32:$AJ32,$AX$9,$K$9:$AO$9,"YES")*Settings!$K$11,""),"0")</f>
        <v>0</v>
      </c>
      <c r="AY32" s="97">
        <f>IFERROR(IF(LEN(Settings!$K$7)&gt;0,COUNTIFS(Dashboard!$F32:$AJ32,$AY$9,$K$9:$AO$9,"YES")*Settings!$K$12,""),"0")</f>
        <v>0</v>
      </c>
      <c r="BA32" s="82" t="str">
        <f>IFERROR(IF(LEN(Settings!$B29)&gt;0,Settings!$B29,""),"")</f>
        <v/>
      </c>
      <c r="BC32" s="82" t="str">
        <f>IFERROR(IF(LEN(Settings!$E29)&gt;0,Settings!$E29,""),"")</f>
        <v/>
      </c>
      <c r="BD32" s="83" t="str">
        <f>IFERROR(IF(LEN(Settings!$F29)&gt;0,Settings!$F29,""),"")</f>
        <v/>
      </c>
    </row>
    <row r="33" spans="46:56" x14ac:dyDescent="0.25">
      <c r="AT33" s="97">
        <f>IFERROR(IF(LEN(Settings!$K$7)&gt;0,COUNTIFS(Dashboard!$F33:$AJ33,$AT$9,$K$9:$AO$9,"YES")*Settings!$K$7,""),"0")</f>
        <v>0</v>
      </c>
      <c r="AU33" s="97">
        <f>IFERROR(IF(LEN(Settings!$K$7)&gt;0,COUNTIFS(Dashboard!$F33:$AJ33,$AU$9,$K$9:$AO$9,"YES")*Settings!$K$8,""),"0")</f>
        <v>0</v>
      </c>
      <c r="AV33" s="97">
        <f>IFERROR(IF(LEN(Settings!$K$7)&gt;0,COUNTIFS(Dashboard!$F33:$AJ33,$AV$9,$K$9:$AO$9,"YES")*Settings!$K$9,""),"0")</f>
        <v>0</v>
      </c>
      <c r="AW33" s="97">
        <f>IFERROR(IF(LEN(Settings!$K$7)&gt;0,COUNTIFS(Dashboard!$F33:$AJ33,$AW$9,$K$9:$AO$9,"YES")*Settings!$K$10,""),"0")</f>
        <v>0</v>
      </c>
      <c r="AX33" s="97">
        <f>IFERROR(IF(LEN(Settings!$K$7)&gt;0,COUNTIFS(Dashboard!$F33:$AJ33,$AX$9,$K$9:$AO$9,"YES")*Settings!$K$11,""),"0")</f>
        <v>0</v>
      </c>
      <c r="AY33" s="97">
        <f>IFERROR(IF(LEN(Settings!$K$7)&gt;0,COUNTIFS(Dashboard!$F33:$AJ33,$AY$9,$K$9:$AO$9,"YES")*Settings!$K$12,""),"0")</f>
        <v>0</v>
      </c>
      <c r="BA33" s="82" t="str">
        <f>IFERROR(IF(LEN(Settings!$B30)&gt;0,Settings!$B30,""),"")</f>
        <v/>
      </c>
      <c r="BC33" s="82" t="str">
        <f>IFERROR(IF(LEN(Settings!$E30)&gt;0,Settings!$E30,""),"")</f>
        <v/>
      </c>
      <c r="BD33" s="83" t="str">
        <f>IFERROR(IF(LEN(Settings!$F30)&gt;0,Settings!$F30,""),"")</f>
        <v/>
      </c>
    </row>
    <row r="34" spans="46:56" x14ac:dyDescent="0.25">
      <c r="AT34" s="97">
        <f>IFERROR(IF(LEN(Settings!$K$7)&gt;0,COUNTIFS(Dashboard!$F34:$AJ34,$AT$9,$K$9:$AO$9,"YES")*Settings!$K$7,""),"0")</f>
        <v>0</v>
      </c>
      <c r="AU34" s="97">
        <f>IFERROR(IF(LEN(Settings!$K$7)&gt;0,COUNTIFS(Dashboard!$F34:$AJ34,$AU$9,$K$9:$AO$9,"YES")*Settings!$K$8,""),"0")</f>
        <v>0</v>
      </c>
      <c r="AV34" s="97">
        <f>IFERROR(IF(LEN(Settings!$K$7)&gt;0,COUNTIFS(Dashboard!$F34:$AJ34,$AV$9,$K$9:$AO$9,"YES")*Settings!$K$9,""),"0")</f>
        <v>0</v>
      </c>
      <c r="AW34" s="97">
        <f>IFERROR(IF(LEN(Settings!$K$7)&gt;0,COUNTIFS(Dashboard!$F34:$AJ34,$AW$9,$K$9:$AO$9,"YES")*Settings!$K$10,""),"0")</f>
        <v>0</v>
      </c>
      <c r="AX34" s="97">
        <f>IFERROR(IF(LEN(Settings!$K$7)&gt;0,COUNTIFS(Dashboard!$F34:$AJ34,$AX$9,$K$9:$AO$9,"YES")*Settings!$K$11,""),"0")</f>
        <v>0</v>
      </c>
      <c r="AY34" s="97">
        <f>IFERROR(IF(LEN(Settings!$K$7)&gt;0,COUNTIFS(Dashboard!$F34:$AJ34,$AY$9,$K$9:$AO$9,"YES")*Settings!$K$12,""),"0")</f>
        <v>0</v>
      </c>
      <c r="BA34" s="82" t="str">
        <f>IFERROR(IF(LEN(Settings!$B31)&gt;0,Settings!$B31,""),"")</f>
        <v/>
      </c>
      <c r="BC34" s="84" t="str">
        <f>IFERROR(IF(LEN(Settings!$E31)&gt;0,Settings!$E31,""),"")</f>
        <v/>
      </c>
      <c r="BD34" s="85" t="str">
        <f>IFERROR(IF(LEN(Settings!$F31)&gt;0,Settings!$F31,""),"")</f>
        <v/>
      </c>
    </row>
    <row r="35" spans="46:56" x14ac:dyDescent="0.25">
      <c r="AT35" s="97">
        <f>IFERROR(IF(LEN(Settings!$K$7)&gt;0,COUNTIFS(Dashboard!$F35:$AJ35,$AT$9,$K$9:$AO$9,"YES")*Settings!$K$7,""),"0")</f>
        <v>0</v>
      </c>
      <c r="AU35" s="97">
        <f>IFERROR(IF(LEN(Settings!$K$7)&gt;0,COUNTIFS(Dashboard!$F35:$AJ35,$AU$9,$K$9:$AO$9,"YES")*Settings!$K$8,""),"0")</f>
        <v>0</v>
      </c>
      <c r="AV35" s="97">
        <f>IFERROR(IF(LEN(Settings!$K$7)&gt;0,COUNTIFS(Dashboard!$F35:$AJ35,$AV$9,$K$9:$AO$9,"YES")*Settings!$K$9,""),"0")</f>
        <v>0</v>
      </c>
      <c r="AW35" s="97">
        <f>IFERROR(IF(LEN(Settings!$K$7)&gt;0,COUNTIFS(Dashboard!$F35:$AJ35,$AW$9,$K$9:$AO$9,"YES")*Settings!$K$10,""),"0")</f>
        <v>0</v>
      </c>
      <c r="AX35" s="97">
        <f>IFERROR(IF(LEN(Settings!$K$7)&gt;0,COUNTIFS(Dashboard!$F35:$AJ35,$AX$9,$K$9:$AO$9,"YES")*Settings!$K$11,""),"0")</f>
        <v>0</v>
      </c>
      <c r="AY35" s="97">
        <f>IFERROR(IF(LEN(Settings!$K$7)&gt;0,COUNTIFS(Dashboard!$F35:$AJ35,$AY$9,$K$9:$AO$9,"YES")*Settings!$K$12,""),"0")</f>
        <v>0</v>
      </c>
      <c r="BA35" s="82" t="str">
        <f>IFERROR(IF(LEN(Settings!$B32)&gt;0,Settings!$B32,""),"")</f>
        <v/>
      </c>
    </row>
    <row r="36" spans="46:56" x14ac:dyDescent="0.25">
      <c r="AT36" s="97">
        <f>IFERROR(IF(LEN(Settings!$K$7)&gt;0,COUNTIFS(Dashboard!$F36:$AJ36,$AT$9,$K$9:$AO$9,"YES")*Settings!$K$7,""),"0")</f>
        <v>0</v>
      </c>
      <c r="AU36" s="97">
        <f>IFERROR(IF(LEN(Settings!$K$7)&gt;0,COUNTIFS(Dashboard!$F36:$AJ36,$AU$9,$K$9:$AO$9,"YES")*Settings!$K$8,""),"0")</f>
        <v>0</v>
      </c>
      <c r="AV36" s="97">
        <f>IFERROR(IF(LEN(Settings!$K$7)&gt;0,COUNTIFS(Dashboard!$F36:$AJ36,$AV$9,$K$9:$AO$9,"YES")*Settings!$K$9,""),"0")</f>
        <v>0</v>
      </c>
      <c r="AW36" s="97">
        <f>IFERROR(IF(LEN(Settings!$K$7)&gt;0,COUNTIFS(Dashboard!$F36:$AJ36,$AW$9,$K$9:$AO$9,"YES")*Settings!$K$10,""),"0")</f>
        <v>0</v>
      </c>
      <c r="AX36" s="97">
        <f>IFERROR(IF(LEN(Settings!$K$7)&gt;0,COUNTIFS(Dashboard!$F36:$AJ36,$AX$9,$K$9:$AO$9,"YES")*Settings!$K$11,""),"0")</f>
        <v>0</v>
      </c>
      <c r="AY36" s="97">
        <f>IFERROR(IF(LEN(Settings!$K$7)&gt;0,COUNTIFS(Dashboard!$F36:$AJ36,$AY$9,$K$9:$AO$9,"YES")*Settings!$K$12,""),"0")</f>
        <v>0</v>
      </c>
      <c r="BA36" s="82" t="str">
        <f>IFERROR(IF(LEN(Settings!$B33)&gt;0,Settings!$B33,""),"")</f>
        <v/>
      </c>
    </row>
    <row r="37" spans="46:56" x14ac:dyDescent="0.25">
      <c r="AT37" s="97">
        <f>IFERROR(IF(LEN(Settings!$K$7)&gt;0,COUNTIFS(Dashboard!$F37:$AJ37,$AT$9,$K$9:$AO$9,"YES")*Settings!$K$7,""),"0")</f>
        <v>0</v>
      </c>
      <c r="AU37" s="97">
        <f>IFERROR(IF(LEN(Settings!$K$7)&gt;0,COUNTIFS(Dashboard!$F37:$AJ37,$AU$9,$K$9:$AO$9,"YES")*Settings!$K$8,""),"0")</f>
        <v>0</v>
      </c>
      <c r="AV37" s="97">
        <f>IFERROR(IF(LEN(Settings!$K$7)&gt;0,COUNTIFS(Dashboard!$F37:$AJ37,$AV$9,$K$9:$AO$9,"YES")*Settings!$K$9,""),"0")</f>
        <v>0</v>
      </c>
      <c r="AW37" s="97">
        <f>IFERROR(IF(LEN(Settings!$K$7)&gt;0,COUNTIFS(Dashboard!$F37:$AJ37,$AW$9,$K$9:$AO$9,"YES")*Settings!$K$10,""),"0")</f>
        <v>0</v>
      </c>
      <c r="AX37" s="97">
        <f>IFERROR(IF(LEN(Settings!$K$7)&gt;0,COUNTIFS(Dashboard!$F37:$AJ37,$AX$9,$K$9:$AO$9,"YES")*Settings!$K$11,""),"0")</f>
        <v>0</v>
      </c>
      <c r="AY37" s="97">
        <f>IFERROR(IF(LEN(Settings!$K$7)&gt;0,COUNTIFS(Dashboard!$F37:$AJ37,$AY$9,$K$9:$AO$9,"YES")*Settings!$K$12,""),"0")</f>
        <v>0</v>
      </c>
      <c r="BA37" s="82" t="str">
        <f>IFERROR(IF(LEN(Settings!$B34)&gt;0,Settings!$B34,""),"")</f>
        <v/>
      </c>
    </row>
    <row r="38" spans="46:56" x14ac:dyDescent="0.25">
      <c r="AT38" s="97">
        <f>IFERROR(IF(LEN(Settings!$K$7)&gt;0,COUNTIFS(Dashboard!$F38:$AJ38,$AT$9,$K$9:$AO$9,"YES")*Settings!$K$7,""),"0")</f>
        <v>0</v>
      </c>
      <c r="AU38" s="97">
        <f>IFERROR(IF(LEN(Settings!$K$7)&gt;0,COUNTIFS(Dashboard!$F38:$AJ38,$AU$9,$K$9:$AO$9,"YES")*Settings!$K$8,""),"0")</f>
        <v>0</v>
      </c>
      <c r="AV38" s="97">
        <f>IFERROR(IF(LEN(Settings!$K$7)&gt;0,COUNTIFS(Dashboard!$F38:$AJ38,$AV$9,$K$9:$AO$9,"YES")*Settings!$K$9,""),"0")</f>
        <v>0</v>
      </c>
      <c r="AW38" s="97">
        <f>IFERROR(IF(LEN(Settings!$K$7)&gt;0,COUNTIFS(Dashboard!$F38:$AJ38,$AW$9,$K$9:$AO$9,"YES")*Settings!$K$10,""),"0")</f>
        <v>0</v>
      </c>
      <c r="AX38" s="97">
        <f>IFERROR(IF(LEN(Settings!$K$7)&gt;0,COUNTIFS(Dashboard!$F38:$AJ38,$AX$9,$K$9:$AO$9,"YES")*Settings!$K$11,""),"0")</f>
        <v>0</v>
      </c>
      <c r="AY38" s="97">
        <f>IFERROR(IF(LEN(Settings!$K$7)&gt;0,COUNTIFS(Dashboard!$F38:$AJ38,$AY$9,$K$9:$AO$9,"YES")*Settings!$K$12,""),"0")</f>
        <v>0</v>
      </c>
      <c r="BA38" s="82" t="str">
        <f>IFERROR(IF(LEN(Settings!$B35)&gt;0,Settings!$B35,""),"")</f>
        <v/>
      </c>
    </row>
    <row r="39" spans="46:56" x14ac:dyDescent="0.25">
      <c r="AT39" s="97">
        <f>IFERROR(IF(LEN(Settings!$K$7)&gt;0,COUNTIFS(Dashboard!$F39:$AJ39,$AT$9,$K$9:$AO$9,"YES")*Settings!$K$7,""),"0")</f>
        <v>0</v>
      </c>
      <c r="AU39" s="97">
        <f>IFERROR(IF(LEN(Settings!$K$7)&gt;0,COUNTIFS(Dashboard!$F39:$AJ39,$AU$9,$K$9:$AO$9,"YES")*Settings!$K$8,""),"0")</f>
        <v>0</v>
      </c>
      <c r="AV39" s="97">
        <f>IFERROR(IF(LEN(Settings!$K$7)&gt;0,COUNTIFS(Dashboard!$F39:$AJ39,$AV$9,$K$9:$AO$9,"YES")*Settings!$K$9,""),"0")</f>
        <v>0</v>
      </c>
      <c r="AW39" s="97">
        <f>IFERROR(IF(LEN(Settings!$K$7)&gt;0,COUNTIFS(Dashboard!$F39:$AJ39,$AW$9,$K$9:$AO$9,"YES")*Settings!$K$10,""),"0")</f>
        <v>0</v>
      </c>
      <c r="AX39" s="97">
        <f>IFERROR(IF(LEN(Settings!$K$7)&gt;0,COUNTIFS(Dashboard!$F39:$AJ39,$AX$9,$K$9:$AO$9,"YES")*Settings!$K$11,""),"0")</f>
        <v>0</v>
      </c>
      <c r="AY39" s="97">
        <f>IFERROR(IF(LEN(Settings!$K$7)&gt;0,COUNTIFS(Dashboard!$F39:$AJ39,$AY$9,$K$9:$AO$9,"YES")*Settings!$K$12,""),"0")</f>
        <v>0</v>
      </c>
      <c r="BA39" s="82" t="str">
        <f>IFERROR(IF(LEN(Settings!$B36)&gt;0,Settings!$B36,""),"")</f>
        <v/>
      </c>
    </row>
    <row r="40" spans="46:56" x14ac:dyDescent="0.25">
      <c r="AT40" s="97">
        <f>IFERROR(IF(LEN(Settings!$K$7)&gt;0,COUNTIFS(Dashboard!$F40:$AJ40,$AT$9,$K$9:$AO$9,"YES")*Settings!$K$7,""),"0")</f>
        <v>0</v>
      </c>
      <c r="AU40" s="97">
        <f>IFERROR(IF(LEN(Settings!$K$7)&gt;0,COUNTIFS(Dashboard!$F40:$AJ40,$AU$9,$K$9:$AO$9,"YES")*Settings!$K$8,""),"0")</f>
        <v>0</v>
      </c>
      <c r="AV40" s="97">
        <f>IFERROR(IF(LEN(Settings!$K$7)&gt;0,COUNTIFS(Dashboard!$F40:$AJ40,$AV$9,$K$9:$AO$9,"YES")*Settings!$K$9,""),"0")</f>
        <v>0</v>
      </c>
      <c r="AW40" s="97">
        <f>IFERROR(IF(LEN(Settings!$K$7)&gt;0,COUNTIFS(Dashboard!$F40:$AJ40,$AW$9,$K$9:$AO$9,"YES")*Settings!$K$10,""),"0")</f>
        <v>0</v>
      </c>
      <c r="AX40" s="97">
        <f>IFERROR(IF(LEN(Settings!$K$7)&gt;0,COUNTIFS(Dashboard!$F40:$AJ40,$AX$9,$K$9:$AO$9,"YES")*Settings!$K$11,""),"0")</f>
        <v>0</v>
      </c>
      <c r="AY40" s="97">
        <f>IFERROR(IF(LEN(Settings!$K$7)&gt;0,COUNTIFS(Dashboard!$F40:$AJ40,$AY$9,$K$9:$AO$9,"YES")*Settings!$K$12,""),"0")</f>
        <v>0</v>
      </c>
      <c r="BA40" s="82" t="str">
        <f>IFERROR(IF(LEN(Settings!$B37)&gt;0,Settings!$B37,""),"")</f>
        <v/>
      </c>
    </row>
    <row r="41" spans="46:56" x14ac:dyDescent="0.25">
      <c r="AT41" s="97">
        <f>IFERROR(IF(LEN(Settings!$K$7)&gt;0,COUNTIFS(Dashboard!$F41:$AJ41,$AT$9,$K$9:$AO$9,"YES")*Settings!$K$7,""),"0")</f>
        <v>0</v>
      </c>
      <c r="AU41" s="97">
        <f>IFERROR(IF(LEN(Settings!$K$7)&gt;0,COUNTIFS(Dashboard!$F41:$AJ41,$AU$9,$K$9:$AO$9,"YES")*Settings!$K$8,""),"0")</f>
        <v>0</v>
      </c>
      <c r="AV41" s="97">
        <f>IFERROR(IF(LEN(Settings!$K$7)&gt;0,COUNTIFS(Dashboard!$F41:$AJ41,$AV$9,$K$9:$AO$9,"YES")*Settings!$K$9,""),"0")</f>
        <v>0</v>
      </c>
      <c r="AW41" s="97">
        <f>IFERROR(IF(LEN(Settings!$K$7)&gt;0,COUNTIFS(Dashboard!$F41:$AJ41,$AW$9,$K$9:$AO$9,"YES")*Settings!$K$10,""),"0")</f>
        <v>0</v>
      </c>
      <c r="AX41" s="97">
        <f>IFERROR(IF(LEN(Settings!$K$7)&gt;0,COUNTIFS(Dashboard!$F41:$AJ41,$AX$9,$K$9:$AO$9,"YES")*Settings!$K$11,""),"0")</f>
        <v>0</v>
      </c>
      <c r="AY41" s="97">
        <f>IFERROR(IF(LEN(Settings!$K$7)&gt;0,COUNTIFS(Dashboard!$F41:$AJ41,$AY$9,$K$9:$AO$9,"YES")*Settings!$K$12,""),"0")</f>
        <v>0</v>
      </c>
      <c r="BA41" s="82" t="str">
        <f>IFERROR(IF(LEN(Settings!$B38)&gt;0,Settings!$B38,""),"")</f>
        <v/>
      </c>
    </row>
    <row r="42" spans="46:56" x14ac:dyDescent="0.25">
      <c r="AT42" s="97">
        <f>IFERROR(IF(LEN(Settings!$K$7)&gt;0,COUNTIFS(Dashboard!$F42:$AJ42,$AT$9,$K$9:$AO$9,"YES")*Settings!$K$7,""),"0")</f>
        <v>0</v>
      </c>
      <c r="AU42" s="97">
        <f>IFERROR(IF(LEN(Settings!$K$7)&gt;0,COUNTIFS(Dashboard!$F42:$AJ42,$AU$9,$K$9:$AO$9,"YES")*Settings!$K$8,""),"0")</f>
        <v>0</v>
      </c>
      <c r="AV42" s="97">
        <f>IFERROR(IF(LEN(Settings!$K$7)&gt;0,COUNTIFS(Dashboard!$F42:$AJ42,$AV$9,$K$9:$AO$9,"YES")*Settings!$K$9,""),"0")</f>
        <v>0</v>
      </c>
      <c r="AW42" s="97">
        <f>IFERROR(IF(LEN(Settings!$K$7)&gt;0,COUNTIFS(Dashboard!$F42:$AJ42,$AW$9,$K$9:$AO$9,"YES")*Settings!$K$10,""),"0")</f>
        <v>0</v>
      </c>
      <c r="AX42" s="97">
        <f>IFERROR(IF(LEN(Settings!$K$7)&gt;0,COUNTIFS(Dashboard!$F42:$AJ42,$AX$9,$K$9:$AO$9,"YES")*Settings!$K$11,""),"0")</f>
        <v>0</v>
      </c>
      <c r="AY42" s="97">
        <f>IFERROR(IF(LEN(Settings!$K$7)&gt;0,COUNTIFS(Dashboard!$F42:$AJ42,$AY$9,$K$9:$AO$9,"YES")*Settings!$K$12,""),"0")</f>
        <v>0</v>
      </c>
      <c r="BA42" s="82" t="str">
        <f>IFERROR(IF(LEN(Settings!$B39)&gt;0,Settings!$B39,""),"")</f>
        <v/>
      </c>
    </row>
    <row r="43" spans="46:56" x14ac:dyDescent="0.25">
      <c r="AT43" s="97">
        <f>IFERROR(IF(LEN(Settings!$K$7)&gt;0,COUNTIFS(Dashboard!$F43:$AJ43,$AT$9,$K$9:$AO$9,"YES")*Settings!$K$7,""),"0")</f>
        <v>0</v>
      </c>
      <c r="AU43" s="97">
        <f>IFERROR(IF(LEN(Settings!$K$7)&gt;0,COUNTIFS(Dashboard!$F43:$AJ43,$AU$9,$K$9:$AO$9,"YES")*Settings!$K$8,""),"0")</f>
        <v>0</v>
      </c>
      <c r="AV43" s="97">
        <f>IFERROR(IF(LEN(Settings!$K$7)&gt;0,COUNTIFS(Dashboard!$F43:$AJ43,$AV$9,$K$9:$AO$9,"YES")*Settings!$K$9,""),"0")</f>
        <v>0</v>
      </c>
      <c r="AW43" s="97">
        <f>IFERROR(IF(LEN(Settings!$K$7)&gt;0,COUNTIFS(Dashboard!$F43:$AJ43,$AW$9,$K$9:$AO$9,"YES")*Settings!$K$10,""),"0")</f>
        <v>0</v>
      </c>
      <c r="AX43" s="97">
        <f>IFERROR(IF(LEN(Settings!$K$7)&gt;0,COUNTIFS(Dashboard!$F43:$AJ43,$AX$9,$K$9:$AO$9,"YES")*Settings!$K$11,""),"0")</f>
        <v>0</v>
      </c>
      <c r="AY43" s="97">
        <f>IFERROR(IF(LEN(Settings!$K$7)&gt;0,COUNTIFS(Dashboard!$F43:$AJ43,$AY$9,$K$9:$AO$9,"YES")*Settings!$K$12,""),"0")</f>
        <v>0</v>
      </c>
      <c r="BA43" s="82" t="str">
        <f>IFERROR(IF(LEN(Settings!$B40)&gt;0,Settings!$B40,""),"")</f>
        <v/>
      </c>
    </row>
    <row r="44" spans="46:56" x14ac:dyDescent="0.25">
      <c r="AT44" s="97">
        <f>IFERROR(IF(LEN(Settings!$K$7)&gt;0,COUNTIFS(Dashboard!$F44:$AJ44,$AT$9,$K$9:$AO$9,"YES")*Settings!$K$7,""),"0")</f>
        <v>0</v>
      </c>
      <c r="AU44" s="97">
        <f>IFERROR(IF(LEN(Settings!$K$7)&gt;0,COUNTIFS(Dashboard!$F44:$AJ44,$AU$9,$K$9:$AO$9,"YES")*Settings!$K$8,""),"0")</f>
        <v>0</v>
      </c>
      <c r="AV44" s="97">
        <f>IFERROR(IF(LEN(Settings!$K$7)&gt;0,COUNTIFS(Dashboard!$F44:$AJ44,$AV$9,$K$9:$AO$9,"YES")*Settings!$K$9,""),"0")</f>
        <v>0</v>
      </c>
      <c r="AW44" s="97">
        <f>IFERROR(IF(LEN(Settings!$K$7)&gt;0,COUNTIFS(Dashboard!$F44:$AJ44,$AW$9,$K$9:$AO$9,"YES")*Settings!$K$10,""),"0")</f>
        <v>0</v>
      </c>
      <c r="AX44" s="97">
        <f>IFERROR(IF(LEN(Settings!$K$7)&gt;0,COUNTIFS(Dashboard!$F44:$AJ44,$AX$9,$K$9:$AO$9,"YES")*Settings!$K$11,""),"0")</f>
        <v>0</v>
      </c>
      <c r="AY44" s="97">
        <f>IFERROR(IF(LEN(Settings!$K$7)&gt;0,COUNTIFS(Dashboard!$F44:$AJ44,$AY$9,$K$9:$AO$9,"YES")*Settings!$K$12,""),"0")</f>
        <v>0</v>
      </c>
      <c r="BA44" s="82" t="str">
        <f>IFERROR(IF(LEN(Settings!$B41)&gt;0,Settings!$B41,""),"")</f>
        <v/>
      </c>
    </row>
    <row r="45" spans="46:56" x14ac:dyDescent="0.25">
      <c r="AT45" s="97">
        <f>IFERROR(IF(LEN(Settings!$K$7)&gt;0,COUNTIFS(Dashboard!$F45:$AJ45,$AT$9,$K$9:$AO$9,"YES")*Settings!$K$7,""),"0")</f>
        <v>0</v>
      </c>
      <c r="AU45" s="97">
        <f>IFERROR(IF(LEN(Settings!$K$7)&gt;0,COUNTIFS(Dashboard!$F45:$AJ45,$AU$9,$K$9:$AO$9,"YES")*Settings!$K$8,""),"0")</f>
        <v>0</v>
      </c>
      <c r="AV45" s="97">
        <f>IFERROR(IF(LEN(Settings!$K$7)&gt;0,COUNTIFS(Dashboard!$F45:$AJ45,$AV$9,$K$9:$AO$9,"YES")*Settings!$K$9,""),"0")</f>
        <v>0</v>
      </c>
      <c r="AW45" s="97">
        <f>IFERROR(IF(LEN(Settings!$K$7)&gt;0,COUNTIFS(Dashboard!$F45:$AJ45,$AW$9,$K$9:$AO$9,"YES")*Settings!$K$10,""),"0")</f>
        <v>0</v>
      </c>
      <c r="AX45" s="97">
        <f>IFERROR(IF(LEN(Settings!$K$7)&gt;0,COUNTIFS(Dashboard!$F45:$AJ45,$AX$9,$K$9:$AO$9,"YES")*Settings!$K$11,""),"0")</f>
        <v>0</v>
      </c>
      <c r="AY45" s="97">
        <f>IFERROR(IF(LEN(Settings!$K$7)&gt;0,COUNTIFS(Dashboard!$F45:$AJ45,$AY$9,$K$9:$AO$9,"YES")*Settings!$K$12,""),"0")</f>
        <v>0</v>
      </c>
      <c r="BA45" s="82" t="str">
        <f>IFERROR(IF(LEN(Settings!$B42)&gt;0,Settings!$B42,""),"")</f>
        <v/>
      </c>
    </row>
    <row r="46" spans="46:56" x14ac:dyDescent="0.25">
      <c r="AT46" s="97">
        <f>IFERROR(IF(LEN(Settings!$K$7)&gt;0,COUNTIFS(Dashboard!$F46:$AJ46,$AT$9,$K$9:$AO$9,"YES")*Settings!$K$7,""),"0")</f>
        <v>0</v>
      </c>
      <c r="AU46" s="97">
        <f>IFERROR(IF(LEN(Settings!$K$7)&gt;0,COUNTIFS(Dashboard!$F46:$AJ46,$AU$9,$K$9:$AO$9,"YES")*Settings!$K$8,""),"0")</f>
        <v>0</v>
      </c>
      <c r="AV46" s="97">
        <f>IFERROR(IF(LEN(Settings!$K$7)&gt;0,COUNTIFS(Dashboard!$F46:$AJ46,$AV$9,$K$9:$AO$9,"YES")*Settings!$K$9,""),"0")</f>
        <v>0</v>
      </c>
      <c r="AW46" s="97">
        <f>IFERROR(IF(LEN(Settings!$K$7)&gt;0,COUNTIFS(Dashboard!$F46:$AJ46,$AW$9,$K$9:$AO$9,"YES")*Settings!$K$10,""),"0")</f>
        <v>0</v>
      </c>
      <c r="AX46" s="97">
        <f>IFERROR(IF(LEN(Settings!$K$7)&gt;0,COUNTIFS(Dashboard!$F46:$AJ46,$AX$9,$K$9:$AO$9,"YES")*Settings!$K$11,""),"0")</f>
        <v>0</v>
      </c>
      <c r="AY46" s="97">
        <f>IFERROR(IF(LEN(Settings!$K$7)&gt;0,COUNTIFS(Dashboard!$F46:$AJ46,$AY$9,$K$9:$AO$9,"YES")*Settings!$K$12,""),"0")</f>
        <v>0</v>
      </c>
      <c r="BA46" s="82" t="str">
        <f>IFERROR(IF(LEN(Settings!$B43)&gt;0,Settings!$B43,""),"")</f>
        <v/>
      </c>
    </row>
    <row r="47" spans="46:56" x14ac:dyDescent="0.25">
      <c r="AT47" s="97">
        <f>IFERROR(IF(LEN(Settings!$K$7)&gt;0,COUNTIFS(Dashboard!$F47:$AJ47,$AT$9,$K$9:$AO$9,"YES")*Settings!$K$7,""),"0")</f>
        <v>0</v>
      </c>
      <c r="AU47" s="97">
        <f>IFERROR(IF(LEN(Settings!$K$7)&gt;0,COUNTIFS(Dashboard!$F47:$AJ47,$AU$9,$K$9:$AO$9,"YES")*Settings!$K$8,""),"0")</f>
        <v>0</v>
      </c>
      <c r="AV47" s="97">
        <f>IFERROR(IF(LEN(Settings!$K$7)&gt;0,COUNTIFS(Dashboard!$F47:$AJ47,$AV$9,$K$9:$AO$9,"YES")*Settings!$K$9,""),"0")</f>
        <v>0</v>
      </c>
      <c r="AW47" s="97">
        <f>IFERROR(IF(LEN(Settings!$K$7)&gt;0,COUNTIFS(Dashboard!$F47:$AJ47,$AW$9,$K$9:$AO$9,"YES")*Settings!$K$10,""),"0")</f>
        <v>0</v>
      </c>
      <c r="AX47" s="97">
        <f>IFERROR(IF(LEN(Settings!$K$7)&gt;0,COUNTIFS(Dashboard!$F47:$AJ47,$AX$9,$K$9:$AO$9,"YES")*Settings!$K$11,""),"0")</f>
        <v>0</v>
      </c>
      <c r="AY47" s="97">
        <f>IFERROR(IF(LEN(Settings!$K$7)&gt;0,COUNTIFS(Dashboard!$F47:$AJ47,$AY$9,$K$9:$AO$9,"YES")*Settings!$K$12,""),"0")</f>
        <v>0</v>
      </c>
      <c r="BA47" s="82" t="str">
        <f>IFERROR(IF(LEN(Settings!$B44)&gt;0,Settings!$B44,""),"")</f>
        <v/>
      </c>
    </row>
    <row r="48" spans="46:56" x14ac:dyDescent="0.25">
      <c r="AT48" s="97">
        <f>IFERROR(IF(LEN(Settings!$K$7)&gt;0,COUNTIFS(Dashboard!$F48:$AJ48,$AT$9,$K$9:$AO$9,"YES")*Settings!$K$7,""),"0")</f>
        <v>0</v>
      </c>
      <c r="AU48" s="97">
        <f>IFERROR(IF(LEN(Settings!$K$7)&gt;0,COUNTIFS(Dashboard!$F48:$AJ48,$AU$9,$K$9:$AO$9,"YES")*Settings!$K$8,""),"0")</f>
        <v>0</v>
      </c>
      <c r="AV48" s="97">
        <f>IFERROR(IF(LEN(Settings!$K$7)&gt;0,COUNTIFS(Dashboard!$F48:$AJ48,$AV$9,$K$9:$AO$9,"YES")*Settings!$K$9,""),"0")</f>
        <v>0</v>
      </c>
      <c r="AW48" s="97">
        <f>IFERROR(IF(LEN(Settings!$K$7)&gt;0,COUNTIFS(Dashboard!$F48:$AJ48,$AW$9,$K$9:$AO$9,"YES")*Settings!$K$10,""),"0")</f>
        <v>0</v>
      </c>
      <c r="AX48" s="97">
        <f>IFERROR(IF(LEN(Settings!$K$7)&gt;0,COUNTIFS(Dashboard!$F48:$AJ48,$AX$9,$K$9:$AO$9,"YES")*Settings!$K$11,""),"0")</f>
        <v>0</v>
      </c>
      <c r="AY48" s="97">
        <f>IFERROR(IF(LEN(Settings!$K$7)&gt;0,COUNTIFS(Dashboard!$F48:$AJ48,$AY$9,$K$9:$AO$9,"YES")*Settings!$K$12,""),"0")</f>
        <v>0</v>
      </c>
      <c r="BA48" s="82" t="str">
        <f>IFERROR(IF(LEN(Settings!$B45)&gt;0,Settings!$B45,""),"")</f>
        <v/>
      </c>
    </row>
    <row r="49" spans="46:61" x14ac:dyDescent="0.25">
      <c r="AT49" s="97">
        <f>IFERROR(IF(LEN(Settings!$K$7)&gt;0,COUNTIFS(Dashboard!$F49:$AJ49,$AT$9,$K$9:$AO$9,"YES")*Settings!$K$7,""),"0")</f>
        <v>0</v>
      </c>
      <c r="AU49" s="97">
        <f>IFERROR(IF(LEN(Settings!$K$7)&gt;0,COUNTIFS(Dashboard!$F49:$AJ49,$AU$9,$K$9:$AO$9,"YES")*Settings!$K$8,""),"0")</f>
        <v>0</v>
      </c>
      <c r="AV49" s="97">
        <f>IFERROR(IF(LEN(Settings!$K$7)&gt;0,COUNTIFS(Dashboard!$F49:$AJ49,$AV$9,$K$9:$AO$9,"YES")*Settings!$K$9,""),"0")</f>
        <v>0</v>
      </c>
      <c r="AW49" s="97">
        <f>IFERROR(IF(LEN(Settings!$K$7)&gt;0,COUNTIFS(Dashboard!$F49:$AJ49,$AW$9,$K$9:$AO$9,"YES")*Settings!$K$10,""),"0")</f>
        <v>0</v>
      </c>
      <c r="AX49" s="97">
        <f>IFERROR(IF(LEN(Settings!$K$7)&gt;0,COUNTIFS(Dashboard!$F49:$AJ49,$AX$9,$K$9:$AO$9,"YES")*Settings!$K$11,""),"0")</f>
        <v>0</v>
      </c>
      <c r="AY49" s="97">
        <f>IFERROR(IF(LEN(Settings!$K$7)&gt;0,COUNTIFS(Dashboard!$F49:$AJ49,$AY$9,$K$9:$AO$9,"YES")*Settings!$K$12,""),"0")</f>
        <v>0</v>
      </c>
      <c r="BA49" s="82" t="str">
        <f>IFERROR(IF(LEN(Settings!$B46)&gt;0,Settings!$B46,""),"")</f>
        <v/>
      </c>
    </row>
    <row r="50" spans="46:61" x14ac:dyDescent="0.25">
      <c r="AT50" s="97">
        <f>IFERROR(IF(LEN(Settings!$K$7)&gt;0,COUNTIFS(Dashboard!$F50:$AJ50,$AT$9,$K$9:$AO$9,"YES")*Settings!$K$7,""),"0")</f>
        <v>0</v>
      </c>
      <c r="AU50" s="97">
        <f>IFERROR(IF(LEN(Settings!$K$7)&gt;0,COUNTIFS(Dashboard!$F50:$AJ50,$AU$9,$K$9:$AO$9,"YES")*Settings!$K$8,""),"0")</f>
        <v>0</v>
      </c>
      <c r="AV50" s="97">
        <f>IFERROR(IF(LEN(Settings!$K$7)&gt;0,COUNTIFS(Dashboard!$F50:$AJ50,$AV$9,$K$9:$AO$9,"YES")*Settings!$K$9,""),"0")</f>
        <v>0</v>
      </c>
      <c r="AW50" s="97">
        <f>IFERROR(IF(LEN(Settings!$K$7)&gt;0,COUNTIFS(Dashboard!$F50:$AJ50,$AW$9,$K$9:$AO$9,"YES")*Settings!$K$10,""),"0")</f>
        <v>0</v>
      </c>
      <c r="AX50" s="97">
        <f>IFERROR(IF(LEN(Settings!$K$7)&gt;0,COUNTIFS(Dashboard!$F50:$AJ50,$AX$9,$K$9:$AO$9,"YES")*Settings!$K$11,""),"0")</f>
        <v>0</v>
      </c>
      <c r="AY50" s="97">
        <f>IFERROR(IF(LEN(Settings!$K$7)&gt;0,COUNTIFS(Dashboard!$F50:$AJ50,$AY$9,$K$9:$AO$9,"YES")*Settings!$K$12,""),"0")</f>
        <v>0</v>
      </c>
      <c r="BA50" s="82" t="str">
        <f>IFERROR(IF(LEN(Settings!$B47)&gt;0,Settings!$B47,""),"")</f>
        <v/>
      </c>
    </row>
    <row r="51" spans="46:61" x14ac:dyDescent="0.25">
      <c r="AT51" s="97">
        <f>IFERROR(IF(LEN(Settings!$K$7)&gt;0,COUNTIFS(Dashboard!$F51:$AJ51,$AT$9,$K$9:$AO$9,"YES")*Settings!$K$7,""),"0")</f>
        <v>0</v>
      </c>
      <c r="AU51" s="97">
        <f>IFERROR(IF(LEN(Settings!$K$7)&gt;0,COUNTIFS(Dashboard!$F51:$AJ51,$AU$9,$K$9:$AO$9,"YES")*Settings!$K$8,""),"0")</f>
        <v>0</v>
      </c>
      <c r="AV51" s="97">
        <f>IFERROR(IF(LEN(Settings!$K$7)&gt;0,COUNTIFS(Dashboard!$F51:$AJ51,$AV$9,$K$9:$AO$9,"YES")*Settings!$K$9,""),"0")</f>
        <v>0</v>
      </c>
      <c r="AW51" s="97">
        <f>IFERROR(IF(LEN(Settings!$K$7)&gt;0,COUNTIFS(Dashboard!$F51:$AJ51,$AW$9,$K$9:$AO$9,"YES")*Settings!$K$10,""),"0")</f>
        <v>0</v>
      </c>
      <c r="AX51" s="97">
        <f>IFERROR(IF(LEN(Settings!$K$7)&gt;0,COUNTIFS(Dashboard!$F51:$AJ51,$AX$9,$K$9:$AO$9,"YES")*Settings!$K$11,""),"0")</f>
        <v>0</v>
      </c>
      <c r="AY51" s="97">
        <f>IFERROR(IF(LEN(Settings!$K$7)&gt;0,COUNTIFS(Dashboard!$F51:$AJ51,$AY$9,$K$9:$AO$9,"YES")*Settings!$K$12,""),"0")</f>
        <v>0</v>
      </c>
      <c r="BA51" s="82" t="str">
        <f>IFERROR(IF(LEN(Settings!$B48)&gt;0,Settings!$B48,""),"")</f>
        <v/>
      </c>
    </row>
    <row r="52" spans="46:61" x14ac:dyDescent="0.25">
      <c r="AT52" s="97">
        <f>IFERROR(IF(LEN(Settings!$K$7)&gt;0,COUNTIFS(Dashboard!$F52:$AJ52,$AT$9,$K$9:$AO$9,"YES")*Settings!$K$7,""),"0")</f>
        <v>0</v>
      </c>
      <c r="AU52" s="97">
        <f>IFERROR(IF(LEN(Settings!$K$7)&gt;0,COUNTIFS(Dashboard!$F52:$AJ52,$AU$9,$K$9:$AO$9,"YES")*Settings!$K$8,""),"0")</f>
        <v>0</v>
      </c>
      <c r="AV52" s="97">
        <f>IFERROR(IF(LEN(Settings!$K$7)&gt;0,COUNTIFS(Dashboard!$F52:$AJ52,$AV$9,$K$9:$AO$9,"YES")*Settings!$K$9,""),"0")</f>
        <v>0</v>
      </c>
      <c r="AW52" s="97">
        <f>IFERROR(IF(LEN(Settings!$K$7)&gt;0,COUNTIFS(Dashboard!$F52:$AJ52,$AW$9,$K$9:$AO$9,"YES")*Settings!$K$10,""),"0")</f>
        <v>0</v>
      </c>
      <c r="AX52" s="97">
        <f>IFERROR(IF(LEN(Settings!$K$7)&gt;0,COUNTIFS(Dashboard!$F52:$AJ52,$AX$9,$K$9:$AO$9,"YES")*Settings!$K$11,""),"0")</f>
        <v>0</v>
      </c>
      <c r="AY52" s="97">
        <f>IFERROR(IF(LEN(Settings!$K$7)&gt;0,COUNTIFS(Dashboard!$F52:$AJ52,$AY$9,$K$9:$AO$9,"YES")*Settings!$K$12,""),"0")</f>
        <v>0</v>
      </c>
      <c r="BA52" s="82" t="str">
        <f>IFERROR(IF(LEN(Settings!$B49)&gt;0,Settings!$B49,""),"")</f>
        <v/>
      </c>
    </row>
    <row r="53" spans="46:61" x14ac:dyDescent="0.25">
      <c r="AT53" s="97">
        <f>IFERROR(IF(LEN(Settings!$K$7)&gt;0,COUNTIFS(Dashboard!$F53:$AJ53,$AT$9,$K$9:$AO$9,"YES")*Settings!$K$7,""),"0")</f>
        <v>0</v>
      </c>
      <c r="AU53" s="97">
        <f>IFERROR(IF(LEN(Settings!$K$7)&gt;0,COUNTIFS(Dashboard!$F53:$AJ53,$AU$9,$K$9:$AO$9,"YES")*Settings!$K$8,""),"0")</f>
        <v>0</v>
      </c>
      <c r="AV53" s="97">
        <f>IFERROR(IF(LEN(Settings!$K$7)&gt;0,COUNTIFS(Dashboard!$F53:$AJ53,$AV$9,$K$9:$AO$9,"YES")*Settings!$K$9,""),"0")</f>
        <v>0</v>
      </c>
      <c r="AW53" s="97">
        <f>IFERROR(IF(LEN(Settings!$K$7)&gt;0,COUNTIFS(Dashboard!$F53:$AJ53,$AW$9,$K$9:$AO$9,"YES")*Settings!$K$10,""),"0")</f>
        <v>0</v>
      </c>
      <c r="AX53" s="97">
        <f>IFERROR(IF(LEN(Settings!$K$7)&gt;0,COUNTIFS(Dashboard!$F53:$AJ53,$AX$9,$K$9:$AO$9,"YES")*Settings!$K$11,""),"0")</f>
        <v>0</v>
      </c>
      <c r="AY53" s="97">
        <f>IFERROR(IF(LEN(Settings!$K$7)&gt;0,COUNTIFS(Dashboard!$F53:$AJ53,$AY$9,$K$9:$AO$9,"YES")*Settings!$K$12,""),"0")</f>
        <v>0</v>
      </c>
      <c r="BA53" s="82" t="str">
        <f>IFERROR(IF(LEN(Settings!$B50)&gt;0,Settings!$B50,""),"")</f>
        <v/>
      </c>
    </row>
    <row r="54" spans="46:61" x14ac:dyDescent="0.25">
      <c r="AT54" s="97">
        <f>IFERROR(IF(LEN(Settings!$K$7)&gt;0,COUNTIFS(Dashboard!$F54:$AJ54,$AT$9,$K$9:$AO$9,"YES")*Settings!$K$7,""),"0")</f>
        <v>0</v>
      </c>
      <c r="AU54" s="97">
        <f>IFERROR(IF(LEN(Settings!$K$7)&gt;0,COUNTIFS(Dashboard!$F54:$AJ54,$AU$9,$K$9:$AO$9,"YES")*Settings!$K$8,""),"0")</f>
        <v>0</v>
      </c>
      <c r="AV54" s="97">
        <f>IFERROR(IF(LEN(Settings!$K$7)&gt;0,COUNTIFS(Dashboard!$F54:$AJ54,$AV$9,$K$9:$AO$9,"YES")*Settings!$K$9,""),"0")</f>
        <v>0</v>
      </c>
      <c r="AW54" s="97">
        <f>IFERROR(IF(LEN(Settings!$K$7)&gt;0,COUNTIFS(Dashboard!$F54:$AJ54,$AW$9,$K$9:$AO$9,"YES")*Settings!$K$10,""),"0")</f>
        <v>0</v>
      </c>
      <c r="AX54" s="97">
        <f>IFERROR(IF(LEN(Settings!$K$7)&gt;0,COUNTIFS(Dashboard!$F54:$AJ54,$AX$9,$K$9:$AO$9,"YES")*Settings!$K$11,""),"0")</f>
        <v>0</v>
      </c>
      <c r="AY54" s="97">
        <f>IFERROR(IF(LEN(Settings!$K$7)&gt;0,COUNTIFS(Dashboard!$F54:$AJ54,$AY$9,$K$9:$AO$9,"YES")*Settings!$K$12,""),"0")</f>
        <v>0</v>
      </c>
      <c r="BA54" s="82" t="str">
        <f>IFERROR(IF(LEN(Settings!$B51)&gt;0,Settings!$B51,""),"")</f>
        <v/>
      </c>
    </row>
    <row r="55" spans="46:61" x14ac:dyDescent="0.25">
      <c r="AT55" s="97">
        <f>IFERROR(IF(LEN(Settings!$K$7)&gt;0,COUNTIFS(Dashboard!$F55:$AJ55,$AT$9,$K$9:$AO$9,"YES")*Settings!$K$7,""),"0")</f>
        <v>0</v>
      </c>
      <c r="AU55" s="97">
        <f>IFERROR(IF(LEN(Settings!$K$7)&gt;0,COUNTIFS(Dashboard!$F55:$AJ55,$AU$9,$K$9:$AO$9,"YES")*Settings!$K$8,""),"0")</f>
        <v>0</v>
      </c>
      <c r="AV55" s="97">
        <f>IFERROR(IF(LEN(Settings!$K$7)&gt;0,COUNTIFS(Dashboard!$F55:$AJ55,$AV$9,$K$9:$AO$9,"YES")*Settings!$K$9,""),"0")</f>
        <v>0</v>
      </c>
      <c r="AW55" s="97">
        <f>IFERROR(IF(LEN(Settings!$K$7)&gt;0,COUNTIFS(Dashboard!$F55:$AJ55,$AW$9,$K$9:$AO$9,"YES")*Settings!$K$10,""),"0")</f>
        <v>0</v>
      </c>
      <c r="AX55" s="97">
        <f>IFERROR(IF(LEN(Settings!$K$7)&gt;0,COUNTIFS(Dashboard!$F55:$AJ55,$AX$9,$K$9:$AO$9,"YES")*Settings!$K$11,""),"0")</f>
        <v>0</v>
      </c>
      <c r="AY55" s="97">
        <f>IFERROR(IF(LEN(Settings!$K$7)&gt;0,COUNTIFS(Dashboard!$F55:$AJ55,$AY$9,$K$9:$AO$9,"YES")*Settings!$K$12,""),"0")</f>
        <v>0</v>
      </c>
      <c r="BA55" s="82" t="str">
        <f>IFERROR(IF(LEN(Settings!$B52)&gt;0,Settings!$B52,""),"")</f>
        <v/>
      </c>
    </row>
    <row r="56" spans="46:61" x14ac:dyDescent="0.25">
      <c r="AT56" s="97">
        <f>IFERROR(IF(LEN(Settings!$K$7)&gt;0,COUNTIFS(Dashboard!$F56:$AJ56,$AT$9,$K$9:$AO$9,"YES")*Settings!$K$7,""),"0")</f>
        <v>0</v>
      </c>
      <c r="AU56" s="97">
        <f>IFERROR(IF(LEN(Settings!$K$7)&gt;0,COUNTIFS(Dashboard!$F56:$AJ56,$AU$9,$K$9:$AO$9,"YES")*Settings!$K$8,""),"0")</f>
        <v>0</v>
      </c>
      <c r="AV56" s="97">
        <f>IFERROR(IF(LEN(Settings!$K$7)&gt;0,COUNTIFS(Dashboard!$F56:$AJ56,$AV$9,$K$9:$AO$9,"YES")*Settings!$K$9,""),"0")</f>
        <v>0</v>
      </c>
      <c r="AW56" s="97">
        <f>IFERROR(IF(LEN(Settings!$K$7)&gt;0,COUNTIFS(Dashboard!$F56:$AJ56,$AW$9,$K$9:$AO$9,"YES")*Settings!$K$10,""),"0")</f>
        <v>0</v>
      </c>
      <c r="AX56" s="97">
        <f>IFERROR(IF(LEN(Settings!$K$7)&gt;0,COUNTIFS(Dashboard!$F56:$AJ56,$AX$9,$K$9:$AO$9,"YES")*Settings!$K$11,""),"0")</f>
        <v>0</v>
      </c>
      <c r="AY56" s="97">
        <f>IFERROR(IF(LEN(Settings!$K$7)&gt;0,COUNTIFS(Dashboard!$F56:$AJ56,$AY$9,$K$9:$AO$9,"YES")*Settings!$K$12,""),"0")</f>
        <v>0</v>
      </c>
      <c r="BA56" s="82" t="str">
        <f>IFERROR(IF(LEN(Settings!$B53)&gt;0,Settings!$B53,""),"")</f>
        <v/>
      </c>
    </row>
    <row r="57" spans="46:61" x14ac:dyDescent="0.25">
      <c r="AT57" s="97">
        <f>IFERROR(IF(LEN(Settings!$K$7)&gt;0,COUNTIFS(Dashboard!$F57:$AJ57,$AT$9,$K$9:$AO$9,"YES")*Settings!$K$7,""),"0")</f>
        <v>0</v>
      </c>
      <c r="AU57" s="97">
        <f>IFERROR(IF(LEN(Settings!$K$7)&gt;0,COUNTIFS(Dashboard!$F57:$AJ57,$AU$9,$K$9:$AO$9,"YES")*Settings!$K$8,""),"0")</f>
        <v>0</v>
      </c>
      <c r="AV57" s="97">
        <f>IFERROR(IF(LEN(Settings!$K$7)&gt;0,COUNTIFS(Dashboard!$F57:$AJ57,$AV$9,$K$9:$AO$9,"YES")*Settings!$K$9,""),"0")</f>
        <v>0</v>
      </c>
      <c r="AW57" s="97">
        <f>IFERROR(IF(LEN(Settings!$K$7)&gt;0,COUNTIFS(Dashboard!$F57:$AJ57,$AW$9,$K$9:$AO$9,"YES")*Settings!$K$10,""),"0")</f>
        <v>0</v>
      </c>
      <c r="AX57" s="97">
        <f>IFERROR(IF(LEN(Settings!$K$7)&gt;0,COUNTIFS(Dashboard!$F57:$AJ57,$AX$9,$K$9:$AO$9,"YES")*Settings!$K$11,""),"0")</f>
        <v>0</v>
      </c>
      <c r="AY57" s="97">
        <f>IFERROR(IF(LEN(Settings!$K$7)&gt;0,COUNTIFS(Dashboard!$F57:$AJ57,$AY$9,$K$9:$AO$9,"YES")*Settings!$K$12,""),"0")</f>
        <v>0</v>
      </c>
      <c r="BA57" s="82" t="str">
        <f>IFERROR(IF(LEN(Settings!$B54)&gt;0,Settings!$B54,""),"")</f>
        <v/>
      </c>
    </row>
    <row r="58" spans="46:61" x14ac:dyDescent="0.25">
      <c r="AT58" s="97">
        <f>IFERROR(IF(LEN(Settings!$K$7)&gt;0,COUNTIFS(Dashboard!$F58:$AJ58,$AT$9,$K$9:$AO$9,"YES")*Settings!$K$7,""),"0")</f>
        <v>0</v>
      </c>
      <c r="AU58" s="97">
        <f>IFERROR(IF(LEN(Settings!$K$7)&gt;0,COUNTIFS(Dashboard!$F58:$AJ58,$AU$9,$K$9:$AO$9,"YES")*Settings!$K$8,""),"0")</f>
        <v>0</v>
      </c>
      <c r="AV58" s="97">
        <f>IFERROR(IF(LEN(Settings!$K$7)&gt;0,COUNTIFS(Dashboard!$F58:$AJ58,$AV$9,$K$9:$AO$9,"YES")*Settings!$K$9,""),"0")</f>
        <v>0</v>
      </c>
      <c r="AW58" s="97">
        <f>IFERROR(IF(LEN(Settings!$K$7)&gt;0,COUNTIFS(Dashboard!$F58:$AJ58,$AW$9,$K$9:$AO$9,"YES")*Settings!$K$10,""),"0")</f>
        <v>0</v>
      </c>
      <c r="AX58" s="97">
        <f>IFERROR(IF(LEN(Settings!$K$7)&gt;0,COUNTIFS(Dashboard!$F58:$AJ58,$AX$9,$K$9:$AO$9,"YES")*Settings!$K$11,""),"0")</f>
        <v>0</v>
      </c>
      <c r="AY58" s="97">
        <f>IFERROR(IF(LEN(Settings!$K$7)&gt;0,COUNTIFS(Dashboard!$F58:$AJ58,$AY$9,$K$9:$AO$9,"YES")*Settings!$K$12,""),"0")</f>
        <v>0</v>
      </c>
      <c r="BA58" s="82" t="str">
        <f>IFERROR(IF(LEN(Settings!$B55)&gt;0,Settings!$B55,""),"")</f>
        <v/>
      </c>
    </row>
    <row r="59" spans="46:61" x14ac:dyDescent="0.25">
      <c r="AT59" s="97">
        <f>IFERROR(IF(LEN(Settings!$K$7)&gt;0,COUNTIFS(Dashboard!$F59:$AJ59,$AT$9,$K$9:$AO$9,"YES")*Settings!$K$7,""),"0")</f>
        <v>0</v>
      </c>
      <c r="AU59" s="97">
        <f>IFERROR(IF(LEN(Settings!$K$7)&gt;0,COUNTIFS(Dashboard!$F59:$AJ59,$AU$9,$K$9:$AO$9,"YES")*Settings!$K$8,""),"0")</f>
        <v>0</v>
      </c>
      <c r="AV59" s="97">
        <f>IFERROR(IF(LEN(Settings!$K$7)&gt;0,COUNTIFS(Dashboard!$F59:$AJ59,$AV$9,$K$9:$AO$9,"YES")*Settings!$K$9,""),"0")</f>
        <v>0</v>
      </c>
      <c r="AW59" s="97">
        <f>IFERROR(IF(LEN(Settings!$K$7)&gt;0,COUNTIFS(Dashboard!$F59:$AJ59,$AW$9,$K$9:$AO$9,"YES")*Settings!$K$10,""),"0")</f>
        <v>0</v>
      </c>
      <c r="AX59" s="97">
        <f>IFERROR(IF(LEN(Settings!$K$7)&gt;0,COUNTIFS(Dashboard!$F59:$AJ59,$AX$9,$K$9:$AO$9,"YES")*Settings!$K$11,""),"0")</f>
        <v>0</v>
      </c>
      <c r="AY59" s="97">
        <f>IFERROR(IF(LEN(Settings!$K$7)&gt;0,COUNTIFS(Dashboard!$F59:$AJ59,$AY$9,$K$9:$AO$9,"YES")*Settings!$K$12,""),"0")</f>
        <v>0</v>
      </c>
      <c r="BA59" s="84" t="str">
        <f>IFERROR(IF(LEN(Settings!$B56)&gt;0,Settings!$B56,""),"")</f>
        <v/>
      </c>
    </row>
    <row r="61" spans="46:61" x14ac:dyDescent="0.25">
      <c r="BA61" s="61"/>
      <c r="BB61" s="61"/>
      <c r="BC61" s="61"/>
      <c r="BD61" s="61"/>
      <c r="BE61" s="61"/>
      <c r="BF61" s="61"/>
      <c r="BG61" s="61"/>
      <c r="BH61" s="61"/>
      <c r="BI61" s="6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Dashboard</vt:lpstr>
      <vt:lpstr>Settings</vt:lpstr>
      <vt:lpstr>Calculations</vt:lpstr>
      <vt:lpstr>ToU</vt:lpstr>
      <vt:lpstr>days_month</vt:lpstr>
      <vt:lpstr>Settings!Print_Area</vt:lpstr>
      <vt:lpstr>ToU!Print_Area</vt:lpstr>
      <vt:lpstr>Dashboard!Print_Titles</vt:lpstr>
      <vt:lpstr>selected_month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2021-08-31T13:01:29Z</cp:lastPrinted>
  <dcterms:created xsi:type="dcterms:W3CDTF">2018-11-13T14:01:04Z</dcterms:created>
  <dcterms:modified xsi:type="dcterms:W3CDTF">2022-05-27T14:56:03Z</dcterms:modified>
  <dc:title>Employee Time Tracker V12 Template</dc:title>
  <dc:subject>Employee Time Tracker V12</dc:subject>
  <dc:description>Employee Time Tracker V12 template by Master Productivity Kit — masterproductivitykit.com</dc:description>
  <cp:keywords>Master Productivity Kit, Excel template, Google Sheets template</cp:keywords>
  <cp:category>Business Template</cp:category>
</cp:coreProperties>
</file>