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ownloads\"/>
    </mc:Choice>
  </mc:AlternateContent>
  <xr:revisionPtr revIDLastSave="0" documentId="8_{D454504B-1CA4-4E0D-8C56-B36D21DD5F44}" xr6:coauthVersionLast="47" xr6:coauthVersionMax="47" xr10:uidLastSave="{00000000-0000-0000-0000-000000000000}"/>
  <bookViews>
    <workbookView showSheetTabs="0" xWindow="-120" yWindow="-120" windowWidth="29040" windowHeight="15720" tabRatio="994" xr2:uid="{00000000-000D-0000-FFFF-FFFF00000000}"/>
  </bookViews>
  <sheets>
    <sheet name="Dashboard" sheetId="4" r:id="rId1"/>
    <sheet name="Database" sheetId="2" r:id="rId2"/>
    <sheet name="Employee1" sheetId="6" r:id="rId3"/>
    <sheet name="Employee2" sheetId="149" r:id="rId4"/>
    <sheet name="Employee3" sheetId="150" r:id="rId5"/>
    <sheet name="Employee4" sheetId="201" r:id="rId6"/>
    <sheet name="Employee5" sheetId="200" r:id="rId7"/>
    <sheet name="Employee6" sheetId="199" r:id="rId8"/>
    <sheet name="Employee7" sheetId="198" r:id="rId9"/>
    <sheet name="Employee8" sheetId="197" r:id="rId10"/>
    <sheet name="Employee9" sheetId="196" r:id="rId11"/>
    <sheet name="Employee10" sheetId="195" r:id="rId12"/>
    <sheet name="Calc" sheetId="7" state="hidden" r:id="rId13"/>
  </sheets>
  <definedNames>
    <definedName name="_xlnm.Print_Area" localSheetId="0">Dashboard!$B$2:$K$36</definedName>
    <definedName name="_xlnm.Print_Area" localSheetId="1">Database!$B$1:$I$57</definedName>
    <definedName name="_xlnm.Print_Area" localSheetId="2">Employee1!$B$2:$I$52</definedName>
    <definedName name="_xlnm.Print_Area" localSheetId="11">Employee10!$B$2:$I$52</definedName>
    <definedName name="_xlnm.Print_Area" localSheetId="3">Employee2!$B$2:$I$52</definedName>
    <definedName name="_xlnm.Print_Area" localSheetId="4">Employee3!$B$2:$I$52</definedName>
    <definedName name="_xlnm.Print_Area" localSheetId="5">Employee4!$B$2:$I$52</definedName>
    <definedName name="_xlnm.Print_Area" localSheetId="6">Employee5!$B$2:$I$52</definedName>
    <definedName name="_xlnm.Print_Area" localSheetId="7">Employee6!$B$2:$I$52</definedName>
    <definedName name="_xlnm.Print_Area" localSheetId="8">Employee7!$B$2:$I$52</definedName>
    <definedName name="_xlnm.Print_Area" localSheetId="9">Employee8!$B$2:$I$52</definedName>
    <definedName name="_xlnm.Print_Area" localSheetId="10">Employee9!$B$2:$I$52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197" l="1"/>
  <c r="C17" i="197"/>
  <c r="C18" i="197"/>
  <c r="C19" i="197"/>
  <c r="C20" i="197"/>
  <c r="C21" i="197"/>
  <c r="C22" i="197"/>
  <c r="C23" i="197"/>
  <c r="C24" i="197"/>
  <c r="C25" i="197"/>
  <c r="C26" i="197"/>
  <c r="C27" i="197"/>
  <c r="C28" i="197"/>
  <c r="C29" i="197"/>
  <c r="C30" i="197"/>
  <c r="C31" i="197"/>
  <c r="C32" i="197"/>
  <c r="C33" i="197"/>
  <c r="C34" i="197"/>
  <c r="C35" i="197"/>
  <c r="F12" i="195"/>
  <c r="F11" i="195"/>
  <c r="F10" i="195"/>
  <c r="F9" i="195"/>
  <c r="F8" i="195"/>
  <c r="F7" i="195"/>
  <c r="F12" i="196"/>
  <c r="F11" i="196"/>
  <c r="F10" i="196"/>
  <c r="F9" i="196"/>
  <c r="F8" i="196"/>
  <c r="F7" i="196"/>
  <c r="F9" i="197"/>
  <c r="F12" i="198"/>
  <c r="F11" i="198"/>
  <c r="F10" i="198"/>
  <c r="F9" i="198"/>
  <c r="F8" i="198"/>
  <c r="F7" i="198"/>
  <c r="F12" i="199"/>
  <c r="F11" i="199"/>
  <c r="F10" i="199"/>
  <c r="F9" i="199"/>
  <c r="F8" i="199"/>
  <c r="F7" i="199"/>
  <c r="F12" i="200"/>
  <c r="F11" i="200"/>
  <c r="F10" i="200"/>
  <c r="F9" i="200"/>
  <c r="F8" i="200"/>
  <c r="F7" i="200"/>
  <c r="F12" i="201"/>
  <c r="F11" i="201"/>
  <c r="F10" i="201"/>
  <c r="F9" i="201"/>
  <c r="F8" i="201"/>
  <c r="F7" i="201"/>
  <c r="F12" i="150"/>
  <c r="F11" i="150"/>
  <c r="F10" i="150"/>
  <c r="F9" i="150"/>
  <c r="F8" i="150"/>
  <c r="F7" i="150"/>
  <c r="F12" i="149"/>
  <c r="F11" i="149"/>
  <c r="F10" i="149"/>
  <c r="F9" i="149"/>
  <c r="F8" i="149"/>
  <c r="F7" i="149"/>
  <c r="F12" i="6"/>
  <c r="F11" i="6"/>
  <c r="F10" i="6"/>
  <c r="F9" i="6"/>
  <c r="F8" i="6"/>
  <c r="F7" i="6"/>
  <c r="F6" i="195"/>
  <c r="F6" i="196"/>
  <c r="F6" i="197"/>
  <c r="F8" i="197" s="1"/>
  <c r="F6" i="198"/>
  <c r="F6" i="199"/>
  <c r="F6" i="200"/>
  <c r="F6" i="201"/>
  <c r="F6" i="150"/>
  <c r="K35" i="201"/>
  <c r="C35" i="201"/>
  <c r="K34" i="201"/>
  <c r="C34" i="201"/>
  <c r="K33" i="201"/>
  <c r="C33" i="201"/>
  <c r="K32" i="201"/>
  <c r="C32" i="201"/>
  <c r="K31" i="201"/>
  <c r="C31" i="201"/>
  <c r="K30" i="201"/>
  <c r="C30" i="201"/>
  <c r="K29" i="201"/>
  <c r="C29" i="201"/>
  <c r="K28" i="201"/>
  <c r="C28" i="201"/>
  <c r="K27" i="201"/>
  <c r="C27" i="201"/>
  <c r="K26" i="201"/>
  <c r="C26" i="201"/>
  <c r="K25" i="201"/>
  <c r="C25" i="201"/>
  <c r="K24" i="201"/>
  <c r="C24" i="201"/>
  <c r="K23" i="201"/>
  <c r="C23" i="201"/>
  <c r="K22" i="201"/>
  <c r="C22" i="201"/>
  <c r="K21" i="201"/>
  <c r="C21" i="201"/>
  <c r="K20" i="201"/>
  <c r="C20" i="201"/>
  <c r="K19" i="201"/>
  <c r="C19" i="201"/>
  <c r="K18" i="201"/>
  <c r="C18" i="201"/>
  <c r="K17" i="201"/>
  <c r="C17" i="201"/>
  <c r="K16" i="201"/>
  <c r="C16" i="201"/>
  <c r="H15" i="201"/>
  <c r="G15" i="201"/>
  <c r="F15" i="201"/>
  <c r="E15" i="201"/>
  <c r="D15" i="201"/>
  <c r="K35" i="200"/>
  <c r="C35" i="200"/>
  <c r="K34" i="200"/>
  <c r="C34" i="200"/>
  <c r="K33" i="200"/>
  <c r="C33" i="200"/>
  <c r="K32" i="200"/>
  <c r="C32" i="200"/>
  <c r="K31" i="200"/>
  <c r="C31" i="200"/>
  <c r="K30" i="200"/>
  <c r="C30" i="200"/>
  <c r="K29" i="200"/>
  <c r="C29" i="200"/>
  <c r="K28" i="200"/>
  <c r="C28" i="200"/>
  <c r="K27" i="200"/>
  <c r="C27" i="200"/>
  <c r="K26" i="200"/>
  <c r="C26" i="200"/>
  <c r="K25" i="200"/>
  <c r="C25" i="200"/>
  <c r="K24" i="200"/>
  <c r="C24" i="200"/>
  <c r="K23" i="200"/>
  <c r="C23" i="200"/>
  <c r="K22" i="200"/>
  <c r="C22" i="200"/>
  <c r="K21" i="200"/>
  <c r="C21" i="200"/>
  <c r="K20" i="200"/>
  <c r="C20" i="200"/>
  <c r="K19" i="200"/>
  <c r="C19" i="200"/>
  <c r="K18" i="200"/>
  <c r="C18" i="200"/>
  <c r="K17" i="200"/>
  <c r="C17" i="200"/>
  <c r="K16" i="200"/>
  <c r="C16" i="200"/>
  <c r="H15" i="200"/>
  <c r="G15" i="200"/>
  <c r="F15" i="200"/>
  <c r="E15" i="200"/>
  <c r="D15" i="200"/>
  <c r="K35" i="199"/>
  <c r="C35" i="199"/>
  <c r="K34" i="199"/>
  <c r="C34" i="199"/>
  <c r="K33" i="199"/>
  <c r="C33" i="199"/>
  <c r="K32" i="199"/>
  <c r="C32" i="199"/>
  <c r="K31" i="199"/>
  <c r="C31" i="199"/>
  <c r="K30" i="199"/>
  <c r="C30" i="199"/>
  <c r="K29" i="199"/>
  <c r="C29" i="199"/>
  <c r="K28" i="199"/>
  <c r="C28" i="199"/>
  <c r="K27" i="199"/>
  <c r="C27" i="199"/>
  <c r="K26" i="199"/>
  <c r="C26" i="199"/>
  <c r="K25" i="199"/>
  <c r="C25" i="199"/>
  <c r="K24" i="199"/>
  <c r="C24" i="199"/>
  <c r="K23" i="199"/>
  <c r="C23" i="199"/>
  <c r="K22" i="199"/>
  <c r="C22" i="199"/>
  <c r="K21" i="199"/>
  <c r="C21" i="199"/>
  <c r="K20" i="199"/>
  <c r="C20" i="199"/>
  <c r="K19" i="199"/>
  <c r="C19" i="199"/>
  <c r="K18" i="199"/>
  <c r="C18" i="199"/>
  <c r="K17" i="199"/>
  <c r="C17" i="199"/>
  <c r="K16" i="199"/>
  <c r="C16" i="199"/>
  <c r="H15" i="199"/>
  <c r="G15" i="199"/>
  <c r="F15" i="199"/>
  <c r="E15" i="199"/>
  <c r="D15" i="199"/>
  <c r="K35" i="198"/>
  <c r="C35" i="198"/>
  <c r="K34" i="198"/>
  <c r="C34" i="198"/>
  <c r="K33" i="198"/>
  <c r="C33" i="198"/>
  <c r="K32" i="198"/>
  <c r="C32" i="198"/>
  <c r="K31" i="198"/>
  <c r="C31" i="198"/>
  <c r="K30" i="198"/>
  <c r="C30" i="198"/>
  <c r="K29" i="198"/>
  <c r="C29" i="198"/>
  <c r="K28" i="198"/>
  <c r="C28" i="198"/>
  <c r="K27" i="198"/>
  <c r="C27" i="198"/>
  <c r="K26" i="198"/>
  <c r="C26" i="198"/>
  <c r="K25" i="198"/>
  <c r="C25" i="198"/>
  <c r="K24" i="198"/>
  <c r="C24" i="198"/>
  <c r="K23" i="198"/>
  <c r="C23" i="198"/>
  <c r="K22" i="198"/>
  <c r="C22" i="198"/>
  <c r="K21" i="198"/>
  <c r="C21" i="198"/>
  <c r="K20" i="198"/>
  <c r="C20" i="198"/>
  <c r="K19" i="198"/>
  <c r="C19" i="198"/>
  <c r="K18" i="198"/>
  <c r="C18" i="198"/>
  <c r="K17" i="198"/>
  <c r="C17" i="198"/>
  <c r="K16" i="198"/>
  <c r="C16" i="198"/>
  <c r="H15" i="198"/>
  <c r="G15" i="198"/>
  <c r="F15" i="198"/>
  <c r="E15" i="198"/>
  <c r="D15" i="198"/>
  <c r="K35" i="197"/>
  <c r="K34" i="197"/>
  <c r="K33" i="197"/>
  <c r="K32" i="197"/>
  <c r="K31" i="197"/>
  <c r="K30" i="197"/>
  <c r="K29" i="197"/>
  <c r="K28" i="197"/>
  <c r="K27" i="197"/>
  <c r="K26" i="197"/>
  <c r="K25" i="197"/>
  <c r="K24" i="197"/>
  <c r="K23" i="197"/>
  <c r="K22" i="197"/>
  <c r="K21" i="197"/>
  <c r="K20" i="197"/>
  <c r="K19" i="197"/>
  <c r="K18" i="197"/>
  <c r="K17" i="197"/>
  <c r="K16" i="197"/>
  <c r="H15" i="197"/>
  <c r="G15" i="197"/>
  <c r="F15" i="197"/>
  <c r="E15" i="197"/>
  <c r="D15" i="197"/>
  <c r="K35" i="196"/>
  <c r="C35" i="196"/>
  <c r="K34" i="196"/>
  <c r="C34" i="196"/>
  <c r="K33" i="196"/>
  <c r="C33" i="196"/>
  <c r="K32" i="196"/>
  <c r="C32" i="196"/>
  <c r="K31" i="196"/>
  <c r="C31" i="196"/>
  <c r="K30" i="196"/>
  <c r="C30" i="196"/>
  <c r="K29" i="196"/>
  <c r="C29" i="196"/>
  <c r="K28" i="196"/>
  <c r="C28" i="196"/>
  <c r="K27" i="196"/>
  <c r="C27" i="196"/>
  <c r="K26" i="196"/>
  <c r="C26" i="196"/>
  <c r="K25" i="196"/>
  <c r="C25" i="196"/>
  <c r="K24" i="196"/>
  <c r="C24" i="196"/>
  <c r="K23" i="196"/>
  <c r="C23" i="196"/>
  <c r="K22" i="196"/>
  <c r="C22" i="196"/>
  <c r="K21" i="196"/>
  <c r="C21" i="196"/>
  <c r="K20" i="196"/>
  <c r="C20" i="196"/>
  <c r="K19" i="196"/>
  <c r="C19" i="196"/>
  <c r="K18" i="196"/>
  <c r="C18" i="196"/>
  <c r="K17" i="196"/>
  <c r="C17" i="196"/>
  <c r="K16" i="196"/>
  <c r="C16" i="196"/>
  <c r="H15" i="196"/>
  <c r="G15" i="196"/>
  <c r="F15" i="196"/>
  <c r="E15" i="196"/>
  <c r="D15" i="196"/>
  <c r="K35" i="195"/>
  <c r="C35" i="195"/>
  <c r="K34" i="195"/>
  <c r="C34" i="195"/>
  <c r="K33" i="195"/>
  <c r="C33" i="195"/>
  <c r="K32" i="195"/>
  <c r="C32" i="195"/>
  <c r="K31" i="195"/>
  <c r="C31" i="195"/>
  <c r="K30" i="195"/>
  <c r="C30" i="195"/>
  <c r="K29" i="195"/>
  <c r="C29" i="195"/>
  <c r="K28" i="195"/>
  <c r="C28" i="195"/>
  <c r="K27" i="195"/>
  <c r="C27" i="195"/>
  <c r="K26" i="195"/>
  <c r="C26" i="195"/>
  <c r="K25" i="195"/>
  <c r="C25" i="195"/>
  <c r="K24" i="195"/>
  <c r="C24" i="195"/>
  <c r="K23" i="195"/>
  <c r="C23" i="195"/>
  <c r="K22" i="195"/>
  <c r="C22" i="195"/>
  <c r="K21" i="195"/>
  <c r="C21" i="195"/>
  <c r="K20" i="195"/>
  <c r="C20" i="195"/>
  <c r="K19" i="195"/>
  <c r="C19" i="195"/>
  <c r="K18" i="195"/>
  <c r="C18" i="195"/>
  <c r="K17" i="195"/>
  <c r="C17" i="195"/>
  <c r="K16" i="195"/>
  <c r="C16" i="195"/>
  <c r="H15" i="195"/>
  <c r="G15" i="195"/>
  <c r="F15" i="195"/>
  <c r="E15" i="195"/>
  <c r="D15" i="195"/>
  <c r="K35" i="150"/>
  <c r="C35" i="150"/>
  <c r="K34" i="150"/>
  <c r="C34" i="150"/>
  <c r="K33" i="150"/>
  <c r="C33" i="150"/>
  <c r="K32" i="150"/>
  <c r="C32" i="150"/>
  <c r="K31" i="150"/>
  <c r="C31" i="150"/>
  <c r="K30" i="150"/>
  <c r="C30" i="150"/>
  <c r="K29" i="150"/>
  <c r="C29" i="150"/>
  <c r="K28" i="150"/>
  <c r="C28" i="150"/>
  <c r="K27" i="150"/>
  <c r="C27" i="150"/>
  <c r="K26" i="150"/>
  <c r="C26" i="150"/>
  <c r="K25" i="150"/>
  <c r="C25" i="150"/>
  <c r="K24" i="150"/>
  <c r="C24" i="150"/>
  <c r="K23" i="150"/>
  <c r="C23" i="150"/>
  <c r="K22" i="150"/>
  <c r="C22" i="150"/>
  <c r="K21" i="150"/>
  <c r="C21" i="150"/>
  <c r="K20" i="150"/>
  <c r="C20" i="150"/>
  <c r="K19" i="150"/>
  <c r="C19" i="150"/>
  <c r="K18" i="150"/>
  <c r="C18" i="150"/>
  <c r="K17" i="150"/>
  <c r="C17" i="150"/>
  <c r="K16" i="150"/>
  <c r="C16" i="150"/>
  <c r="H15" i="150"/>
  <c r="G15" i="150"/>
  <c r="F15" i="150"/>
  <c r="E15" i="150"/>
  <c r="D15" i="150"/>
  <c r="C35" i="149"/>
  <c r="C34" i="149"/>
  <c r="C33" i="149"/>
  <c r="C32" i="149"/>
  <c r="C31" i="149"/>
  <c r="C30" i="149"/>
  <c r="C29" i="149"/>
  <c r="C28" i="149"/>
  <c r="C27" i="149"/>
  <c r="C26" i="149"/>
  <c r="C25" i="149"/>
  <c r="C24" i="149"/>
  <c r="C23" i="149"/>
  <c r="C22" i="149"/>
  <c r="C21" i="149"/>
  <c r="C20" i="149"/>
  <c r="C19" i="149"/>
  <c r="C18" i="149"/>
  <c r="C17" i="149"/>
  <c r="C16" i="149"/>
  <c r="J6" i="7"/>
  <c r="D13" i="7"/>
  <c r="D6" i="7"/>
  <c r="F12" i="7"/>
  <c r="J10" i="7"/>
  <c r="J12" i="7"/>
  <c r="G12" i="7"/>
  <c r="J13" i="7"/>
  <c r="J7" i="7"/>
  <c r="F10" i="7"/>
  <c r="J8" i="7"/>
  <c r="H5" i="7"/>
  <c r="I9" i="7"/>
  <c r="F13" i="7"/>
  <c r="I8" i="7"/>
  <c r="H9" i="7"/>
  <c r="F5" i="7"/>
  <c r="I13" i="7"/>
  <c r="G6" i="7"/>
  <c r="H13" i="7"/>
  <c r="H6" i="7"/>
  <c r="F8" i="7"/>
  <c r="H12" i="7"/>
  <c r="J11" i="7"/>
  <c r="H7" i="7"/>
  <c r="J5" i="7"/>
  <c r="I12" i="7"/>
  <c r="H8" i="7"/>
  <c r="G11" i="7"/>
  <c r="I10" i="7"/>
  <c r="D7" i="7"/>
  <c r="F11" i="7"/>
  <c r="E8" i="7"/>
  <c r="G13" i="7"/>
  <c r="F6" i="7"/>
  <c r="H11" i="7"/>
  <c r="D9" i="7"/>
  <c r="I5" i="7"/>
  <c r="I11" i="7"/>
  <c r="G5" i="7"/>
  <c r="H10" i="7"/>
  <c r="D8" i="7"/>
  <c r="G8" i="7"/>
  <c r="G9" i="7"/>
  <c r="I7" i="7"/>
  <c r="G7" i="7"/>
  <c r="F7" i="7"/>
  <c r="F9" i="7"/>
  <c r="I6" i="7"/>
  <c r="J9" i="7"/>
  <c r="G10" i="7"/>
  <c r="F12" i="197" l="1"/>
  <c r="F10" i="197"/>
  <c r="F11" i="197"/>
  <c r="F7" i="197"/>
  <c r="K13" i="7"/>
  <c r="L13" i="7" s="1"/>
  <c r="K9" i="7"/>
  <c r="L9" i="7" s="1"/>
  <c r="F6" i="149"/>
  <c r="K35" i="149"/>
  <c r="K34" i="149"/>
  <c r="K33" i="149"/>
  <c r="K32" i="149"/>
  <c r="K31" i="149"/>
  <c r="K30" i="149"/>
  <c r="K29" i="149"/>
  <c r="K28" i="149"/>
  <c r="K27" i="149"/>
  <c r="K26" i="149"/>
  <c r="K25" i="149"/>
  <c r="K24" i="149"/>
  <c r="K23" i="149"/>
  <c r="K22" i="149"/>
  <c r="K21" i="149"/>
  <c r="K20" i="149"/>
  <c r="K19" i="149"/>
  <c r="K18" i="149"/>
  <c r="K17" i="149"/>
  <c r="K16" i="149"/>
  <c r="H15" i="149"/>
  <c r="G15" i="149"/>
  <c r="F15" i="149"/>
  <c r="E15" i="149"/>
  <c r="D15" i="149"/>
  <c r="K20" i="6"/>
  <c r="C21" i="4"/>
  <c r="C20" i="4"/>
  <c r="C19" i="4"/>
  <c r="C18" i="4"/>
  <c r="C17" i="4"/>
  <c r="E10" i="7"/>
  <c r="D10" i="7"/>
  <c r="E7" i="7"/>
  <c r="D12" i="7"/>
  <c r="E11" i="7"/>
  <c r="E9" i="7"/>
  <c r="E12" i="7"/>
  <c r="E13" i="7"/>
  <c r="D11" i="7"/>
  <c r="E6" i="7"/>
  <c r="K12" i="7" l="1"/>
  <c r="L12" i="7" s="1"/>
  <c r="K10" i="7"/>
  <c r="L10" i="7" s="1"/>
  <c r="K11" i="7"/>
  <c r="L11" i="7" s="1"/>
  <c r="S8" i="7"/>
  <c r="S7" i="7"/>
  <c r="S6" i="7"/>
  <c r="S5" i="7"/>
  <c r="S4" i="7"/>
  <c r="D5" i="7"/>
  <c r="E5" i="7"/>
  <c r="K35" i="6" l="1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19" i="6"/>
  <c r="K18" i="6"/>
  <c r="K17" i="6"/>
  <c r="K16" i="6"/>
  <c r="J2" i="7" l="1"/>
  <c r="I2" i="7"/>
  <c r="H2" i="7"/>
  <c r="G2" i="7"/>
  <c r="F2" i="7"/>
  <c r="X3" i="7"/>
  <c r="Y8" i="7"/>
  <c r="X8" i="7"/>
  <c r="Y7" i="7"/>
  <c r="X7" i="7"/>
  <c r="Y6" i="7"/>
  <c r="X6" i="7"/>
  <c r="Y5" i="7"/>
  <c r="X5" i="7"/>
  <c r="Y4" i="7"/>
  <c r="X4" i="7"/>
  <c r="Y3" i="7"/>
  <c r="J3" i="7"/>
  <c r="I3" i="7"/>
  <c r="H3" i="7"/>
  <c r="G3" i="7"/>
  <c r="F3" i="7"/>
  <c r="F6" i="6"/>
  <c r="H15" i="6"/>
  <c r="G15" i="6"/>
  <c r="F15" i="6"/>
  <c r="E15" i="6"/>
  <c r="D15" i="6"/>
  <c r="F4" i="7"/>
  <c r="G4" i="7"/>
  <c r="I4" i="7"/>
  <c r="H4" i="7"/>
  <c r="D4" i="7"/>
  <c r="J4" i="7"/>
  <c r="E4" i="7"/>
  <c r="O4" i="7" l="1"/>
  <c r="K8" i="7"/>
  <c r="L8" i="7" s="1"/>
  <c r="K6" i="7"/>
  <c r="L6" i="7" s="1"/>
  <c r="K7" i="7"/>
  <c r="L7" i="7" s="1"/>
  <c r="K5" i="7"/>
  <c r="L5" i="7" s="1"/>
  <c r="E37" i="198"/>
  <c r="E37" i="199"/>
  <c r="E37" i="196"/>
  <c r="E37" i="197"/>
  <c r="E37" i="195"/>
  <c r="K4" i="7"/>
  <c r="O5" i="7" l="1"/>
  <c r="P5" i="7" s="1"/>
  <c r="E37" i="150"/>
  <c r="E37" i="200"/>
  <c r="E37" i="201"/>
  <c r="M4" i="7"/>
  <c r="M11" i="7"/>
  <c r="M8" i="7"/>
  <c r="M9" i="7"/>
  <c r="M12" i="7"/>
  <c r="M5" i="7"/>
  <c r="M10" i="7"/>
  <c r="M6" i="7"/>
  <c r="M13" i="7"/>
  <c r="M7" i="7"/>
  <c r="P4" i="7"/>
  <c r="H37" i="200"/>
  <c r="H37" i="201"/>
  <c r="H37" i="198"/>
  <c r="H37" i="199"/>
  <c r="H37" i="196"/>
  <c r="H37" i="197"/>
  <c r="H37" i="195"/>
  <c r="H37" i="150"/>
  <c r="L4" i="7"/>
  <c r="E37" i="149"/>
  <c r="E37" i="6"/>
  <c r="D8" i="2"/>
  <c r="D9" i="2"/>
  <c r="D10" i="2"/>
  <c r="D11" i="2"/>
  <c r="D12" i="2"/>
  <c r="D13" i="2"/>
  <c r="D14" i="2"/>
  <c r="D15" i="2"/>
  <c r="D7" i="2"/>
  <c r="D6" i="2"/>
  <c r="O6" i="7" l="1"/>
  <c r="O7" i="7" s="1"/>
  <c r="O8" i="7" s="1"/>
  <c r="V27" i="7"/>
  <c r="E33" i="4" s="1"/>
  <c r="V24" i="7"/>
  <c r="D33" i="4" s="1"/>
  <c r="V21" i="7"/>
  <c r="C33" i="4" s="1"/>
  <c r="V18" i="7"/>
  <c r="E27" i="4" s="1"/>
  <c r="V15" i="7"/>
  <c r="D27" i="4" s="1"/>
  <c r="V12" i="7"/>
  <c r="C27" i="4" s="1"/>
  <c r="U27" i="7"/>
  <c r="T27" i="7"/>
  <c r="E31" i="4" s="1"/>
  <c r="S27" i="7"/>
  <c r="E30" i="4" s="1"/>
  <c r="U24" i="7"/>
  <c r="T24" i="7"/>
  <c r="D31" i="4" s="1"/>
  <c r="U21" i="7"/>
  <c r="S24" i="7"/>
  <c r="D30" i="4" s="1"/>
  <c r="T21" i="7"/>
  <c r="C31" i="4" s="1"/>
  <c r="S21" i="7"/>
  <c r="C30" i="4" s="1"/>
  <c r="U18" i="7"/>
  <c r="T18" i="7"/>
  <c r="E25" i="4" s="1"/>
  <c r="S18" i="7"/>
  <c r="E24" i="4" s="1"/>
  <c r="U15" i="7"/>
  <c r="T15" i="7"/>
  <c r="D25" i="4" s="1"/>
  <c r="U12" i="7"/>
  <c r="S15" i="7"/>
  <c r="D24" i="4" s="1"/>
  <c r="T12" i="7"/>
  <c r="C25" i="4" s="1"/>
  <c r="S12" i="7"/>
  <c r="C24" i="4" s="1"/>
  <c r="T8" i="7"/>
  <c r="T7" i="7"/>
  <c r="T6" i="7"/>
  <c r="T5" i="7"/>
  <c r="H37" i="149"/>
  <c r="T4" i="7"/>
  <c r="H37" i="6"/>
  <c r="P6" i="7" l="1"/>
  <c r="O9" i="7"/>
  <c r="O10" i="7" s="1"/>
  <c r="E32" i="4"/>
  <c r="C32" i="4"/>
  <c r="D32" i="4"/>
  <c r="E26" i="4"/>
  <c r="C26" i="4"/>
  <c r="D26" i="4"/>
  <c r="P7" i="7"/>
  <c r="Q7" i="7" s="1"/>
  <c r="T9" i="7"/>
  <c r="U4" i="7" s="1"/>
  <c r="E17" i="4" s="1"/>
  <c r="O11" i="7" l="1"/>
  <c r="O12" i="7" s="1"/>
  <c r="O13" i="7" s="1"/>
  <c r="P8" i="7"/>
  <c r="Q8" i="7" s="1"/>
  <c r="U5" i="7"/>
  <c r="E18" i="4" s="1"/>
  <c r="U7" i="7"/>
  <c r="E20" i="4" s="1"/>
  <c r="U8" i="7"/>
  <c r="E21" i="4" s="1"/>
  <c r="U6" i="7"/>
  <c r="E19" i="4" s="1"/>
  <c r="P9" i="7" l="1"/>
  <c r="Q9" i="7" s="1"/>
  <c r="P10" i="7" l="1"/>
  <c r="Q10" i="7" s="1"/>
  <c r="P12" i="7" l="1"/>
  <c r="P13" i="7" l="1"/>
  <c r="Q13" i="7" s="1"/>
  <c r="P11" i="7"/>
  <c r="Q11" i="7" s="1"/>
  <c r="Q5" i="7" l="1"/>
  <c r="Q6" i="7"/>
  <c r="Q12" i="7"/>
  <c r="Q4" i="7"/>
  <c r="Y12" i="7" l="1"/>
  <c r="Y11" i="7"/>
</calcChain>
</file>

<file path=xl/sharedStrings.xml><?xml version="1.0" encoding="utf-8"?>
<sst xmlns="http://schemas.openxmlformats.org/spreadsheetml/2006/main" count="415" uniqueCount="115">
  <si>
    <t>NAME SURNAME</t>
  </si>
  <si>
    <t>EMPLOYMENT DATE</t>
  </si>
  <si>
    <t>JOB TITLE</t>
  </si>
  <si>
    <t>REVIEWING MANAGER</t>
  </si>
  <si>
    <t>DEPARTMENT / TEAM</t>
  </si>
  <si>
    <t>DASHBOARD</t>
  </si>
  <si>
    <t>Employee Name</t>
  </si>
  <si>
    <t>Department</t>
  </si>
  <si>
    <t>Job Title</t>
  </si>
  <si>
    <t>Employment Date</t>
  </si>
  <si>
    <t>Review Period</t>
  </si>
  <si>
    <t>Review Date</t>
  </si>
  <si>
    <t>Employee #</t>
  </si>
  <si>
    <t>#</t>
  </si>
  <si>
    <t>REVIEW PERIOD</t>
  </si>
  <si>
    <t>Poor</t>
  </si>
  <si>
    <t>Unsatisfactory</t>
  </si>
  <si>
    <t>Satisfactory</t>
  </si>
  <si>
    <t>Good</t>
  </si>
  <si>
    <t>Excellent</t>
  </si>
  <si>
    <t>Job Knowledge</t>
  </si>
  <si>
    <t>Productivity</t>
  </si>
  <si>
    <t>Work Quality</t>
  </si>
  <si>
    <t>Consistency</t>
  </si>
  <si>
    <t>Independent Work</t>
  </si>
  <si>
    <t>Creativity</t>
  </si>
  <si>
    <t>Punctuality</t>
  </si>
  <si>
    <t>Honesty</t>
  </si>
  <si>
    <t>Integrity</t>
  </si>
  <si>
    <t>Group Work</t>
  </si>
  <si>
    <t>Initiative</t>
  </si>
  <si>
    <t>Client Relations</t>
  </si>
  <si>
    <t>Coworker Relations</t>
  </si>
  <si>
    <t>Takes Initiative</t>
  </si>
  <si>
    <t>Attendance</t>
  </si>
  <si>
    <t>Responsibility</t>
  </si>
  <si>
    <t>Enthusiasm</t>
  </si>
  <si>
    <t>Technical Skills</t>
  </si>
  <si>
    <t>Engagement</t>
  </si>
  <si>
    <t>Personal Evaluation</t>
  </si>
  <si>
    <t>Reviewer</t>
  </si>
  <si>
    <t>Communication Skills</t>
  </si>
  <si>
    <t>Comments</t>
  </si>
  <si>
    <t>Employee Signature</t>
  </si>
  <si>
    <t>Performance</t>
  </si>
  <si>
    <t>OVERALL SCORE:</t>
  </si>
  <si>
    <t>OVERALL PERFORMANCE:</t>
  </si>
  <si>
    <t>Total Score Reference</t>
  </si>
  <si>
    <t>Points per review</t>
  </si>
  <si>
    <t>Reviewer Signature</t>
  </si>
  <si>
    <t>Evaluation</t>
  </si>
  <si>
    <t>Expected Performance</t>
  </si>
  <si>
    <t>Actual Performance</t>
  </si>
  <si>
    <t>Performance Evaluation Bell Curve</t>
  </si>
  <si>
    <t>Top Performer</t>
  </si>
  <si>
    <t>2nd Best Performer</t>
  </si>
  <si>
    <t>3rd Best Performer</t>
  </si>
  <si>
    <t>Worst Performer</t>
  </si>
  <si>
    <t>2nd Worst Performer</t>
  </si>
  <si>
    <t>3rd Worst Performer</t>
  </si>
  <si>
    <t>Settings</t>
  </si>
  <si>
    <t>Jack Morrison</t>
  </si>
  <si>
    <t>Anthony Joshua</t>
  </si>
  <si>
    <t>Angela Martini</t>
  </si>
  <si>
    <t>Anthony Hopkins</t>
  </si>
  <si>
    <t>Richard Blue</t>
  </si>
  <si>
    <t>CEO Office</t>
  </si>
  <si>
    <t>General Manager</t>
  </si>
  <si>
    <t>First Half of 2019</t>
  </si>
  <si>
    <t>Shareholders</t>
  </si>
  <si>
    <t>Sales &amp; Marketing</t>
  </si>
  <si>
    <t>Head of Sales &amp; Marketing</t>
  </si>
  <si>
    <t>Account Manager</t>
  </si>
  <si>
    <t>Manufacturing</t>
  </si>
  <si>
    <t>Manufacturing Officer</t>
  </si>
  <si>
    <t>X</t>
  </si>
  <si>
    <t>Employee1</t>
  </si>
  <si>
    <t>Employee2</t>
  </si>
  <si>
    <t>Sheet Name</t>
  </si>
  <si>
    <t>Employee3</t>
  </si>
  <si>
    <t>Employee4</t>
  </si>
  <si>
    <t>Employee5</t>
  </si>
  <si>
    <t>Employee6</t>
  </si>
  <si>
    <t>Employee7</t>
  </si>
  <si>
    <t>Employee8</t>
  </si>
  <si>
    <t>Employee9</t>
  </si>
  <si>
    <t>Employee10</t>
  </si>
  <si>
    <t>Index</t>
  </si>
  <si>
    <t xml:space="preserve">Total </t>
  </si>
  <si>
    <t>Points</t>
  </si>
  <si>
    <t>Dropdown</t>
  </si>
  <si>
    <t>Percantgae</t>
  </si>
  <si>
    <t>Perfomance</t>
  </si>
  <si>
    <t>Total Number</t>
  </si>
  <si>
    <t>TOTAL</t>
  </si>
  <si>
    <t>Best Performer</t>
  </si>
  <si>
    <t>Ranking</t>
  </si>
  <si>
    <t>-</t>
  </si>
  <si>
    <t>Departments</t>
  </si>
  <si>
    <t>Average Score</t>
  </si>
  <si>
    <t/>
  </si>
  <si>
    <t>Best Department:</t>
  </si>
  <si>
    <t>Worst Department: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</si>
  <si>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</si>
  <si>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</si>
  <si>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</si>
  <si>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</si>
  <si>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</si>
  <si>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</si>
  <si>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</si>
  <si>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</si>
  <si>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</si>
  <si>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DATABASE</t>
  </si>
  <si>
    <t>INDIVIDUAL REVIEW</t>
  </si>
  <si>
    <t>EMPLOYEE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</si>
</sst>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%"/>
    <numFmt numFmtId="166" formatCode="0.0"/>
  </numFmts>
  <fonts count="4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u/>
      <sz val="11"/>
      <color theme="10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.0"/>
      <color theme="0"/>
      <name val="Arial"/>
      <family val="2"/>
      <charset val="162"/>
      <scheme val="minor"/>
    </font>
    <font>
      <b/>
      <sz val="10"/>
      <color rgb="FF595959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u/>
      <sz val="10"/>
      <color rgb="FF1F4E78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b/>
      <sz val="11"/>
      <color rgb="FFF2F2F2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sz val="9"/>
      <color rgb="FF1F4E78"/>
      <name val="Arial"/>
      <family val="2"/>
      <charset val="162"/>
      <scheme val="minor"/>
    </font>
    <font>
      <b/>
      <sz val="9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10"/>
      <color theme="0"/>
      <name val="Arial"/>
      <family val="2"/>
      <charset val="162"/>
      <scheme val="minor"/>
    </font>
    <font>
      <u/>
      <sz val="10"/>
      <color theme="0"/>
      <name val="Arial"/>
      <family val="2"/>
      <charset val="162"/>
      <scheme val="minor"/>
    </font>
    <font>
      <b/>
      <u/>
      <sz val="11.0"/>
      <color theme="0"/>
      <name val="Arial"/>
      <family val="2"/>
      <charset val="162"/>
      <scheme val="minor"/>
    </font>
    <font>
      <b/>
      <sz val="11.0"/>
      <color rgb="FFFFFFFF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color rgb="FF2E86AB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1"/>
      <color theme="10"/>
      <name val="Arial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/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14996795556505021"/>
      </bottom>
      <diagonal/>
    </border>
    <border>
      <left/>
      <right/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/>
      <top style="thin">
        <color theme="0" tint="-0.14996795556505021"/>
      </top>
      <bottom style="thin">
        <color theme="1" tint="0.499984740745262"/>
      </bottom>
      <diagonal/>
    </border>
    <border>
      <left/>
      <right/>
      <top style="thin">
        <color theme="0" tint="-0.1499679555650502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/>
      <diagonal/>
    </border>
    <border>
      <left style="thin">
        <color theme="1" tint="0.499984740745262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theme="1" tint="0.499984740745262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6" fillId="0" borderId="0"/>
    <xf numFmtId="0" fontId="29" fillId="0" borderId="0"/>
    <xf numFmtId="0" fontId="3" fillId="0" borderId="0"/>
    <xf numFmtId="0" fontId="2" fillId="0" borderId="0"/>
    <xf numFmtId="0" fontId="1" fillId="0" borderId="0"/>
  </cellStyleXfs>
  <cellXfs count="245">
    <xf numFmtId="0" fontId="0" fillId="0" borderId="0" xfId="0"/>
    <xf numFmtId="0" fontId="0" fillId="6" borderId="0" xfId="0" applyFill="1"/>
    <xf numFmtId="49" fontId="8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 indent="5"/>
    </xf>
    <xf numFmtId="0" fontId="7" fillId="6" borderId="0" xfId="0" applyFont="1" applyFill="1"/>
    <xf numFmtId="49" fontId="13" fillId="4" borderId="0" xfId="0" applyNumberFormat="1" applyFont="1" applyFill="1" applyAlignment="1">
      <alignment horizontal="left" vertical="center"/>
    </xf>
    <xf numFmtId="49" fontId="13" fillId="4" borderId="0" xfId="0" applyNumberFormat="1" applyFont="1" applyFill="1" applyAlignment="1">
      <alignment horizontal="left" vertical="center" indent="5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5" fillId="0" borderId="0" xfId="0" applyFont="1" applyAlignment="1">
      <alignment horizontal="center"/>
    </xf>
    <xf numFmtId="0" fontId="7" fillId="0" borderId="5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shrinkToFit="1"/>
    </xf>
    <xf numFmtId="0" fontId="18" fillId="0" borderId="0" xfId="1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6" fillId="0" borderId="0" xfId="0" applyFont="1" applyAlignment="1" applyProtection="1">
      <alignment shrinkToFit="1"/>
      <protection locked="0"/>
    </xf>
    <xf numFmtId="0" fontId="18" fillId="0" borderId="0" xfId="1" applyFont="1" applyFill="1" applyBorder="1" applyAlignment="1" applyProtection="1">
      <alignment horizontal="center" vertical="center"/>
      <protection locked="0"/>
    </xf>
    <xf numFmtId="0" fontId="5" fillId="6" borderId="0" xfId="0" applyFont="1" applyFill="1"/>
    <xf numFmtId="0" fontId="0" fillId="10" borderId="0" xfId="0" applyFill="1"/>
    <xf numFmtId="0" fontId="0" fillId="9" borderId="9" xfId="0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30" fillId="6" borderId="0" xfId="0" applyFont="1" applyFill="1" applyAlignment="1" applyProtection="1">
      <alignment horizontal="left" vertical="center"/>
      <protection hidden="1"/>
    </xf>
    <xf numFmtId="0" fontId="0" fillId="9" borderId="9" xfId="0" applyFill="1" applyBorder="1" applyAlignment="1">
      <alignment horizontal="center"/>
    </xf>
    <xf numFmtId="0" fontId="0" fillId="9" borderId="13" xfId="0" applyFill="1" applyBorder="1" applyAlignment="1">
      <alignment horizontal="center" vertical="center"/>
    </xf>
    <xf numFmtId="0" fontId="0" fillId="9" borderId="9" xfId="0" applyFill="1" applyBorder="1"/>
    <xf numFmtId="165" fontId="0" fillId="9" borderId="9" xfId="0" applyNumberFormat="1" applyFill="1" applyBorder="1" applyAlignment="1">
      <alignment horizontal="center" vertical="center"/>
    </xf>
    <xf numFmtId="0" fontId="11" fillId="9" borderId="10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Continuous"/>
    </xf>
    <xf numFmtId="0" fontId="11" fillId="11" borderId="9" xfId="0" applyFont="1" applyFill="1" applyBorder="1" applyAlignment="1">
      <alignment horizontal="centerContinuous"/>
    </xf>
    <xf numFmtId="0" fontId="11" fillId="12" borderId="9" xfId="0" applyFont="1" applyFill="1" applyBorder="1" applyAlignment="1">
      <alignment horizontal="centerContinuous"/>
    </xf>
    <xf numFmtId="0" fontId="0" fillId="6" borderId="0" xfId="0" applyFill="1" applyAlignment="1">
      <alignment horizontal="center" vertical="center"/>
    </xf>
    <xf numFmtId="0" fontId="16" fillId="0" borderId="16" xfId="0" applyFont="1" applyBorder="1" applyAlignment="1" applyProtection="1">
      <alignment shrinkToFit="1"/>
      <protection locked="0"/>
    </xf>
    <xf numFmtId="0" fontId="16" fillId="0" borderId="22" xfId="0" applyFont="1" applyBorder="1" applyAlignment="1" applyProtection="1">
      <alignment shrinkToFit="1"/>
      <protection locked="0"/>
    </xf>
    <xf numFmtId="0" fontId="20" fillId="7" borderId="14" xfId="0" applyFont="1" applyFill="1" applyBorder="1" applyAlignment="1">
      <alignment horizontal="center" vertical="center"/>
    </xf>
    <xf numFmtId="0" fontId="20" fillId="7" borderId="14" xfId="0" applyFont="1" applyFill="1" applyBorder="1" applyAlignment="1" applyProtection="1">
      <alignment horizontal="center" vertical="center"/>
      <protection locked="0"/>
    </xf>
    <xf numFmtId="166" fontId="0" fillId="9" borderId="9" xfId="0" applyNumberFormat="1" applyFill="1" applyBorder="1" applyAlignment="1">
      <alignment horizontal="center" vertical="center"/>
    </xf>
    <xf numFmtId="0" fontId="32" fillId="13" borderId="24" xfId="0" applyFont="1" applyFill="1" applyBorder="1" applyAlignment="1">
      <alignment horizontal="centerContinuous" vertical="center"/>
    </xf>
    <xf numFmtId="0" fontId="32" fillId="13" borderId="25" xfId="0" applyFont="1" applyFill="1" applyBorder="1" applyAlignment="1">
      <alignment horizontal="centerContinuous" vertical="center"/>
    </xf>
    <xf numFmtId="0" fontId="32" fillId="13" borderId="26" xfId="0" applyFont="1" applyFill="1" applyBorder="1" applyAlignment="1">
      <alignment horizontal="centerContinuous" vertical="center"/>
    </xf>
    <xf numFmtId="0" fontId="11" fillId="14" borderId="27" xfId="0" applyFont="1" applyFill="1" applyBorder="1" applyAlignment="1">
      <alignment horizontal="center" vertical="center"/>
    </xf>
    <xf numFmtId="0" fontId="11" fillId="14" borderId="28" xfId="0" applyFont="1" applyFill="1" applyBorder="1" applyAlignment="1">
      <alignment horizontal="center" vertical="center"/>
    </xf>
    <xf numFmtId="0" fontId="11" fillId="14" borderId="29" xfId="0" applyFont="1" applyFill="1" applyBorder="1" applyAlignment="1">
      <alignment horizontal="center" vertical="center"/>
    </xf>
    <xf numFmtId="0" fontId="32" fillId="16" borderId="27" xfId="0" applyFont="1" applyFill="1" applyBorder="1" applyAlignment="1">
      <alignment horizontal="center" vertical="center"/>
    </xf>
    <xf numFmtId="0" fontId="32" fillId="16" borderId="28" xfId="0" applyFont="1" applyFill="1" applyBorder="1" applyAlignment="1">
      <alignment horizontal="center" vertical="center"/>
    </xf>
    <xf numFmtId="0" fontId="32" fillId="16" borderId="29" xfId="0" applyFont="1" applyFill="1" applyBorder="1" applyAlignment="1">
      <alignment horizontal="center" vertical="center"/>
    </xf>
    <xf numFmtId="0" fontId="32" fillId="17" borderId="27" xfId="0" applyFont="1" applyFill="1" applyBorder="1" applyAlignment="1">
      <alignment horizontal="center" vertical="center"/>
    </xf>
    <xf numFmtId="0" fontId="32" fillId="17" borderId="28" xfId="0" applyFont="1" applyFill="1" applyBorder="1" applyAlignment="1">
      <alignment horizontal="center" vertical="center" shrinkToFit="1"/>
    </xf>
    <xf numFmtId="0" fontId="32" fillId="17" borderId="29" xfId="1" applyFont="1" applyFill="1" applyBorder="1" applyAlignment="1" applyProtection="1">
      <alignment horizontal="center" vertical="center"/>
    </xf>
    <xf numFmtId="0" fontId="32" fillId="19" borderId="27" xfId="0" applyFont="1" applyFill="1" applyBorder="1" applyAlignment="1">
      <alignment horizontal="center" vertical="center"/>
    </xf>
    <xf numFmtId="0" fontId="32" fillId="19" borderId="28" xfId="0" applyFont="1" applyFill="1" applyBorder="1" applyAlignment="1">
      <alignment horizontal="center" vertical="center"/>
    </xf>
    <xf numFmtId="164" fontId="32" fillId="19" borderId="29" xfId="0" applyNumberFormat="1" applyFont="1" applyFill="1" applyBorder="1" applyAlignment="1">
      <alignment horizontal="center" vertical="center"/>
    </xf>
    <xf numFmtId="0" fontId="0" fillId="21" borderId="0" xfId="0" applyFill="1"/>
    <xf numFmtId="0" fontId="31" fillId="10" borderId="0" xfId="0" applyFont="1" applyFill="1" applyAlignment="1">
      <alignment vertical="center"/>
    </xf>
    <xf numFmtId="49" fontId="31" fillId="10" borderId="0" xfId="0" applyNumberFormat="1" applyFont="1" applyFill="1" applyAlignment="1">
      <alignment horizontal="center" vertical="center"/>
    </xf>
    <xf numFmtId="0" fontId="33" fillId="10" borderId="0" xfId="0" applyFont="1" applyFill="1" applyAlignment="1">
      <alignment vertical="center"/>
    </xf>
    <xf numFmtId="49" fontId="12" fillId="2" borderId="0" xfId="0" applyNumberFormat="1" applyFont="1" applyFill="1" applyAlignment="1">
      <alignment horizontal="left" vertical="center" indent="2"/>
    </xf>
    <xf numFmtId="0" fontId="34" fillId="10" borderId="0" xfId="0" applyFont="1" applyFill="1" applyAlignment="1">
      <alignment horizontal="right" vertical="center"/>
    </xf>
    <xf numFmtId="0" fontId="33" fillId="10" borderId="0" xfId="0" applyFont="1" applyFill="1" applyAlignment="1">
      <alignment horizontal="center" vertical="center"/>
    </xf>
    <xf numFmtId="0" fontId="35" fillId="10" borderId="0" xfId="0" applyFont="1" applyFill="1" applyAlignment="1">
      <alignment vertical="center"/>
    </xf>
    <xf numFmtId="49" fontId="13" fillId="4" borderId="0" xfId="0" applyNumberFormat="1" applyFont="1" applyFill="1" applyAlignment="1">
      <alignment horizontal="left" vertical="center" indent="2"/>
    </xf>
    <xf numFmtId="0" fontId="36" fillId="10" borderId="0" xfId="0" applyFont="1" applyFill="1" applyAlignment="1">
      <alignment horizontal="right" vertical="center"/>
    </xf>
    <xf numFmtId="0" fontId="13" fillId="10" borderId="0" xfId="0" applyFont="1" applyFill="1" applyAlignment="1">
      <alignment horizontal="center" vertical="center"/>
    </xf>
    <xf numFmtId="0" fontId="37" fillId="10" borderId="0" xfId="3" applyFont="1" applyFill="1" applyAlignment="1" applyProtection="1">
      <alignment vertical="center"/>
      <protection locked="0"/>
    </xf>
    <xf numFmtId="0" fontId="38" fillId="10" borderId="0" xfId="3" applyFont="1" applyFill="1" applyAlignment="1" applyProtection="1">
      <alignment vertical="center"/>
      <protection locked="0"/>
    </xf>
    <xf numFmtId="0" fontId="32" fillId="10" borderId="0" xfId="3" applyFont="1" applyFill="1" applyAlignment="1" applyProtection="1">
      <alignment vertical="center"/>
      <protection locked="0"/>
    </xf>
    <xf numFmtId="0" fontId="17" fillId="22" borderId="38" xfId="0" applyFont="1" applyFill="1" applyBorder="1" applyAlignment="1">
      <alignment horizontal="right"/>
    </xf>
    <xf numFmtId="0" fontId="17" fillId="22" borderId="39" xfId="0" applyFont="1" applyFill="1" applyBorder="1" applyAlignment="1">
      <alignment horizontal="right"/>
    </xf>
    <xf numFmtId="0" fontId="17" fillId="22" borderId="39" xfId="0" applyFont="1" applyFill="1" applyBorder="1" applyAlignment="1">
      <alignment horizontal="right" vertical="center"/>
    </xf>
    <xf numFmtId="0" fontId="17" fillId="22" borderId="40" xfId="0" applyFont="1" applyFill="1" applyBorder="1" applyAlignment="1">
      <alignment horizontal="right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23" fillId="0" borderId="46" xfId="0" applyFont="1" applyBorder="1" applyAlignment="1" applyProtection="1">
      <alignment horizontal="center" vertical="center" shrinkToFit="1"/>
      <protection locked="0"/>
    </xf>
    <xf numFmtId="0" fontId="23" fillId="0" borderId="48" xfId="0" applyFont="1" applyBorder="1" applyAlignment="1" applyProtection="1">
      <alignment horizontal="center" vertical="center" shrinkToFit="1"/>
      <protection locked="0"/>
    </xf>
    <xf numFmtId="0" fontId="23" fillId="0" borderId="49" xfId="0" applyFont="1" applyBorder="1" applyAlignment="1" applyProtection="1">
      <alignment horizontal="center" vertical="center" shrinkToFit="1"/>
      <protection locked="0"/>
    </xf>
    <xf numFmtId="0" fontId="19" fillId="0" borderId="14" xfId="0" applyFont="1" applyBorder="1" applyAlignment="1">
      <alignment horizontal="centerContinuous" vertical="center"/>
    </xf>
    <xf numFmtId="0" fontId="24" fillId="0" borderId="14" xfId="0" applyFont="1" applyBorder="1" applyAlignment="1">
      <alignment horizontal="centerContinuous" vertical="center"/>
    </xf>
    <xf numFmtId="0" fontId="19" fillId="0" borderId="14" xfId="0" applyFont="1" applyBorder="1" applyAlignment="1" applyProtection="1">
      <alignment horizontal="center" vertical="center" shrinkToFit="1"/>
      <protection hidden="1"/>
    </xf>
    <xf numFmtId="0" fontId="19" fillId="0" borderId="14" xfId="0" applyFont="1" applyBorder="1" applyAlignment="1" applyProtection="1">
      <alignment horizontal="center" vertical="center"/>
      <protection hidden="1"/>
    </xf>
    <xf numFmtId="0" fontId="16" fillId="0" borderId="62" xfId="0" applyFont="1" applyBorder="1" applyAlignment="1" applyProtection="1">
      <alignment horizontal="center" vertical="center"/>
      <protection locked="0"/>
    </xf>
    <xf numFmtId="0" fontId="16" fillId="0" borderId="63" xfId="0" applyFont="1" applyBorder="1" applyAlignment="1" applyProtection="1">
      <alignment shrinkToFit="1"/>
      <protection locked="0"/>
    </xf>
    <xf numFmtId="0" fontId="16" fillId="0" borderId="64" xfId="0" applyFont="1" applyBorder="1" applyAlignment="1" applyProtection="1">
      <alignment horizontal="center" vertical="center"/>
      <protection locked="0"/>
    </xf>
    <xf numFmtId="0" fontId="16" fillId="0" borderId="65" xfId="0" applyFont="1" applyBorder="1" applyAlignment="1" applyProtection="1">
      <alignment shrinkToFit="1"/>
      <protection locked="0"/>
    </xf>
    <xf numFmtId="0" fontId="16" fillId="0" borderId="66" xfId="0" applyFont="1" applyBorder="1" applyAlignment="1" applyProtection="1">
      <alignment shrinkToFit="1"/>
      <protection locked="0"/>
    </xf>
    <xf numFmtId="0" fontId="16" fillId="0" borderId="59" xfId="0" applyFont="1" applyBorder="1" applyAlignment="1" applyProtection="1">
      <alignment shrinkToFit="1"/>
      <protection locked="0"/>
    </xf>
    <xf numFmtId="0" fontId="18" fillId="0" borderId="60" xfId="1" applyFont="1" applyFill="1" applyBorder="1" applyAlignment="1" applyProtection="1">
      <alignment horizontal="center" vertical="center"/>
      <protection locked="0"/>
    </xf>
    <xf numFmtId="0" fontId="16" fillId="0" borderId="61" xfId="0" applyFont="1" applyBorder="1" applyAlignment="1" applyProtection="1">
      <alignment horizontal="center"/>
      <protection locked="0"/>
    </xf>
    <xf numFmtId="0" fontId="16" fillId="0" borderId="62" xfId="0" applyFont="1" applyBorder="1" applyAlignment="1" applyProtection="1">
      <alignment shrinkToFit="1"/>
      <protection locked="0"/>
    </xf>
    <xf numFmtId="0" fontId="16" fillId="0" borderId="63" xfId="0" applyFont="1" applyBorder="1" applyAlignment="1" applyProtection="1">
      <alignment horizontal="center"/>
      <protection locked="0"/>
    </xf>
    <xf numFmtId="0" fontId="16" fillId="0" borderId="64" xfId="0" applyFont="1" applyBorder="1" applyAlignment="1" applyProtection="1">
      <alignment shrinkToFit="1"/>
      <protection locked="0"/>
    </xf>
    <xf numFmtId="0" fontId="18" fillId="0" borderId="65" xfId="1" applyFont="1" applyFill="1" applyBorder="1" applyAlignment="1" applyProtection="1">
      <alignment horizontal="center" vertical="center"/>
      <protection locked="0"/>
    </xf>
    <xf numFmtId="0" fontId="16" fillId="0" borderId="66" xfId="0" applyFont="1" applyBorder="1" applyAlignment="1" applyProtection="1">
      <alignment horizontal="center"/>
      <protection locked="0"/>
    </xf>
    <xf numFmtId="0" fontId="28" fillId="23" borderId="41" xfId="0" applyFont="1" applyFill="1" applyBorder="1" applyAlignment="1">
      <alignment horizontal="center" vertical="center"/>
    </xf>
    <xf numFmtId="0" fontId="28" fillId="23" borderId="42" xfId="0" applyFont="1" applyFill="1" applyBorder="1" applyAlignment="1" applyProtection="1">
      <alignment horizontal="center" vertical="center"/>
      <protection hidden="1"/>
    </xf>
    <xf numFmtId="0" fontId="28" fillId="23" borderId="43" xfId="0" applyFont="1" applyFill="1" applyBorder="1" applyAlignment="1" applyProtection="1">
      <alignment horizontal="center" vertical="center"/>
      <protection hidden="1"/>
    </xf>
    <xf numFmtId="0" fontId="14" fillId="23" borderId="27" xfId="0" applyFont="1" applyFill="1" applyBorder="1" applyAlignment="1">
      <alignment horizontal="centerContinuous" vertical="center"/>
    </xf>
    <xf numFmtId="0" fontId="25" fillId="23" borderId="28" xfId="0" applyFont="1" applyFill="1" applyBorder="1" applyAlignment="1">
      <alignment horizontal="centerContinuous" shrinkToFit="1"/>
    </xf>
    <xf numFmtId="0" fontId="26" fillId="23" borderId="28" xfId="1" applyFont="1" applyFill="1" applyBorder="1" applyAlignment="1" applyProtection="1">
      <alignment horizontal="centerContinuous" vertical="center"/>
    </xf>
    <xf numFmtId="0" fontId="25" fillId="23" borderId="29" xfId="0" applyFont="1" applyFill="1" applyBorder="1" applyAlignment="1">
      <alignment horizontal="centerContinuous"/>
    </xf>
    <xf numFmtId="0" fontId="14" fillId="23" borderId="28" xfId="0" applyFont="1" applyFill="1" applyBorder="1" applyAlignment="1">
      <alignment horizontal="centerContinuous" shrinkToFit="1"/>
    </xf>
    <xf numFmtId="0" fontId="14" fillId="23" borderId="29" xfId="0" applyFont="1" applyFill="1" applyBorder="1" applyAlignment="1">
      <alignment horizontal="centerContinuous" shrinkToFit="1"/>
    </xf>
    <xf numFmtId="0" fontId="14" fillId="23" borderId="27" xfId="0" applyFont="1" applyFill="1" applyBorder="1" applyAlignment="1">
      <alignment horizontal="centerContinuous" shrinkToFit="1"/>
    </xf>
    <xf numFmtId="0" fontId="27" fillId="23" borderId="28" xfId="1" applyFont="1" applyFill="1" applyBorder="1" applyAlignment="1" applyProtection="1">
      <alignment horizontal="centerContinuous" vertical="center"/>
    </xf>
    <xf numFmtId="0" fontId="14" fillId="23" borderId="29" xfId="0" applyFont="1" applyFill="1" applyBorder="1" applyAlignment="1">
      <alignment horizontal="centerContinuous"/>
    </xf>
    <xf numFmtId="0" fontId="32" fillId="15" borderId="24" xfId="0" applyFont="1" applyFill="1" applyBorder="1" applyAlignment="1">
      <alignment horizontal="centerContinuous" vertical="center"/>
    </xf>
    <xf numFmtId="0" fontId="32" fillId="15" borderId="25" xfId="0" applyFont="1" applyFill="1" applyBorder="1" applyAlignment="1">
      <alignment horizontal="centerContinuous" vertical="center"/>
    </xf>
    <xf numFmtId="0" fontId="32" fillId="15" borderId="26" xfId="0" applyFont="1" applyFill="1" applyBorder="1" applyAlignment="1">
      <alignment horizontal="centerContinuous" vertical="center"/>
    </xf>
    <xf numFmtId="49" fontId="13" fillId="4" borderId="0" xfId="0" applyNumberFormat="1" applyFont="1" applyFill="1" applyAlignment="1">
      <alignment horizontal="left" vertical="center" indent="8"/>
    </xf>
    <xf numFmtId="0" fontId="42" fillId="6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left" vertical="center" indent="8"/>
    </xf>
    <xf numFmtId="0" fontId="43" fillId="3" borderId="0" xfId="0" applyFont="1" applyFill="1" applyAlignment="1">
      <alignment horizontal="left" vertical="center" indent="24"/>
    </xf>
    <xf numFmtId="0" fontId="43" fillId="3" borderId="0" xfId="0" applyFont="1" applyFill="1" applyAlignment="1">
      <alignment horizontal="left" vertical="center" indent="11"/>
    </xf>
    <xf numFmtId="0" fontId="43" fillId="3" borderId="0" xfId="0" applyFont="1" applyFill="1" applyAlignment="1">
      <alignment horizontal="left" vertical="center" indent="14"/>
    </xf>
    <xf numFmtId="0" fontId="43" fillId="3" borderId="0" xfId="0" applyFont="1" applyFill="1" applyAlignment="1">
      <alignment horizontal="left" vertical="center" indent="1"/>
    </xf>
    <xf numFmtId="0" fontId="43" fillId="2" borderId="0" xfId="0" applyFont="1" applyFill="1" applyAlignment="1">
      <alignment horizontal="left" vertical="center" indent="27"/>
    </xf>
    <xf numFmtId="0" fontId="42" fillId="6" borderId="0" xfId="0" applyFont="1" applyFill="1"/>
    <xf numFmtId="0" fontId="35" fillId="6" borderId="0" xfId="0" applyFont="1" applyFill="1" applyAlignment="1">
      <alignment vertical="center"/>
    </xf>
    <xf numFmtId="0" fontId="36" fillId="5" borderId="0" xfId="0" applyFont="1" applyFill="1" applyAlignment="1">
      <alignment horizontal="left" vertical="center" indent="24"/>
    </xf>
    <xf numFmtId="0" fontId="36" fillId="5" borderId="0" xfId="0" applyFont="1" applyFill="1" applyAlignment="1">
      <alignment horizontal="left" vertical="center" indent="10"/>
    </xf>
    <xf numFmtId="0" fontId="36" fillId="5" borderId="0" xfId="0" applyFont="1" applyFill="1" applyAlignment="1">
      <alignment horizontal="left" vertical="center" indent="13"/>
    </xf>
    <xf numFmtId="0" fontId="36" fillId="5" borderId="0" xfId="0" applyFont="1" applyFill="1" applyAlignment="1">
      <alignment horizontal="left" vertical="center"/>
    </xf>
    <xf numFmtId="0" fontId="36" fillId="4" borderId="0" xfId="0" applyFont="1" applyFill="1" applyAlignment="1">
      <alignment horizontal="left" vertical="center" indent="31"/>
    </xf>
    <xf numFmtId="0" fontId="35" fillId="6" borderId="0" xfId="0" applyFont="1" applyFill="1"/>
    <xf numFmtId="0" fontId="0" fillId="6" borderId="2" xfId="0" applyFill="1" applyBorder="1"/>
    <xf numFmtId="0" fontId="0" fillId="9" borderId="9" xfId="0" applyFill="1" applyBorder="1" applyAlignment="1">
      <alignment horizontal="center" vertical="center" shrinkToFit="1"/>
    </xf>
    <xf numFmtId="0" fontId="0" fillId="9" borderId="9" xfId="0" applyFill="1" applyBorder="1" applyAlignment="1">
      <alignment horizontal="center" shrinkToFit="1"/>
    </xf>
    <xf numFmtId="0" fontId="22" fillId="0" borderId="44" xfId="0" applyFont="1" applyBorder="1" applyAlignment="1" applyProtection="1">
      <alignment horizontal="left" vertical="center" shrinkToFit="1"/>
      <protection locked="0"/>
    </xf>
    <xf numFmtId="0" fontId="22" fillId="0" borderId="47" xfId="0" applyFont="1" applyBorder="1" applyAlignment="1" applyProtection="1">
      <alignment horizontal="left" vertical="center" shrinkToFit="1"/>
      <protection locked="0"/>
    </xf>
    <xf numFmtId="0" fontId="16" fillId="8" borderId="21" xfId="0" applyFont="1" applyFill="1" applyBorder="1" applyAlignment="1">
      <alignment horizontal="center" vertical="center"/>
    </xf>
    <xf numFmtId="0" fontId="16" fillId="8" borderId="15" xfId="0" applyFont="1" applyFill="1" applyBorder="1" applyAlignment="1">
      <alignment horizontal="center" vertical="center"/>
    </xf>
    <xf numFmtId="0" fontId="22" fillId="22" borderId="44" xfId="0" applyFont="1" applyFill="1" applyBorder="1" applyAlignment="1" applyProtection="1">
      <alignment horizontal="left" vertical="center" shrinkToFit="1"/>
      <protection hidden="1"/>
    </xf>
    <xf numFmtId="0" fontId="22" fillId="22" borderId="47" xfId="0" applyFont="1" applyFill="1" applyBorder="1" applyAlignment="1" applyProtection="1">
      <alignment horizontal="left" vertical="center" shrinkToFit="1"/>
      <protection hidden="1"/>
    </xf>
    <xf numFmtId="0" fontId="17" fillId="18" borderId="41" xfId="0" applyFont="1" applyFill="1" applyBorder="1" applyAlignment="1" applyProtection="1">
      <alignment horizontal="center" shrinkToFit="1"/>
      <protection hidden="1"/>
    </xf>
    <xf numFmtId="0" fontId="17" fillId="18" borderId="42" xfId="0" applyFont="1" applyFill="1" applyBorder="1" applyAlignment="1" applyProtection="1">
      <alignment horizontal="center" shrinkToFit="1"/>
      <protection hidden="1"/>
    </xf>
    <xf numFmtId="0" fontId="17" fillId="18" borderId="43" xfId="0" applyFont="1" applyFill="1" applyBorder="1" applyAlignment="1" applyProtection="1">
      <alignment horizontal="center" shrinkToFit="1"/>
      <protection hidden="1"/>
    </xf>
    <xf numFmtId="0" fontId="16" fillId="8" borderId="73" xfId="0" applyFont="1" applyFill="1" applyBorder="1" applyAlignment="1">
      <alignment horizontal="center" vertical="center"/>
    </xf>
    <xf numFmtId="0" fontId="16" fillId="0" borderId="74" xfId="0" applyFont="1" applyBorder="1" applyAlignment="1" applyProtection="1">
      <alignment shrinkToFit="1"/>
      <protection locked="0"/>
    </xf>
    <xf numFmtId="0" fontId="1" fillId="0" borderId="30" xfId="6" applyBorder="1" applyAlignment="1">
      <alignment horizontal="left" wrapText="1" indent="1"/>
    </xf>
    <xf numFmtId="0" fontId="1" fillId="10" borderId="0" xfId="6" applyFill="1"/>
    <xf numFmtId="0" fontId="1" fillId="0" borderId="31" xfId="6" applyBorder="1" applyAlignment="1">
      <alignment horizontal="left" indent="1"/>
    </xf>
    <xf numFmtId="0" fontId="1" fillId="0" borderId="31" xfId="6" applyBorder="1" applyAlignment="1">
      <alignment horizontal="left" vertical="center" wrapText="1" indent="1"/>
    </xf>
    <xf numFmtId="0" fontId="1" fillId="0" borderId="31" xfId="6" applyBorder="1" applyAlignment="1">
      <alignment horizontal="left" vertical="top" wrapText="1" indent="2"/>
    </xf>
    <xf numFmtId="0" fontId="11" fillId="0" borderId="31" xfId="6" applyFont="1" applyBorder="1" applyAlignment="1">
      <alignment horizontal="left" indent="1"/>
    </xf>
    <xf numFmtId="0" fontId="1" fillId="0" borderId="13" xfId="6" applyBorder="1" applyAlignment="1">
      <alignment horizontal="left" indent="1"/>
    </xf>
    <xf numFmtId="0" fontId="4" fillId="9" borderId="13" xfId="0" applyFont="1" applyFill="1" applyBorder="1" applyAlignment="1">
      <alignment horizontal="center"/>
    </xf>
    <xf numFmtId="0" fontId="4" fillId="12" borderId="12" xfId="0" applyFont="1" applyFill="1" applyBorder="1" applyAlignment="1">
      <alignment horizontal="centerContinuous"/>
    </xf>
    <xf numFmtId="0" fontId="11" fillId="11" borderId="12" xfId="0" applyFont="1" applyFill="1" applyBorder="1" applyAlignment="1">
      <alignment horizontal="centerContinuous"/>
    </xf>
    <xf numFmtId="0" fontId="17" fillId="20" borderId="41" xfId="0" applyFont="1" applyFill="1" applyBorder="1" applyAlignment="1" applyProtection="1">
      <alignment horizontal="center" shrinkToFit="1"/>
      <protection hidden="1"/>
    </xf>
    <xf numFmtId="0" fontId="17" fillId="20" borderId="42" xfId="0" applyFont="1" applyFill="1" applyBorder="1" applyAlignment="1" applyProtection="1">
      <alignment horizontal="center" shrinkToFit="1"/>
      <protection hidden="1"/>
    </xf>
    <xf numFmtId="0" fontId="17" fillId="20" borderId="43" xfId="0" applyFont="1" applyFill="1" applyBorder="1" applyAlignment="1" applyProtection="1">
      <alignment horizontal="center" shrinkToFit="1"/>
      <protection hidden="1"/>
    </xf>
    <xf numFmtId="0" fontId="17" fillId="20" borderId="44" xfId="0" applyFont="1" applyFill="1" applyBorder="1" applyAlignment="1" applyProtection="1">
      <alignment horizontal="center" shrinkToFit="1"/>
      <protection hidden="1"/>
    </xf>
    <xf numFmtId="0" fontId="17" fillId="20" borderId="45" xfId="0" applyFont="1" applyFill="1" applyBorder="1" applyAlignment="1" applyProtection="1">
      <alignment horizontal="center" shrinkToFit="1"/>
      <protection hidden="1"/>
    </xf>
    <xf numFmtId="0" fontId="17" fillId="20" borderId="46" xfId="0" applyFont="1" applyFill="1" applyBorder="1" applyAlignment="1" applyProtection="1">
      <alignment horizontal="center" shrinkToFit="1"/>
      <protection hidden="1"/>
    </xf>
    <xf numFmtId="0" fontId="17" fillId="20" borderId="79" xfId="0" applyFont="1" applyFill="1" applyBorder="1" applyAlignment="1" applyProtection="1">
      <alignment horizontal="center" shrinkToFit="1"/>
      <protection hidden="1"/>
    </xf>
    <xf numFmtId="0" fontId="17" fillId="20" borderId="80" xfId="0" applyFont="1" applyFill="1" applyBorder="1" applyAlignment="1" applyProtection="1">
      <alignment horizontal="center" shrinkToFit="1"/>
      <protection hidden="1"/>
    </xf>
    <xf numFmtId="0" fontId="17" fillId="20" borderId="81" xfId="0" applyFont="1" applyFill="1" applyBorder="1" applyAlignment="1" applyProtection="1">
      <alignment horizontal="center" shrinkToFit="1"/>
      <protection hidden="1"/>
    </xf>
    <xf numFmtId="0" fontId="17" fillId="20" borderId="47" xfId="0" applyFont="1" applyFill="1" applyBorder="1" applyAlignment="1" applyProtection="1">
      <alignment horizontal="center" shrinkToFit="1"/>
      <protection hidden="1"/>
    </xf>
    <xf numFmtId="0" fontId="17" fillId="20" borderId="48" xfId="0" applyFont="1" applyFill="1" applyBorder="1" applyAlignment="1" applyProtection="1">
      <alignment horizontal="center" shrinkToFit="1"/>
      <protection hidden="1"/>
    </xf>
    <xf numFmtId="0" fontId="17" fillId="20" borderId="49" xfId="0" applyFont="1" applyFill="1" applyBorder="1" applyAlignment="1" applyProtection="1">
      <alignment horizontal="center" shrinkToFit="1"/>
      <protection hidden="1"/>
    </xf>
    <xf numFmtId="0" fontId="17" fillId="18" borderId="44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45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46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79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80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81" xfId="1" applyNumberFormat="1" applyFont="1" applyFill="1" applyBorder="1" applyAlignment="1" applyProtection="1">
      <alignment horizontal="center" vertical="center" shrinkToFit="1"/>
      <protection hidden="1"/>
    </xf>
    <xf numFmtId="0" fontId="17" fillId="18" borderId="47" xfId="0" applyFont="1" applyFill="1" applyBorder="1" applyAlignment="1" applyProtection="1">
      <alignment horizontal="center" shrinkToFit="1"/>
      <protection hidden="1"/>
    </xf>
    <xf numFmtId="0" fontId="17" fillId="18" borderId="48" xfId="0" applyFont="1" applyFill="1" applyBorder="1" applyAlignment="1" applyProtection="1">
      <alignment horizontal="center" shrinkToFit="1"/>
      <protection hidden="1"/>
    </xf>
    <xf numFmtId="0" fontId="17" fillId="18" borderId="49" xfId="0" applyFont="1" applyFill="1" applyBorder="1" applyAlignment="1" applyProtection="1">
      <alignment horizontal="center" shrinkToFit="1"/>
      <protection hidden="1"/>
    </xf>
    <xf numFmtId="0" fontId="17" fillId="10" borderId="21" xfId="0" applyFont="1" applyFill="1" applyBorder="1" applyAlignment="1" applyProtection="1">
      <alignment horizontal="center" vertical="center" shrinkToFit="1"/>
      <protection hidden="1"/>
    </xf>
    <xf numFmtId="9" fontId="17" fillId="9" borderId="22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23" xfId="0" applyNumberFormat="1" applyFont="1" applyFill="1" applyBorder="1" applyAlignment="1" applyProtection="1">
      <alignment horizontal="center" vertical="center" shrinkToFit="1"/>
      <protection hidden="1"/>
    </xf>
    <xf numFmtId="0" fontId="17" fillId="10" borderId="15" xfId="0" applyFont="1" applyFill="1" applyBorder="1" applyAlignment="1" applyProtection="1">
      <alignment horizontal="center" vertical="center" shrinkToFit="1"/>
      <protection hidden="1"/>
    </xf>
    <xf numFmtId="9" fontId="17" fillId="9" borderId="16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17" xfId="0" applyNumberFormat="1" applyFont="1" applyFill="1" applyBorder="1" applyAlignment="1" applyProtection="1">
      <alignment horizontal="center" vertical="center" shrinkToFit="1"/>
      <protection hidden="1"/>
    </xf>
    <xf numFmtId="0" fontId="17" fillId="10" borderId="18" xfId="0" applyFont="1" applyFill="1" applyBorder="1" applyAlignment="1" applyProtection="1">
      <alignment horizontal="center" vertical="center" shrinkToFit="1"/>
      <protection hidden="1"/>
    </xf>
    <xf numFmtId="9" fontId="17" fillId="9" borderId="19" xfId="0" applyNumberFormat="1" applyFont="1" applyFill="1" applyBorder="1" applyAlignment="1" applyProtection="1">
      <alignment horizontal="center" vertical="center" shrinkToFit="1"/>
      <protection locked="0"/>
    </xf>
    <xf numFmtId="9" fontId="17" fillId="10" borderId="20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32" xfId="0" applyFont="1" applyFill="1" applyBorder="1" applyAlignment="1" applyProtection="1">
      <alignment horizontal="center" vertical="center" shrinkToFit="1"/>
      <protection locked="0"/>
    </xf>
    <xf numFmtId="0" fontId="17" fillId="0" borderId="33" xfId="0" applyFont="1" applyBorder="1" applyAlignment="1" applyProtection="1">
      <alignment horizontal="center" vertical="center" shrinkToFit="1"/>
      <protection locked="0"/>
    </xf>
    <xf numFmtId="0" fontId="17" fillId="10" borderId="34" xfId="0" applyFont="1" applyFill="1" applyBorder="1" applyAlignment="1" applyProtection="1">
      <alignment horizontal="center" vertical="center" shrinkToFit="1"/>
      <protection hidden="1"/>
    </xf>
    <xf numFmtId="0" fontId="16" fillId="9" borderId="15" xfId="0" applyFont="1" applyFill="1" applyBorder="1" applyAlignment="1" applyProtection="1">
      <alignment horizontal="center" vertical="center" shrinkToFit="1"/>
      <protection locked="0"/>
    </xf>
    <xf numFmtId="0" fontId="17" fillId="0" borderId="16" xfId="0" applyFont="1" applyBorder="1" applyAlignment="1" applyProtection="1">
      <alignment horizontal="center" vertical="center" shrinkToFit="1"/>
      <protection locked="0"/>
    </xf>
    <xf numFmtId="0" fontId="17" fillId="10" borderId="55" xfId="0" applyFont="1" applyFill="1" applyBorder="1" applyAlignment="1" applyProtection="1">
      <alignment horizontal="center" vertical="center" shrinkToFit="1"/>
      <protection hidden="1"/>
    </xf>
    <xf numFmtId="0" fontId="17" fillId="10" borderId="17" xfId="0" applyFont="1" applyFill="1" applyBorder="1" applyAlignment="1" applyProtection="1">
      <alignment horizontal="center" vertical="center" shrinkToFit="1"/>
      <protection hidden="1"/>
    </xf>
    <xf numFmtId="0" fontId="16" fillId="9" borderId="18" xfId="0" applyFont="1" applyFill="1" applyBorder="1" applyAlignment="1" applyProtection="1">
      <alignment horizontal="center" vertical="center" shrinkToFit="1"/>
      <protection locked="0"/>
    </xf>
    <xf numFmtId="0" fontId="17" fillId="0" borderId="19" xfId="0" applyFont="1" applyBorder="1" applyAlignment="1" applyProtection="1">
      <alignment horizontal="center" vertical="center" shrinkToFit="1"/>
      <protection locked="0"/>
    </xf>
    <xf numFmtId="0" fontId="17" fillId="10" borderId="20" xfId="0" applyFont="1" applyFill="1" applyBorder="1" applyAlignment="1" applyProtection="1">
      <alignment horizontal="center" vertical="center" shrinkToFit="1"/>
      <protection hidden="1"/>
    </xf>
    <xf numFmtId="0" fontId="44" fillId="8" borderId="22" xfId="1" applyFont="1" applyFill="1" applyBorder="1" applyAlignment="1" applyProtection="1">
      <alignment horizontal="center" vertical="center" shrinkToFit="1"/>
      <protection hidden="1"/>
    </xf>
    <xf numFmtId="0" fontId="16" fillId="0" borderId="22" xfId="0" applyFont="1" applyBorder="1" applyAlignment="1" applyProtection="1">
      <alignment horizontal="center" shrinkToFit="1"/>
      <protection locked="0"/>
    </xf>
    <xf numFmtId="164" fontId="16" fillId="0" borderId="22" xfId="0" applyNumberFormat="1" applyFont="1" applyBorder="1" applyAlignment="1" applyProtection="1">
      <alignment horizontal="center" shrinkToFit="1"/>
      <protection locked="0"/>
    </xf>
    <xf numFmtId="0" fontId="16" fillId="0" borderId="23" xfId="0" applyFont="1" applyBorder="1" applyAlignment="1" applyProtection="1">
      <alignment horizontal="center" shrinkToFit="1"/>
      <protection locked="0"/>
    </xf>
    <xf numFmtId="0" fontId="44" fillId="8" borderId="16" xfId="1" applyFont="1" applyFill="1" applyBorder="1" applyAlignment="1" applyProtection="1">
      <alignment horizontal="center" vertical="center" shrinkToFit="1"/>
      <protection hidden="1"/>
    </xf>
    <xf numFmtId="0" fontId="16" fillId="0" borderId="16" xfId="0" applyFont="1" applyBorder="1" applyAlignment="1" applyProtection="1">
      <alignment horizontal="center" shrinkToFit="1"/>
      <protection locked="0"/>
    </xf>
    <xf numFmtId="164" fontId="16" fillId="0" borderId="16" xfId="0" applyNumberFormat="1" applyFont="1" applyBorder="1" applyAlignment="1" applyProtection="1">
      <alignment horizontal="center" shrinkToFit="1"/>
      <protection locked="0"/>
    </xf>
    <xf numFmtId="0" fontId="16" fillId="0" borderId="17" xfId="0" applyFont="1" applyBorder="1" applyAlignment="1" applyProtection="1">
      <alignment horizontal="center" shrinkToFit="1"/>
      <protection locked="0"/>
    </xf>
    <xf numFmtId="0" fontId="44" fillId="8" borderId="74" xfId="1" applyFont="1" applyFill="1" applyBorder="1" applyAlignment="1" applyProtection="1">
      <alignment horizontal="center" vertical="center" shrinkToFit="1"/>
      <protection hidden="1"/>
    </xf>
    <xf numFmtId="0" fontId="16" fillId="0" borderId="74" xfId="0" applyFont="1" applyBorder="1" applyAlignment="1" applyProtection="1">
      <alignment horizontal="center" shrinkToFit="1"/>
      <protection locked="0"/>
    </xf>
    <xf numFmtId="164" fontId="16" fillId="0" borderId="74" xfId="0" applyNumberFormat="1" applyFont="1" applyBorder="1" applyAlignment="1" applyProtection="1">
      <alignment horizontal="center" shrinkToFit="1"/>
      <protection locked="0"/>
    </xf>
    <xf numFmtId="0" fontId="16" fillId="0" borderId="75" xfId="0" applyFont="1" applyBorder="1" applyAlignment="1" applyProtection="1">
      <alignment horizontal="center" shrinkToFit="1"/>
      <protection locked="0"/>
    </xf>
    <xf numFmtId="0" fontId="16" fillId="24" borderId="76" xfId="0" applyFont="1" applyFill="1" applyBorder="1" applyAlignment="1">
      <alignment horizontal="center" vertical="center"/>
    </xf>
    <xf numFmtId="0" fontId="16" fillId="24" borderId="77" xfId="0" applyFont="1" applyFill="1" applyBorder="1" applyAlignment="1">
      <alignment shrinkToFit="1"/>
    </xf>
    <xf numFmtId="0" fontId="44" fillId="24" borderId="77" xfId="1" applyFont="1" applyFill="1" applyBorder="1" applyAlignment="1" applyProtection="1">
      <alignment horizontal="center" vertical="center"/>
    </xf>
    <xf numFmtId="0" fontId="16" fillId="24" borderId="77" xfId="0" applyFont="1" applyFill="1" applyBorder="1" applyAlignment="1">
      <alignment horizontal="center"/>
    </xf>
    <xf numFmtId="164" fontId="16" fillId="24" borderId="77" xfId="0" applyNumberFormat="1" applyFont="1" applyFill="1" applyBorder="1" applyAlignment="1">
      <alignment horizontal="center"/>
    </xf>
    <xf numFmtId="0" fontId="16" fillId="24" borderId="78" xfId="0" applyFont="1" applyFill="1" applyBorder="1" applyAlignment="1">
      <alignment horizontal="center"/>
    </xf>
    <xf numFmtId="0" fontId="16" fillId="24" borderId="67" xfId="0" applyFont="1" applyFill="1" applyBorder="1" applyAlignment="1">
      <alignment horizontal="center" vertical="center"/>
    </xf>
    <xf numFmtId="0" fontId="16" fillId="24" borderId="68" xfId="0" applyFont="1" applyFill="1" applyBorder="1" applyAlignment="1">
      <alignment shrinkToFit="1"/>
    </xf>
    <xf numFmtId="0" fontId="44" fillId="24" borderId="68" xfId="1" applyFont="1" applyFill="1" applyBorder="1" applyAlignment="1" applyProtection="1">
      <alignment horizontal="center" vertical="center"/>
    </xf>
    <xf numFmtId="0" fontId="16" fillId="24" borderId="68" xfId="0" applyFont="1" applyFill="1" applyBorder="1" applyAlignment="1">
      <alignment horizontal="center"/>
    </xf>
    <xf numFmtId="164" fontId="16" fillId="24" borderId="68" xfId="0" applyNumberFormat="1" applyFont="1" applyFill="1" applyBorder="1" applyAlignment="1">
      <alignment horizontal="center"/>
    </xf>
    <xf numFmtId="0" fontId="16" fillId="24" borderId="69" xfId="0" applyFont="1" applyFill="1" applyBorder="1" applyAlignment="1">
      <alignment horizontal="center"/>
    </xf>
    <xf numFmtId="0" fontId="16" fillId="24" borderId="70" xfId="0" applyFont="1" applyFill="1" applyBorder="1" applyAlignment="1">
      <alignment horizontal="center" vertical="center"/>
    </xf>
    <xf numFmtId="0" fontId="16" fillId="24" borderId="71" xfId="0" applyFont="1" applyFill="1" applyBorder="1" applyAlignment="1">
      <alignment shrinkToFit="1"/>
    </xf>
    <xf numFmtId="0" fontId="44" fillId="24" borderId="71" xfId="1" applyFont="1" applyFill="1" applyBorder="1" applyAlignment="1" applyProtection="1">
      <alignment horizontal="center" vertical="center"/>
    </xf>
    <xf numFmtId="0" fontId="16" fillId="24" borderId="71" xfId="0" applyFont="1" applyFill="1" applyBorder="1" applyAlignment="1">
      <alignment horizontal="center"/>
    </xf>
    <xf numFmtId="164" fontId="16" fillId="24" borderId="71" xfId="0" applyNumberFormat="1" applyFont="1" applyFill="1" applyBorder="1" applyAlignment="1">
      <alignment horizontal="center"/>
    </xf>
    <xf numFmtId="0" fontId="16" fillId="24" borderId="72" xfId="0" applyFont="1" applyFill="1" applyBorder="1" applyAlignment="1">
      <alignment horizontal="center"/>
    </xf>
    <xf numFmtId="0" fontId="16" fillId="0" borderId="56" xfId="0" applyFont="1" applyBorder="1" applyAlignment="1" applyProtection="1">
      <alignment vertical="center"/>
      <protection locked="0"/>
    </xf>
    <xf numFmtId="0" fontId="16" fillId="0" borderId="57" xfId="0" applyFont="1" applyBorder="1" applyAlignment="1" applyProtection="1">
      <alignment vertical="center"/>
      <protection locked="0"/>
    </xf>
    <xf numFmtId="0" fontId="16" fillId="0" borderId="58" xfId="0" applyFont="1" applyBorder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16" fillId="0" borderId="50" xfId="0" applyFont="1" applyBorder="1" applyAlignment="1" applyProtection="1">
      <alignment vertical="center"/>
      <protection locked="0"/>
    </xf>
    <xf numFmtId="0" fontId="16" fillId="0" borderId="51" xfId="0" applyFont="1" applyBorder="1" applyAlignment="1" applyProtection="1">
      <alignment vertical="center"/>
      <protection locked="0"/>
    </xf>
    <xf numFmtId="0" fontId="16" fillId="0" borderId="52" xfId="0" applyFont="1" applyBorder="1" applyAlignment="1" applyProtection="1">
      <alignment vertical="center"/>
      <protection locked="0"/>
    </xf>
    <xf numFmtId="0" fontId="16" fillId="0" borderId="53" xfId="0" applyFont="1" applyBorder="1" applyAlignment="1" applyProtection="1">
      <alignment vertical="center"/>
      <protection locked="0"/>
    </xf>
    <xf numFmtId="0" fontId="16" fillId="0" borderId="54" xfId="0" applyFont="1" applyBorder="1" applyAlignment="1" applyProtection="1">
      <alignment vertical="center"/>
      <protection locked="0"/>
    </xf>
    <xf numFmtId="0" fontId="16" fillId="0" borderId="55" xfId="0" applyFont="1" applyBorder="1" applyAlignment="1" applyProtection="1">
      <alignment vertical="center"/>
      <protection locked="0"/>
    </xf>
    <xf numFmtId="0" fontId="21" fillId="6" borderId="36" xfId="0" applyFont="1" applyFill="1" applyBorder="1" applyAlignment="1" applyProtection="1">
      <alignment horizontal="center" vertical="center" shrinkToFit="1"/>
      <protection hidden="1"/>
    </xf>
    <xf numFmtId="0" fontId="21" fillId="6" borderId="17" xfId="0" applyFont="1" applyFill="1" applyBorder="1" applyAlignment="1" applyProtection="1">
      <alignment horizontal="center" vertical="center" shrinkToFit="1"/>
      <protection hidden="1"/>
    </xf>
    <xf numFmtId="14" fontId="21" fillId="0" borderId="37" xfId="0" applyNumberFormat="1" applyFont="1" applyBorder="1" applyAlignment="1" applyProtection="1">
      <alignment horizontal="center" vertical="center" shrinkToFit="1"/>
      <protection locked="0"/>
    </xf>
    <xf numFmtId="14" fontId="21" fillId="0" borderId="20" xfId="0" applyNumberFormat="1" applyFont="1" applyBorder="1" applyAlignment="1" applyProtection="1">
      <alignment horizontal="center" vertical="center" shrinkToFit="1"/>
      <protection locked="0"/>
    </xf>
    <xf numFmtId="0" fontId="21" fillId="6" borderId="35" xfId="0" applyFont="1" applyFill="1" applyBorder="1" applyAlignment="1" applyProtection="1">
      <alignment horizontal="center" vertical="center" shrinkToFit="1"/>
      <protection hidden="1"/>
    </xf>
    <xf numFmtId="0" fontId="21" fillId="6" borderId="34" xfId="0" applyFont="1" applyFill="1" applyBorder="1" applyAlignment="1" applyProtection="1">
      <alignment horizontal="center" vertical="center" shrinkToFit="1"/>
      <protection hidden="1"/>
    </xf>
    <xf numFmtId="14" fontId="21" fillId="6" borderId="36" xfId="0" applyNumberFormat="1" applyFont="1" applyFill="1" applyBorder="1" applyAlignment="1" applyProtection="1">
      <alignment horizontal="center" vertical="center" shrinkToFit="1"/>
      <protection hidden="1"/>
    </xf>
    <xf numFmtId="14" fontId="21" fillId="6" borderId="17" xfId="0" applyNumberFormat="1" applyFont="1" applyFill="1" applyBorder="1" applyAlignment="1" applyProtection="1">
      <alignment horizontal="center" vertical="center" shrinkToFit="1"/>
      <protection hidden="1"/>
    </xf>
    <xf numFmtId="0" fontId="11" fillId="9" borderId="10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2 2" xfId="3" xr:uid="{92D28881-FE37-41ED-8225-C3CDEE4E6979}"/>
    <cellStyle name="Normal 3" xfId="2" xr:uid="{303EB5C0-8495-43A8-A098-101B949E1D09}"/>
    <cellStyle name="Normal 3 2" xfId="4" xr:uid="{465D2549-5CAB-4E24-A069-23E8C8884192}"/>
    <cellStyle name="Normal 3 2 2" xfId="5" xr:uid="{F375148D-1617-404F-BAFB-4D4E069ED5B7}"/>
    <cellStyle name="Normal 3 2 3" xfId="6" xr:uid="{3DF07325-6558-4369-BAC6-0B4DA530D6E9}"/>
  </cellStyles>
  <dxfs count="111"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48924"/>
        </patternFill>
      </fill>
    </dxf>
    <dxf>
      <fill>
        <patternFill>
          <bgColor rgb="FFF7AB65"/>
        </patternFill>
      </fill>
    </dxf>
    <dxf>
      <fill>
        <patternFill>
          <bgColor rgb="FFFFC845"/>
        </patternFill>
      </fill>
    </dxf>
    <dxf>
      <fill>
        <patternFill>
          <bgColor rgb="FF95D7BC"/>
        </patternFill>
      </fill>
    </dxf>
    <dxf>
      <fill>
        <patternFill>
          <bgColor rgb="FF4BBA8D"/>
        </patternFill>
      </fill>
    </dxf>
    <dxf>
      <fill>
        <patternFill patternType="gray0625">
          <fgColor theme="2" tint="-0.499984740745262"/>
          <bgColor theme="0"/>
        </patternFill>
      </fill>
    </dxf>
    <dxf>
      <fill>
        <patternFill>
          <bgColor rgb="FF4BBA8D"/>
        </patternFill>
      </fill>
    </dxf>
    <dxf>
      <fill>
        <patternFill>
          <bgColor rgb="FF95D7BC"/>
        </patternFill>
      </fill>
    </dxf>
    <dxf>
      <fill>
        <patternFill>
          <bgColor rgb="FFFFC845"/>
        </patternFill>
      </fill>
    </dxf>
    <dxf>
      <fill>
        <patternFill>
          <bgColor rgb="FFF7AB65"/>
        </patternFill>
      </fill>
    </dxf>
    <dxf>
      <fill>
        <patternFill>
          <bgColor rgb="FFF48924"/>
        </patternFill>
      </fill>
    </dxf>
    <dxf>
      <fill>
        <patternFill>
          <bgColor rgb="FFFF8B85"/>
        </patternFill>
      </fill>
    </dxf>
  </dxfs>
  <tableStyles count="0" defaultTableStyle="TableStyleMedium2" defaultPivotStyle="PivotStyleLight16"/>
  <colors>
    <mruColors>
      <color rgb="FFFF8B85"/>
      <color rgb="FFCCCCCC"/>
      <color rgb="FFA6A6A6"/>
      <color rgb="FFFAC99C"/>
      <color rgb="FFB4E2CF"/>
      <color rgb="FFC2E1FE"/>
      <color rgb="FFB4DBFE"/>
      <color rgb="FF39A0FD"/>
      <color rgb="FFF48924"/>
      <color rgb="FF4BBA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GB" sz="1300" b="1">
                <a:solidFill>
                  <a:sysClr val="windowText" lastClr="000000"/>
                </a:solidFill>
                <a:latin typeface="Century Gothic" panose="020B0502020202020204" pitchFamily="34" charset="0"/>
                <a:cs typeface="Calibri" panose="020F0502020204030204" pitchFamily="34" charset="0"/>
              </a:rPr>
              <a:t>Performance</a:t>
            </a:r>
            <a:r>
              <a:rPr lang="en-GB" sz="1300" b="1" baseline="0">
                <a:solidFill>
                  <a:sysClr val="windowText" lastClr="000000"/>
                </a:solidFill>
                <a:latin typeface="Century Gothic" panose="020B0502020202020204" pitchFamily="34" charset="0"/>
                <a:cs typeface="Calibri" panose="020F0502020204030204" pitchFamily="34" charset="0"/>
              </a:rPr>
              <a:t> Evaluation Bell Curve</a:t>
            </a:r>
            <a:endParaRPr lang="en-GB" sz="1300" b="1">
              <a:solidFill>
                <a:sysClr val="windowText" lastClr="000000"/>
              </a:solidFill>
              <a:latin typeface="Century Gothic" panose="020B050202020202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29429392981928215"/>
          <c:y val="3.63306085376930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6.2646198830409366E-2"/>
          <c:y val="0.19806828391734052"/>
          <c:w val="0.82438757655293093"/>
          <c:h val="0.60337705428330901"/>
        </c:manualLayout>
      </c:layout>
      <c:lineChart>
        <c:grouping val="standard"/>
        <c:varyColors val="0"/>
        <c:ser>
          <c:idx val="0"/>
          <c:order val="0"/>
          <c:tx>
            <c:v>Expected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b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Dashboard!$C$17:$C$21</c:f>
              <c:strCache>
                <c:ptCount val="5"/>
                <c:pt idx="0">
                  <c:v>Poor</c:v>
                </c:pt>
                <c:pt idx="1">
                  <c:v>Unsatisfactory</c:v>
                </c:pt>
                <c:pt idx="2">
                  <c:v>Satisfactory</c:v>
                </c:pt>
                <c:pt idx="3">
                  <c:v>Good</c:v>
                </c:pt>
                <c:pt idx="4">
                  <c:v>Excellent</c:v>
                </c:pt>
              </c:strCache>
            </c:strRef>
          </c:cat>
          <c:val>
            <c:numRef>
              <c:f>Dashboard!$D$17:$D$21</c:f>
              <c:numCache>
                <c:formatCode>0%</c:formatCode>
                <c:ptCount val="5"/>
                <c:pt idx="0">
                  <c:v>0.1</c:v>
                </c:pt>
                <c:pt idx="1">
                  <c:v>0.2</c:v>
                </c:pt>
                <c:pt idx="2">
                  <c:v>0.4</c:v>
                </c:pt>
                <c:pt idx="3">
                  <c:v>0.2</c:v>
                </c:pt>
                <c:pt idx="4">
                  <c:v>0.1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D21-4D8F-A3C1-E91A645125C7}"/>
            </c:ext>
          </c:extLst>
        </c:ser>
        <c:ser>
          <c:idx val="1"/>
          <c:order val="1"/>
          <c:tx>
            <c:v>Actual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Dashboard!$C$17:$C$21</c:f>
              <c:strCache>
                <c:ptCount val="5"/>
                <c:pt idx="0">
                  <c:v>Poor</c:v>
                </c:pt>
                <c:pt idx="1">
                  <c:v>Unsatisfactory</c:v>
                </c:pt>
                <c:pt idx="2">
                  <c:v>Satisfactory</c:v>
                </c:pt>
                <c:pt idx="3">
                  <c:v>Good</c:v>
                </c:pt>
                <c:pt idx="4">
                  <c:v>Excellent</c:v>
                </c:pt>
              </c:strCache>
            </c:strRef>
          </c:cat>
          <c:val>
            <c:numRef>
              <c:f>Dashboard!$E$17:$E$21</c:f>
              <c:numCache>
                <c:formatCode>0%</c:formatCode>
                <c:ptCount val="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D21-4D8F-A3C1-E91A64512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292496"/>
        <c:axId val="588294792"/>
      </c:lineChart>
      <c:catAx>
        <c:axId val="58829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588294792"/>
        <c:crosses val="autoZero"/>
        <c:auto val="1"/>
        <c:lblAlgn val="ctr"/>
        <c:lblOffset val="100"/>
        <c:noMultiLvlLbl val="1"/>
      </c:catAx>
      <c:valAx>
        <c:axId val="588294792"/>
        <c:scaling>
          <c:orientation val="minMax"/>
          <c:max val="1"/>
        </c:scaling>
        <c:delete val="1"/>
        <c:axPos val="l"/>
        <c:numFmt formatCode="0%" sourceLinked="1"/>
        <c:majorTickMark val="out"/>
        <c:minorTickMark val="none"/>
        <c:tickLblPos val="nextTo"/>
        <c:crossAx val="588292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378816134825254"/>
          <c:y val="3.3557244023742321E-2"/>
          <c:w val="0.13162485034765392"/>
          <c:h val="0.149260351889976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1.png"/><Relationship Id="rId7" Type="http://schemas.openxmlformats.org/officeDocument/2006/relationships/image" Target="../media/image2.png"/><Relationship Id="rId12" Type="http://schemas.openxmlformats.org/officeDocument/2006/relationships/image" Target="../media/image4.png"/><Relationship Id="rId1" Type="http://schemas.openxmlformats.org/officeDocument/2006/relationships/chart" Target="../charts/chart1.xml"/><Relationship Id="rId5" Type="http://schemas.openxmlformats.org/officeDocument/2006/relationships/hyperlink" Target="#Database!A6"/><Relationship Id="rId10" Type="http://schemas.openxmlformats.org/officeDocument/2006/relationships/image" Target="../media/image3.png"/><Relationship Id="rId4" Type="http://schemas.openxmlformats.org/officeDocument/2006/relationships/hyperlink" Target="#Dashboard!A5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hyperlink" Target="#Database!A6"/><Relationship Id="rId5" Type="http://schemas.openxmlformats.org/officeDocument/2006/relationships/hyperlink" Target="#Dashboard!A5"/><Relationship Id="rId9" Type="http://schemas.openxmlformats.org/officeDocument/2006/relationships/image" Target="../media/image5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1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2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7.png"/><Relationship Id="rId10" Type="http://schemas.openxmlformats.org/officeDocument/2006/relationships/hyperlink" Target="https://masterproductivitykit.com/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8.png"/><Relationship Id="rId10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Dashboard!A5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hyperlink" Target="#Database!A6"/><Relationship Id="rId9" Type="http://schemas.openxmlformats.org/officeDocument/2006/relationships/image" Target="../media/image19.png"/><Relationship Id="rId10" Type="http://schemas.openxmlformats.org/officeDocument/2006/relationships/hyperlink" Target="https://masterproductivitykit.com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Dashboard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156210</xdr:colOff>
      <xdr:row>6</xdr:row>
      <xdr:rowOff>15240</xdr:rowOff>
    </xdr:from>
    <xdr:to>
      <xdr:col>10</xdr:col>
      <xdr:colOff>0</xdr:colOff>
      <xdr:row>20</xdr:row>
      <xdr:rowOff>175260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59D7D40-1F41-4198-9BDE-485243C96F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31937</xdr:colOff>
      <xdr:row>1</xdr:row>
      <xdr:rowOff>56590</xdr:rowOff>
    </xdr:from>
    <xdr:to>
      <xdr:col>2</xdr:col>
      <xdr:colOff>463937</xdr:colOff>
      <xdr:row>2</xdr:row>
      <xdr:rowOff>240940</xdr:rowOff>
    </xdr:to>
    <xdr:pic>
      <xdr:nvPicPr>
        <xdr:cNvPr id="24" name="mainicon">
          <a:extLst>
            <a:ext uri="{FF2B5EF4-FFF2-40B4-BE49-F238E27FC236}">
              <a16:creationId xmlns:a16="http://schemas.microsoft.com/office/drawing/2014/main" id="{C23D0BA6-3BA2-47B5-A8DE-369F22C55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1232535</xdr:colOff>
      <xdr:row>1</xdr:row>
      <xdr:rowOff>76425</xdr:rowOff>
    </xdr:from>
    <xdr:to>
      <xdr:col>6</xdr:col>
      <xdr:colOff>1232535</xdr:colOff>
      <xdr:row>2</xdr:row>
      <xdr:rowOff>228375</xdr:rowOff>
    </xdr:to>
    <xdr:sp macro="" textlink="">
      <xdr:nvSpPr>
        <xdr:cNvPr id="25" name="Rectangle: Rounded Corners 24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810B201B-A3BC-41D8-A38A-B4FF539969C9}"/>
            </a:ext>
          </a:extLst>
        </xdr:cNvPr>
        <xdr:cNvSpPr/>
      </xdr:nvSpPr>
      <xdr:spPr>
        <a:xfrm>
          <a:off x="5975985" y="162150"/>
          <a:ext cx="14478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0</xdr:colOff>
      <xdr:row>1</xdr:row>
      <xdr:rowOff>76425</xdr:rowOff>
    </xdr:from>
    <xdr:to>
      <xdr:col>8</xdr:col>
      <xdr:colOff>0</xdr:colOff>
      <xdr:row>2</xdr:row>
      <xdr:rowOff>228375</xdr:rowOff>
    </xdr:to>
    <xdr:sp macro="" textlink="">
      <xdr:nvSpPr>
        <xdr:cNvPr id="26" name="Rectangle: Rounded Corners 25">
          <a:hlinkClick xmlns:r="http://schemas.openxmlformats.org/officeDocument/2006/relationships" r:id="rId5" tooltip="Database"/>
          <a:extLst>
            <a:ext uri="{FF2B5EF4-FFF2-40B4-BE49-F238E27FC236}">
              <a16:creationId xmlns:a16="http://schemas.microsoft.com/office/drawing/2014/main" id="{B84AA7FD-14A5-47E3-A61D-127FB005E205}"/>
            </a:ext>
          </a:extLst>
        </xdr:cNvPr>
        <xdr:cNvSpPr/>
      </xdr:nvSpPr>
      <xdr:spPr>
        <a:xfrm>
          <a:off x="7639050" y="162150"/>
          <a:ext cx="14478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5</xdr:col>
      <xdr:colOff>453180</xdr:colOff>
      <xdr:row>25</xdr:row>
      <xdr:rowOff>175259</xdr:rowOff>
    </xdr:from>
    <xdr:to>
      <xdr:col>7</xdr:col>
      <xdr:colOff>674160</xdr:colOff>
      <xdr:row>31</xdr:row>
      <xdr:rowOff>190499</xdr:rowOff>
    </xdr:to>
    <xdr:sp macro="" textlink="Calc!$Y$11">
      <xdr:nvSpPr>
        <xdr:cNvPr id="8" name="Ribbon: Tilted Down 7">
          <a:extLst>
            <a:ext uri="{FF2B5EF4-FFF2-40B4-BE49-F238E27FC236}">
              <a16:creationId xmlns:a16="http://schemas.microsoft.com/office/drawing/2014/main" id="{48094AF8-B42D-42BC-97B1-E9091CD2BAC7}"/>
            </a:ext>
          </a:extLst>
        </xdr:cNvPr>
        <xdr:cNvSpPr/>
      </xdr:nvSpPr>
      <xdr:spPr>
        <a:xfrm>
          <a:off x="5196630" y="4690109"/>
          <a:ext cx="3116580" cy="1158240"/>
        </a:xfrm>
        <a:prstGeom prst="ribbon">
          <a:avLst/>
        </a:prstGeom>
        <a:solidFill>
          <a:srgbClr val="D9E9F2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lIns="36000" tIns="0" rIns="36000" bIns="0" rtlCol="0" anchor="ctr"/>
        <a:lstStyle/>
        <a:p>
          <a:pPr algn="ctr"/>
          <a:fld id="{A167FEBF-EE87-412F-984C-0A945B6E18CE}" type="TxLink">
            <a:rPr lang="en-US" sz="1300" b="1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ctr"/>
            <a:t>Manufacturing</a:t>
          </a:fld>
          <a:endParaRPr lang="en-GB" sz="1300" b="1">
            <a:latin typeface="Arial" panose="020F0502020204030204" pitchFamily="34" charset="0"/>
            <a:cs typeface="Arial" panose="020F0502020204030204" pitchFamily="34" charset="0"/>
          </a:endParaRPr>
        </a:p>
      </xdr:txBody>
    </xdr:sp>
    <xdr:clientData/>
  </xdr:twoCellAnchor>
  <xdr:twoCellAnchor editAs="oneCell">
    <xdr:from>
      <xdr:col>7</xdr:col>
      <xdr:colOff>948480</xdr:colOff>
      <xdr:row>25</xdr:row>
      <xdr:rowOff>175259</xdr:rowOff>
    </xdr:from>
    <xdr:to>
      <xdr:col>9</xdr:col>
      <xdr:colOff>1169460</xdr:colOff>
      <xdr:row>31</xdr:row>
      <xdr:rowOff>190499</xdr:rowOff>
    </xdr:to>
    <xdr:sp macro="" textlink="Calc!$Y$12">
      <xdr:nvSpPr>
        <xdr:cNvPr id="9" name="Ribbon: Tilted Down 8">
          <a:extLst>
            <a:ext uri="{FF2B5EF4-FFF2-40B4-BE49-F238E27FC236}">
              <a16:creationId xmlns:a16="http://schemas.microsoft.com/office/drawing/2014/main" id="{8F6DA99F-148D-4CC9-ADC9-7ED3BA817735}"/>
            </a:ext>
          </a:extLst>
        </xdr:cNvPr>
        <xdr:cNvSpPr/>
      </xdr:nvSpPr>
      <xdr:spPr>
        <a:xfrm>
          <a:off x="8587530" y="4690109"/>
          <a:ext cx="3116580" cy="1158240"/>
        </a:xfrm>
        <a:prstGeom prst="ribbon">
          <a:avLst/>
        </a:prstGeom>
        <a:solidFill>
          <a:srgbClr val="E2EFD9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overflow" horzOverflow="overflow" lIns="36000" tIns="0" rIns="36000" bIns="0" rtlCol="0" anchor="ctr"/>
        <a:lstStyle/>
        <a:p>
          <a:pPr algn="ctr"/>
          <a:fld id="{E698D929-C6B2-411F-848E-6DADB7E4DDD0}" type="TxLink">
            <a:rPr lang="en-US" sz="1300" b="1" i="0" u="none" strike="noStrike">
              <a:solidFill>
                <a:srgbClr val="1F4E78"/>
              </a:solidFill>
              <a:latin typeface="Arial"/>
              <a:ea typeface="Calibri"/>
              <a:cs typeface="Arial"/>
            </a:rPr>
            <a:pPr algn="ctr"/>
            <a:t>CEO Office</a:t>
          </a:fld>
          <a:endParaRPr lang="en-GB" sz="1300" b="1">
            <a:latin typeface="Arial" panose="020F0502020204030204" pitchFamily="34" charset="0"/>
            <a:cs typeface="Arial" panose="020F0502020204030204" pitchFamily="34" charset="0"/>
          </a:endParaRPr>
        </a:p>
      </xdr:txBody>
    </xdr:sp>
    <xdr:clientData/>
  </xdr:twoCellAnchor>
  <xdr:twoCellAnchor editAs="oneCell">
    <xdr:from>
      <xdr:col>5</xdr:col>
      <xdr:colOff>453390</xdr:colOff>
      <xdr:row>22</xdr:row>
      <xdr:rowOff>123824</xdr:rowOff>
    </xdr:from>
    <xdr:to>
      <xdr:col>7</xdr:col>
      <xdr:colOff>673950</xdr:colOff>
      <xdr:row>24</xdr:row>
      <xdr:rowOff>85724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1B4D7924-A470-441D-B714-69647E735D78}"/>
            </a:ext>
          </a:extLst>
        </xdr:cNvPr>
        <xdr:cNvSpPr/>
      </xdr:nvSpPr>
      <xdr:spPr>
        <a:xfrm>
          <a:off x="5196840" y="4067174"/>
          <a:ext cx="3116160" cy="342900"/>
        </a:xfrm>
        <a:prstGeom prst="roundRect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en-GB" sz="1400" b="1">
              <a:solidFill>
                <a:sysClr val="windowText" lastClr="000000"/>
              </a:solidFill>
              <a:latin typeface="Arial"/>
            </a:rPr>
            <a:t>BEST</a:t>
          </a:r>
          <a:r>
            <a:rPr lang="en-GB" sz="1400" b="1" baseline="0">
              <a:solidFill>
                <a:sysClr val="windowText" lastClr="000000"/>
              </a:solidFill>
              <a:latin typeface="Arial"/>
            </a:rPr>
            <a:t> DEPARTMENT</a:t>
          </a:r>
          <a:endParaRPr lang="en-GB" sz="1400" b="1">
            <a:solidFill>
              <a:sysClr val="windowText" lastClr="000000"/>
            </a:solidFill>
            <a:latin typeface="Arial"/>
          </a:endParaRPr>
        </a:p>
      </xdr:txBody>
    </xdr:sp>
    <xdr:clientData/>
  </xdr:twoCellAnchor>
  <xdr:twoCellAnchor editAs="oneCell">
    <xdr:from>
      <xdr:col>7</xdr:col>
      <xdr:colOff>948690</xdr:colOff>
      <xdr:row>22</xdr:row>
      <xdr:rowOff>123824</xdr:rowOff>
    </xdr:from>
    <xdr:to>
      <xdr:col>9</xdr:col>
      <xdr:colOff>1169250</xdr:colOff>
      <xdr:row>24</xdr:row>
      <xdr:rowOff>85724</xdr:rowOff>
    </xdr:to>
    <xdr:sp macro="" textlink="">
      <xdr:nvSpPr>
        <xdr:cNvPr id="11" name="Rectangle: Rounded Corners 10">
          <a:extLst>
            <a:ext uri="{FF2B5EF4-FFF2-40B4-BE49-F238E27FC236}">
              <a16:creationId xmlns:a16="http://schemas.microsoft.com/office/drawing/2014/main" id="{5CCF59B7-1030-421E-8C7D-8581AA3C777A}"/>
            </a:ext>
          </a:extLst>
        </xdr:cNvPr>
        <xdr:cNvSpPr/>
      </xdr:nvSpPr>
      <xdr:spPr>
        <a:xfrm>
          <a:off x="8587740" y="4067174"/>
          <a:ext cx="3116160" cy="3429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en-GB" sz="1400" b="1">
              <a:latin typeface="Arial"/>
            </a:rPr>
            <a:t>WORST DEPARTMENT</a:t>
          </a:r>
        </a:p>
      </xdr:txBody>
    </xdr:sp>
    <xdr:clientData/>
  </xdr:twoCellAnchor>
  <xdr:oneCellAnchor>
    <xdr:from>
      <xdr:col>8</xdr:col>
      <xdr:colOff>1304925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254387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4ACFB1F9-8FC9-4CCD-87D8-3D57FF610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956310</xdr:colOff>
      <xdr:row>1</xdr:row>
      <xdr:rowOff>76425</xdr:rowOff>
    </xdr:from>
    <xdr:to>
      <xdr:col>6</xdr:col>
      <xdr:colOff>318135</xdr:colOff>
      <xdr:row>2</xdr:row>
      <xdr:rowOff>228375</xdr:rowOff>
    </xdr:to>
    <xdr:sp macro="" textlink="">
      <xdr:nvSpPr>
        <xdr:cNvPr id="18" name="Rectangle: Rounded Corners 17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F2DD82E5-7612-4214-A703-9D7B0BAFA9FB}"/>
            </a:ext>
          </a:extLst>
        </xdr:cNvPr>
        <xdr:cNvSpPr/>
      </xdr:nvSpPr>
      <xdr:spPr>
        <a:xfrm>
          <a:off x="5975985" y="162150"/>
          <a:ext cx="14478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6</xdr:col>
      <xdr:colOff>533400</xdr:colOff>
      <xdr:row>1</xdr:row>
      <xdr:rowOff>76425</xdr:rowOff>
    </xdr:from>
    <xdr:to>
      <xdr:col>7</xdr:col>
      <xdr:colOff>400050</xdr:colOff>
      <xdr:row>2</xdr:row>
      <xdr:rowOff>228375</xdr:rowOff>
    </xdr:to>
    <xdr:sp macro="" textlink="">
      <xdr:nvSpPr>
        <xdr:cNvPr id="19" name="Rectangle: Rounded Corners 18">
          <a:hlinkClick xmlns:r="http://schemas.openxmlformats.org/officeDocument/2006/relationships" r:id="rId6" tooltip="Database"/>
          <a:extLst>
            <a:ext uri="{FF2B5EF4-FFF2-40B4-BE49-F238E27FC236}">
              <a16:creationId xmlns:a16="http://schemas.microsoft.com/office/drawing/2014/main" id="{422A16D9-0A8F-4719-928F-6535787DC986}"/>
            </a:ext>
          </a:extLst>
        </xdr:cNvPr>
        <xdr:cNvSpPr/>
      </xdr:nvSpPr>
      <xdr:spPr>
        <a:xfrm>
          <a:off x="7639050" y="162150"/>
          <a:ext cx="14478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8</xdr:col>
      <xdr:colOff>133350</xdr:colOff>
      <xdr:row>1</xdr:row>
      <xdr:rowOff>104775</xdr:rowOff>
    </xdr:from>
    <xdr:ext cx="1014221" cy="291600"/>
    <xdr:pic>
      <xdr:nvPicPr>
        <xdr:cNvPr id="101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4B150B41-8324-41DD-AAB6-52E3E9863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73C22D6-AC3F-D612-8C38-52BFD1C11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33" name="Rectangle: Rounded Corners 32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0738F90B-2EC5-4F53-B4E1-0B436801ABAA}"/>
            </a:ext>
          </a:extLst>
        </xdr:cNvPr>
        <xdr:cNvSpPr/>
      </xdr:nvSpPr>
      <xdr:spPr>
        <a:xfrm>
          <a:off x="6384675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34" name="Rectangle: Rounded Corners 33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082CA53A-14AD-4756-B324-D1B10EC6B7F8}"/>
            </a:ext>
          </a:extLst>
        </xdr:cNvPr>
        <xdr:cNvSpPr/>
      </xdr:nvSpPr>
      <xdr:spPr>
        <a:xfrm>
          <a:off x="6384675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3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1FF9D943-B472-43D8-9EDD-9E3014DAB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6CCA64-253D-49B7-89AC-527530B19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14AEAF65-9813-4EAE-B455-8399753AEF75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9961E051-2D55-40AF-911E-712418FF42FB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5E86929-4249-4B25-AC86-AE3241E91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7D8CD8-9432-4D11-ADF7-A4FD538AA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BC72FED5-41B4-4B5C-8B10-D012BD38ACB1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70567F7D-7BB0-489E-B67C-E6D76A9973B5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3A5C52B3-B31F-416D-9D7F-DDFB925A0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D771E0-384F-4951-A6B0-0448AE941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7E284B19-1306-4014-B589-304114250A1A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18754A19-7244-4C5B-B997-759A6D4C9B40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C369506D-E3D8-4CB6-895F-D1406A481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699B95-A269-45CD-8F45-8B5B1C03C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E1A3DD0C-77CE-48F5-970D-3B3AA22CC5C4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EBD75495-EC0D-413A-816E-F7941C73C4AB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827FA23D-231D-4C39-9464-A6322F6E6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49CB66-CC7A-4508-BB48-308FFD1A4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9A7613F5-B6A9-4E76-BEE7-70BCA9FBC74B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410179D0-398B-4133-81AF-5314989F7351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21688FB2-C8F3-46EC-A101-903CBBA7B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DF6C45-41E5-4FF5-8C87-BC17A828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1E08C768-CB9D-4928-8683-14CE0976A1F5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6DA1F7E3-45EC-4F88-A781-3BB728A7401B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D7F46875-F8B1-46FF-A7BF-C9D5CFB49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4A4D0F-BFE9-40EF-869D-01BF2B8C2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9DE5D818-B954-4A7B-8CFD-88E7B5C825B2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E0BDCD3E-EF4D-4BF1-BD8E-AD223C5ADA69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3CDF3E9A-BBB5-4CF0-B33E-56842F90D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3E8ECD-9C1F-4C9D-B8E1-84946470B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490A9832-9F84-4A98-BDA7-7878A40C9DAA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1B0DB50A-DA38-48D8-A892-69595EFD5539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98612</xdr:colOff>
      <xdr:row>1</xdr:row>
      <xdr:rowOff>56590</xdr:rowOff>
    </xdr:from>
    <xdr:to>
      <xdr:col>2</xdr:col>
      <xdr:colOff>530612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0C94B379-0D8F-49F7-9583-2EF1EE898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533400</xdr:colOff>
      <xdr:row>5</xdr:row>
      <xdr:rowOff>0</xdr:rowOff>
    </xdr:from>
    <xdr:to>
      <xdr:col>3</xdr:col>
      <xdr:colOff>533400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8667E4-F73E-401E-B50E-CBB9E2B76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809625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98175</xdr:colOff>
      <xdr:row>6</xdr:row>
      <xdr:rowOff>76200</xdr:rowOff>
    </xdr:from>
    <xdr:to>
      <xdr:col>7</xdr:col>
      <xdr:colOff>1178175</xdr:colOff>
      <xdr:row>8</xdr:row>
      <xdr:rowOff>94800</xdr:rowOff>
    </xdr:to>
    <xdr:sp macro="" textlink="">
      <xdr:nvSpPr>
        <xdr:cNvPr id="4" name="Rectangle: Rounded Corners 3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997071C1-8E06-41D9-8D53-3E673E61231F}"/>
            </a:ext>
          </a:extLst>
        </xdr:cNvPr>
        <xdr:cNvSpPr/>
      </xdr:nvSpPr>
      <xdr:spPr>
        <a:xfrm>
          <a:off x="6908550" y="10763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7</xdr:col>
      <xdr:colOff>98175</xdr:colOff>
      <xdr:row>9</xdr:row>
      <xdr:rowOff>76200</xdr:rowOff>
    </xdr:from>
    <xdr:to>
      <xdr:col>7</xdr:col>
      <xdr:colOff>1178175</xdr:colOff>
      <xdr:row>11</xdr:row>
      <xdr:rowOff>94800</xdr:rowOff>
    </xdr:to>
    <xdr:sp macro="" textlink="">
      <xdr:nvSpPr>
        <xdr:cNvPr id="5" name="Rectangle: Rounded Corners 4">
          <a:hlinkClick xmlns:r="http://schemas.openxmlformats.org/officeDocument/2006/relationships" r:id="rId4" tooltip="Database"/>
          <a:extLst>
            <a:ext uri="{FF2B5EF4-FFF2-40B4-BE49-F238E27FC236}">
              <a16:creationId xmlns:a16="http://schemas.microsoft.com/office/drawing/2014/main" id="{35DC9753-20ED-4754-BE2B-75AD9555897D}"/>
            </a:ext>
          </a:extLst>
        </xdr:cNvPr>
        <xdr:cNvSpPr/>
      </xdr:nvSpPr>
      <xdr:spPr>
        <a:xfrm>
          <a:off x="6908550" y="1647825"/>
          <a:ext cx="10800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6</xdr:col>
      <xdr:colOff>857250</xdr:colOff>
      <xdr:row>1</xdr:row>
      <xdr:rowOff>104775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7C17097-F420-4085-AF50-124CC50A0BB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A6AEB22-5DB4-363E-5700-DCED7FC42F5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03B85AD-7298-7DE3-C857-5679A8DBCE1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803E-14CB-4037-A8B0-B4AD0972C702}">
  <sheetPr codeName="Sheet2">
    <pageSetUpPr fitToPage="1"/>
  </sheetPr>
  <dimension ref="A1:N62"/>
  <sheetViews>
    <sheetView showGridLines="0" showRowColHeaders="0" tabSelected="1" zoomScaleNormal="100" zoomScaleSheetLayoutView="100" workbookViewId="0">
      <pane ySplit="4" topLeftCell="A5" activePane="bottomLeft" state="frozen"/>
      <selection activeCell="A3" sqref="A3:XFD3"/>
      <selection pane="bottomLeft" activeCell="A5" sqref="A5"/>
    </sheetView>
  </sheetViews>
  <sheetFormatPr defaultColWidth="8.85546875" defaultRowHeight="15" x14ac:dyDescent="0.25"/>
  <cols>
    <col min="1" max="1" width="3.7109375" style="4" customWidth="1"/>
    <col min="2" max="2" width="2.28515625" style="4" customWidth="1"/>
    <col min="3" max="9" width="21.7109375" style="4" customWidth="1"/>
    <col min="10" max="10" width="19.7109375" style="4" customWidth="1"/>
    <col min="11" max="11" width="2.28515625" style="4" customWidth="1"/>
    <col min="12" max="12" width="3.7109375" style="4" customWidth="1"/>
    <col min="13" max="16384" width="8.85546875" style="4"/>
  </cols>
  <sheetData>
    <row r="1" spans="1:14" ht="6.75" customHeight="1" x14ac:dyDescent="0.25"/>
    <row r="2" spans="1:14" s="122" customFormat="1" ht="20.100000000000001" customHeight="1" x14ac:dyDescent="0.3">
      <c r="A2" s="115"/>
      <c r="B2" s="2"/>
      <c r="C2" s="116" t="s">
        <v>114</v>
      </c>
      <c r="D2" s="2"/>
      <c r="E2" s="2"/>
      <c r="F2" s="117"/>
      <c r="G2" s="118"/>
      <c r="H2" s="119"/>
      <c r="I2" s="120"/>
      <c r="J2" s="121"/>
      <c r="K2" s="121"/>
    </row>
    <row r="3" spans="1:14" s="129" customFormat="1" ht="24" customHeight="1" x14ac:dyDescent="0.35">
      <c r="A3" s="123"/>
      <c r="B3" s="5"/>
      <c r="C3" s="114" t="s">
        <v>5</v>
      </c>
      <c r="D3" s="5"/>
      <c r="E3" s="5"/>
      <c r="F3" s="124"/>
      <c r="G3" s="125"/>
      <c r="H3" s="126"/>
      <c r="I3" s="127"/>
      <c r="J3" s="128"/>
      <c r="K3" s="128"/>
    </row>
    <row r="4" spans="1:14" ht="5.0999999999999996" customHeight="1" x14ac:dyDescent="0.25"/>
    <row r="5" spans="1:14" ht="5.0999999999999996" customHeight="1" x14ac:dyDescent="0.25"/>
    <row r="6" spans="1:14" ht="11.45" customHeight="1" x14ac:dyDescent="0.25">
      <c r="B6" s="7"/>
      <c r="C6" s="8"/>
      <c r="D6" s="8"/>
      <c r="E6" s="8"/>
      <c r="F6" s="8"/>
      <c r="G6" s="8"/>
      <c r="H6" s="8"/>
      <c r="I6" s="8"/>
      <c r="J6" s="8"/>
      <c r="K6" s="9"/>
    </row>
    <row r="7" spans="1:14" x14ac:dyDescent="0.25">
      <c r="B7" s="10"/>
      <c r="C7" s="45" t="s">
        <v>60</v>
      </c>
      <c r="D7" s="46"/>
      <c r="E7" s="47"/>
      <c r="F7" s="11"/>
      <c r="G7" s="11"/>
      <c r="H7" s="11"/>
      <c r="I7" s="11"/>
      <c r="J7" s="11"/>
      <c r="K7" s="12"/>
    </row>
    <row r="8" spans="1:14" x14ac:dyDescent="0.25">
      <c r="B8" s="10"/>
      <c r="C8" s="48" t="s">
        <v>47</v>
      </c>
      <c r="D8" s="49" t="s">
        <v>44</v>
      </c>
      <c r="E8" s="50" t="s">
        <v>48</v>
      </c>
      <c r="F8" s="13"/>
      <c r="G8" s="14"/>
      <c r="H8" s="15"/>
      <c r="I8" s="14"/>
      <c r="J8" s="14"/>
      <c r="K8" s="12"/>
    </row>
    <row r="9" spans="1:14" x14ac:dyDescent="0.25">
      <c r="B9" s="10"/>
      <c r="C9" s="184">
        <v>0</v>
      </c>
      <c r="D9" s="185" t="s">
        <v>15</v>
      </c>
      <c r="E9" s="186">
        <v>1</v>
      </c>
      <c r="F9" s="13"/>
      <c r="G9" s="14"/>
      <c r="H9" s="15"/>
      <c r="I9" s="14"/>
      <c r="J9" s="14"/>
      <c r="K9" s="12"/>
    </row>
    <row r="10" spans="1:14" x14ac:dyDescent="0.25">
      <c r="B10" s="10"/>
      <c r="C10" s="187">
        <v>25</v>
      </c>
      <c r="D10" s="188" t="s">
        <v>16</v>
      </c>
      <c r="E10" s="189">
        <v>2</v>
      </c>
      <c r="F10" s="13"/>
      <c r="G10" s="14"/>
      <c r="H10" s="15"/>
      <c r="I10" s="14"/>
      <c r="J10" s="14"/>
      <c r="K10" s="12"/>
    </row>
    <row r="11" spans="1:14" x14ac:dyDescent="0.25">
      <c r="B11" s="10"/>
      <c r="C11" s="187">
        <v>50</v>
      </c>
      <c r="D11" s="188" t="s">
        <v>17</v>
      </c>
      <c r="E11" s="190">
        <v>3</v>
      </c>
      <c r="F11" s="13"/>
      <c r="G11" s="14"/>
      <c r="H11" s="15"/>
      <c r="I11" s="14"/>
      <c r="J11" s="14"/>
      <c r="K11" s="12"/>
    </row>
    <row r="12" spans="1:14" x14ac:dyDescent="0.25">
      <c r="B12" s="10"/>
      <c r="C12" s="187">
        <v>75</v>
      </c>
      <c r="D12" s="188" t="s">
        <v>18</v>
      </c>
      <c r="E12" s="190">
        <v>4</v>
      </c>
      <c r="F12" s="13"/>
      <c r="G12" s="14"/>
      <c r="H12" s="15"/>
      <c r="I12" s="14"/>
      <c r="J12" s="14"/>
      <c r="K12" s="12"/>
      <c r="N12" s="25"/>
    </row>
    <row r="13" spans="1:14" x14ac:dyDescent="0.25">
      <c r="B13" s="10"/>
      <c r="C13" s="191">
        <v>90</v>
      </c>
      <c r="D13" s="192" t="s">
        <v>19</v>
      </c>
      <c r="E13" s="193">
        <v>5</v>
      </c>
      <c r="F13" s="13"/>
      <c r="G13" s="14"/>
      <c r="H13" s="15"/>
      <c r="I13" s="14"/>
      <c r="J13" s="14"/>
      <c r="K13" s="12"/>
    </row>
    <row r="14" spans="1:14" x14ac:dyDescent="0.25">
      <c r="B14" s="10"/>
      <c r="C14" s="16"/>
      <c r="D14" s="13"/>
      <c r="E14" s="13"/>
      <c r="F14" s="13"/>
      <c r="G14" s="14"/>
      <c r="H14" s="15"/>
      <c r="I14" s="14"/>
      <c r="J14" s="14"/>
      <c r="K14" s="12"/>
    </row>
    <row r="15" spans="1:14" x14ac:dyDescent="0.25">
      <c r="B15" s="10"/>
      <c r="C15" s="111" t="s">
        <v>53</v>
      </c>
      <c r="D15" s="112"/>
      <c r="E15" s="113"/>
      <c r="F15" s="14"/>
      <c r="G15" s="14"/>
      <c r="H15" s="15"/>
      <c r="I15" s="14"/>
      <c r="J15" s="14"/>
      <c r="K15" s="12"/>
    </row>
    <row r="16" spans="1:14" x14ac:dyDescent="0.25">
      <c r="B16" s="10"/>
      <c r="C16" s="51" t="s">
        <v>50</v>
      </c>
      <c r="D16" s="52" t="s">
        <v>51</v>
      </c>
      <c r="E16" s="53" t="s">
        <v>52</v>
      </c>
      <c r="F16" s="14"/>
      <c r="G16" s="14"/>
      <c r="H16" s="15"/>
      <c r="I16" s="14"/>
      <c r="J16" s="14"/>
      <c r="K16" s="12"/>
    </row>
    <row r="17" spans="2:11" x14ac:dyDescent="0.25">
      <c r="B17" s="10"/>
      <c r="C17" s="175" t="str">
        <f>$D9</f>
        <v>Poor</v>
      </c>
      <c r="D17" s="176">
        <v>0.1</v>
      </c>
      <c r="E17" s="177">
        <f ca="1">Calc!$U4</f>
        <v>0.2</v>
      </c>
      <c r="F17" s="14"/>
      <c r="G17" s="14"/>
      <c r="H17" s="15"/>
      <c r="I17" s="14"/>
      <c r="J17" s="14"/>
      <c r="K17" s="12"/>
    </row>
    <row r="18" spans="2:11" x14ac:dyDescent="0.25">
      <c r="B18" s="10"/>
      <c r="C18" s="178" t="str">
        <f t="shared" ref="C18:C21" si="0">$D10</f>
        <v>Unsatisfactory</v>
      </c>
      <c r="D18" s="179">
        <v>0.2</v>
      </c>
      <c r="E18" s="180">
        <f ca="1">Calc!$U5</f>
        <v>0.2</v>
      </c>
      <c r="F18" s="14"/>
      <c r="G18" s="14"/>
      <c r="H18" s="15"/>
      <c r="I18" s="14"/>
      <c r="J18" s="14"/>
      <c r="K18" s="12"/>
    </row>
    <row r="19" spans="2:11" x14ac:dyDescent="0.25">
      <c r="B19" s="10"/>
      <c r="C19" s="178" t="str">
        <f t="shared" si="0"/>
        <v>Satisfactory</v>
      </c>
      <c r="D19" s="179">
        <v>0.4</v>
      </c>
      <c r="E19" s="180">
        <f ca="1">Calc!$U6</f>
        <v>0.2</v>
      </c>
      <c r="F19" s="14"/>
      <c r="G19" s="14"/>
      <c r="H19" s="15"/>
      <c r="I19" s="14"/>
      <c r="J19" s="14"/>
      <c r="K19" s="12"/>
    </row>
    <row r="20" spans="2:11" x14ac:dyDescent="0.25">
      <c r="B20" s="10"/>
      <c r="C20" s="178" t="str">
        <f t="shared" si="0"/>
        <v>Good</v>
      </c>
      <c r="D20" s="179">
        <v>0.2</v>
      </c>
      <c r="E20" s="180">
        <f ca="1">Calc!$U7</f>
        <v>0.2</v>
      </c>
      <c r="F20" s="14"/>
      <c r="G20" s="14"/>
      <c r="H20" s="15"/>
      <c r="I20" s="14"/>
      <c r="J20" s="14"/>
      <c r="K20" s="12"/>
    </row>
    <row r="21" spans="2:11" x14ac:dyDescent="0.25">
      <c r="B21" s="10"/>
      <c r="C21" s="181" t="str">
        <f t="shared" si="0"/>
        <v>Excellent</v>
      </c>
      <c r="D21" s="182">
        <v>0.1</v>
      </c>
      <c r="E21" s="183">
        <f ca="1">Calc!$U8</f>
        <v>0.2</v>
      </c>
      <c r="F21" s="14"/>
      <c r="G21" s="14"/>
      <c r="H21" s="15"/>
      <c r="I21" s="14"/>
      <c r="J21" s="14"/>
      <c r="K21" s="12"/>
    </row>
    <row r="22" spans="2:11" x14ac:dyDescent="0.25">
      <c r="B22" s="10"/>
      <c r="C22" s="16"/>
      <c r="D22" s="17"/>
      <c r="E22" s="18"/>
      <c r="F22" s="14"/>
      <c r="G22" s="14"/>
      <c r="H22" s="15"/>
      <c r="I22" s="14"/>
      <c r="J22" s="14"/>
      <c r="K22" s="12"/>
    </row>
    <row r="23" spans="2:11" x14ac:dyDescent="0.25">
      <c r="B23" s="10"/>
      <c r="C23" s="54" t="s">
        <v>54</v>
      </c>
      <c r="D23" s="55" t="s">
        <v>55</v>
      </c>
      <c r="E23" s="56" t="s">
        <v>56</v>
      </c>
      <c r="F23" s="19"/>
      <c r="G23" s="19"/>
      <c r="H23" s="19"/>
      <c r="I23" s="19"/>
      <c r="J23" s="14"/>
      <c r="K23" s="12"/>
    </row>
    <row r="24" spans="2:11" x14ac:dyDescent="0.25">
      <c r="B24" s="10"/>
      <c r="C24" s="139" t="str">
        <f ca="1">Calc!S$12</f>
        <v>Richard Blue</v>
      </c>
      <c r="D24" s="140" t="str">
        <f ca="1">Calc!S$15</f>
        <v>Anthony Hopkins</v>
      </c>
      <c r="E24" s="141" t="str">
        <f ca="1">Calc!S$18</f>
        <v>Angela Martini</v>
      </c>
      <c r="F24" s="19"/>
      <c r="G24" s="19"/>
      <c r="H24" s="19"/>
      <c r="I24" s="19"/>
      <c r="J24" s="14"/>
      <c r="K24" s="12"/>
    </row>
    <row r="25" spans="2:11" x14ac:dyDescent="0.25">
      <c r="B25" s="10"/>
      <c r="C25" s="166">
        <f ca="1">Calc!T$12</f>
        <v>100</v>
      </c>
      <c r="D25" s="167">
        <f ca="1">Calc!T$15</f>
        <v>89</v>
      </c>
      <c r="E25" s="168">
        <f ca="1">Calc!T$18</f>
        <v>59</v>
      </c>
      <c r="F25" s="19"/>
      <c r="G25" s="19"/>
      <c r="H25" s="19"/>
      <c r="I25" s="19"/>
      <c r="J25" s="14"/>
      <c r="K25" s="12"/>
    </row>
    <row r="26" spans="2:11" x14ac:dyDescent="0.25">
      <c r="B26" s="10"/>
      <c r="C26" s="169" t="str">
        <f ca="1">Calc!U$12</f>
        <v>Excellent</v>
      </c>
      <c r="D26" s="170" t="str">
        <f ca="1">Calc!U$15</f>
        <v>Good</v>
      </c>
      <c r="E26" s="171" t="str">
        <f ca="1">Calc!U$18</f>
        <v>Satisfactory</v>
      </c>
      <c r="F26" s="19"/>
      <c r="G26" s="19"/>
      <c r="H26" s="19"/>
      <c r="I26" s="19"/>
      <c r="J26" s="14"/>
      <c r="K26" s="12"/>
    </row>
    <row r="27" spans="2:11" x14ac:dyDescent="0.25">
      <c r="B27" s="10"/>
      <c r="C27" s="172" t="str">
        <f ca="1">Calc!V$12</f>
        <v>Manufacturing</v>
      </c>
      <c r="D27" s="173" t="str">
        <f ca="1">Calc!V$15</f>
        <v>Manufacturing</v>
      </c>
      <c r="E27" s="174" t="str">
        <f ca="1">Calc!V$18</f>
        <v>Sales &amp; Marketing</v>
      </c>
      <c r="F27" s="19"/>
      <c r="G27" s="19"/>
      <c r="H27" s="19"/>
      <c r="I27" s="19"/>
      <c r="J27" s="14"/>
      <c r="K27" s="12"/>
    </row>
    <row r="28" spans="2:11" x14ac:dyDescent="0.25">
      <c r="B28" s="10"/>
      <c r="C28" s="16"/>
      <c r="D28" s="17"/>
      <c r="E28" s="18"/>
      <c r="F28" s="14"/>
      <c r="G28" s="14"/>
      <c r="H28" s="15"/>
      <c r="I28" s="14"/>
      <c r="J28" s="14"/>
      <c r="K28" s="12"/>
    </row>
    <row r="29" spans="2:11" x14ac:dyDescent="0.25">
      <c r="B29" s="10"/>
      <c r="C29" s="57" t="s">
        <v>57</v>
      </c>
      <c r="D29" s="58" t="s">
        <v>58</v>
      </c>
      <c r="E29" s="59" t="s">
        <v>59</v>
      </c>
      <c r="F29" s="14"/>
      <c r="G29" s="14"/>
      <c r="H29" s="15"/>
      <c r="I29" s="14"/>
      <c r="J29" s="14"/>
      <c r="K29" s="12"/>
    </row>
    <row r="30" spans="2:11" x14ac:dyDescent="0.25">
      <c r="B30" s="10"/>
      <c r="C30" s="154" t="str">
        <f ca="1">Calc!S$21</f>
        <v>Jack Morrison</v>
      </c>
      <c r="D30" s="155" t="str">
        <f ca="1">Calc!S$24</f>
        <v>Anthony Joshua</v>
      </c>
      <c r="E30" s="156" t="str">
        <f ca="1">Calc!S$27</f>
        <v>Angela Martini</v>
      </c>
      <c r="F30" s="14"/>
      <c r="G30" s="14"/>
      <c r="H30" s="15"/>
      <c r="I30" s="14"/>
      <c r="J30" s="14"/>
      <c r="K30" s="12"/>
    </row>
    <row r="31" spans="2:11" x14ac:dyDescent="0.25">
      <c r="B31" s="10"/>
      <c r="C31" s="157">
        <f ca="1">Calc!T$21</f>
        <v>23</v>
      </c>
      <c r="D31" s="158">
        <f ca="1">Calc!T$24</f>
        <v>47</v>
      </c>
      <c r="E31" s="159">
        <f ca="1">Calc!T$27</f>
        <v>59</v>
      </c>
      <c r="F31" s="14"/>
      <c r="G31" s="14"/>
      <c r="H31" s="15"/>
      <c r="I31" s="14"/>
      <c r="J31" s="14"/>
      <c r="K31" s="12"/>
    </row>
    <row r="32" spans="2:11" x14ac:dyDescent="0.25">
      <c r="B32" s="10"/>
      <c r="C32" s="160" t="str">
        <f ca="1">Calc!U$21</f>
        <v>Poor</v>
      </c>
      <c r="D32" s="161" t="str">
        <f ca="1">Calc!U$24</f>
        <v>Unsatisfactory</v>
      </c>
      <c r="E32" s="162" t="str">
        <f ca="1">Calc!U$27</f>
        <v>Satisfactory</v>
      </c>
      <c r="F32" s="14"/>
      <c r="G32" s="14"/>
      <c r="H32" s="15"/>
      <c r="I32" s="14"/>
      <c r="J32" s="14"/>
      <c r="K32" s="12"/>
    </row>
    <row r="33" spans="2:11" x14ac:dyDescent="0.25">
      <c r="B33" s="10"/>
      <c r="C33" s="163" t="str">
        <f ca="1">Calc!V$21</f>
        <v>CEO Office</v>
      </c>
      <c r="D33" s="164" t="str">
        <f ca="1">Calc!V$24</f>
        <v>Sales &amp; Marketing</v>
      </c>
      <c r="E33" s="165" t="str">
        <f ca="1">Calc!V$27</f>
        <v>Sales &amp; Marketing</v>
      </c>
      <c r="F33" s="14"/>
      <c r="G33" s="14"/>
      <c r="H33" s="15"/>
      <c r="I33" s="14"/>
      <c r="J33" s="14"/>
      <c r="K33" s="12"/>
    </row>
    <row r="34" spans="2:11" ht="11.45" customHeight="1" x14ac:dyDescent="0.25">
      <c r="B34" s="20"/>
      <c r="C34" s="21"/>
      <c r="D34" s="21"/>
      <c r="E34" s="21"/>
      <c r="F34" s="21"/>
      <c r="G34" s="21"/>
      <c r="H34" s="21"/>
      <c r="I34" s="21"/>
      <c r="J34" s="21"/>
      <c r="K34" s="22"/>
    </row>
    <row r="35" spans="2:11" ht="7.15" customHeight="1" x14ac:dyDescent="0.25"/>
    <row r="36" spans="2:11" ht="22.9" customHeight="1" x14ac:dyDescent="0.25">
      <c r="B36" s="60"/>
      <c r="C36" s="60"/>
      <c r="D36" s="60"/>
      <c r="E36" s="60"/>
      <c r="F36" s="60"/>
      <c r="G36" s="60"/>
      <c r="H36" s="60"/>
      <c r="I36" s="60"/>
      <c r="J36" s="60"/>
      <c r="K36" s="60"/>
    </row>
    <row r="61" ht="7.15" customHeight="1" x14ac:dyDescent="0.25"/>
    <row r="62" ht="22.9" customHeight="1" x14ac:dyDescent="0.25"/>
  </sheetData>
  <sheetProtection algorithmName="SHA-512" hashValue="FQoEWW3enn/spbqEKEL/4ipDNnBR7jhV3oPX8k34BPdORxOAemQjPoqkDol6moQajEbxDTfnINUemIwWbuJSwg==" saltValue="r5A8kbgAd+THn1wdtFLe1w==" spinCount="100000" sheet="1" objects="1" scenarios="1"/>
  <phoneticPr fontId="10" type="noConversion"/>
  <dataValidations count="2">
    <dataValidation type="whole" allowBlank="1" showInputMessage="1" showErrorMessage="1" sqref="C9:C13" xr:uid="{FF715267-7253-4743-945E-DFCE4BF48037}">
      <formula1>0</formula1>
      <formula2>100</formula2>
    </dataValidation>
    <dataValidation type="decimal" allowBlank="1" showInputMessage="1" showErrorMessage="1" sqref="D17:D21" xr:uid="{A85E8AA4-9F03-4FD0-8F00-1C98A007511E}">
      <formula1>0</formula1>
      <formula2>1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BCF3-032D-44A0-A4BE-54987D10C368}">
  <sheetPr codeName="Sheet3">
    <pageSetUpPr autoPageBreaks="0" fitToPage="1"/>
  </sheetPr>
  <dimension ref="A1:I57"/>
  <sheetViews>
    <sheetView showGridLines="0" showRowColHeaders="0" zoomScaleNormal="100" workbookViewId="0">
      <pane ySplit="5" topLeftCell="A6" activePane="bottomLeft" state="frozen"/>
      <selection activeCell="A3" sqref="A3:XFD3"/>
      <selection pane="bottomLeft" activeCell="A6" sqref="A6"/>
    </sheetView>
  </sheetViews>
  <sheetFormatPr defaultColWidth="8.85546875" defaultRowHeight="15" x14ac:dyDescent="0.25"/>
  <cols>
    <col min="1" max="1" width="3.7109375" style="1" customWidth="1"/>
    <col min="2" max="2" width="5.42578125" style="1" customWidth="1"/>
    <col min="3" max="3" width="29.42578125" style="1" customWidth="1"/>
    <col min="4" max="4" width="9.42578125" style="1" customWidth="1"/>
    <col min="5" max="5" width="27.28515625" style="1" customWidth="1"/>
    <col min="6" max="6" width="31.28515625" style="1" customWidth="1"/>
    <col min="7" max="8" width="23.7109375" style="1" customWidth="1"/>
    <col min="9" max="9" width="26.140625" style="1" customWidth="1"/>
    <col min="10" max="10" width="3.7109375" style="1" customWidth="1"/>
    <col min="11" max="16384" width="8.85546875" style="1"/>
  </cols>
  <sheetData>
    <row r="1" spans="1:9" ht="6.75" customHeight="1" x14ac:dyDescent="0.25"/>
    <row r="2" spans="1:9" s="122" customFormat="1" ht="20.100000000000001" customHeight="1" x14ac:dyDescent="0.3">
      <c r="A2" s="115"/>
      <c r="B2" s="3"/>
      <c r="C2" s="3" t="s">
        <v>114</v>
      </c>
      <c r="D2" s="2"/>
      <c r="E2" s="117"/>
      <c r="F2" s="118"/>
      <c r="G2" s="119"/>
      <c r="H2" s="120"/>
      <c r="I2" s="121"/>
    </row>
    <row r="3" spans="1:9" s="129" customFormat="1" ht="24" customHeight="1" x14ac:dyDescent="0.35">
      <c r="A3" s="123"/>
      <c r="B3" s="6"/>
      <c r="C3" s="6" t="s">
        <v>112</v>
      </c>
      <c r="D3" s="5"/>
      <c r="E3" s="124"/>
      <c r="F3" s="125"/>
      <c r="G3" s="126"/>
      <c r="H3" s="127"/>
      <c r="I3" s="128"/>
    </row>
    <row r="4" spans="1:9" ht="5.0999999999999996" customHeight="1" x14ac:dyDescent="0.25"/>
    <row r="5" spans="1:9" s="39" customFormat="1" ht="24.95" customHeight="1" x14ac:dyDescent="0.25">
      <c r="B5" s="42" t="s">
        <v>13</v>
      </c>
      <c r="C5" s="43" t="s">
        <v>0</v>
      </c>
      <c r="D5" s="43"/>
      <c r="E5" s="43" t="s">
        <v>4</v>
      </c>
      <c r="F5" s="43" t="s">
        <v>2</v>
      </c>
      <c r="G5" s="43" t="s">
        <v>1</v>
      </c>
      <c r="H5" s="43" t="s">
        <v>14</v>
      </c>
      <c r="I5" s="43" t="s">
        <v>3</v>
      </c>
    </row>
    <row r="6" spans="1:9" x14ac:dyDescent="0.25">
      <c r="B6" s="135">
        <v>1</v>
      </c>
      <c r="C6" s="41" t="s">
        <v>61</v>
      </c>
      <c r="D6" s="194" t="str">
        <f>IF(ISBLANK(C6),"","Review")</f>
        <v>Review</v>
      </c>
      <c r="E6" s="195" t="s">
        <v>66</v>
      </c>
      <c r="F6" s="195" t="s">
        <v>67</v>
      </c>
      <c r="G6" s="196">
        <v>44681</v>
      </c>
      <c r="H6" s="195" t="s">
        <v>68</v>
      </c>
      <c r="I6" s="197" t="s">
        <v>69</v>
      </c>
    </row>
    <row r="7" spans="1:9" x14ac:dyDescent="0.25">
      <c r="B7" s="136">
        <v>2</v>
      </c>
      <c r="C7" s="40" t="s">
        <v>62</v>
      </c>
      <c r="D7" s="198" t="str">
        <f>IF(ISBLANK(C7),"","Review")</f>
        <v>Review</v>
      </c>
      <c r="E7" s="199" t="s">
        <v>70</v>
      </c>
      <c r="F7" s="199" t="s">
        <v>71</v>
      </c>
      <c r="G7" s="200">
        <v>44533</v>
      </c>
      <c r="H7" s="199" t="s">
        <v>68</v>
      </c>
      <c r="I7" s="201" t="s">
        <v>61</v>
      </c>
    </row>
    <row r="8" spans="1:9" x14ac:dyDescent="0.25">
      <c r="B8" s="136">
        <v>3</v>
      </c>
      <c r="C8" s="40" t="s">
        <v>63</v>
      </c>
      <c r="D8" s="198" t="str">
        <f t="shared" ref="D8:D15" si="0">IF(ISBLANK(C8),"","Review")</f>
        <v>Review</v>
      </c>
      <c r="E8" s="199" t="s">
        <v>70</v>
      </c>
      <c r="F8" s="199" t="s">
        <v>72</v>
      </c>
      <c r="G8" s="200">
        <v>44373</v>
      </c>
      <c r="H8" s="199" t="s">
        <v>68</v>
      </c>
      <c r="I8" s="201" t="s">
        <v>62</v>
      </c>
    </row>
    <row r="9" spans="1:9" x14ac:dyDescent="0.25">
      <c r="B9" s="136">
        <v>4</v>
      </c>
      <c r="C9" s="40" t="s">
        <v>64</v>
      </c>
      <c r="D9" s="198" t="str">
        <f t="shared" si="0"/>
        <v>Review</v>
      </c>
      <c r="E9" s="199" t="s">
        <v>73</v>
      </c>
      <c r="F9" s="199" t="s">
        <v>74</v>
      </c>
      <c r="G9" s="200">
        <v>44533</v>
      </c>
      <c r="H9" s="199" t="s">
        <v>68</v>
      </c>
      <c r="I9" s="201" t="s">
        <v>61</v>
      </c>
    </row>
    <row r="10" spans="1:9" x14ac:dyDescent="0.25">
      <c r="B10" s="136">
        <v>5</v>
      </c>
      <c r="C10" s="40" t="s">
        <v>65</v>
      </c>
      <c r="D10" s="198" t="str">
        <f t="shared" si="0"/>
        <v>Review</v>
      </c>
      <c r="E10" s="199" t="s">
        <v>73</v>
      </c>
      <c r="F10" s="199" t="s">
        <v>74</v>
      </c>
      <c r="G10" s="200">
        <v>44373</v>
      </c>
      <c r="H10" s="199" t="s">
        <v>68</v>
      </c>
      <c r="I10" s="201" t="s">
        <v>62</v>
      </c>
    </row>
    <row r="11" spans="1:9" x14ac:dyDescent="0.25">
      <c r="B11" s="136">
        <v>6</v>
      </c>
      <c r="C11" s="40"/>
      <c r="D11" s="198" t="str">
        <f t="shared" si="0"/>
        <v/>
      </c>
      <c r="E11" s="199"/>
      <c r="F11" s="199"/>
      <c r="G11" s="200"/>
      <c r="H11" s="199"/>
      <c r="I11" s="201"/>
    </row>
    <row r="12" spans="1:9" x14ac:dyDescent="0.25">
      <c r="B12" s="136">
        <v>7</v>
      </c>
      <c r="C12" s="40"/>
      <c r="D12" s="198" t="str">
        <f t="shared" si="0"/>
        <v/>
      </c>
      <c r="E12" s="199"/>
      <c r="F12" s="199"/>
      <c r="G12" s="200"/>
      <c r="H12" s="199"/>
      <c r="I12" s="201"/>
    </row>
    <row r="13" spans="1:9" x14ac:dyDescent="0.25">
      <c r="B13" s="136">
        <v>8</v>
      </c>
      <c r="C13" s="40"/>
      <c r="D13" s="198" t="str">
        <f t="shared" si="0"/>
        <v/>
      </c>
      <c r="E13" s="199"/>
      <c r="F13" s="199"/>
      <c r="G13" s="200"/>
      <c r="H13" s="199"/>
      <c r="I13" s="201"/>
    </row>
    <row r="14" spans="1:9" x14ac:dyDescent="0.25">
      <c r="B14" s="136">
        <v>9</v>
      </c>
      <c r="C14" s="40"/>
      <c r="D14" s="198" t="str">
        <f t="shared" si="0"/>
        <v/>
      </c>
      <c r="E14" s="199"/>
      <c r="F14" s="199"/>
      <c r="G14" s="200"/>
      <c r="H14" s="199"/>
      <c r="I14" s="201"/>
    </row>
    <row r="15" spans="1:9" x14ac:dyDescent="0.25">
      <c r="B15" s="142">
        <v>10</v>
      </c>
      <c r="C15" s="143"/>
      <c r="D15" s="202" t="str">
        <f t="shared" si="0"/>
        <v/>
      </c>
      <c r="E15" s="203"/>
      <c r="F15" s="203"/>
      <c r="G15" s="204"/>
      <c r="H15" s="203"/>
      <c r="I15" s="205"/>
    </row>
    <row r="16" spans="1:9" x14ac:dyDescent="0.25">
      <c r="B16" s="206">
        <v>11</v>
      </c>
      <c r="C16" s="207"/>
      <c r="D16" s="208"/>
      <c r="E16" s="209"/>
      <c r="F16" s="209"/>
      <c r="G16" s="210"/>
      <c r="H16" s="209"/>
      <c r="I16" s="211"/>
    </row>
    <row r="17" spans="2:9" x14ac:dyDescent="0.25">
      <c r="B17" s="212">
        <v>12</v>
      </c>
      <c r="C17" s="213"/>
      <c r="D17" s="214"/>
      <c r="E17" s="215"/>
      <c r="F17" s="215"/>
      <c r="G17" s="216"/>
      <c r="H17" s="215"/>
      <c r="I17" s="217"/>
    </row>
    <row r="18" spans="2:9" x14ac:dyDescent="0.25">
      <c r="B18" s="212">
        <v>13</v>
      </c>
      <c r="C18" s="213"/>
      <c r="D18" s="214"/>
      <c r="E18" s="215"/>
      <c r="F18" s="215"/>
      <c r="G18" s="216"/>
      <c r="H18" s="215"/>
      <c r="I18" s="217"/>
    </row>
    <row r="19" spans="2:9" x14ac:dyDescent="0.25">
      <c r="B19" s="212">
        <v>14</v>
      </c>
      <c r="C19" s="213"/>
      <c r="D19" s="214"/>
      <c r="E19" s="215"/>
      <c r="F19" s="215"/>
      <c r="G19" s="216"/>
      <c r="H19" s="215"/>
      <c r="I19" s="217"/>
    </row>
    <row r="20" spans="2:9" x14ac:dyDescent="0.25">
      <c r="B20" s="212">
        <v>15</v>
      </c>
      <c r="C20" s="213"/>
      <c r="D20" s="214"/>
      <c r="E20" s="215"/>
      <c r="F20" s="215"/>
      <c r="G20" s="216"/>
      <c r="H20" s="215"/>
      <c r="I20" s="217"/>
    </row>
    <row r="21" spans="2:9" x14ac:dyDescent="0.25">
      <c r="B21" s="212">
        <v>16</v>
      </c>
      <c r="C21" s="213"/>
      <c r="D21" s="214"/>
      <c r="E21" s="215"/>
      <c r="F21" s="215"/>
      <c r="G21" s="216"/>
      <c r="H21" s="215"/>
      <c r="I21" s="217"/>
    </row>
    <row r="22" spans="2:9" x14ac:dyDescent="0.25">
      <c r="B22" s="212">
        <v>17</v>
      </c>
      <c r="C22" s="213"/>
      <c r="D22" s="214"/>
      <c r="E22" s="215"/>
      <c r="F22" s="215"/>
      <c r="G22" s="216"/>
      <c r="H22" s="215"/>
      <c r="I22" s="217"/>
    </row>
    <row r="23" spans="2:9" x14ac:dyDescent="0.25">
      <c r="B23" s="212">
        <v>18</v>
      </c>
      <c r="C23" s="213"/>
      <c r="D23" s="214"/>
      <c r="E23" s="215"/>
      <c r="F23" s="215"/>
      <c r="G23" s="216"/>
      <c r="H23" s="215"/>
      <c r="I23" s="217"/>
    </row>
    <row r="24" spans="2:9" x14ac:dyDescent="0.25">
      <c r="B24" s="212">
        <v>19</v>
      </c>
      <c r="C24" s="213"/>
      <c r="D24" s="214"/>
      <c r="E24" s="215"/>
      <c r="F24" s="215"/>
      <c r="G24" s="216"/>
      <c r="H24" s="215"/>
      <c r="I24" s="217"/>
    </row>
    <row r="25" spans="2:9" x14ac:dyDescent="0.25">
      <c r="B25" s="212">
        <v>20</v>
      </c>
      <c r="C25" s="213"/>
      <c r="D25" s="214"/>
      <c r="E25" s="215"/>
      <c r="F25" s="215"/>
      <c r="G25" s="216"/>
      <c r="H25" s="215"/>
      <c r="I25" s="217"/>
    </row>
    <row r="26" spans="2:9" x14ac:dyDescent="0.25">
      <c r="B26" s="212">
        <v>21</v>
      </c>
      <c r="C26" s="213"/>
      <c r="D26" s="214"/>
      <c r="E26" s="215"/>
      <c r="F26" s="215"/>
      <c r="G26" s="216"/>
      <c r="H26" s="215"/>
      <c r="I26" s="217"/>
    </row>
    <row r="27" spans="2:9" x14ac:dyDescent="0.25">
      <c r="B27" s="212">
        <v>22</v>
      </c>
      <c r="C27" s="213"/>
      <c r="D27" s="214"/>
      <c r="E27" s="215"/>
      <c r="F27" s="215"/>
      <c r="G27" s="216"/>
      <c r="H27" s="215"/>
      <c r="I27" s="217"/>
    </row>
    <row r="28" spans="2:9" x14ac:dyDescent="0.25">
      <c r="B28" s="212">
        <v>23</v>
      </c>
      <c r="C28" s="213"/>
      <c r="D28" s="214"/>
      <c r="E28" s="215"/>
      <c r="F28" s="215"/>
      <c r="G28" s="216"/>
      <c r="H28" s="215"/>
      <c r="I28" s="217"/>
    </row>
    <row r="29" spans="2:9" x14ac:dyDescent="0.25">
      <c r="B29" s="212">
        <v>24</v>
      </c>
      <c r="C29" s="213"/>
      <c r="D29" s="214"/>
      <c r="E29" s="215"/>
      <c r="F29" s="215"/>
      <c r="G29" s="216"/>
      <c r="H29" s="215"/>
      <c r="I29" s="217"/>
    </row>
    <row r="30" spans="2:9" x14ac:dyDescent="0.25">
      <c r="B30" s="212">
        <v>25</v>
      </c>
      <c r="C30" s="213"/>
      <c r="D30" s="214"/>
      <c r="E30" s="215"/>
      <c r="F30" s="215"/>
      <c r="G30" s="216"/>
      <c r="H30" s="215"/>
      <c r="I30" s="217"/>
    </row>
    <row r="31" spans="2:9" x14ac:dyDescent="0.25">
      <c r="B31" s="212">
        <v>26</v>
      </c>
      <c r="C31" s="213"/>
      <c r="D31" s="214"/>
      <c r="E31" s="215"/>
      <c r="F31" s="215"/>
      <c r="G31" s="216"/>
      <c r="H31" s="215"/>
      <c r="I31" s="217"/>
    </row>
    <row r="32" spans="2:9" x14ac:dyDescent="0.25">
      <c r="B32" s="212">
        <v>27</v>
      </c>
      <c r="C32" s="213"/>
      <c r="D32" s="214"/>
      <c r="E32" s="215"/>
      <c r="F32" s="215"/>
      <c r="G32" s="216"/>
      <c r="H32" s="215"/>
      <c r="I32" s="217"/>
    </row>
    <row r="33" spans="2:9" x14ac:dyDescent="0.25">
      <c r="B33" s="212">
        <v>28</v>
      </c>
      <c r="C33" s="213"/>
      <c r="D33" s="214"/>
      <c r="E33" s="215"/>
      <c r="F33" s="215"/>
      <c r="G33" s="216"/>
      <c r="H33" s="215"/>
      <c r="I33" s="217"/>
    </row>
    <row r="34" spans="2:9" x14ac:dyDescent="0.25">
      <c r="B34" s="212">
        <v>29</v>
      </c>
      <c r="C34" s="213"/>
      <c r="D34" s="214"/>
      <c r="E34" s="215"/>
      <c r="F34" s="215"/>
      <c r="G34" s="216"/>
      <c r="H34" s="215"/>
      <c r="I34" s="217"/>
    </row>
    <row r="35" spans="2:9" x14ac:dyDescent="0.25">
      <c r="B35" s="212">
        <v>30</v>
      </c>
      <c r="C35" s="213"/>
      <c r="D35" s="214"/>
      <c r="E35" s="215"/>
      <c r="F35" s="215"/>
      <c r="G35" s="216"/>
      <c r="H35" s="215"/>
      <c r="I35" s="217"/>
    </row>
    <row r="36" spans="2:9" x14ac:dyDescent="0.25">
      <c r="B36" s="212">
        <v>31</v>
      </c>
      <c r="C36" s="213"/>
      <c r="D36" s="214"/>
      <c r="E36" s="215"/>
      <c r="F36" s="215"/>
      <c r="G36" s="216"/>
      <c r="H36" s="215"/>
      <c r="I36" s="217"/>
    </row>
    <row r="37" spans="2:9" x14ac:dyDescent="0.25">
      <c r="B37" s="212">
        <v>32</v>
      </c>
      <c r="C37" s="213"/>
      <c r="D37" s="214"/>
      <c r="E37" s="215"/>
      <c r="F37" s="215"/>
      <c r="G37" s="216"/>
      <c r="H37" s="215"/>
      <c r="I37" s="217"/>
    </row>
    <row r="38" spans="2:9" x14ac:dyDescent="0.25">
      <c r="B38" s="212">
        <v>33</v>
      </c>
      <c r="C38" s="213"/>
      <c r="D38" s="214"/>
      <c r="E38" s="215"/>
      <c r="F38" s="215"/>
      <c r="G38" s="216"/>
      <c r="H38" s="215"/>
      <c r="I38" s="217"/>
    </row>
    <row r="39" spans="2:9" x14ac:dyDescent="0.25">
      <c r="B39" s="212">
        <v>34</v>
      </c>
      <c r="C39" s="213"/>
      <c r="D39" s="214"/>
      <c r="E39" s="215"/>
      <c r="F39" s="215"/>
      <c r="G39" s="216"/>
      <c r="H39" s="215"/>
      <c r="I39" s="217"/>
    </row>
    <row r="40" spans="2:9" x14ac:dyDescent="0.25">
      <c r="B40" s="212">
        <v>35</v>
      </c>
      <c r="C40" s="213"/>
      <c r="D40" s="214"/>
      <c r="E40" s="215"/>
      <c r="F40" s="215"/>
      <c r="G40" s="216"/>
      <c r="H40" s="215"/>
      <c r="I40" s="217"/>
    </row>
    <row r="41" spans="2:9" x14ac:dyDescent="0.25">
      <c r="B41" s="212">
        <v>36</v>
      </c>
      <c r="C41" s="213"/>
      <c r="D41" s="214"/>
      <c r="E41" s="215"/>
      <c r="F41" s="215"/>
      <c r="G41" s="216"/>
      <c r="H41" s="215"/>
      <c r="I41" s="217"/>
    </row>
    <row r="42" spans="2:9" x14ac:dyDescent="0.25">
      <c r="B42" s="212">
        <v>37</v>
      </c>
      <c r="C42" s="213"/>
      <c r="D42" s="214"/>
      <c r="E42" s="215"/>
      <c r="F42" s="215"/>
      <c r="G42" s="216"/>
      <c r="H42" s="215"/>
      <c r="I42" s="217"/>
    </row>
    <row r="43" spans="2:9" x14ac:dyDescent="0.25">
      <c r="B43" s="212">
        <v>38</v>
      </c>
      <c r="C43" s="213"/>
      <c r="D43" s="214"/>
      <c r="E43" s="215"/>
      <c r="F43" s="215"/>
      <c r="G43" s="216"/>
      <c r="H43" s="215"/>
      <c r="I43" s="217"/>
    </row>
    <row r="44" spans="2:9" x14ac:dyDescent="0.25">
      <c r="B44" s="212">
        <v>39</v>
      </c>
      <c r="C44" s="213"/>
      <c r="D44" s="214"/>
      <c r="E44" s="215"/>
      <c r="F44" s="215"/>
      <c r="G44" s="216"/>
      <c r="H44" s="215"/>
      <c r="I44" s="217"/>
    </row>
    <row r="45" spans="2:9" x14ac:dyDescent="0.25">
      <c r="B45" s="212">
        <v>40</v>
      </c>
      <c r="C45" s="213"/>
      <c r="D45" s="214"/>
      <c r="E45" s="215"/>
      <c r="F45" s="215"/>
      <c r="G45" s="216"/>
      <c r="H45" s="215"/>
      <c r="I45" s="217"/>
    </row>
    <row r="46" spans="2:9" x14ac:dyDescent="0.25">
      <c r="B46" s="212">
        <v>41</v>
      </c>
      <c r="C46" s="213"/>
      <c r="D46" s="214"/>
      <c r="E46" s="215"/>
      <c r="F46" s="215"/>
      <c r="G46" s="216"/>
      <c r="H46" s="215"/>
      <c r="I46" s="217"/>
    </row>
    <row r="47" spans="2:9" x14ac:dyDescent="0.25">
      <c r="B47" s="212">
        <v>42</v>
      </c>
      <c r="C47" s="213"/>
      <c r="D47" s="214"/>
      <c r="E47" s="215"/>
      <c r="F47" s="215"/>
      <c r="G47" s="216"/>
      <c r="H47" s="215"/>
      <c r="I47" s="217"/>
    </row>
    <row r="48" spans="2:9" x14ac:dyDescent="0.25">
      <c r="B48" s="212">
        <v>43</v>
      </c>
      <c r="C48" s="213"/>
      <c r="D48" s="214"/>
      <c r="E48" s="215"/>
      <c r="F48" s="215"/>
      <c r="G48" s="216"/>
      <c r="H48" s="215"/>
      <c r="I48" s="217"/>
    </row>
    <row r="49" spans="2:9" x14ac:dyDescent="0.25">
      <c r="B49" s="212">
        <v>44</v>
      </c>
      <c r="C49" s="213"/>
      <c r="D49" s="214"/>
      <c r="E49" s="215"/>
      <c r="F49" s="215"/>
      <c r="G49" s="216"/>
      <c r="H49" s="215"/>
      <c r="I49" s="217"/>
    </row>
    <row r="50" spans="2:9" x14ac:dyDescent="0.25">
      <c r="B50" s="212">
        <v>45</v>
      </c>
      <c r="C50" s="213"/>
      <c r="D50" s="214"/>
      <c r="E50" s="215"/>
      <c r="F50" s="215"/>
      <c r="G50" s="216"/>
      <c r="H50" s="215"/>
      <c r="I50" s="217"/>
    </row>
    <row r="51" spans="2:9" x14ac:dyDescent="0.25">
      <c r="B51" s="212">
        <v>46</v>
      </c>
      <c r="C51" s="213"/>
      <c r="D51" s="214"/>
      <c r="E51" s="215"/>
      <c r="F51" s="215"/>
      <c r="G51" s="216"/>
      <c r="H51" s="215"/>
      <c r="I51" s="217"/>
    </row>
    <row r="52" spans="2:9" x14ac:dyDescent="0.25">
      <c r="B52" s="212">
        <v>47</v>
      </c>
      <c r="C52" s="213"/>
      <c r="D52" s="214"/>
      <c r="E52" s="215"/>
      <c r="F52" s="215"/>
      <c r="G52" s="216"/>
      <c r="H52" s="215"/>
      <c r="I52" s="217"/>
    </row>
    <row r="53" spans="2:9" x14ac:dyDescent="0.25">
      <c r="B53" s="212">
        <v>48</v>
      </c>
      <c r="C53" s="213"/>
      <c r="D53" s="214"/>
      <c r="E53" s="215"/>
      <c r="F53" s="215"/>
      <c r="G53" s="216"/>
      <c r="H53" s="215"/>
      <c r="I53" s="217"/>
    </row>
    <row r="54" spans="2:9" x14ac:dyDescent="0.25">
      <c r="B54" s="212">
        <v>49</v>
      </c>
      <c r="C54" s="213"/>
      <c r="D54" s="214"/>
      <c r="E54" s="215"/>
      <c r="F54" s="215"/>
      <c r="G54" s="216"/>
      <c r="H54" s="215"/>
      <c r="I54" s="217"/>
    </row>
    <row r="55" spans="2:9" x14ac:dyDescent="0.25">
      <c r="B55" s="218">
        <v>50</v>
      </c>
      <c r="C55" s="219"/>
      <c r="D55" s="220"/>
      <c r="E55" s="221"/>
      <c r="F55" s="221"/>
      <c r="G55" s="222"/>
      <c r="H55" s="221"/>
      <c r="I55" s="223"/>
    </row>
    <row r="56" spans="2:9" ht="7.15" customHeight="1" x14ac:dyDescent="0.25"/>
    <row r="57" spans="2:9" ht="22.9" customHeight="1" x14ac:dyDescent="0.25">
      <c r="B57" s="60"/>
      <c r="C57" s="60"/>
      <c r="D57" s="60"/>
      <c r="E57" s="60"/>
      <c r="F57" s="60"/>
      <c r="G57" s="60"/>
      <c r="H57" s="60"/>
      <c r="I57" s="60"/>
    </row>
  </sheetData>
  <sheetProtection algorithmName="SHA-512" hashValue="U7YxKw18NKhjZO93SZtnB1Y8c1zYnhtMnNcUjeA+vnNsyYmqBdztRjpD5vx7vT1IGK+LkirxiZXZoH3c7VNykg==" saltValue="5dSEzXoqo3wyzgciYk1sJQ==" spinCount="100000" sheet="1" objects="1" scenarios="1"/>
  <phoneticPr fontId="10" type="noConversion"/>
  <conditionalFormatting sqref="C6:C15">
    <cfRule type="expression" dxfId="110" priority="1">
      <formula>COUNTIF($C$6:$C$15,$C6)&gt;1</formula>
    </cfRule>
  </conditionalFormatting>
  <hyperlinks>
    <hyperlink ref="D6" location="Employee1!A16" tooltip="Review Performance" display="Employee1!A16" xr:uid="{CFABD3E0-4A2B-41F7-9996-4E5D0341F5AB}"/>
    <hyperlink ref="D7" location="Employee2!A16" tooltip="Review Performance" display="Employee2!A16" xr:uid="{DE194807-D159-467F-8FCD-349726CDF922}"/>
    <hyperlink ref="D8" location="Employee3!A16" tooltip="Review Performance" display="Employee3!A16" xr:uid="{C2DC2C02-F7BC-4EB0-9D5E-6EDBECB4488C}"/>
    <hyperlink ref="D9" location="Employee4!A16" tooltip="Review Performance" display="Employee4!A16" xr:uid="{9AB4CD2C-F784-45F6-9B82-9ABAFD6C8B18}"/>
    <hyperlink ref="D10" location="Employee5!A16" tooltip="Review Performance" display="Employee5!A16" xr:uid="{927490FB-D325-4F94-99B1-43D5ECF05607}"/>
    <hyperlink ref="D11" location="Employee6!A16" tooltip="Review Performance" display="Employee6!A16" xr:uid="{BF95C263-8040-4700-986A-EC258E0F07C4}"/>
    <hyperlink ref="D12" location="Employee7!A16" tooltip="Review Performance" display="Employee7!A16" xr:uid="{3D7F7777-CB2B-4D96-9A4E-1810F2E20807}"/>
    <hyperlink ref="D13" location="Employee8!A16" tooltip="Review Performance" display="Employee8!A16" xr:uid="{BFF31FAA-A0F2-488B-9FC2-B492A3C5EDFE}"/>
    <hyperlink ref="D14" location="Employee9!A16" tooltip="Review Performance" display="Employee9!A16" xr:uid="{E0E5AA61-5C26-4149-A694-12DD7505A043}"/>
    <hyperlink ref="D15" location="Employee10!A16" tooltip="Review Performance" display="Employee10!A16" xr:uid="{792B4864-1DD4-43AB-8F17-EAEC0F8EBA87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8E34-4883-4400-9D44-091F6DF0AD75}">
  <sheetPr codeName="Sheet4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C16" sqref="C16:C35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IF(LEN(Database!$B$6)&gt;0,Database!$B$6,"")</f>
        <v>1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>Jack Morrison</v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>CEO Office</v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>General Manager</v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>
        <f>IF(LEN(INDEX(Database!$B$6:$I$15,$F$6,6))=0,"",INDEX(Database!$B$6:$I$15,$F$6,6))</f>
        <v>44681</v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>First Half of 2019</v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>Shareholders</v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3" t="s">
        <v>20</v>
      </c>
      <c r="D16" s="78" t="s">
        <v>75</v>
      </c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3" t="s">
        <v>21</v>
      </c>
      <c r="D17" s="78" t="s">
        <v>75</v>
      </c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3" t="s">
        <v>22</v>
      </c>
      <c r="D18" s="78" t="s">
        <v>75</v>
      </c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3" t="s">
        <v>23</v>
      </c>
      <c r="D19" s="78" t="s">
        <v>75</v>
      </c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3" t="s">
        <v>41</v>
      </c>
      <c r="D20" s="78" t="s">
        <v>75</v>
      </c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3" t="s">
        <v>24</v>
      </c>
      <c r="D21" s="78" t="s">
        <v>75</v>
      </c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3" t="s">
        <v>25</v>
      </c>
      <c r="D22" s="78" t="s">
        <v>75</v>
      </c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3" t="s">
        <v>26</v>
      </c>
      <c r="D23" s="78" t="s">
        <v>75</v>
      </c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3" t="s">
        <v>27</v>
      </c>
      <c r="D24" s="78" t="s">
        <v>75</v>
      </c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3" t="s">
        <v>28</v>
      </c>
      <c r="D25" s="78"/>
      <c r="E25" s="78"/>
      <c r="F25" s="78" t="s">
        <v>75</v>
      </c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3" t="s">
        <v>29</v>
      </c>
      <c r="D26" s="78" t="s">
        <v>75</v>
      </c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3" t="s">
        <v>30</v>
      </c>
      <c r="D27" s="78"/>
      <c r="E27" s="78" t="s">
        <v>75</v>
      </c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3" t="s">
        <v>31</v>
      </c>
      <c r="D28" s="78" t="s">
        <v>75</v>
      </c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3" t="s">
        <v>32</v>
      </c>
      <c r="D29" s="78" t="s">
        <v>75</v>
      </c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3" t="s">
        <v>38</v>
      </c>
      <c r="D30" s="78" t="s">
        <v>75</v>
      </c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3" t="s">
        <v>33</v>
      </c>
      <c r="D31" s="78" t="s">
        <v>75</v>
      </c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3" t="s">
        <v>34</v>
      </c>
      <c r="D32" s="78" t="s">
        <v>75</v>
      </c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3" t="s">
        <v>35</v>
      </c>
      <c r="D33" s="78" t="s">
        <v>75</v>
      </c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3" t="s">
        <v>36</v>
      </c>
      <c r="D34" s="78" t="s">
        <v>75</v>
      </c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4" t="s">
        <v>37</v>
      </c>
      <c r="D35" s="80" t="s">
        <v>75</v>
      </c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>
        <f ca="1">INDEX(Calc!$K$4:$L$53,MATCH($F$6,Calc!$B$4:$B$53,0),1)</f>
        <v>23</v>
      </c>
      <c r="F37" s="82" t="s">
        <v>46</v>
      </c>
      <c r="G37" s="83"/>
      <c r="H37" s="85" t="str">
        <f ca="1">INDEX(Calc!$K$4:$L$53,MATCH($F$6,Calc!$B$4:$B$53,0),2)</f>
        <v>Poor</v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b5Ep13V+5vFrGdSuNxuwKpKkusGbAaTBoCO9qnCQdFaXTjD9Zq54f/CF2HNXgoM/tTSwLhAkh77CopxV8HHO6Q==" saltValue="H5wYERfTRnpIaH1Nr0hDAA==" spinCount="100000" sheet="1" objects="1" scenarios="1"/>
  <mergeCells count="14">
    <mergeCell ref="F11:G11"/>
    <mergeCell ref="F13:G13"/>
    <mergeCell ref="F6:G6"/>
    <mergeCell ref="F7:G7"/>
    <mergeCell ref="F8:G8"/>
    <mergeCell ref="F9:G9"/>
    <mergeCell ref="F10:G10"/>
    <mergeCell ref="F12:G12"/>
    <mergeCell ref="C44:H44"/>
    <mergeCell ref="C38:H38"/>
    <mergeCell ref="C40:H40"/>
    <mergeCell ref="C41:H41"/>
    <mergeCell ref="C42:H42"/>
    <mergeCell ref="C43:H43"/>
  </mergeCells>
  <conditionalFormatting sqref="D16:D35">
    <cfRule type="notContainsBlanks" dxfId="109" priority="29">
      <formula>LEN(TRIM(D16))&gt;0</formula>
    </cfRule>
  </conditionalFormatting>
  <conditionalFormatting sqref="E16:E35">
    <cfRule type="notContainsBlanks" dxfId="108" priority="28">
      <formula>LEN(TRIM(E16))&gt;0</formula>
    </cfRule>
  </conditionalFormatting>
  <conditionalFormatting sqref="F16:F35">
    <cfRule type="notContainsBlanks" dxfId="107" priority="25">
      <formula>LEN(TRIM(F16))&gt;0</formula>
    </cfRule>
  </conditionalFormatting>
  <conditionalFormatting sqref="G16:G35">
    <cfRule type="notContainsBlanks" dxfId="106" priority="24">
      <formula>LEN(TRIM(G16))&gt;0</formula>
    </cfRule>
  </conditionalFormatting>
  <conditionalFormatting sqref="H16:H35">
    <cfRule type="notContainsBlanks" dxfId="105" priority="21">
      <formula>LEN(TRIM(H16))&gt;0</formula>
    </cfRule>
  </conditionalFormatting>
  <conditionalFormatting sqref="D16:H35">
    <cfRule type="containsBlanks" dxfId="104" priority="36">
      <formula>LEN(TRIM(D16))=0</formula>
    </cfRule>
  </conditionalFormatting>
  <conditionalFormatting sqref="C37:H37">
    <cfRule type="expression" dxfId="103" priority="31">
      <formula>$H$37=$H$15</formula>
    </cfRule>
    <cfRule type="expression" dxfId="102" priority="32">
      <formula>$H$37=$G$15</formula>
    </cfRule>
    <cfRule type="expression" dxfId="101" priority="33">
      <formula>$H$37=$F$15</formula>
    </cfRule>
    <cfRule type="expression" dxfId="100" priority="34">
      <formula>$H$37=$E$15</formula>
    </cfRule>
    <cfRule type="expression" dxfId="99" priority="35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374" yWindow="466" count="1">
        <x14:dataValidation type="list" allowBlank="1" showInputMessage="1" showErrorMessage="1" xr:uid="{4B1E7FA7-6B58-494D-BFB3-14D9BD11A242}">
          <x14:formula1>
            <xm:f>Calc!$AA$4:$AA$5</xm:f>
          </x14:formula1>
          <xm:sqref>D16:H35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522F-DA6C-4FD3-9AC9-839C64B16E34}">
  <sheetPr codeName="Sheet5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IF(LEN(Database!$B$7)&gt;0,Database!$B$7,"")</f>
        <v>2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>Anthony Joshua</v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>Sales &amp; Marketing</v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>Head of Sales &amp; Marketing</v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>
        <f>IF(LEN(INDEX(Database!$B$6:$I$15,$F$6,6))=0,"",INDEX(Database!$B$6:$I$15,$F$6,6))</f>
        <v>44533</v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>First Half of 2019</v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>Jack Morrison</v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 t="s">
        <v>75</v>
      </c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 t="s">
        <v>75</v>
      </c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 t="s">
        <v>75</v>
      </c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 t="s">
        <v>75</v>
      </c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 t="s">
        <v>75</v>
      </c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 t="s">
        <v>75</v>
      </c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 t="s">
        <v>75</v>
      </c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 t="s">
        <v>75</v>
      </c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 t="s">
        <v>75</v>
      </c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 t="s">
        <v>75</v>
      </c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 t="s">
        <v>75</v>
      </c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 t="s">
        <v>75</v>
      </c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 t="s">
        <v>75</v>
      </c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 t="s">
        <v>75</v>
      </c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 t="s">
        <v>75</v>
      </c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 t="s">
        <v>75</v>
      </c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 t="s">
        <v>75</v>
      </c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 t="s">
        <v>75</v>
      </c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 t="s">
        <v>75</v>
      </c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 t="s">
        <v>75</v>
      </c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>
        <f ca="1">INDEX(Calc!$K$4:$L$53,MATCH($F$6,Calc!$B$4:$B$53,0),1)</f>
        <v>47</v>
      </c>
      <c r="F37" s="82" t="s">
        <v>46</v>
      </c>
      <c r="G37" s="83"/>
      <c r="H37" s="85" t="str">
        <f ca="1">INDEX(Calc!$K$4:$L$53,MATCH($F$6,Calc!$B$4:$B$53,0),2)</f>
        <v>Unsatisfactory</v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6zbK36O1nNr6PBDHsbgMiXH7jQ4yaxy45JwUBFdsPt0Mt007pCKh+bracvf1qAKEQ4f5zoICe/aJMtiAMKb6yw==" saltValue="Jf5WwPtJLYXjABicUVDkfA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98" priority="5">
      <formula>LEN(TRIM(D16))&gt;0</formula>
    </cfRule>
  </conditionalFormatting>
  <conditionalFormatting sqref="E16:E35">
    <cfRule type="notContainsBlanks" dxfId="97" priority="4">
      <formula>LEN(TRIM(E16))&gt;0</formula>
    </cfRule>
  </conditionalFormatting>
  <conditionalFormatting sqref="F16:F35">
    <cfRule type="notContainsBlanks" dxfId="96" priority="3">
      <formula>LEN(TRIM(F16))&gt;0</formula>
    </cfRule>
  </conditionalFormatting>
  <conditionalFormatting sqref="G16:G35">
    <cfRule type="notContainsBlanks" dxfId="95" priority="2">
      <formula>LEN(TRIM(G16))&gt;0</formula>
    </cfRule>
  </conditionalFormatting>
  <conditionalFormatting sqref="H16:H35">
    <cfRule type="notContainsBlanks" dxfId="94" priority="1">
      <formula>LEN(TRIM(H16))&gt;0</formula>
    </cfRule>
  </conditionalFormatting>
  <conditionalFormatting sqref="D16:H35">
    <cfRule type="containsBlanks" dxfId="93" priority="11">
      <formula>LEN(TRIM(D16))=0</formula>
    </cfRule>
  </conditionalFormatting>
  <conditionalFormatting sqref="C37:H37">
    <cfRule type="expression" dxfId="92" priority="6">
      <formula>$H$37=$H$15</formula>
    </cfRule>
    <cfRule type="expression" dxfId="91" priority="7">
      <formula>$H$37=$G$15</formula>
    </cfRule>
    <cfRule type="expression" dxfId="90" priority="8">
      <formula>$H$37=$F$15</formula>
    </cfRule>
    <cfRule type="expression" dxfId="89" priority="9">
      <formula>$H$37=$E$15</formula>
    </cfRule>
    <cfRule type="expression" dxfId="88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355AC9-56FC-4E0E-B721-AE20BD6E7C09}">
          <x14:formula1>
            <xm:f>Calc!$AA$4:$AA$5</xm:f>
          </x14:formula1>
          <xm:sqref>D16:H35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9EE2-5E1B-45B2-87B6-10BC37EDC275}">
  <sheetPr codeName="Sheet7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IF(LEN(Database!$B$8)&gt;0,Database!$B$8,"")</f>
        <v>3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>Angela Martini</v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>Sales &amp; Marketing</v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>Account Manager</v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>
        <f>IF(LEN(INDEX(Database!$B$6:$I$15,$F$6,6))=0,"",INDEX(Database!$B$6:$I$15,$F$6,6))</f>
        <v>44373</v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>First Half of 2019</v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>Anthony Joshua</v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 t="s">
        <v>75</v>
      </c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 t="s">
        <v>75</v>
      </c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 t="s">
        <v>75</v>
      </c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 t="s">
        <v>75</v>
      </c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 t="s">
        <v>75</v>
      </c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 t="s">
        <v>75</v>
      </c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 t="s">
        <v>75</v>
      </c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 t="s">
        <v>75</v>
      </c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 t="s">
        <v>75</v>
      </c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 t="s">
        <v>75</v>
      </c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 t="s">
        <v>75</v>
      </c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 t="s">
        <v>75</v>
      </c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 t="s">
        <v>75</v>
      </c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 t="s">
        <v>75</v>
      </c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 t="s">
        <v>75</v>
      </c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 t="s">
        <v>75</v>
      </c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 t="s">
        <v>75</v>
      </c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 t="s">
        <v>75</v>
      </c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 t="s">
        <v>75</v>
      </c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 t="s">
        <v>75</v>
      </c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>
        <f ca="1">INDEX(Calc!$K$4:$L$53,MATCH($F$6,Calc!$B$4:$B$53,0),1)</f>
        <v>59</v>
      </c>
      <c r="F37" s="82" t="s">
        <v>46</v>
      </c>
      <c r="G37" s="83"/>
      <c r="H37" s="85" t="str">
        <f ca="1">INDEX(Calc!$K$4:$L$53,MATCH($F$6,Calc!$B$4:$B$53,0),2)</f>
        <v>Satisfactory</v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4LKoWrprxr2Ep88m5W8iMOOAQB8X+2NECjUB8KOqjT2GvJDv6c2TnP8RmtpDeHOBkt6I4tqqE4439EoB9uPfyg==" saltValue="+Yf3NrvIcuZFKFmYrtbiYg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87" priority="5">
      <formula>LEN(TRIM(D16))&gt;0</formula>
    </cfRule>
  </conditionalFormatting>
  <conditionalFormatting sqref="E16:E35">
    <cfRule type="notContainsBlanks" dxfId="86" priority="4">
      <formula>LEN(TRIM(E16))&gt;0</formula>
    </cfRule>
  </conditionalFormatting>
  <conditionalFormatting sqref="F16:F35">
    <cfRule type="notContainsBlanks" dxfId="85" priority="3">
      <formula>LEN(TRIM(F16))&gt;0</formula>
    </cfRule>
  </conditionalFormatting>
  <conditionalFormatting sqref="G16:G35">
    <cfRule type="notContainsBlanks" dxfId="84" priority="2">
      <formula>LEN(TRIM(G16))&gt;0</formula>
    </cfRule>
  </conditionalFormatting>
  <conditionalFormatting sqref="H16:H35">
    <cfRule type="notContainsBlanks" dxfId="83" priority="1">
      <formula>LEN(TRIM(H16))&gt;0</formula>
    </cfRule>
  </conditionalFormatting>
  <conditionalFormatting sqref="D16:H35">
    <cfRule type="containsBlanks" dxfId="82" priority="11">
      <formula>LEN(TRIM(D16))=0</formula>
    </cfRule>
  </conditionalFormatting>
  <conditionalFormatting sqref="C37:H37">
    <cfRule type="expression" dxfId="81" priority="6">
      <formula>$H$37=$H$15</formula>
    </cfRule>
    <cfRule type="expression" dxfId="80" priority="7">
      <formula>$H$37=$G$15</formula>
    </cfRule>
    <cfRule type="expression" dxfId="79" priority="8">
      <formula>$H$37=$F$15</formula>
    </cfRule>
    <cfRule type="expression" dxfId="78" priority="9">
      <formula>$H$37=$E$15</formula>
    </cfRule>
    <cfRule type="expression" dxfId="77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B5AB49-65C9-495E-AC73-DFB5B154D61B}">
          <x14:formula1>
            <xm:f>Calc!$AA$4:$AA$5</xm:f>
          </x14:formula1>
          <xm:sqref>D16:H35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154F-5A5F-4697-BC2D-F5CCFBEABB85}">
  <sheetPr codeName="Sheet58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IF(LEN(Database!$B$9)&gt;0,Database!$B$9,"")</f>
        <v>4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>Anthony Hopkins</v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>Manufacturing</v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>Manufacturing Officer</v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>
        <f>IF(LEN(INDEX(Database!$B$6:$I$15,$F$6,6))=0,"",INDEX(Database!$B$6:$I$15,$F$6,6))</f>
        <v>44533</v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>First Half of 2019</v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>Jack Morrison</v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 t="s">
        <v>75</v>
      </c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 t="s">
        <v>75</v>
      </c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 t="s">
        <v>75</v>
      </c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 t="s">
        <v>75</v>
      </c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 t="s">
        <v>75</v>
      </c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 t="s">
        <v>75</v>
      </c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 t="s">
        <v>75</v>
      </c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 t="s">
        <v>75</v>
      </c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 t="s">
        <v>75</v>
      </c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 t="s">
        <v>75</v>
      </c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 t="s">
        <v>75</v>
      </c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 t="s">
        <v>75</v>
      </c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 t="s">
        <v>75</v>
      </c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 t="s">
        <v>75</v>
      </c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 t="s">
        <v>75</v>
      </c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 t="s">
        <v>75</v>
      </c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 t="s">
        <v>75</v>
      </c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 t="s">
        <v>75</v>
      </c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 t="s">
        <v>75</v>
      </c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 t="s">
        <v>75</v>
      </c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>
        <f ca="1">INDEX(Calc!$K$4:$L$53,MATCH($F$6,Calc!$B$4:$B$53,0),1)</f>
        <v>89</v>
      </c>
      <c r="F37" s="82" t="s">
        <v>46</v>
      </c>
      <c r="G37" s="83"/>
      <c r="H37" s="85" t="str">
        <f ca="1">INDEX(Calc!$K$4:$L$53,MATCH($F$6,Calc!$B$4:$B$53,0),2)</f>
        <v>Good</v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dIT+RJrYbMEUzIxE8r2EaKEP70gD03nUG3vS3Y7qmoYonsolMSHJXawH6ddJCVc6YKehav2n2j6gjuLlBtk/ag==" saltValue="ACqnWekzzQNXcJJLLOLuyg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76" priority="5">
      <formula>LEN(TRIM(D16))&gt;0</formula>
    </cfRule>
  </conditionalFormatting>
  <conditionalFormatting sqref="E16:E35">
    <cfRule type="notContainsBlanks" dxfId="75" priority="4">
      <formula>LEN(TRIM(E16))&gt;0</formula>
    </cfRule>
  </conditionalFormatting>
  <conditionalFormatting sqref="F16:F35">
    <cfRule type="notContainsBlanks" dxfId="74" priority="3">
      <formula>LEN(TRIM(F16))&gt;0</formula>
    </cfRule>
  </conditionalFormatting>
  <conditionalFormatting sqref="G16:G35">
    <cfRule type="notContainsBlanks" dxfId="73" priority="2">
      <formula>LEN(TRIM(G16))&gt;0</formula>
    </cfRule>
  </conditionalFormatting>
  <conditionalFormatting sqref="H16:H35">
    <cfRule type="notContainsBlanks" dxfId="72" priority="1">
      <formula>LEN(TRIM(H16))&gt;0</formula>
    </cfRule>
  </conditionalFormatting>
  <conditionalFormatting sqref="D16:H35">
    <cfRule type="containsBlanks" dxfId="71" priority="11">
      <formula>LEN(TRIM(D16))=0</formula>
    </cfRule>
  </conditionalFormatting>
  <conditionalFormatting sqref="C37:H37">
    <cfRule type="expression" dxfId="70" priority="6">
      <formula>$H$37=$H$15</formula>
    </cfRule>
    <cfRule type="expression" dxfId="69" priority="7">
      <formula>$H$37=$G$15</formula>
    </cfRule>
    <cfRule type="expression" dxfId="68" priority="8">
      <formula>$H$37=$F$15</formula>
    </cfRule>
    <cfRule type="expression" dxfId="67" priority="9">
      <formula>$H$37=$E$15</formula>
    </cfRule>
    <cfRule type="expression" dxfId="66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60DFE0-6ED7-4630-A753-57F146D0C1F8}">
          <x14:formula1>
            <xm:f>Calc!$AA$4:$AA$5</xm:f>
          </x14:formula1>
          <xm:sqref>D16:H35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3132-72AB-4823-BEC5-68D281744A88}">
  <sheetPr codeName="Sheet57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IF(LEN(Database!$B$10)&gt;0,Database!$B$10,"")</f>
        <v>5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>Richard Blue</v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>Manufacturing</v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>Manufacturing Officer</v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>
        <f>IF(LEN(INDEX(Database!$B$6:$I$15,$F$6,6))=0,"",INDEX(Database!$B$6:$I$15,$F$6,6))</f>
        <v>44373</v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>First Half of 2019</v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>Anthony Joshua</v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 t="s">
        <v>75</v>
      </c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 t="s">
        <v>75</v>
      </c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 t="s">
        <v>75</v>
      </c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 t="s">
        <v>75</v>
      </c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 t="s">
        <v>75</v>
      </c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 t="s">
        <v>75</v>
      </c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 t="s">
        <v>75</v>
      </c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 t="s">
        <v>75</v>
      </c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 t="s">
        <v>75</v>
      </c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 t="s">
        <v>75</v>
      </c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 t="s">
        <v>75</v>
      </c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 t="s">
        <v>75</v>
      </c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 t="s">
        <v>75</v>
      </c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 t="s">
        <v>75</v>
      </c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 t="s">
        <v>75</v>
      </c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 t="s">
        <v>75</v>
      </c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 t="s">
        <v>75</v>
      </c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 t="s">
        <v>75</v>
      </c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 t="s">
        <v>75</v>
      </c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 t="s">
        <v>75</v>
      </c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>
        <f ca="1">INDEX(Calc!$K$4:$L$53,MATCH($F$6,Calc!$B$4:$B$53,0),1)</f>
        <v>100</v>
      </c>
      <c r="F37" s="82" t="s">
        <v>46</v>
      </c>
      <c r="G37" s="83"/>
      <c r="H37" s="85" t="str">
        <f ca="1">INDEX(Calc!$K$4:$L$53,MATCH($F$6,Calc!$B$4:$B$53,0),2)</f>
        <v>Excellent</v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ukVnLz5PlF01wC5teJkqvvQA+5Qf0CWyyTxVi8QavNrjF46Sokpu0CVyjEok71ylx/zR+SjY/Yj9TCrTaacvoA==" saltValue="ZhEHuWIyLtaJdmnqIYIAcA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65" priority="5">
      <formula>LEN(TRIM(D16))&gt;0</formula>
    </cfRule>
  </conditionalFormatting>
  <conditionalFormatting sqref="E16:E35">
    <cfRule type="notContainsBlanks" dxfId="64" priority="4">
      <formula>LEN(TRIM(E16))&gt;0</formula>
    </cfRule>
  </conditionalFormatting>
  <conditionalFormatting sqref="F16:F35">
    <cfRule type="notContainsBlanks" dxfId="63" priority="3">
      <formula>LEN(TRIM(F16))&gt;0</formula>
    </cfRule>
  </conditionalFormatting>
  <conditionalFormatting sqref="G16:G35">
    <cfRule type="notContainsBlanks" dxfId="62" priority="2">
      <formula>LEN(TRIM(G16))&gt;0</formula>
    </cfRule>
  </conditionalFormatting>
  <conditionalFormatting sqref="H16:H35">
    <cfRule type="notContainsBlanks" dxfId="61" priority="1">
      <formula>LEN(TRIM(H16))&gt;0</formula>
    </cfRule>
  </conditionalFormatting>
  <conditionalFormatting sqref="D16:H35">
    <cfRule type="containsBlanks" dxfId="60" priority="11">
      <formula>LEN(TRIM(D16))=0</formula>
    </cfRule>
  </conditionalFormatting>
  <conditionalFormatting sqref="C37:H37">
    <cfRule type="expression" dxfId="59" priority="6">
      <formula>$H$37=$H$15</formula>
    </cfRule>
    <cfRule type="expression" dxfId="58" priority="7">
      <formula>$H$37=$G$15</formula>
    </cfRule>
    <cfRule type="expression" dxfId="57" priority="8">
      <formula>$H$37=$F$15</formula>
    </cfRule>
    <cfRule type="expression" dxfId="56" priority="9">
      <formula>$H$37=$E$15</formula>
    </cfRule>
    <cfRule type="expression" dxfId="55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597A6B-7EDC-4174-8AED-DDB900AC8285}">
          <x14:formula1>
            <xm:f>Calc!$AA$4:$AA$5</xm:f>
          </x14:formula1>
          <xm:sqref>D16:H35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564A-CC6C-4F01-9D54-09344A9C2EA5}">
  <sheetPr codeName="Sheet56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IF(LEN(Database!$B$11)&gt;0,Database!$B$11,"")</f>
        <v>6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/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/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/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 t="str">
        <f>IF(LEN(INDEX(Database!$B$6:$I$15,$F$6,6))=0,"",INDEX(Database!$B$6:$I$15,$F$6,6))</f>
        <v/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/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/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 t="str">
        <f ca="1">INDEX(Calc!$K$4:$L$53,MATCH($F$6,Calc!$B$4:$B$53,0),1)</f>
        <v/>
      </c>
      <c r="F37" s="82" t="s">
        <v>46</v>
      </c>
      <c r="G37" s="83"/>
      <c r="H37" s="85" t="str">
        <f ca="1">INDEX(Calc!$K$4:$L$53,MATCH($F$6,Calc!$B$4:$B$53,0),2)</f>
        <v/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2uXbqp79NttcB2/UexNjw6Sg+A8eTSrWBslBUkx59xwkeJ0PzGRXmaxcsjiMGqxGj65UZe9Are7T9YQw6RHEVA==" saltValue="VLBZoHcKpaUyRsraigUpLg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54" priority="5">
      <formula>LEN(TRIM(D16))&gt;0</formula>
    </cfRule>
  </conditionalFormatting>
  <conditionalFormatting sqref="E16:E35">
    <cfRule type="notContainsBlanks" dxfId="53" priority="4">
      <formula>LEN(TRIM(E16))&gt;0</formula>
    </cfRule>
  </conditionalFormatting>
  <conditionalFormatting sqref="F16:F35">
    <cfRule type="notContainsBlanks" dxfId="52" priority="3">
      <formula>LEN(TRIM(F16))&gt;0</formula>
    </cfRule>
  </conditionalFormatting>
  <conditionalFormatting sqref="G16:G35">
    <cfRule type="notContainsBlanks" dxfId="51" priority="2">
      <formula>LEN(TRIM(G16))&gt;0</formula>
    </cfRule>
  </conditionalFormatting>
  <conditionalFormatting sqref="H16:H35">
    <cfRule type="notContainsBlanks" dxfId="50" priority="1">
      <formula>LEN(TRIM(H16))&gt;0</formula>
    </cfRule>
  </conditionalFormatting>
  <conditionalFormatting sqref="D16:H35">
    <cfRule type="containsBlanks" dxfId="49" priority="11">
      <formula>LEN(TRIM(D16))=0</formula>
    </cfRule>
  </conditionalFormatting>
  <conditionalFormatting sqref="C37:H37">
    <cfRule type="expression" dxfId="48" priority="6">
      <formula>$H$37=$H$15</formula>
    </cfRule>
    <cfRule type="expression" dxfId="47" priority="7">
      <formula>$H$37=$G$15</formula>
    </cfRule>
    <cfRule type="expression" dxfId="46" priority="8">
      <formula>$H$37=$F$15</formula>
    </cfRule>
    <cfRule type="expression" dxfId="45" priority="9">
      <formula>$H$37=$E$15</formula>
    </cfRule>
    <cfRule type="expression" dxfId="44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CDD326-D487-4D7E-ABA7-3173E81F13C6}">
          <x14:formula1>
            <xm:f>Calc!$AA$4:$AA$5</xm:f>
          </x14:formula1>
          <xm:sqref>D16:H35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0A5D-88F8-40B5-B252-A9D5DB2524A8}">
  <sheetPr codeName="Sheet55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IF(LEN(Database!$B$12)&gt;0,Database!$B$12,"")</f>
        <v>7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/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/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/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 t="str">
        <f>IF(LEN(INDEX(Database!$B$6:$I$15,$F$6,6))=0,"",INDEX(Database!$B$6:$I$15,$F$6,6))</f>
        <v/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/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/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 t="str">
        <f ca="1">INDEX(Calc!$K$4:$L$53,MATCH($F$6,Calc!$B$4:$B$53,0),1)</f>
        <v/>
      </c>
      <c r="F37" s="82" t="s">
        <v>46</v>
      </c>
      <c r="G37" s="83"/>
      <c r="H37" s="85" t="str">
        <f ca="1">INDEX(Calc!$K$4:$L$53,MATCH($F$6,Calc!$B$4:$B$53,0),2)</f>
        <v/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6wakjbQRxL5JUuFWUnSH/W0TO+GmhzBD016FhcVJWucK/ukxm2Pb6s3oOK/cp4P7ymreeXRTrYLUu36t17m0zw==" saltValue="mbLg7R5PRTdTb8epUO4obw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43" priority="5">
      <formula>LEN(TRIM(D16))&gt;0</formula>
    </cfRule>
  </conditionalFormatting>
  <conditionalFormatting sqref="E16:E35">
    <cfRule type="notContainsBlanks" dxfId="42" priority="4">
      <formula>LEN(TRIM(E16))&gt;0</formula>
    </cfRule>
  </conditionalFormatting>
  <conditionalFormatting sqref="F16:F35">
    <cfRule type="notContainsBlanks" dxfId="41" priority="3">
      <formula>LEN(TRIM(F16))&gt;0</formula>
    </cfRule>
  </conditionalFormatting>
  <conditionalFormatting sqref="G16:G35">
    <cfRule type="notContainsBlanks" dxfId="40" priority="2">
      <formula>LEN(TRIM(G16))&gt;0</formula>
    </cfRule>
  </conditionalFormatting>
  <conditionalFormatting sqref="H16:H35">
    <cfRule type="notContainsBlanks" dxfId="39" priority="1">
      <formula>LEN(TRIM(H16))&gt;0</formula>
    </cfRule>
  </conditionalFormatting>
  <conditionalFormatting sqref="D16:H35">
    <cfRule type="containsBlanks" dxfId="38" priority="11">
      <formula>LEN(TRIM(D16))=0</formula>
    </cfRule>
  </conditionalFormatting>
  <conditionalFormatting sqref="C37:H37">
    <cfRule type="expression" dxfId="37" priority="6">
      <formula>$H$37=$H$15</formula>
    </cfRule>
    <cfRule type="expression" dxfId="36" priority="7">
      <formula>$H$37=$G$15</formula>
    </cfRule>
    <cfRule type="expression" dxfId="35" priority="8">
      <formula>$H$37=$F$15</formula>
    </cfRule>
    <cfRule type="expression" dxfId="34" priority="9">
      <formula>$H$37=$E$15</formula>
    </cfRule>
    <cfRule type="expression" dxfId="33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09D521-8157-4FB5-880D-6A52BBF64C46}">
          <x14:formula1>
            <xm:f>Calc!$AA$4:$AA$5</xm:f>
          </x14:formula1>
          <xm:sqref>D16:H35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1C08-61F5-48DB-BFAE-A315CC4DB39A}">
  <sheetPr codeName="Sheet54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IF(LEN(Database!$B$13)&gt;0,Database!$B$13,"")</f>
        <v>8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/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/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/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 t="str">
        <f>IF(LEN(INDEX(Database!$B$6:$I$15,$F$6,6))=0,"",INDEX(Database!$B$6:$I$15,$F$6,6))</f>
        <v/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/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/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 t="str">
        <f ca="1">INDEX(Calc!$K$4:$L$53,MATCH($F$6,Calc!$B$4:$B$53,0),1)</f>
        <v/>
      </c>
      <c r="F37" s="82" t="s">
        <v>46</v>
      </c>
      <c r="G37" s="83"/>
      <c r="H37" s="85" t="str">
        <f ca="1">INDEX(Calc!$K$4:$L$53,MATCH($F$6,Calc!$B$4:$B$53,0),2)</f>
        <v/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gmv9T8TByd831ZUnHIkexHLKpyElXMpiKc2TOCdpea/RcXzLqyIR4R3eF5O3lf2S+tX1TupICdaQ1+ZXCy8WZQ==" saltValue="RsbTqGHZQW2tcAHfTh651Q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32" priority="5">
      <formula>LEN(TRIM(D16))&gt;0</formula>
    </cfRule>
  </conditionalFormatting>
  <conditionalFormatting sqref="E16:E35">
    <cfRule type="notContainsBlanks" dxfId="31" priority="4">
      <formula>LEN(TRIM(E16))&gt;0</formula>
    </cfRule>
  </conditionalFormatting>
  <conditionalFormatting sqref="F16:F35">
    <cfRule type="notContainsBlanks" dxfId="30" priority="3">
      <formula>LEN(TRIM(F16))&gt;0</formula>
    </cfRule>
  </conditionalFormatting>
  <conditionalFormatting sqref="G16:G35">
    <cfRule type="notContainsBlanks" dxfId="29" priority="2">
      <formula>LEN(TRIM(G16))&gt;0</formula>
    </cfRule>
  </conditionalFormatting>
  <conditionalFormatting sqref="H16:H35">
    <cfRule type="notContainsBlanks" dxfId="28" priority="1">
      <formula>LEN(TRIM(H16))&gt;0</formula>
    </cfRule>
  </conditionalFormatting>
  <conditionalFormatting sqref="D16:H35">
    <cfRule type="containsBlanks" dxfId="27" priority="11">
      <formula>LEN(TRIM(D16))=0</formula>
    </cfRule>
  </conditionalFormatting>
  <conditionalFormatting sqref="C37:H37">
    <cfRule type="expression" dxfId="26" priority="6">
      <formula>$H$37=$H$15</formula>
    </cfRule>
    <cfRule type="expression" dxfId="25" priority="7">
      <formula>$H$37=$G$15</formula>
    </cfRule>
    <cfRule type="expression" dxfId="24" priority="8">
      <formula>$H$37=$F$15</formula>
    </cfRule>
    <cfRule type="expression" dxfId="23" priority="9">
      <formula>$H$37=$E$15</formula>
    </cfRule>
    <cfRule type="expression" dxfId="22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D11B998-3B3E-4555-89F0-09A53E69BF06}">
          <x14:formula1>
            <xm:f>Calc!$AA$4:$AA$5</xm:f>
          </x14:formula1>
          <xm:sqref>D16:H35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4C01-B691-43F4-88A3-A2EA9BA76FF4}">
  <sheetPr codeName="Sheet53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IF(LEN(Database!$B$14)&gt;0,Database!$B$14,"")</f>
        <v>9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/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/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/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 t="str">
        <f>IF(LEN(INDEX(Database!$B$6:$I$15,$F$6,6))=0,"",INDEX(Database!$B$6:$I$15,$F$6,6))</f>
        <v/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/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/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 t="str">
        <f ca="1">INDEX(Calc!$K$4:$L$53,MATCH($F$6,Calc!$B$4:$B$53,0),1)</f>
        <v/>
      </c>
      <c r="F37" s="82" t="s">
        <v>46</v>
      </c>
      <c r="G37" s="83"/>
      <c r="H37" s="85" t="str">
        <f ca="1">INDEX(Calc!$K$4:$L$53,MATCH($F$6,Calc!$B$4:$B$53,0),2)</f>
        <v/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4313QzBpxioKS99jNuBAqnajCqrUA32xUy4tT/kZgCOynz0Y+uq4NVBoClH55jOM1L4FbHJSc+CAoB8LT0awlg==" saltValue="W8Xiq+N/y5YkWq1f06PIMQ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21" priority="5">
      <formula>LEN(TRIM(D16))&gt;0</formula>
    </cfRule>
  </conditionalFormatting>
  <conditionalFormatting sqref="E16:E35">
    <cfRule type="notContainsBlanks" dxfId="20" priority="4">
      <formula>LEN(TRIM(E16))&gt;0</formula>
    </cfRule>
  </conditionalFormatting>
  <conditionalFormatting sqref="F16:F35">
    <cfRule type="notContainsBlanks" dxfId="19" priority="3">
      <formula>LEN(TRIM(F16))&gt;0</formula>
    </cfRule>
  </conditionalFormatting>
  <conditionalFormatting sqref="G16:G35">
    <cfRule type="notContainsBlanks" dxfId="18" priority="2">
      <formula>LEN(TRIM(G16))&gt;0</formula>
    </cfRule>
  </conditionalFormatting>
  <conditionalFormatting sqref="H16:H35">
    <cfRule type="notContainsBlanks" dxfId="17" priority="1">
      <formula>LEN(TRIM(H16))&gt;0</formula>
    </cfRule>
  </conditionalFormatting>
  <conditionalFormatting sqref="D16:H35">
    <cfRule type="containsBlanks" dxfId="16" priority="11">
      <formula>LEN(TRIM(D16))=0</formula>
    </cfRule>
  </conditionalFormatting>
  <conditionalFormatting sqref="C37:H37">
    <cfRule type="expression" dxfId="15" priority="6">
      <formula>$H$37=$H$15</formula>
    </cfRule>
    <cfRule type="expression" dxfId="14" priority="7">
      <formula>$H$37=$G$15</formula>
    </cfRule>
    <cfRule type="expression" dxfId="13" priority="8">
      <formula>$H$37=$F$15</formula>
    </cfRule>
    <cfRule type="expression" dxfId="12" priority="9">
      <formula>$H$37=$E$15</formula>
    </cfRule>
    <cfRule type="expression" dxfId="11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169C84-0C04-4054-8B64-9EB988F203D3}">
          <x14:formula1>
            <xm:f>Calc!$AA$4:$AA$5</xm:f>
          </x14:formula1>
          <xm:sqref>D16:H35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84A6B-A2C1-4452-BCB1-CEFFF9395C75}">
  <sheetPr codeName="Sheet52">
    <pageSetUpPr fitToPage="1"/>
  </sheetPr>
  <dimension ref="A1:K54"/>
  <sheetViews>
    <sheetView showGridLines="0" showRowColHeaders="0" zoomScaleNormal="100" zoomScaleSheetLayoutView="85" workbookViewId="0">
      <pane ySplit="15" topLeftCell="A16" activePane="bottomLeft" state="frozen"/>
      <selection activeCell="A16" sqref="A16"/>
      <selection pane="bottomLeft" activeCell="A16" sqref="A16"/>
    </sheetView>
  </sheetViews>
  <sheetFormatPr defaultColWidth="8.85546875" defaultRowHeight="15" x14ac:dyDescent="0.25"/>
  <cols>
    <col min="1" max="1" width="3.7109375" style="1" customWidth="1"/>
    <col min="2" max="2" width="1.28515625" style="1" customWidth="1"/>
    <col min="3" max="3" width="25.7109375" style="1" customWidth="1"/>
    <col min="4" max="8" width="17.85546875" style="1" customWidth="1"/>
    <col min="9" max="9" width="1.28515625" style="1" customWidth="1"/>
    <col min="10" max="10" width="3.7109375" style="1" customWidth="1"/>
    <col min="11" max="11" width="37.28515625" style="1" customWidth="1"/>
    <col min="12" max="12" width="8.85546875" style="1"/>
    <col min="13" max="13" width="8.85546875" style="1" customWidth="1"/>
    <col min="14" max="16384" width="8.85546875" style="1"/>
  </cols>
  <sheetData>
    <row r="1" spans="1:11" ht="6.75" customHeight="1" x14ac:dyDescent="0.25"/>
    <row r="2" spans="1:11" s="122" customFormat="1" ht="20.100000000000001" customHeight="1" x14ac:dyDescent="0.3">
      <c r="A2" s="115"/>
      <c r="B2" s="2"/>
      <c r="C2" s="116" t="s">
        <v>114</v>
      </c>
      <c r="D2" s="2"/>
      <c r="E2" s="2"/>
      <c r="F2" s="2"/>
      <c r="G2" s="2"/>
      <c r="H2" s="118"/>
      <c r="I2" s="121"/>
    </row>
    <row r="3" spans="1:11" s="129" customFormat="1" ht="24" customHeight="1" x14ac:dyDescent="0.35">
      <c r="A3" s="123"/>
      <c r="B3" s="5"/>
      <c r="C3" s="114" t="s">
        <v>113</v>
      </c>
      <c r="D3" s="5"/>
      <c r="E3" s="5"/>
      <c r="F3" s="5"/>
      <c r="G3" s="5"/>
      <c r="H3" s="125"/>
      <c r="I3" s="128"/>
    </row>
    <row r="4" spans="1:11" ht="7.15" customHeight="1" x14ac:dyDescent="0.25"/>
    <row r="5" spans="1:11" ht="7.15" customHeight="1" x14ac:dyDescent="0.25">
      <c r="B5" s="7"/>
      <c r="C5" s="8"/>
      <c r="D5" s="8"/>
      <c r="E5" s="8"/>
      <c r="F5" s="8"/>
      <c r="G5" s="8"/>
      <c r="H5" s="8"/>
      <c r="I5" s="9"/>
    </row>
    <row r="6" spans="1:11" x14ac:dyDescent="0.25">
      <c r="B6" s="10"/>
      <c r="C6" s="19"/>
      <c r="D6" s="19"/>
      <c r="E6" s="74" t="s">
        <v>12</v>
      </c>
      <c r="F6" s="238">
        <f>IF(LEN(Database!$B$15)&gt;0,Database!$B$15,"")</f>
        <v>10</v>
      </c>
      <c r="G6" s="239"/>
      <c r="H6" s="19"/>
      <c r="I6" s="12"/>
    </row>
    <row r="7" spans="1:11" x14ac:dyDescent="0.25">
      <c r="B7" s="10"/>
      <c r="C7" s="19"/>
      <c r="D7" s="19"/>
      <c r="E7" s="75" t="s">
        <v>6</v>
      </c>
      <c r="F7" s="234" t="str">
        <f>IF(LEN(INDEX(Database!$B$6:$I$15,$F$6,2))=0,"",INDEX(Database!$B$6:$I$15,$F$6,2))</f>
        <v/>
      </c>
      <c r="G7" s="235"/>
      <c r="H7" s="19"/>
      <c r="I7" s="12"/>
    </row>
    <row r="8" spans="1:11" x14ac:dyDescent="0.25">
      <c r="B8" s="10"/>
      <c r="C8" s="19"/>
      <c r="D8" s="19"/>
      <c r="E8" s="76" t="s">
        <v>7</v>
      </c>
      <c r="F8" s="234" t="str">
        <f>IF(LEN(INDEX(Database!$B$6:$I$15,$F$6,4))=0,"",INDEX(Database!$B$6:$I$15,$F$6,4))</f>
        <v/>
      </c>
      <c r="G8" s="235"/>
      <c r="H8" s="19"/>
      <c r="I8" s="12"/>
    </row>
    <row r="9" spans="1:11" x14ac:dyDescent="0.25">
      <c r="B9" s="10"/>
      <c r="C9" s="19"/>
      <c r="D9" s="19"/>
      <c r="E9" s="76" t="s">
        <v>8</v>
      </c>
      <c r="F9" s="234" t="str">
        <f>IF(LEN(INDEX(Database!$B$6:$I$15,$F$6,5))=0,"",INDEX(Database!$B$6:$I$15,$F$6,5))</f>
        <v/>
      </c>
      <c r="G9" s="235"/>
      <c r="H9" s="19"/>
      <c r="I9" s="12"/>
    </row>
    <row r="10" spans="1:11" x14ac:dyDescent="0.25">
      <c r="B10" s="10"/>
      <c r="C10" s="19"/>
      <c r="D10" s="19"/>
      <c r="E10" s="75" t="s">
        <v>9</v>
      </c>
      <c r="F10" s="240" t="str">
        <f>IF(LEN(INDEX(Database!$B$6:$I$15,$F$6,6))=0,"",INDEX(Database!$B$6:$I$15,$F$6,6))</f>
        <v/>
      </c>
      <c r="G10" s="241"/>
      <c r="H10" s="14"/>
      <c r="I10" s="12"/>
    </row>
    <row r="11" spans="1:11" x14ac:dyDescent="0.25">
      <c r="B11" s="10"/>
      <c r="C11" s="19"/>
      <c r="D11" s="19"/>
      <c r="E11" s="75" t="s">
        <v>10</v>
      </c>
      <c r="F11" s="234" t="str">
        <f>IF(LEN(INDEX(Database!$B$6:$I$15,$F$6,7))=0,"",INDEX(Database!$B$6:$I$15,$F$6,7))</f>
        <v/>
      </c>
      <c r="G11" s="235"/>
      <c r="H11" s="14"/>
      <c r="I11" s="12"/>
    </row>
    <row r="12" spans="1:11" x14ac:dyDescent="0.25">
      <c r="B12" s="10"/>
      <c r="C12" s="19"/>
      <c r="D12" s="19"/>
      <c r="E12" s="75" t="s">
        <v>40</v>
      </c>
      <c r="F12" s="234" t="str">
        <f>IF(LEN(INDEX(Database!$B$6:$I$15,$F$6,8))=0,"",INDEX(Database!$B$6:$I$15,$F$6,8))</f>
        <v/>
      </c>
      <c r="G12" s="235"/>
      <c r="H12" s="14"/>
      <c r="I12" s="12"/>
    </row>
    <row r="13" spans="1:11" x14ac:dyDescent="0.25">
      <c r="B13" s="10"/>
      <c r="C13" s="19"/>
      <c r="D13" s="19"/>
      <c r="E13" s="77" t="s">
        <v>11</v>
      </c>
      <c r="F13" s="236"/>
      <c r="G13" s="237"/>
      <c r="H13" s="14"/>
      <c r="I13" s="12"/>
    </row>
    <row r="14" spans="1:11" x14ac:dyDescent="0.25">
      <c r="B14" s="10"/>
      <c r="C14" s="16"/>
      <c r="D14" s="17"/>
      <c r="E14" s="17"/>
      <c r="F14" s="17"/>
      <c r="G14" s="18"/>
      <c r="H14" s="14"/>
      <c r="I14" s="12"/>
    </row>
    <row r="15" spans="1:11" ht="24.95" customHeight="1" x14ac:dyDescent="0.25">
      <c r="B15" s="10"/>
      <c r="C15" s="99" t="s">
        <v>39</v>
      </c>
      <c r="D15" s="100" t="str">
        <f>IF(LEN(Dashboard!$D$9)=0,"",Dashboard!$D$9)</f>
        <v>Poor</v>
      </c>
      <c r="E15" s="100" t="str">
        <f>IF(LEN(Dashboard!$D$10)=0,"",Dashboard!$D$10)</f>
        <v>Unsatisfactory</v>
      </c>
      <c r="F15" s="100" t="str">
        <f>IF(LEN(Dashboard!$D$11)=0,"",Dashboard!$D$11)</f>
        <v>Satisfactory</v>
      </c>
      <c r="G15" s="100" t="str">
        <f>IF(LEN(Dashboard!$D$12)=0,"",Dashboard!$D$12)</f>
        <v>Good</v>
      </c>
      <c r="H15" s="101" t="str">
        <f>IF(LEN(Dashboard!$D$13)=0,"",Dashboard!$D$13)</f>
        <v>Excellent</v>
      </c>
      <c r="I15" s="12"/>
    </row>
    <row r="16" spans="1:11" x14ac:dyDescent="0.25">
      <c r="B16" s="10"/>
      <c r="C16" s="137" t="str">
        <f>Employee1!$C16</f>
        <v>Job Knowledge</v>
      </c>
      <c r="D16" s="78"/>
      <c r="E16" s="78"/>
      <c r="F16" s="78"/>
      <c r="G16" s="78"/>
      <c r="H16" s="79"/>
      <c r="I16" s="12"/>
      <c r="K16" s="29" t="str">
        <f>IF(COUNTA(D16:H16)&gt;1,"Please check this row!","")</f>
        <v/>
      </c>
    </row>
    <row r="17" spans="2:11" x14ac:dyDescent="0.25">
      <c r="B17" s="10"/>
      <c r="C17" s="137" t="str">
        <f>Employee1!$C17</f>
        <v>Productivity</v>
      </c>
      <c r="D17" s="78"/>
      <c r="E17" s="78"/>
      <c r="F17" s="78"/>
      <c r="G17" s="78"/>
      <c r="H17" s="79"/>
      <c r="I17" s="12"/>
      <c r="K17" s="29" t="str">
        <f t="shared" ref="K17:K35" si="0">IF(COUNTA(D17:H17)&gt;1,"Please check this row!","")</f>
        <v/>
      </c>
    </row>
    <row r="18" spans="2:11" x14ac:dyDescent="0.25">
      <c r="B18" s="10"/>
      <c r="C18" s="137" t="str">
        <f>Employee1!$C18</f>
        <v>Work Quality</v>
      </c>
      <c r="D18" s="78"/>
      <c r="E18" s="78"/>
      <c r="F18" s="78"/>
      <c r="G18" s="78"/>
      <c r="H18" s="79"/>
      <c r="I18" s="12"/>
      <c r="K18" s="29" t="str">
        <f t="shared" si="0"/>
        <v/>
      </c>
    </row>
    <row r="19" spans="2:11" x14ac:dyDescent="0.25">
      <c r="B19" s="10"/>
      <c r="C19" s="137" t="str">
        <f>Employee1!$C19</f>
        <v>Consistency</v>
      </c>
      <c r="D19" s="78"/>
      <c r="E19" s="78"/>
      <c r="F19" s="78"/>
      <c r="G19" s="78"/>
      <c r="H19" s="79"/>
      <c r="I19" s="12"/>
      <c r="K19" s="29" t="str">
        <f t="shared" si="0"/>
        <v/>
      </c>
    </row>
    <row r="20" spans="2:11" x14ac:dyDescent="0.25">
      <c r="B20" s="10"/>
      <c r="C20" s="137" t="str">
        <f>Employee1!$C20</f>
        <v>Communication Skills</v>
      </c>
      <c r="D20" s="78"/>
      <c r="E20" s="78"/>
      <c r="F20" s="78"/>
      <c r="G20" s="78"/>
      <c r="H20" s="79"/>
      <c r="I20" s="12"/>
      <c r="K20" s="29" t="str">
        <f t="shared" si="0"/>
        <v/>
      </c>
    </row>
    <row r="21" spans="2:11" x14ac:dyDescent="0.25">
      <c r="B21" s="10"/>
      <c r="C21" s="137" t="str">
        <f>Employee1!$C21</f>
        <v>Independent Work</v>
      </c>
      <c r="D21" s="78"/>
      <c r="E21" s="78"/>
      <c r="F21" s="78"/>
      <c r="G21" s="78"/>
      <c r="H21" s="79"/>
      <c r="I21" s="12"/>
      <c r="K21" s="29" t="str">
        <f t="shared" si="0"/>
        <v/>
      </c>
    </row>
    <row r="22" spans="2:11" x14ac:dyDescent="0.25">
      <c r="B22" s="10"/>
      <c r="C22" s="137" t="str">
        <f>Employee1!$C22</f>
        <v>Creativity</v>
      </c>
      <c r="D22" s="78"/>
      <c r="E22" s="78"/>
      <c r="F22" s="78"/>
      <c r="G22" s="78"/>
      <c r="H22" s="79"/>
      <c r="I22" s="12"/>
      <c r="K22" s="29" t="str">
        <f t="shared" si="0"/>
        <v/>
      </c>
    </row>
    <row r="23" spans="2:11" x14ac:dyDescent="0.25">
      <c r="B23" s="10"/>
      <c r="C23" s="137" t="str">
        <f>Employee1!$C23</f>
        <v>Punctuality</v>
      </c>
      <c r="D23" s="78"/>
      <c r="E23" s="78"/>
      <c r="F23" s="78"/>
      <c r="G23" s="78"/>
      <c r="H23" s="79"/>
      <c r="I23" s="12"/>
      <c r="K23" s="29" t="str">
        <f t="shared" si="0"/>
        <v/>
      </c>
    </row>
    <row r="24" spans="2:11" x14ac:dyDescent="0.25">
      <c r="B24" s="10"/>
      <c r="C24" s="137" t="str">
        <f>Employee1!$C24</f>
        <v>Honesty</v>
      </c>
      <c r="D24" s="78"/>
      <c r="E24" s="78"/>
      <c r="F24" s="78"/>
      <c r="G24" s="78"/>
      <c r="H24" s="79"/>
      <c r="I24" s="12"/>
      <c r="K24" s="29" t="str">
        <f t="shared" si="0"/>
        <v/>
      </c>
    </row>
    <row r="25" spans="2:11" x14ac:dyDescent="0.25">
      <c r="B25" s="10"/>
      <c r="C25" s="137" t="str">
        <f>Employee1!$C25</f>
        <v>Integrity</v>
      </c>
      <c r="D25" s="78"/>
      <c r="E25" s="78"/>
      <c r="F25" s="78"/>
      <c r="G25" s="78"/>
      <c r="H25" s="79"/>
      <c r="I25" s="12"/>
      <c r="K25" s="29" t="str">
        <f t="shared" si="0"/>
        <v/>
      </c>
    </row>
    <row r="26" spans="2:11" x14ac:dyDescent="0.25">
      <c r="B26" s="10"/>
      <c r="C26" s="137" t="str">
        <f>Employee1!$C26</f>
        <v>Group Work</v>
      </c>
      <c r="D26" s="78"/>
      <c r="E26" s="78"/>
      <c r="F26" s="78"/>
      <c r="G26" s="78"/>
      <c r="H26" s="79"/>
      <c r="I26" s="12"/>
      <c r="K26" s="29" t="str">
        <f t="shared" si="0"/>
        <v/>
      </c>
    </row>
    <row r="27" spans="2:11" x14ac:dyDescent="0.25">
      <c r="B27" s="10"/>
      <c r="C27" s="137" t="str">
        <f>Employee1!$C27</f>
        <v>Initiative</v>
      </c>
      <c r="D27" s="78"/>
      <c r="E27" s="78"/>
      <c r="F27" s="78"/>
      <c r="G27" s="78"/>
      <c r="H27" s="79"/>
      <c r="I27" s="12"/>
      <c r="K27" s="29" t="str">
        <f t="shared" si="0"/>
        <v/>
      </c>
    </row>
    <row r="28" spans="2:11" x14ac:dyDescent="0.25">
      <c r="B28" s="10"/>
      <c r="C28" s="137" t="str">
        <f>Employee1!$C28</f>
        <v>Client Relations</v>
      </c>
      <c r="D28" s="78"/>
      <c r="E28" s="78"/>
      <c r="F28" s="78"/>
      <c r="G28" s="78"/>
      <c r="H28" s="79"/>
      <c r="I28" s="12"/>
      <c r="K28" s="29" t="str">
        <f t="shared" si="0"/>
        <v/>
      </c>
    </row>
    <row r="29" spans="2:11" x14ac:dyDescent="0.25">
      <c r="B29" s="10"/>
      <c r="C29" s="137" t="str">
        <f>Employee1!$C29</f>
        <v>Coworker Relations</v>
      </c>
      <c r="D29" s="78"/>
      <c r="E29" s="78"/>
      <c r="F29" s="78"/>
      <c r="G29" s="78"/>
      <c r="H29" s="79"/>
      <c r="I29" s="12"/>
      <c r="K29" s="29" t="str">
        <f t="shared" si="0"/>
        <v/>
      </c>
    </row>
    <row r="30" spans="2:11" x14ac:dyDescent="0.25">
      <c r="B30" s="10"/>
      <c r="C30" s="137" t="str">
        <f>Employee1!$C30</f>
        <v>Engagement</v>
      </c>
      <c r="D30" s="78"/>
      <c r="E30" s="78"/>
      <c r="F30" s="78"/>
      <c r="G30" s="78"/>
      <c r="H30" s="79"/>
      <c r="I30" s="12"/>
      <c r="K30" s="29" t="str">
        <f t="shared" si="0"/>
        <v/>
      </c>
    </row>
    <row r="31" spans="2:11" x14ac:dyDescent="0.25">
      <c r="B31" s="10"/>
      <c r="C31" s="137" t="str">
        <f>Employee1!$C31</f>
        <v>Takes Initiative</v>
      </c>
      <c r="D31" s="78"/>
      <c r="E31" s="78"/>
      <c r="F31" s="78"/>
      <c r="G31" s="78"/>
      <c r="H31" s="79"/>
      <c r="I31" s="12"/>
      <c r="K31" s="29" t="str">
        <f t="shared" si="0"/>
        <v/>
      </c>
    </row>
    <row r="32" spans="2:11" x14ac:dyDescent="0.25">
      <c r="B32" s="10"/>
      <c r="C32" s="137" t="str">
        <f>Employee1!$C32</f>
        <v>Attendance</v>
      </c>
      <c r="D32" s="78"/>
      <c r="E32" s="78"/>
      <c r="F32" s="78"/>
      <c r="G32" s="78"/>
      <c r="H32" s="79"/>
      <c r="I32" s="12"/>
      <c r="K32" s="29" t="str">
        <f t="shared" si="0"/>
        <v/>
      </c>
    </row>
    <row r="33" spans="2:11" x14ac:dyDescent="0.25">
      <c r="B33" s="10"/>
      <c r="C33" s="137" t="str">
        <f>Employee1!$C33</f>
        <v>Responsibility</v>
      </c>
      <c r="D33" s="78"/>
      <c r="E33" s="78"/>
      <c r="F33" s="78"/>
      <c r="G33" s="78"/>
      <c r="H33" s="79"/>
      <c r="I33" s="12"/>
      <c r="K33" s="29" t="str">
        <f t="shared" si="0"/>
        <v/>
      </c>
    </row>
    <row r="34" spans="2:11" x14ac:dyDescent="0.25">
      <c r="B34" s="10"/>
      <c r="C34" s="137" t="str">
        <f>Employee1!$C34</f>
        <v>Enthusiasm</v>
      </c>
      <c r="D34" s="78"/>
      <c r="E34" s="78"/>
      <c r="F34" s="78"/>
      <c r="G34" s="78"/>
      <c r="H34" s="79"/>
      <c r="I34" s="12"/>
      <c r="K34" s="29" t="str">
        <f t="shared" si="0"/>
        <v/>
      </c>
    </row>
    <row r="35" spans="2:11" x14ac:dyDescent="0.25">
      <c r="B35" s="10"/>
      <c r="C35" s="138" t="str">
        <f>Employee1!$C35</f>
        <v>Technical Skills</v>
      </c>
      <c r="D35" s="80"/>
      <c r="E35" s="80"/>
      <c r="F35" s="80"/>
      <c r="G35" s="80"/>
      <c r="H35" s="81"/>
      <c r="I35" s="12"/>
      <c r="K35" s="29" t="str">
        <f t="shared" si="0"/>
        <v/>
      </c>
    </row>
    <row r="36" spans="2:11" x14ac:dyDescent="0.25">
      <c r="B36" s="10"/>
      <c r="C36" s="16"/>
      <c r="D36" s="17"/>
      <c r="E36" s="17"/>
      <c r="F36" s="17"/>
      <c r="G36" s="18"/>
      <c r="H36" s="14"/>
      <c r="I36" s="12"/>
    </row>
    <row r="37" spans="2:11" ht="26.45" customHeight="1" x14ac:dyDescent="0.25">
      <c r="B37" s="10"/>
      <c r="C37" s="82" t="s">
        <v>45</v>
      </c>
      <c r="D37" s="83"/>
      <c r="E37" s="84" t="str">
        <f ca="1">INDEX(Calc!$K$4:$L$53,MATCH($F$6,Calc!$B$4:$B$53,0),1)</f>
        <v/>
      </c>
      <c r="F37" s="82" t="s">
        <v>46</v>
      </c>
      <c r="G37" s="83"/>
      <c r="H37" s="85" t="str">
        <f ca="1">INDEX(Calc!$K$4:$L$53,MATCH($F$6,Calc!$B$4:$B$53,0),2)</f>
        <v/>
      </c>
      <c r="I37" s="12"/>
    </row>
    <row r="38" spans="2:11" x14ac:dyDescent="0.25">
      <c r="B38" s="10"/>
      <c r="C38" s="227"/>
      <c r="D38" s="227"/>
      <c r="E38" s="227"/>
      <c r="F38" s="227"/>
      <c r="G38" s="227"/>
      <c r="H38" s="227"/>
      <c r="I38" s="12"/>
    </row>
    <row r="39" spans="2:11" x14ac:dyDescent="0.25">
      <c r="B39" s="10"/>
      <c r="C39" s="102" t="s">
        <v>42</v>
      </c>
      <c r="D39" s="103"/>
      <c r="E39" s="103"/>
      <c r="F39" s="103"/>
      <c r="G39" s="104"/>
      <c r="H39" s="105"/>
      <c r="I39" s="12"/>
    </row>
    <row r="40" spans="2:11" x14ac:dyDescent="0.25">
      <c r="B40" s="10"/>
      <c r="C40" s="228"/>
      <c r="D40" s="229"/>
      <c r="E40" s="229"/>
      <c r="F40" s="229"/>
      <c r="G40" s="229"/>
      <c r="H40" s="230"/>
      <c r="I40" s="12"/>
    </row>
    <row r="41" spans="2:11" x14ac:dyDescent="0.25">
      <c r="B41" s="10"/>
      <c r="C41" s="231"/>
      <c r="D41" s="232"/>
      <c r="E41" s="232"/>
      <c r="F41" s="232"/>
      <c r="G41" s="232"/>
      <c r="H41" s="233"/>
      <c r="I41" s="12"/>
    </row>
    <row r="42" spans="2:11" x14ac:dyDescent="0.25">
      <c r="B42" s="10"/>
      <c r="C42" s="231"/>
      <c r="D42" s="232"/>
      <c r="E42" s="232"/>
      <c r="F42" s="232"/>
      <c r="G42" s="232"/>
      <c r="H42" s="233"/>
      <c r="I42" s="12"/>
    </row>
    <row r="43" spans="2:11" x14ac:dyDescent="0.25">
      <c r="B43" s="10"/>
      <c r="C43" s="231"/>
      <c r="D43" s="232"/>
      <c r="E43" s="232"/>
      <c r="F43" s="232"/>
      <c r="G43" s="232"/>
      <c r="H43" s="233"/>
      <c r="I43" s="12"/>
    </row>
    <row r="44" spans="2:11" x14ac:dyDescent="0.25">
      <c r="B44" s="10"/>
      <c r="C44" s="224"/>
      <c r="D44" s="225"/>
      <c r="E44" s="225"/>
      <c r="F44" s="225"/>
      <c r="G44" s="225"/>
      <c r="H44" s="226"/>
      <c r="I44" s="12"/>
    </row>
    <row r="45" spans="2:11" x14ac:dyDescent="0.25">
      <c r="B45" s="10"/>
      <c r="C45" s="19"/>
      <c r="D45" s="19"/>
      <c r="E45" s="19"/>
      <c r="F45" s="19"/>
      <c r="G45" s="19"/>
      <c r="H45" s="19"/>
      <c r="I45" s="12"/>
    </row>
    <row r="46" spans="2:11" x14ac:dyDescent="0.25">
      <c r="B46" s="10"/>
      <c r="C46" s="102" t="s">
        <v>43</v>
      </c>
      <c r="D46" s="106"/>
      <c r="E46" s="107"/>
      <c r="F46" s="108" t="s">
        <v>49</v>
      </c>
      <c r="G46" s="109"/>
      <c r="H46" s="110"/>
      <c r="I46" s="12"/>
    </row>
    <row r="47" spans="2:11" x14ac:dyDescent="0.25">
      <c r="B47" s="10"/>
      <c r="C47" s="86"/>
      <c r="D47" s="23"/>
      <c r="E47" s="87"/>
      <c r="F47" s="91"/>
      <c r="G47" s="92"/>
      <c r="H47" s="93"/>
      <c r="I47" s="12"/>
    </row>
    <row r="48" spans="2:11" x14ac:dyDescent="0.25">
      <c r="B48" s="10"/>
      <c r="C48" s="86"/>
      <c r="D48" s="23"/>
      <c r="E48" s="87"/>
      <c r="F48" s="94"/>
      <c r="G48" s="24"/>
      <c r="H48" s="95"/>
      <c r="I48" s="12"/>
    </row>
    <row r="49" spans="2:9" x14ac:dyDescent="0.25">
      <c r="B49" s="10"/>
      <c r="C49" s="86"/>
      <c r="D49" s="23"/>
      <c r="E49" s="87"/>
      <c r="F49" s="94"/>
      <c r="G49" s="24"/>
      <c r="H49" s="95"/>
      <c r="I49" s="12"/>
    </row>
    <row r="50" spans="2:9" x14ac:dyDescent="0.25">
      <c r="B50" s="10"/>
      <c r="C50" s="86"/>
      <c r="D50" s="23"/>
      <c r="E50" s="87"/>
      <c r="F50" s="94"/>
      <c r="G50" s="24"/>
      <c r="H50" s="95"/>
      <c r="I50" s="12"/>
    </row>
    <row r="51" spans="2:9" x14ac:dyDescent="0.25">
      <c r="B51" s="10"/>
      <c r="C51" s="88"/>
      <c r="D51" s="89"/>
      <c r="E51" s="90"/>
      <c r="F51" s="96"/>
      <c r="G51" s="97"/>
      <c r="H51" s="98"/>
      <c r="I51" s="12"/>
    </row>
    <row r="52" spans="2:9" ht="7.15" customHeight="1" x14ac:dyDescent="0.25">
      <c r="B52" s="20"/>
      <c r="C52" s="21"/>
      <c r="D52" s="21"/>
      <c r="E52" s="21"/>
      <c r="F52" s="21"/>
      <c r="G52" s="21"/>
      <c r="H52" s="21"/>
      <c r="I52" s="22"/>
    </row>
    <row r="53" spans="2:9" ht="7.15" customHeight="1" x14ac:dyDescent="0.25">
      <c r="B53" s="130"/>
      <c r="C53" s="130"/>
      <c r="D53" s="130"/>
      <c r="E53" s="130"/>
      <c r="F53" s="130"/>
      <c r="G53" s="130"/>
      <c r="H53" s="130"/>
      <c r="I53" s="130"/>
    </row>
    <row r="54" spans="2:9" ht="22.9" customHeight="1" x14ac:dyDescent="0.25"/>
  </sheetData>
  <sheetProtection algorithmName="SHA-512" hashValue="ZuwKjWL1Q+ptFmVpOfzcOJygetiOna4ei8YHE2eoXwSTX4IHNi3chS0JAUo/i3YgvHSRYX6oXK6fwROm9c6ZOA==" saltValue="K/GR0sZeEcPzbgGJUcoLqA==" spinCount="100000" sheet="1" objects="1" scenarios="1"/>
  <mergeCells count="14">
    <mergeCell ref="F11:G11"/>
    <mergeCell ref="F6:G6"/>
    <mergeCell ref="F7:G7"/>
    <mergeCell ref="F8:G8"/>
    <mergeCell ref="F9:G9"/>
    <mergeCell ref="F10:G10"/>
    <mergeCell ref="C43:H43"/>
    <mergeCell ref="C44:H44"/>
    <mergeCell ref="F12:G12"/>
    <mergeCell ref="F13:G13"/>
    <mergeCell ref="C38:H38"/>
    <mergeCell ref="C40:H40"/>
    <mergeCell ref="C41:H41"/>
    <mergeCell ref="C42:H42"/>
  </mergeCells>
  <conditionalFormatting sqref="D16:D35">
    <cfRule type="notContainsBlanks" dxfId="10" priority="5">
      <formula>LEN(TRIM(D16))&gt;0</formula>
    </cfRule>
  </conditionalFormatting>
  <conditionalFormatting sqref="E16:E35">
    <cfRule type="notContainsBlanks" dxfId="9" priority="4">
      <formula>LEN(TRIM(E16))&gt;0</formula>
    </cfRule>
  </conditionalFormatting>
  <conditionalFormatting sqref="F16:F35">
    <cfRule type="notContainsBlanks" dxfId="8" priority="3">
      <formula>LEN(TRIM(F16))&gt;0</formula>
    </cfRule>
  </conditionalFormatting>
  <conditionalFormatting sqref="G16:G35">
    <cfRule type="notContainsBlanks" dxfId="7" priority="2">
      <formula>LEN(TRIM(G16))&gt;0</formula>
    </cfRule>
  </conditionalFormatting>
  <conditionalFormatting sqref="H16:H35">
    <cfRule type="notContainsBlanks" dxfId="6" priority="1">
      <formula>LEN(TRIM(H16))&gt;0</formula>
    </cfRule>
  </conditionalFormatting>
  <conditionalFormatting sqref="D16:H35">
    <cfRule type="containsBlanks" dxfId="5" priority="11">
      <formula>LEN(TRIM(D16))=0</formula>
    </cfRule>
  </conditionalFormatting>
  <conditionalFormatting sqref="C37:H37">
    <cfRule type="expression" dxfId="4" priority="6">
      <formula>$H$37=$H$15</formula>
    </cfRule>
    <cfRule type="expression" dxfId="3" priority="7">
      <formula>$H$37=$G$15</formula>
    </cfRule>
    <cfRule type="expression" dxfId="2" priority="8">
      <formula>$H$37=$F$15</formula>
    </cfRule>
    <cfRule type="expression" dxfId="1" priority="9">
      <formula>$H$37=$E$15</formula>
    </cfRule>
    <cfRule type="expression" dxfId="0" priority="10">
      <formula>$H$37=$D$15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15318B-1AEC-43A2-A6CD-02F5CE0A1100}">
          <x14:formula1>
            <xm:f>Calc!$AA$4:$AA$5</xm:f>
          </x14:formula1>
          <xm:sqref>D16:H35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1A29-3BA3-4218-BC77-5726C474A356}">
  <sheetPr codeName="Sheet6"/>
  <dimension ref="B2:AF33"/>
  <sheetViews>
    <sheetView showGridLines="0" showRowColHeaders="0" workbookViewId="0">
      <pane ySplit="3" topLeftCell="A4" activePane="bottomLeft" state="frozen"/>
      <selection activeCell="H6" sqref="H6"/>
      <selection pane="bottomLeft" activeCell="A4" sqref="A4"/>
    </sheetView>
  </sheetViews>
  <sheetFormatPr defaultRowHeight="15" x14ac:dyDescent="0.25"/>
  <cols>
    <col min="1" max="1" width="5.7109375" style="26" customWidth="1"/>
    <col min="2" max="2" width="9.140625" style="26"/>
    <col min="3" max="5" width="30.28515625" style="26" customWidth="1"/>
    <col min="6" max="10" width="21.5703125" style="26" customWidth="1"/>
    <col min="11" max="11" width="14" style="26" customWidth="1"/>
    <col min="12" max="12" width="12.42578125" style="26" bestFit="1" customWidth="1"/>
    <col min="13" max="13" width="12.42578125" style="26" customWidth="1"/>
    <col min="14" max="14" width="9.140625" style="26"/>
    <col min="15" max="15" width="17" style="26" bestFit="1" customWidth="1"/>
    <col min="16" max="16" width="13.7109375" style="26" bestFit="1" customWidth="1"/>
    <col min="17" max="17" width="13.7109375" style="26" customWidth="1"/>
    <col min="18" max="18" width="9.140625" style="26"/>
    <col min="19" max="19" width="16.28515625" style="26" bestFit="1" customWidth="1"/>
    <col min="20" max="20" width="23.7109375" style="26" bestFit="1" customWidth="1"/>
    <col min="21" max="22" width="16.5703125" style="26" customWidth="1"/>
    <col min="23" max="23" width="9.140625" style="26"/>
    <col min="24" max="24" width="20.5703125" style="26" bestFit="1" customWidth="1"/>
    <col min="25" max="25" width="19" style="26" customWidth="1"/>
    <col min="26" max="26" width="9.140625" style="26"/>
    <col min="27" max="27" width="10.28515625" style="26" bestFit="1" customWidth="1"/>
    <col min="28" max="16384" width="9.140625" style="26"/>
  </cols>
  <sheetData>
    <row r="2" spans="2:27" x14ac:dyDescent="0.25">
      <c r="C2" s="242" t="s">
        <v>89</v>
      </c>
      <c r="D2" s="243"/>
      <c r="E2" s="244"/>
      <c r="F2" s="28">
        <f>Dashboard!$E$9</f>
        <v>1</v>
      </c>
      <c r="G2" s="28">
        <f>Dashboard!$E$10</f>
        <v>2</v>
      </c>
      <c r="H2" s="28">
        <f>Dashboard!$E$11</f>
        <v>3</v>
      </c>
      <c r="I2" s="28">
        <f>Dashboard!$E$12</f>
        <v>4</v>
      </c>
      <c r="J2" s="28">
        <f>Dashboard!$E$13</f>
        <v>5</v>
      </c>
    </row>
    <row r="3" spans="2:27" x14ac:dyDescent="0.25">
      <c r="B3" s="27" t="s">
        <v>87</v>
      </c>
      <c r="C3" s="28" t="s">
        <v>78</v>
      </c>
      <c r="D3" s="28" t="s">
        <v>6</v>
      </c>
      <c r="E3" s="28" t="s">
        <v>7</v>
      </c>
      <c r="F3" s="28" t="str">
        <f>Dashboard!$D$9</f>
        <v>Poor</v>
      </c>
      <c r="G3" s="28" t="str">
        <f>Dashboard!$D$10</f>
        <v>Unsatisfactory</v>
      </c>
      <c r="H3" s="28" t="str">
        <f>Dashboard!$D$11</f>
        <v>Satisfactory</v>
      </c>
      <c r="I3" s="28" t="str">
        <f>Dashboard!$D$12</f>
        <v>Good</v>
      </c>
      <c r="J3" s="28" t="str">
        <f>Dashboard!$D$13</f>
        <v>Excellent</v>
      </c>
      <c r="K3" s="28" t="s">
        <v>88</v>
      </c>
      <c r="L3" s="28" t="s">
        <v>44</v>
      </c>
      <c r="M3" s="28" t="s">
        <v>96</v>
      </c>
      <c r="O3" s="35" t="s">
        <v>98</v>
      </c>
      <c r="P3" s="35" t="s">
        <v>99</v>
      </c>
      <c r="Q3" s="35" t="s">
        <v>96</v>
      </c>
      <c r="S3" s="34" t="s">
        <v>92</v>
      </c>
      <c r="T3" s="28" t="s">
        <v>93</v>
      </c>
      <c r="U3" s="28" t="s">
        <v>91</v>
      </c>
      <c r="X3" s="28" t="str">
        <f>Dashboard!$C$8</f>
        <v>Total Score Reference</v>
      </c>
      <c r="Y3" s="28" t="str">
        <f>Dashboard!$D$8</f>
        <v>Performance</v>
      </c>
      <c r="AA3" s="28" t="s">
        <v>90</v>
      </c>
    </row>
    <row r="4" spans="2:27" x14ac:dyDescent="0.25">
      <c r="B4" s="27">
        <v>1</v>
      </c>
      <c r="C4" s="27" t="s">
        <v>76</v>
      </c>
      <c r="D4" s="27" t="str">
        <f ca="1">IFERROR(INDIRECT($C4&amp;"!F7"),"")</f>
        <v>Jack Morrison</v>
      </c>
      <c r="E4" s="27" t="str">
        <f ca="1">IFERROR(INDIRECT($C4&amp;"!F8"),"")</f>
        <v>CEO Office</v>
      </c>
      <c r="F4" s="27">
        <f ca="1">IFERROR(COUNTIF(INDIRECT($C4&amp;"!$D$16:$D$35"),"x"),"")</f>
        <v>18</v>
      </c>
      <c r="G4" s="27">
        <f ca="1">IFERROR(COUNTIF(INDIRECT($C4&amp;"!$E$16:$E$35"),"x"),"")</f>
        <v>1</v>
      </c>
      <c r="H4" s="27">
        <f ca="1">IFERROR(COUNTIF(INDIRECT($C4&amp;"!$F$16:$F$35"),"x"),"")</f>
        <v>1</v>
      </c>
      <c r="I4" s="27">
        <f ca="1">IFERROR(COUNTIF(INDIRECT($C4&amp;"!$G$16:$G$35"),"x"),"")</f>
        <v>0</v>
      </c>
      <c r="J4" s="27">
        <f ca="1">IFERROR(COUNTIF(INDIRECT($C4&amp;"!$H$16:$H$35"),"x"),"")</f>
        <v>0</v>
      </c>
      <c r="K4" s="27">
        <f ca="1">IF(LEN($D4)=0,"",SUMPRODUCT($F4:$J4,$F$2:$J$2))</f>
        <v>23</v>
      </c>
      <c r="L4" s="131" t="str">
        <f ca="1">IF(LEN($D4)=0,"",IF($K4&gt;=$X$8,$Y$8,IF($K4&gt;=$X$7,$Y$7,IF($K4&gt;=$X$6,$Y$6,IF($K4&gt;=$X$5,$Y$5,IF($K4&gt;=$X$4,$Y$4,""))))))</f>
        <v>Poor</v>
      </c>
      <c r="M4" s="27">
        <f ca="1">IFERROR(IF(K4=0,"",RANK(K4,$K$4:$K$13,0)+COUNTIF($K$4:K4,K4)-1),"")</f>
        <v>5</v>
      </c>
      <c r="O4" s="32" t="str">
        <f ca="1">IFERROR(INDEX($E$4:$E$13, MATCH(0,INDEX((LEN($E$4:$E$13)=0)+COUNTIF($O$3:$O3,$E$4:$E$13),0),0)),"")</f>
        <v>CEO Office</v>
      </c>
      <c r="P4" s="44">
        <f ca="1">IFERROR(AVERAGEIF($E$4:$E$13,$O4,$K$4:$K$13),"")</f>
        <v>23</v>
      </c>
      <c r="Q4" s="27">
        <f ca="1">IFERROR(IF(P4=0,"",RANK(P4,$P$4:$P$13,0)+COUNTIF($P$4:P4,P4)-1),"")</f>
        <v>3</v>
      </c>
      <c r="S4" s="31" t="str">
        <f>Dashboard!D9</f>
        <v>Poor</v>
      </c>
      <c r="T4" s="27">
        <f ca="1">IFERROR(COUNTIF($L$4:$L$13,$S4),0)</f>
        <v>1</v>
      </c>
      <c r="U4" s="33">
        <f ca="1">$T4/$T$9</f>
        <v>0.2</v>
      </c>
      <c r="X4" s="27">
        <f>Dashboard!C9</f>
        <v>0</v>
      </c>
      <c r="Y4" s="27" t="str">
        <f>Dashboard!D9</f>
        <v>Poor</v>
      </c>
      <c r="AA4" s="27" t="s">
        <v>75</v>
      </c>
    </row>
    <row r="5" spans="2:27" x14ac:dyDescent="0.25">
      <c r="B5" s="27">
        <v>2</v>
      </c>
      <c r="C5" s="27" t="s">
        <v>77</v>
      </c>
      <c r="D5" s="27" t="str">
        <f t="shared" ref="D5:D13" ca="1" si="0">IFERROR(INDIRECT($C5&amp;"!F7"),"")</f>
        <v>Anthony Joshua</v>
      </c>
      <c r="E5" s="27" t="str">
        <f t="shared" ref="E5:E13" ca="1" si="1">IFERROR(INDIRECT($C5&amp;"!F8"),"")</f>
        <v>Sales &amp; Marketing</v>
      </c>
      <c r="F5" s="27">
        <f t="shared" ref="F5:F13" ca="1" si="2">IFERROR(COUNTIF(INDIRECT($C5&amp;"!$D$16:$D$35"),"x"),"")</f>
        <v>4</v>
      </c>
      <c r="G5" s="27">
        <f t="shared" ref="G5:G13" ca="1" si="3">IFERROR(COUNTIF(INDIRECT($C5&amp;"!$E$16:$E$35"),"x"),"")</f>
        <v>7</v>
      </c>
      <c r="H5" s="27">
        <f t="shared" ref="H5:H13" ca="1" si="4">IFERROR(COUNTIF(INDIRECT($C5&amp;"!$F$16:$F$35"),"x"),"")</f>
        <v>7</v>
      </c>
      <c r="I5" s="27">
        <f t="shared" ref="I5:I13" ca="1" si="5">IFERROR(COUNTIF(INDIRECT($C5&amp;"!$G$16:$G$35"),"x"),"")</f>
        <v>2</v>
      </c>
      <c r="J5" s="27">
        <f t="shared" ref="J5:J13" ca="1" si="6">IFERROR(COUNTIF(INDIRECT($C5&amp;"!$H$16:$H$35"),"x"),"")</f>
        <v>0</v>
      </c>
      <c r="K5" s="27">
        <f t="shared" ref="K5:K13" ca="1" si="7">IF(LEN($D5)=0,"",SUMPRODUCT($F5:$J5,$F$2:$J$2))</f>
        <v>47</v>
      </c>
      <c r="L5" s="132" t="str">
        <f t="shared" ref="L5:L13" ca="1" si="8">IF(LEN($D5)=0,"",IF($K5&gt;=$X$8,$Y$8,IF($K5&gt;=$X$7,$Y$7,IF($K5&gt;=$X$6,$Y$6,IF($K5&gt;=$X$5,$Y$5,IF($K5&gt;=$X$4,$Y$4,""))))))</f>
        <v>Unsatisfactory</v>
      </c>
      <c r="M5" s="30">
        <f ca="1">IFERROR(IF(K5=0,"",RANK(K5,$K$4:$K$13,0)+COUNTIF($K$4:K5,K5)-1),"")</f>
        <v>4</v>
      </c>
      <c r="O5" s="32" t="str">
        <f ca="1">IFERROR(INDEX($E$4:$E$13, MATCH(0,INDEX((LEN($E$4:$E$13)=0)+COUNTIF($O$3:$O4,$E$4:$E$13),0),0)),"")</f>
        <v>Sales &amp; Marketing</v>
      </c>
      <c r="P5" s="44">
        <f t="shared" ref="P5:P13" ca="1" si="9">IFERROR(AVERAGEIF($E$4:$E$13,$O5,$K$4:$K$13),"")</f>
        <v>53</v>
      </c>
      <c r="Q5" s="27">
        <f ca="1">IFERROR(IF(P5=0,"",RANK(P5,$P$4:$P$13,0)+COUNTIF($P$4:P5,P5)-1),"")</f>
        <v>2</v>
      </c>
      <c r="S5" s="27" t="str">
        <f>Dashboard!D10</f>
        <v>Unsatisfactory</v>
      </c>
      <c r="T5" s="27">
        <f t="shared" ref="T5:T8" ca="1" si="10">IFERROR(COUNTIF($L$4:$L$13,$S5),0)</f>
        <v>1</v>
      </c>
      <c r="U5" s="33">
        <f t="shared" ref="U5:U8" ca="1" si="11">$T5/$T$9</f>
        <v>0.2</v>
      </c>
      <c r="X5" s="27">
        <f>Dashboard!C10</f>
        <v>25</v>
      </c>
      <c r="Y5" s="27" t="str">
        <f>Dashboard!D10</f>
        <v>Unsatisfactory</v>
      </c>
      <c r="AA5" s="27"/>
    </row>
    <row r="6" spans="2:27" x14ac:dyDescent="0.25">
      <c r="B6" s="27">
        <v>3</v>
      </c>
      <c r="C6" s="27" t="s">
        <v>79</v>
      </c>
      <c r="D6" s="27" t="str">
        <f t="shared" ca="1" si="0"/>
        <v>Angela Martini</v>
      </c>
      <c r="E6" s="27" t="str">
        <f t="shared" ca="1" si="1"/>
        <v>Sales &amp; Marketing</v>
      </c>
      <c r="F6" s="27">
        <f t="shared" ca="1" si="2"/>
        <v>2</v>
      </c>
      <c r="G6" s="27">
        <f t="shared" ca="1" si="3"/>
        <v>4</v>
      </c>
      <c r="H6" s="27">
        <f t="shared" ca="1" si="4"/>
        <v>8</v>
      </c>
      <c r="I6" s="27">
        <f t="shared" ca="1" si="5"/>
        <v>5</v>
      </c>
      <c r="J6" s="27">
        <f t="shared" ca="1" si="6"/>
        <v>1</v>
      </c>
      <c r="K6" s="27">
        <f t="shared" ca="1" si="7"/>
        <v>59</v>
      </c>
      <c r="L6" s="132" t="str">
        <f t="shared" ca="1" si="8"/>
        <v>Satisfactory</v>
      </c>
      <c r="M6" s="30">
        <f ca="1">IFERROR(IF(K6=0,"",RANK(K6,$K$4:$K$13,0)+COUNTIF($K$4:K6,K6)-1),"")</f>
        <v>3</v>
      </c>
      <c r="O6" s="32" t="str">
        <f ca="1">IFERROR(INDEX($E$4:$E$13, MATCH(0,INDEX((LEN($E$4:$E$13)=0)+COUNTIF($O$3:$O5,$E$4:$E$13),0),0)),"")</f>
        <v>Manufacturing</v>
      </c>
      <c r="P6" s="44">
        <f t="shared" ca="1" si="9"/>
        <v>94.5</v>
      </c>
      <c r="Q6" s="27">
        <f ca="1">IFERROR(IF(P6=0,"",RANK(P6,$P$4:$P$13,0)+COUNTIF($P$4:P6,P6)-1),"")</f>
        <v>1</v>
      </c>
      <c r="S6" s="27" t="str">
        <f>Dashboard!D11</f>
        <v>Satisfactory</v>
      </c>
      <c r="T6" s="27">
        <f t="shared" ca="1" si="10"/>
        <v>1</v>
      </c>
      <c r="U6" s="33">
        <f t="shared" ca="1" si="11"/>
        <v>0.2</v>
      </c>
      <c r="X6" s="27">
        <f>Dashboard!C11</f>
        <v>50</v>
      </c>
      <c r="Y6" s="27" t="str">
        <f>Dashboard!D11</f>
        <v>Satisfactory</v>
      </c>
    </row>
    <row r="7" spans="2:27" x14ac:dyDescent="0.25">
      <c r="B7" s="27">
        <v>4</v>
      </c>
      <c r="C7" s="27" t="s">
        <v>80</v>
      </c>
      <c r="D7" s="27" t="str">
        <f t="shared" ca="1" si="0"/>
        <v>Anthony Hopkins</v>
      </c>
      <c r="E7" s="27" t="str">
        <f t="shared" ca="1" si="1"/>
        <v>Manufacturing</v>
      </c>
      <c r="F7" s="27">
        <f t="shared" ca="1" si="2"/>
        <v>0</v>
      </c>
      <c r="G7" s="27">
        <f t="shared" ca="1" si="3"/>
        <v>0</v>
      </c>
      <c r="H7" s="27">
        <f t="shared" ca="1" si="4"/>
        <v>0</v>
      </c>
      <c r="I7" s="27">
        <f t="shared" ca="1" si="5"/>
        <v>11</v>
      </c>
      <c r="J7" s="27">
        <f t="shared" ca="1" si="6"/>
        <v>9</v>
      </c>
      <c r="K7" s="27">
        <f t="shared" ca="1" si="7"/>
        <v>89</v>
      </c>
      <c r="L7" s="132" t="str">
        <f t="shared" ca="1" si="8"/>
        <v>Good</v>
      </c>
      <c r="M7" s="30">
        <f ca="1">IFERROR(IF(K7=0,"",RANK(K7,$K$4:$K$13,0)+COUNTIF($K$4:K7,K7)-1),"")</f>
        <v>2</v>
      </c>
      <c r="O7" s="32" t="str">
        <f ca="1">IFERROR(INDEX($E$4:$E$13, MATCH(0,INDEX((LEN($E$4:$E$13)=0)+COUNTIF($O$3:$O6,$E$4:$E$13),0),0)),"")</f>
        <v/>
      </c>
      <c r="P7" s="44" t="str">
        <f t="shared" ca="1" si="9"/>
        <v/>
      </c>
      <c r="Q7" s="27" t="str">
        <f ca="1">IFERROR(IF(P7=0,"",RANK(P7,$P$4:$P$13,0)+COUNTIF($P$4:P7,P7)-1),"")</f>
        <v/>
      </c>
      <c r="S7" s="27" t="str">
        <f>Dashboard!D12</f>
        <v>Good</v>
      </c>
      <c r="T7" s="27">
        <f t="shared" ca="1" si="10"/>
        <v>1</v>
      </c>
      <c r="U7" s="33">
        <f t="shared" ca="1" si="11"/>
        <v>0.2</v>
      </c>
      <c r="X7" s="27">
        <f>Dashboard!C12</f>
        <v>75</v>
      </c>
      <c r="Y7" s="27" t="str">
        <f>Dashboard!D12</f>
        <v>Good</v>
      </c>
    </row>
    <row r="8" spans="2:27" x14ac:dyDescent="0.25">
      <c r="B8" s="27">
        <v>5</v>
      </c>
      <c r="C8" s="27" t="s">
        <v>81</v>
      </c>
      <c r="D8" s="27" t="str">
        <f t="shared" ca="1" si="0"/>
        <v>Richard Blue</v>
      </c>
      <c r="E8" s="27" t="str">
        <f t="shared" ca="1" si="1"/>
        <v>Manufacturing</v>
      </c>
      <c r="F8" s="27">
        <f t="shared" ca="1" si="2"/>
        <v>0</v>
      </c>
      <c r="G8" s="27">
        <f t="shared" ca="1" si="3"/>
        <v>0</v>
      </c>
      <c r="H8" s="27">
        <f t="shared" ca="1" si="4"/>
        <v>0</v>
      </c>
      <c r="I8" s="27">
        <f t="shared" ca="1" si="5"/>
        <v>0</v>
      </c>
      <c r="J8" s="27">
        <f t="shared" ca="1" si="6"/>
        <v>20</v>
      </c>
      <c r="K8" s="27">
        <f t="shared" ca="1" si="7"/>
        <v>100</v>
      </c>
      <c r="L8" s="132" t="str">
        <f t="shared" ca="1" si="8"/>
        <v>Excellent</v>
      </c>
      <c r="M8" s="30">
        <f ca="1">IFERROR(IF(K8=0,"",RANK(K8,$K$4:$K$13,0)+COUNTIF($K$4:K8,K8)-1),"")</f>
        <v>1</v>
      </c>
      <c r="O8" s="32" t="str">
        <f ca="1">IFERROR(INDEX($E$4:$E$13, MATCH(0,INDEX((LEN($E$4:$E$13)=0)+COUNTIF($O$3:$O7,$E$4:$E$13),0),0)),"")</f>
        <v/>
      </c>
      <c r="P8" s="44" t="str">
        <f t="shared" ca="1" si="9"/>
        <v/>
      </c>
      <c r="Q8" s="27" t="str">
        <f ca="1">IFERROR(IF(P8=0,"",RANK(P8,$P$4:$P$13,0)+COUNTIF($P$4:P8,P8)-1),"")</f>
        <v/>
      </c>
      <c r="S8" s="27" t="str">
        <f>Dashboard!D13</f>
        <v>Excellent</v>
      </c>
      <c r="T8" s="27">
        <f t="shared" ca="1" si="10"/>
        <v>1</v>
      </c>
      <c r="U8" s="33">
        <f t="shared" ca="1" si="11"/>
        <v>0.2</v>
      </c>
      <c r="X8" s="27">
        <f>Dashboard!C13</f>
        <v>90</v>
      </c>
      <c r="Y8" s="27" t="str">
        <f>Dashboard!D13</f>
        <v>Excellent</v>
      </c>
    </row>
    <row r="9" spans="2:27" x14ac:dyDescent="0.25">
      <c r="B9" s="27">
        <v>6</v>
      </c>
      <c r="C9" s="27" t="s">
        <v>82</v>
      </c>
      <c r="D9" s="27" t="str">
        <f t="shared" ca="1" si="0"/>
        <v/>
      </c>
      <c r="E9" s="27" t="str">
        <f t="shared" ca="1" si="1"/>
        <v/>
      </c>
      <c r="F9" s="27">
        <f t="shared" ca="1" si="2"/>
        <v>0</v>
      </c>
      <c r="G9" s="27">
        <f t="shared" ca="1" si="3"/>
        <v>0</v>
      </c>
      <c r="H9" s="27">
        <f t="shared" ca="1" si="4"/>
        <v>0</v>
      </c>
      <c r="I9" s="27">
        <f t="shared" ca="1" si="5"/>
        <v>0</v>
      </c>
      <c r="J9" s="27">
        <f t="shared" ca="1" si="6"/>
        <v>0</v>
      </c>
      <c r="K9" s="27" t="str">
        <f t="shared" ca="1" si="7"/>
        <v/>
      </c>
      <c r="L9" s="132" t="str">
        <f t="shared" ca="1" si="8"/>
        <v/>
      </c>
      <c r="M9" s="30" t="str">
        <f ca="1">IFERROR(IF(K9=0,"",RANK(K9,$K$4:$K$13,0)+COUNTIF($K$4:K9,K9)-1),"")</f>
        <v/>
      </c>
      <c r="O9" s="32" t="str">
        <f ca="1">IFERROR(INDEX($E$4:$E$13, MATCH(0,INDEX((LEN($E$4:$E$13)=0)+COUNTIF($O$3:$O8,$E$4:$E$13),0),0)),"")</f>
        <v/>
      </c>
      <c r="P9" s="44" t="str">
        <f t="shared" ca="1" si="9"/>
        <v/>
      </c>
      <c r="Q9" s="27" t="str">
        <f ca="1">IFERROR(IF(P9=0,"",RANK(P9,$P$4:$P$13,0)+COUNTIF($P$4:P9,P9)-1),"")</f>
        <v/>
      </c>
      <c r="S9" s="28" t="s">
        <v>94</v>
      </c>
      <c r="T9" s="28">
        <f ca="1">SUM($T$4:$T$8)</f>
        <v>5</v>
      </c>
      <c r="U9" s="33" t="s">
        <v>97</v>
      </c>
    </row>
    <row r="10" spans="2:27" x14ac:dyDescent="0.25">
      <c r="B10" s="27">
        <v>7</v>
      </c>
      <c r="C10" s="27" t="s">
        <v>83</v>
      </c>
      <c r="D10" s="27" t="str">
        <f t="shared" ca="1" si="0"/>
        <v/>
      </c>
      <c r="E10" s="27" t="str">
        <f t="shared" ca="1" si="1"/>
        <v/>
      </c>
      <c r="F10" s="27">
        <f t="shared" ca="1" si="2"/>
        <v>0</v>
      </c>
      <c r="G10" s="27">
        <f t="shared" ca="1" si="3"/>
        <v>0</v>
      </c>
      <c r="H10" s="27">
        <f t="shared" ca="1" si="4"/>
        <v>0</v>
      </c>
      <c r="I10" s="27">
        <f t="shared" ca="1" si="5"/>
        <v>0</v>
      </c>
      <c r="J10" s="27">
        <f t="shared" ca="1" si="6"/>
        <v>0</v>
      </c>
      <c r="K10" s="27" t="str">
        <f t="shared" ca="1" si="7"/>
        <v/>
      </c>
      <c r="L10" s="132" t="str">
        <f t="shared" ca="1" si="8"/>
        <v/>
      </c>
      <c r="M10" s="30" t="str">
        <f ca="1">IFERROR(IF(K10=0,"",RANK(K10,$K$4:$K$13,0)+COUNTIF($K$4:K10,K10)-1),"")</f>
        <v/>
      </c>
      <c r="O10" s="32" t="str">
        <f ca="1">IFERROR(INDEX($E$4:$E$13, MATCH(0,INDEX((LEN($E$4:$E$13)=0)+COUNTIF($O$3:$O9,$E$4:$E$13),0),0)),"")</f>
        <v/>
      </c>
      <c r="P10" s="44" t="str">
        <f t="shared" ca="1" si="9"/>
        <v/>
      </c>
      <c r="Q10" s="27" t="str">
        <f ca="1">IFERROR(IF(P10=0,"",RANK(P10,$P$4:$P$13,0)+COUNTIF($P$4:P10,P10)-1),"")</f>
        <v/>
      </c>
    </row>
    <row r="11" spans="2:27" x14ac:dyDescent="0.25">
      <c r="B11" s="27">
        <v>8</v>
      </c>
      <c r="C11" s="27" t="s">
        <v>84</v>
      </c>
      <c r="D11" s="27" t="str">
        <f t="shared" ca="1" si="0"/>
        <v/>
      </c>
      <c r="E11" s="27" t="str">
        <f t="shared" ca="1" si="1"/>
        <v/>
      </c>
      <c r="F11" s="27">
        <f t="shared" ca="1" si="2"/>
        <v>0</v>
      </c>
      <c r="G11" s="27">
        <f t="shared" ca="1" si="3"/>
        <v>0</v>
      </c>
      <c r="H11" s="27">
        <f t="shared" ca="1" si="4"/>
        <v>0</v>
      </c>
      <c r="I11" s="27">
        <f t="shared" ca="1" si="5"/>
        <v>0</v>
      </c>
      <c r="J11" s="27">
        <f t="shared" ca="1" si="6"/>
        <v>0</v>
      </c>
      <c r="K11" s="27" t="str">
        <f t="shared" ca="1" si="7"/>
        <v/>
      </c>
      <c r="L11" s="132" t="str">
        <f t="shared" ca="1" si="8"/>
        <v/>
      </c>
      <c r="M11" s="30" t="str">
        <f ca="1">IFERROR(IF(K11=0,"",RANK(K11,$K$4:$K$13,0)+COUNTIF($K$4:K11,K11)-1),"")</f>
        <v/>
      </c>
      <c r="O11" s="32" t="str">
        <f ca="1">IFERROR(INDEX($E$4:$E$13, MATCH(0,INDEX((LEN($E$4:$E$13)=0)+COUNTIF($O$3:$O10,$E$4:$E$13),0),0)),"")</f>
        <v/>
      </c>
      <c r="P11" s="44" t="str">
        <f t="shared" ca="1" si="9"/>
        <v/>
      </c>
      <c r="Q11" s="27" t="str">
        <f ca="1">IFERROR(IF(P11=0,"",RANK(P11,$P$4:$P$13,0)+COUNTIF($P$4:P11,P11)-1),"")</f>
        <v/>
      </c>
      <c r="S11" s="36" t="s">
        <v>95</v>
      </c>
      <c r="T11" s="36"/>
      <c r="U11" s="36"/>
      <c r="V11" s="152"/>
      <c r="X11" s="38" t="s">
        <v>101</v>
      </c>
      <c r="Y11" s="27" t="str">
        <f ca="1">IFERROR(INDEX($O$4:$O$13,MATCH(MIN($Q$4:$Q$13),$Q$4:$Q$13,0),1),"-")</f>
        <v>Manufacturing</v>
      </c>
    </row>
    <row r="12" spans="2:27" x14ac:dyDescent="0.25">
      <c r="B12" s="27">
        <v>9</v>
      </c>
      <c r="C12" s="27" t="s">
        <v>85</v>
      </c>
      <c r="D12" s="27" t="str">
        <f t="shared" ca="1" si="0"/>
        <v/>
      </c>
      <c r="E12" s="27" t="str">
        <f t="shared" ca="1" si="1"/>
        <v/>
      </c>
      <c r="F12" s="27">
        <f t="shared" ca="1" si="2"/>
        <v>0</v>
      </c>
      <c r="G12" s="27">
        <f t="shared" ca="1" si="3"/>
        <v>0</v>
      </c>
      <c r="H12" s="27">
        <f t="shared" ca="1" si="4"/>
        <v>0</v>
      </c>
      <c r="I12" s="27">
        <f t="shared" ca="1" si="5"/>
        <v>0</v>
      </c>
      <c r="J12" s="27">
        <f t="shared" ca="1" si="6"/>
        <v>0</v>
      </c>
      <c r="K12" s="27" t="str">
        <f t="shared" ca="1" si="7"/>
        <v/>
      </c>
      <c r="L12" s="132" t="str">
        <f t="shared" ca="1" si="8"/>
        <v/>
      </c>
      <c r="M12" s="30" t="str">
        <f ca="1">IFERROR(IF(K12=0,"",RANK(K12,$K$4:$K$13,0)+COUNTIF($K$4:K12,K12)-1),"")</f>
        <v/>
      </c>
      <c r="O12" s="32" t="str">
        <f ca="1">IFERROR(INDEX($E$4:$E$13, MATCH(0,INDEX((LEN($E$4:$E$13)=0)+COUNTIF($O$3:$O11,$E$4:$E$13),0),0)),"")</f>
        <v/>
      </c>
      <c r="P12" s="44" t="str">
        <f t="shared" ca="1" si="9"/>
        <v/>
      </c>
      <c r="Q12" s="27" t="str">
        <f ca="1">IFERROR(IF(P12=0,"",RANK(P12,$P$4:$P$13,0)+COUNTIF($P$4:P12,P12)-1),"")</f>
        <v/>
      </c>
      <c r="S12" s="151" t="str">
        <f ca="1">IFERROR(INDEX($D$4:$D$13,MATCH(MIN($M$4:$M$13),$M$4:$M$13,0),1),"-")</f>
        <v>Richard Blue</v>
      </c>
      <c r="T12" s="151">
        <f ca="1">IFERROR(INDEX($K$4:$K$13,MATCH(MIN($M$4:$M$13),$M$4:$M$13,0),1),"-")</f>
        <v>100</v>
      </c>
      <c r="U12" s="151" t="str">
        <f ca="1">IFERROR(INDEX($L$4:$L$13,MATCH(MIN($M$4:$M$13),$M$4:$M$13,0),1),"-")</f>
        <v>Excellent</v>
      </c>
      <c r="V12" s="151" t="str">
        <f ca="1">IFERROR(INDEX($E$4:$E$13,MATCH(MIN($M$4:$M$13),$M$4:$M$13,0),1),"-")</f>
        <v>Manufacturing</v>
      </c>
      <c r="X12" s="38" t="s">
        <v>102</v>
      </c>
      <c r="Y12" s="27" t="str">
        <f ca="1">IFERROR(INDEX($O$4:$O$13,MATCH(MAX($Q$4:$Q$13),$Q$4:$Q$13,0),1),"-")</f>
        <v>CEO Office</v>
      </c>
    </row>
    <row r="13" spans="2:27" x14ac:dyDescent="0.25">
      <c r="B13" s="27">
        <v>10</v>
      </c>
      <c r="C13" s="27" t="s">
        <v>86</v>
      </c>
      <c r="D13" s="27" t="str">
        <f t="shared" ca="1" si="0"/>
        <v/>
      </c>
      <c r="E13" s="27" t="str">
        <f t="shared" ca="1" si="1"/>
        <v/>
      </c>
      <c r="F13" s="27">
        <f t="shared" ca="1" si="2"/>
        <v>0</v>
      </c>
      <c r="G13" s="27">
        <f t="shared" ca="1" si="3"/>
        <v>0</v>
      </c>
      <c r="H13" s="27">
        <f t="shared" ca="1" si="4"/>
        <v>0</v>
      </c>
      <c r="I13" s="27">
        <f t="shared" ca="1" si="5"/>
        <v>0</v>
      </c>
      <c r="J13" s="27">
        <f t="shared" ca="1" si="6"/>
        <v>0</v>
      </c>
      <c r="K13" s="27" t="str">
        <f t="shared" ca="1" si="7"/>
        <v/>
      </c>
      <c r="L13" s="132" t="str">
        <f t="shared" ca="1" si="8"/>
        <v/>
      </c>
      <c r="M13" s="30" t="str">
        <f ca="1">IFERROR(IF(K13=0,"",RANK(K13,$K$4:$K$13,0)+COUNTIF($K$4:K13,K13)-1),"")</f>
        <v/>
      </c>
      <c r="O13" s="32" t="str">
        <f ca="1">IFERROR(INDEX($E$4:$E$13, MATCH(0,INDEX((LEN($E$4:$E$13)=0)+COUNTIF($O$3:$O12,$E$4:$E$13),0),0)),"")</f>
        <v/>
      </c>
      <c r="P13" s="44" t="str">
        <f t="shared" ca="1" si="9"/>
        <v/>
      </c>
      <c r="Q13" s="27" t="str">
        <f ca="1">IFERROR(IF(P13=0,"",RANK(P13,$P$4:$P$13,0)+COUNTIF($P$4:P13,P13)-1),"")</f>
        <v/>
      </c>
    </row>
    <row r="14" spans="2:27" x14ac:dyDescent="0.25">
      <c r="S14" s="36" t="s">
        <v>55</v>
      </c>
      <c r="T14" s="36"/>
      <c r="U14" s="36"/>
      <c r="V14" s="152"/>
    </row>
    <row r="15" spans="2:27" x14ac:dyDescent="0.25">
      <c r="S15" s="151" t="str">
        <f ca="1">IFERROR(INDEX($D$4:$D$13,MATCH(MIN($M$4:$M$13)+1,$M$4:$M$13,0),1),"-")</f>
        <v>Anthony Hopkins</v>
      </c>
      <c r="T15" s="151">
        <f ca="1">IFERROR(INDEX($K$4:$K$13,MATCH(MIN($M$4:$M$13)+1,$M$4:$M$13,0),1),"-")</f>
        <v>89</v>
      </c>
      <c r="U15" s="151" t="str">
        <f ca="1">IFERROR(INDEX($L$4:$L$13,MATCH(MIN($M$4:$M$13)+1,$M$4:$M$13,0),1),"-")</f>
        <v>Good</v>
      </c>
      <c r="V15" s="151" t="str">
        <f ca="1">IFERROR(INDEX($E$4:$E$13,MATCH(MIN($M$4:$M$13)+1,$M$4:$M$13,0),1),"-")</f>
        <v>Manufacturing</v>
      </c>
      <c r="X15" s="26" t="s">
        <v>100</v>
      </c>
      <c r="Y15" s="26" t="s">
        <v>100</v>
      </c>
    </row>
    <row r="16" spans="2:27" x14ac:dyDescent="0.25">
      <c r="X16" s="26" t="s">
        <v>100</v>
      </c>
      <c r="Y16" s="26" t="s">
        <v>100</v>
      </c>
    </row>
    <row r="17" spans="19:32" x14ac:dyDescent="0.25">
      <c r="S17" s="36" t="s">
        <v>56</v>
      </c>
      <c r="T17" s="36"/>
      <c r="U17" s="36"/>
      <c r="V17" s="152"/>
      <c r="X17" s="26" t="s">
        <v>100</v>
      </c>
      <c r="Y17" s="26" t="s">
        <v>100</v>
      </c>
    </row>
    <row r="18" spans="19:32" x14ac:dyDescent="0.25">
      <c r="S18" s="151" t="str">
        <f ca="1">IFERROR(INDEX($D$4:$D$13,MATCH(MIN($M$4:$M$13)+2,$M$4:$M$13,0),1),"-")</f>
        <v>Angela Martini</v>
      </c>
      <c r="T18" s="151">
        <f ca="1">IFERROR(INDEX($K$4:$K$13,MATCH(MIN($M$4:$M$13)+2,$M$4:$M$13,0),1),"-")</f>
        <v>59</v>
      </c>
      <c r="U18" s="151" t="str">
        <f ca="1">IFERROR(INDEX($L$4:$L$13,MATCH(MIN($M$4:$M$13)+2,$M$4:$M$13,0),1),"-")</f>
        <v>Satisfactory</v>
      </c>
      <c r="V18" s="151" t="str">
        <f ca="1">IFERROR(INDEX($E$4:$E$13,MATCH(MIN($M$4:$M$13)+2,$M$4:$M$13,0),1),"-")</f>
        <v>Sales &amp; Marketing</v>
      </c>
      <c r="Y18" s="26" t="s">
        <v>100</v>
      </c>
    </row>
    <row r="19" spans="19:32" x14ac:dyDescent="0.25">
      <c r="X19" s="26" t="s">
        <v>100</v>
      </c>
      <c r="Y19" s="26" t="s">
        <v>100</v>
      </c>
      <c r="AF19" s="26" t="s">
        <v>100</v>
      </c>
    </row>
    <row r="20" spans="19:32" x14ac:dyDescent="0.25">
      <c r="S20" s="37" t="s">
        <v>57</v>
      </c>
      <c r="T20" s="37"/>
      <c r="U20" s="37"/>
      <c r="V20" s="153"/>
      <c r="X20" s="26" t="s">
        <v>100</v>
      </c>
      <c r="Y20" s="26" t="s">
        <v>100</v>
      </c>
    </row>
    <row r="21" spans="19:32" x14ac:dyDescent="0.25">
      <c r="S21" s="151" t="str">
        <f ca="1">IFERROR(INDEX($D$4:$D$13,MATCH(MAX($M$4:$M$13),$M$4:$M$13,0),1),"-")</f>
        <v>Jack Morrison</v>
      </c>
      <c r="T21" s="151">
        <f ca="1">IFERROR(INDEX($K$4:$K$13,MATCH(MAX($M$4:$M$13),$M$4:$M$13,0),1),"-")</f>
        <v>23</v>
      </c>
      <c r="U21" s="151" t="str">
        <f ca="1">IFERROR(INDEX($L$4:$L$13,MATCH(MAX($M$4:$M$13),$M$4:$M$13,0),1),"-")</f>
        <v>Poor</v>
      </c>
      <c r="V21" s="151" t="str">
        <f ca="1">IFERROR(INDEX($E$4:$E$13,MATCH(MAX($M$4:$M$13),$M$4:$M$13,0),1),"-")</f>
        <v>CEO Office</v>
      </c>
      <c r="X21" s="26" t="s">
        <v>100</v>
      </c>
      <c r="Y21" s="26" t="s">
        <v>100</v>
      </c>
    </row>
    <row r="22" spans="19:32" x14ac:dyDescent="0.25">
      <c r="X22" s="26" t="s">
        <v>100</v>
      </c>
      <c r="Y22" s="26" t="s">
        <v>100</v>
      </c>
    </row>
    <row r="23" spans="19:32" x14ac:dyDescent="0.25">
      <c r="S23" s="37" t="s">
        <v>58</v>
      </c>
      <c r="T23" s="37"/>
      <c r="U23" s="37"/>
      <c r="V23" s="153"/>
      <c r="X23" s="26" t="s">
        <v>100</v>
      </c>
      <c r="Y23" s="26" t="s">
        <v>100</v>
      </c>
    </row>
    <row r="24" spans="19:32" x14ac:dyDescent="0.25">
      <c r="S24" s="151" t="str">
        <f ca="1">IFERROR(INDEX($D$4:$D$13,MATCH(MAX($M$4:$M$13)-1,$M$4:$M$13,0),1),"-")</f>
        <v>Anthony Joshua</v>
      </c>
      <c r="T24" s="151">
        <f ca="1">IFERROR(INDEX($K$4:$K$13,MATCH(MAX($M$4:$M$13)-1,$M$4:$M$13,0),1),"-")</f>
        <v>47</v>
      </c>
      <c r="U24" s="151" t="str">
        <f ca="1">IFERROR(INDEX($L$4:$L$13,MATCH(MAX($M$4:$M$13)-1,$M$4:$M$13,0),1),"-")</f>
        <v>Unsatisfactory</v>
      </c>
      <c r="V24" s="151" t="str">
        <f ca="1">IFERROR(INDEX($E$4:$E$13,MATCH(MAX($M$4:$M$13)-1,$M$4:$M$13,0),1),"-")</f>
        <v>Sales &amp; Marketing</v>
      </c>
      <c r="X24" s="26" t="s">
        <v>100</v>
      </c>
    </row>
    <row r="25" spans="19:32" x14ac:dyDescent="0.25">
      <c r="X25" s="26" t="s">
        <v>100</v>
      </c>
    </row>
    <row r="26" spans="19:32" x14ac:dyDescent="0.25">
      <c r="S26" s="37" t="s">
        <v>59</v>
      </c>
      <c r="T26" s="37"/>
      <c r="U26" s="37"/>
      <c r="V26" s="153"/>
      <c r="X26" s="26" t="s">
        <v>100</v>
      </c>
    </row>
    <row r="27" spans="19:32" x14ac:dyDescent="0.25">
      <c r="S27" s="151" t="str">
        <f ca="1">IFERROR(INDEX($D$4:$D$13,MATCH(MAX($M$4:$M$13)-2,$M$4:$M$13,0),1),"-")</f>
        <v>Angela Martini</v>
      </c>
      <c r="T27" s="151">
        <f ca="1">IFERROR(INDEX($K$4:$K$13,MATCH(MAX($M$4:$M$13)-2,$M$4:$M$13,0),1),"-")</f>
        <v>59</v>
      </c>
      <c r="U27" s="151" t="str">
        <f ca="1">IFERROR(INDEX($L$4:$L$13,MATCH(MAX($M$4:$M$13)-2,$M$4:$M$13,0),1),"-")</f>
        <v>Satisfactory</v>
      </c>
      <c r="V27" s="151" t="str">
        <f ca="1">IFERROR(INDEX($E$4:$E$13,MATCH(MAX($M$4:$M$13)-2,$M$4:$M$13,0),1),"-")</f>
        <v>Sales &amp; Marketing</v>
      </c>
      <c r="X27" s="26" t="s">
        <v>100</v>
      </c>
      <c r="Y27" s="26" t="s">
        <v>100</v>
      </c>
    </row>
    <row r="28" spans="19:32" x14ac:dyDescent="0.25">
      <c r="X28" s="26" t="s">
        <v>100</v>
      </c>
      <c r="Y28" s="26" t="s">
        <v>100</v>
      </c>
    </row>
    <row r="29" spans="19:32" x14ac:dyDescent="0.25">
      <c r="X29" s="26" t="s">
        <v>100</v>
      </c>
      <c r="Y29" s="26" t="s">
        <v>100</v>
      </c>
    </row>
    <row r="30" spans="19:32" x14ac:dyDescent="0.25">
      <c r="X30" s="26" t="s">
        <v>100</v>
      </c>
      <c r="Y30" s="26" t="s">
        <v>100</v>
      </c>
    </row>
    <row r="31" spans="19:32" x14ac:dyDescent="0.25">
      <c r="X31" s="26" t="s">
        <v>100</v>
      </c>
      <c r="Y31" s="26" t="s">
        <v>100</v>
      </c>
    </row>
    <row r="32" spans="19:32" x14ac:dyDescent="0.25">
      <c r="X32" s="26" t="s">
        <v>100</v>
      </c>
      <c r="Y32" s="26" t="s">
        <v>100</v>
      </c>
    </row>
    <row r="33" spans="24:25" x14ac:dyDescent="0.25">
      <c r="X33" s="26" t="s">
        <v>100</v>
      </c>
      <c r="Y33" s="26" t="s">
        <v>100</v>
      </c>
    </row>
  </sheetData>
  <mergeCells count="1">
    <mergeCell ref="C2:E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Dashboard</vt:lpstr>
      <vt:lpstr>Database</vt:lpstr>
      <vt:lpstr>Employee1</vt:lpstr>
      <vt:lpstr>Employee2</vt:lpstr>
      <vt:lpstr>Employee3</vt:lpstr>
      <vt:lpstr>Employee4</vt:lpstr>
      <vt:lpstr>Employee5</vt:lpstr>
      <vt:lpstr>Employee6</vt:lpstr>
      <vt:lpstr>Employee7</vt:lpstr>
      <vt:lpstr>Employee8</vt:lpstr>
      <vt:lpstr>Employee9</vt:lpstr>
      <vt:lpstr>Employee10</vt:lpstr>
      <vt:lpstr>Calc</vt:lpstr>
      <vt:lpstr>ToU</vt:lpstr>
      <vt:lpstr>Dashboard!Print_Area</vt:lpstr>
      <vt:lpstr>Database!Print_Area</vt:lpstr>
      <vt:lpstr>Employee1!Print_Area</vt:lpstr>
      <vt:lpstr>Employee10!Print_Area</vt:lpstr>
      <vt:lpstr>Employee2!Print_Area</vt:lpstr>
      <vt:lpstr>Employee3!Print_Area</vt:lpstr>
      <vt:lpstr>Employee4!Print_Area</vt:lpstr>
      <vt:lpstr>Employee5!Print_Area</vt:lpstr>
      <vt:lpstr>Employee6!Print_Area</vt:lpstr>
      <vt:lpstr>Employee7!Print_Area</vt:lpstr>
      <vt:lpstr>Employee8!Print_Area</vt:lpstr>
      <vt:lpstr>Employee9!Print_Area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2022-06-16T10:32:55Z</cp:lastPrinted>
  <dcterms:created xsi:type="dcterms:W3CDTF">2015-06-05T18:17:20Z</dcterms:created>
  <dcterms:modified xsi:type="dcterms:W3CDTF">2023-01-23T09:37:56Z</dcterms:modified>
  <dc:title>Employee Evaluation V3 Template</dc:title>
  <dc:subject>Employee Evaluation V3</dc:subject>
  <dc:description>Employee Evaluation V3 template by Master Productivity Kit — masterproductivitykit.com</dc:description>
  <cp:keywords>Master Productivity Kit, Excel template, Google Sheets template</cp:keywords>
  <cp:category>Business Template</cp:category>
</cp:coreProperties>
</file>